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플랫폼_2018\시뮬레이터\"/>
    </mc:Choice>
  </mc:AlternateContent>
  <bookViews>
    <workbookView xWindow="0" yWindow="0" windowWidth="24495" windowHeight="11220" firstSheet="2" activeTab="7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2_BACKTEST2" sheetId="26" r:id="rId8"/>
    <sheet name="CASE3_조건설정" sheetId="10" r:id="rId9"/>
    <sheet name="CASE3_BACKTEST" sheetId="12" r:id="rId10"/>
    <sheet name="CASE4_조건설정" sheetId="13" r:id="rId11"/>
    <sheet name="CASE4_BACKTEST" sheetId="14" r:id="rId12"/>
    <sheet name="CASE4_BACKTEST2" sheetId="25" r:id="rId13"/>
    <sheet name="CASE4_BACKTEST_수정기준가" sheetId="22" r:id="rId14"/>
    <sheet name="CASE4_BACKTEST_ETF시총사용" sheetId="23" r:id="rId15"/>
    <sheet name="CASE1_1조건설정" sheetId="15" r:id="rId16"/>
    <sheet name="CASE1_1_BACKTEST" sheetId="16" r:id="rId17"/>
    <sheet name="CASE4_1_조건설정" sheetId="17" r:id="rId18"/>
    <sheet name="CASE4_1_BACKTEST" sheetId="18" r:id="rId19"/>
    <sheet name="CASE4_2_BACKTEST_수정주가" sheetId="19" r:id="rId20"/>
    <sheet name="삼성전자" sheetId="5" r:id="rId21"/>
    <sheet name="셀트리온" sheetId="2" r:id="rId22"/>
    <sheet name="헬릭스미스" sheetId="4" r:id="rId23"/>
    <sheet name="TIGER" sheetId="3" r:id="rId24"/>
    <sheet name="엘앤씨바이오" sheetId="11" r:id="rId25"/>
  </sheets>
  <definedNames>
    <definedName name="_xlnm._FilterDatabase" localSheetId="9" hidden="1">CASE3_BACKTEST!$A$2:$AA$381</definedName>
    <definedName name="_xlnm._FilterDatabase" localSheetId="18" hidden="1">CASE4_1_BACKTEST!$A$2:$S$381</definedName>
    <definedName name="_xlnm._FilterDatabase" localSheetId="19" hidden="1">CASE4_2_BACKTEST_수정주가!$A$2:$S$382</definedName>
    <definedName name="_xlnm._FilterDatabase" localSheetId="11" hidden="1">CASE4_BACKTEST!$A$2:$AJ$381</definedName>
    <definedName name="_xlnm._FilterDatabase" localSheetId="20" hidden="1">삼성전자!$A$1:$J$1137</definedName>
    <definedName name="_xlnm._FilterDatabase" localSheetId="21" hidden="1">셀트리온!$A$1:$I$1137</definedName>
    <definedName name="_xlnm._FilterDatabase" localSheetId="22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50" i="26" l="1"/>
  <c r="V369" i="26"/>
  <c r="V249" i="26"/>
  <c r="AA5" i="26"/>
  <c r="AA125" i="26"/>
  <c r="AA4" i="26"/>
  <c r="AA3" i="26"/>
  <c r="Z3" i="26"/>
  <c r="V248" i="26"/>
  <c r="U248" i="26"/>
  <c r="Q369" i="26"/>
  <c r="P370" i="26" s="1"/>
  <c r="Q248" i="26"/>
  <c r="P249" i="26" s="1"/>
  <c r="Q125" i="26"/>
  <c r="P126" i="26" s="1"/>
  <c r="Q4" i="26"/>
  <c r="Q3" i="26"/>
  <c r="P3" i="26"/>
  <c r="L369" i="26"/>
  <c r="K370" i="26" s="1"/>
  <c r="L248" i="26"/>
  <c r="K249" i="26" s="1"/>
  <c r="L125" i="26"/>
  <c r="K126" i="26" s="1"/>
  <c r="L4" i="26"/>
  <c r="L3" i="26"/>
  <c r="K3" i="26"/>
  <c r="G369" i="26"/>
  <c r="F370" i="26" s="1"/>
  <c r="G248" i="26"/>
  <c r="G125" i="26"/>
  <c r="G4" i="26"/>
  <c r="G3" i="26"/>
  <c r="F3" i="26"/>
  <c r="AJ381" i="26"/>
  <c r="AI381" i="26"/>
  <c r="AH381" i="26"/>
  <c r="AG381" i="26"/>
  <c r="Z381" i="26"/>
  <c r="AJ380" i="26"/>
  <c r="AI380" i="26"/>
  <c r="AH380" i="26"/>
  <c r="AG380" i="26"/>
  <c r="Z380" i="26"/>
  <c r="AJ379" i="26"/>
  <c r="AI379" i="26"/>
  <c r="AH379" i="26"/>
  <c r="AG379" i="26"/>
  <c r="Z379" i="26"/>
  <c r="AJ378" i="26"/>
  <c r="AI378" i="26"/>
  <c r="AH378" i="26"/>
  <c r="AG378" i="26"/>
  <c r="Z378" i="26"/>
  <c r="AJ377" i="26"/>
  <c r="AI377" i="26"/>
  <c r="AH377" i="26"/>
  <c r="AG377" i="26"/>
  <c r="Z377" i="26"/>
  <c r="AJ376" i="26"/>
  <c r="AI376" i="26"/>
  <c r="AH376" i="26"/>
  <c r="AG376" i="26"/>
  <c r="Z376" i="26"/>
  <c r="AJ375" i="26"/>
  <c r="AI375" i="26"/>
  <c r="AH375" i="26"/>
  <c r="AG375" i="26"/>
  <c r="Z375" i="26"/>
  <c r="AJ374" i="26"/>
  <c r="AI374" i="26"/>
  <c r="AH374" i="26"/>
  <c r="AG374" i="26"/>
  <c r="Z374" i="26"/>
  <c r="AJ373" i="26"/>
  <c r="AI373" i="26"/>
  <c r="AH373" i="26"/>
  <c r="AG373" i="26"/>
  <c r="Z373" i="26"/>
  <c r="AJ372" i="26"/>
  <c r="AI372" i="26"/>
  <c r="AH372" i="26"/>
  <c r="AG372" i="26"/>
  <c r="Z372" i="26"/>
  <c r="AJ371" i="26"/>
  <c r="AI371" i="26"/>
  <c r="AH371" i="26"/>
  <c r="AG371" i="26"/>
  <c r="Z371" i="26"/>
  <c r="AJ370" i="26"/>
  <c r="AI370" i="26"/>
  <c r="AH370" i="26"/>
  <c r="AG370" i="26"/>
  <c r="Z370" i="26"/>
  <c r="AJ369" i="26"/>
  <c r="AI369" i="26"/>
  <c r="AH369" i="26"/>
  <c r="AG369" i="26"/>
  <c r="Z369" i="26"/>
  <c r="U370" i="26"/>
  <c r="AJ368" i="26"/>
  <c r="AI368" i="26"/>
  <c r="AH368" i="26"/>
  <c r="AG368" i="26"/>
  <c r="Z368" i="26"/>
  <c r="AJ367" i="26"/>
  <c r="AI367" i="26"/>
  <c r="AH367" i="26"/>
  <c r="AG367" i="26"/>
  <c r="Z367" i="26"/>
  <c r="AJ366" i="26"/>
  <c r="AI366" i="26"/>
  <c r="AH366" i="26"/>
  <c r="AG366" i="26"/>
  <c r="Z366" i="26"/>
  <c r="AJ365" i="26"/>
  <c r="AI365" i="26"/>
  <c r="AH365" i="26"/>
  <c r="AG365" i="26"/>
  <c r="Z365" i="26"/>
  <c r="AJ364" i="26"/>
  <c r="AI364" i="26"/>
  <c r="AH364" i="26"/>
  <c r="AG364" i="26"/>
  <c r="Z364" i="26"/>
  <c r="AJ363" i="26"/>
  <c r="AI363" i="26"/>
  <c r="AH363" i="26"/>
  <c r="AG363" i="26"/>
  <c r="Z363" i="26"/>
  <c r="AJ362" i="26"/>
  <c r="AI362" i="26"/>
  <c r="AH362" i="26"/>
  <c r="AG362" i="26"/>
  <c r="Z362" i="26"/>
  <c r="AJ361" i="26"/>
  <c r="AI361" i="26"/>
  <c r="AH361" i="26"/>
  <c r="AG361" i="26"/>
  <c r="Z361" i="26"/>
  <c r="AJ360" i="26"/>
  <c r="AI360" i="26"/>
  <c r="AH360" i="26"/>
  <c r="AG360" i="26"/>
  <c r="Z360" i="26"/>
  <c r="AJ359" i="26"/>
  <c r="AI359" i="26"/>
  <c r="AH359" i="26"/>
  <c r="AG359" i="26"/>
  <c r="Z359" i="26"/>
  <c r="AJ358" i="26"/>
  <c r="AI358" i="26"/>
  <c r="AH358" i="26"/>
  <c r="AG358" i="26"/>
  <c r="Z358" i="26"/>
  <c r="AJ357" i="26"/>
  <c r="AI357" i="26"/>
  <c r="AH357" i="26"/>
  <c r="AG357" i="26"/>
  <c r="Z357" i="26"/>
  <c r="AJ356" i="26"/>
  <c r="AI356" i="26"/>
  <c r="AH356" i="26"/>
  <c r="AG356" i="26"/>
  <c r="Z356" i="26"/>
  <c r="AJ355" i="26"/>
  <c r="AI355" i="26"/>
  <c r="AH355" i="26"/>
  <c r="AG355" i="26"/>
  <c r="Z355" i="26"/>
  <c r="AJ354" i="26"/>
  <c r="AI354" i="26"/>
  <c r="AH354" i="26"/>
  <c r="AG354" i="26"/>
  <c r="Z354" i="26"/>
  <c r="AJ353" i="26"/>
  <c r="AI353" i="26"/>
  <c r="AH353" i="26"/>
  <c r="AG353" i="26"/>
  <c r="Z353" i="26"/>
  <c r="AJ352" i="26"/>
  <c r="AI352" i="26"/>
  <c r="AH352" i="26"/>
  <c r="AG352" i="26"/>
  <c r="Z352" i="26"/>
  <c r="AJ351" i="26"/>
  <c r="AI351" i="26"/>
  <c r="AH351" i="26"/>
  <c r="AG351" i="26"/>
  <c r="Z351" i="26"/>
  <c r="AJ350" i="26"/>
  <c r="AI350" i="26"/>
  <c r="AH350" i="26"/>
  <c r="AG350" i="26"/>
  <c r="Z350" i="26"/>
  <c r="AJ349" i="26"/>
  <c r="AI349" i="26"/>
  <c r="AH349" i="26"/>
  <c r="AG349" i="26"/>
  <c r="Z349" i="26"/>
  <c r="AJ348" i="26"/>
  <c r="AI348" i="26"/>
  <c r="AH348" i="26"/>
  <c r="AG348" i="26"/>
  <c r="Z348" i="26"/>
  <c r="AJ347" i="26"/>
  <c r="AI347" i="26"/>
  <c r="AH347" i="26"/>
  <c r="AG347" i="26"/>
  <c r="Z347" i="26"/>
  <c r="AJ346" i="26"/>
  <c r="AI346" i="26"/>
  <c r="AH346" i="26"/>
  <c r="AG346" i="26"/>
  <c r="Z346" i="26"/>
  <c r="AJ345" i="26"/>
  <c r="AI345" i="26"/>
  <c r="AH345" i="26"/>
  <c r="AG345" i="26"/>
  <c r="Z345" i="26"/>
  <c r="AJ344" i="26"/>
  <c r="AI344" i="26"/>
  <c r="AH344" i="26"/>
  <c r="AG344" i="26"/>
  <c r="Z344" i="26"/>
  <c r="AJ343" i="26"/>
  <c r="AI343" i="26"/>
  <c r="AH343" i="26"/>
  <c r="AG343" i="26"/>
  <c r="Z343" i="26"/>
  <c r="AJ342" i="26"/>
  <c r="AI342" i="26"/>
  <c r="AH342" i="26"/>
  <c r="AG342" i="26"/>
  <c r="Z342" i="26"/>
  <c r="AJ341" i="26"/>
  <c r="AI341" i="26"/>
  <c r="AH341" i="26"/>
  <c r="AG341" i="26"/>
  <c r="Z341" i="26"/>
  <c r="AJ340" i="26"/>
  <c r="AI340" i="26"/>
  <c r="AH340" i="26"/>
  <c r="AG340" i="26"/>
  <c r="Z340" i="26"/>
  <c r="AJ339" i="26"/>
  <c r="AI339" i="26"/>
  <c r="AH339" i="26"/>
  <c r="AG339" i="26"/>
  <c r="Z339" i="26"/>
  <c r="AJ338" i="26"/>
  <c r="AI338" i="26"/>
  <c r="AH338" i="26"/>
  <c r="AG338" i="26"/>
  <c r="Z338" i="26"/>
  <c r="AJ337" i="26"/>
  <c r="AI337" i="26"/>
  <c r="AH337" i="26"/>
  <c r="AG337" i="26"/>
  <c r="Z337" i="26"/>
  <c r="AJ336" i="26"/>
  <c r="AI336" i="26"/>
  <c r="AH336" i="26"/>
  <c r="AG336" i="26"/>
  <c r="Z336" i="26"/>
  <c r="AJ335" i="26"/>
  <c r="AI335" i="26"/>
  <c r="AH335" i="26"/>
  <c r="AG335" i="26"/>
  <c r="Z335" i="26"/>
  <c r="AJ334" i="26"/>
  <c r="AI334" i="26"/>
  <c r="AH334" i="26"/>
  <c r="AG334" i="26"/>
  <c r="Z334" i="26"/>
  <c r="AJ333" i="26"/>
  <c r="AI333" i="26"/>
  <c r="AH333" i="26"/>
  <c r="AG333" i="26"/>
  <c r="Z333" i="26"/>
  <c r="AJ332" i="26"/>
  <c r="AI332" i="26"/>
  <c r="AH332" i="26"/>
  <c r="AG332" i="26"/>
  <c r="Z332" i="26"/>
  <c r="AJ331" i="26"/>
  <c r="AI331" i="26"/>
  <c r="AH331" i="26"/>
  <c r="AG331" i="26"/>
  <c r="Z331" i="26"/>
  <c r="AJ330" i="26"/>
  <c r="AI330" i="26"/>
  <c r="AH330" i="26"/>
  <c r="AG330" i="26"/>
  <c r="Z330" i="26"/>
  <c r="AJ329" i="26"/>
  <c r="AI329" i="26"/>
  <c r="AH329" i="26"/>
  <c r="AG329" i="26"/>
  <c r="Z329" i="26"/>
  <c r="AJ328" i="26"/>
  <c r="AI328" i="26"/>
  <c r="AH328" i="26"/>
  <c r="AG328" i="26"/>
  <c r="Z328" i="26"/>
  <c r="AJ327" i="26"/>
  <c r="AI327" i="26"/>
  <c r="AH327" i="26"/>
  <c r="AG327" i="26"/>
  <c r="Z327" i="26"/>
  <c r="AJ326" i="26"/>
  <c r="AI326" i="26"/>
  <c r="AH326" i="26"/>
  <c r="AG326" i="26"/>
  <c r="Z326" i="26"/>
  <c r="AJ325" i="26"/>
  <c r="AI325" i="26"/>
  <c r="AH325" i="26"/>
  <c r="AG325" i="26"/>
  <c r="Z325" i="26"/>
  <c r="AJ324" i="26"/>
  <c r="AI324" i="26"/>
  <c r="AH324" i="26"/>
  <c r="AG324" i="26"/>
  <c r="Z324" i="26"/>
  <c r="AJ323" i="26"/>
  <c r="AI323" i="26"/>
  <c r="AH323" i="26"/>
  <c r="AG323" i="26"/>
  <c r="Z323" i="26"/>
  <c r="AJ322" i="26"/>
  <c r="AI322" i="26"/>
  <c r="AH322" i="26"/>
  <c r="AG322" i="26"/>
  <c r="Z322" i="26"/>
  <c r="AJ321" i="26"/>
  <c r="AI321" i="26"/>
  <c r="AH321" i="26"/>
  <c r="AG321" i="26"/>
  <c r="Z321" i="26"/>
  <c r="AJ320" i="26"/>
  <c r="AI320" i="26"/>
  <c r="AH320" i="26"/>
  <c r="AG320" i="26"/>
  <c r="Z320" i="26"/>
  <c r="AJ319" i="26"/>
  <c r="AI319" i="26"/>
  <c r="AH319" i="26"/>
  <c r="AG319" i="26"/>
  <c r="Z319" i="26"/>
  <c r="AJ318" i="26"/>
  <c r="AI318" i="26"/>
  <c r="AH318" i="26"/>
  <c r="AG318" i="26"/>
  <c r="Z318" i="26"/>
  <c r="AJ317" i="26"/>
  <c r="AI317" i="26"/>
  <c r="AH317" i="26"/>
  <c r="AG317" i="26"/>
  <c r="Z317" i="26"/>
  <c r="AJ316" i="26"/>
  <c r="AI316" i="26"/>
  <c r="AH316" i="26"/>
  <c r="AG316" i="26"/>
  <c r="Z316" i="26"/>
  <c r="AJ315" i="26"/>
  <c r="AI315" i="26"/>
  <c r="AH315" i="26"/>
  <c r="AG315" i="26"/>
  <c r="Z315" i="26"/>
  <c r="AJ314" i="26"/>
  <c r="AI314" i="26"/>
  <c r="AH314" i="26"/>
  <c r="AG314" i="26"/>
  <c r="Z314" i="26"/>
  <c r="AJ313" i="26"/>
  <c r="AI313" i="26"/>
  <c r="AH313" i="26"/>
  <c r="AG313" i="26"/>
  <c r="Z313" i="26"/>
  <c r="AJ312" i="26"/>
  <c r="AI312" i="26"/>
  <c r="AH312" i="26"/>
  <c r="AG312" i="26"/>
  <c r="Z312" i="26"/>
  <c r="AJ311" i="26"/>
  <c r="AI311" i="26"/>
  <c r="AH311" i="26"/>
  <c r="AG311" i="26"/>
  <c r="Z311" i="26"/>
  <c r="AJ310" i="26"/>
  <c r="AI310" i="26"/>
  <c r="AH310" i="26"/>
  <c r="AG310" i="26"/>
  <c r="Z310" i="26"/>
  <c r="AJ309" i="26"/>
  <c r="AI309" i="26"/>
  <c r="AH309" i="26"/>
  <c r="AG309" i="26"/>
  <c r="Z309" i="26"/>
  <c r="AJ308" i="26"/>
  <c r="AI308" i="26"/>
  <c r="AH308" i="26"/>
  <c r="AG308" i="26"/>
  <c r="Z308" i="26"/>
  <c r="AJ307" i="26"/>
  <c r="AI307" i="26"/>
  <c r="AH307" i="26"/>
  <c r="AG307" i="26"/>
  <c r="Z307" i="26"/>
  <c r="AJ306" i="26"/>
  <c r="AI306" i="26"/>
  <c r="AH306" i="26"/>
  <c r="AG306" i="26"/>
  <c r="Z306" i="26"/>
  <c r="AJ305" i="26"/>
  <c r="AI305" i="26"/>
  <c r="AH305" i="26"/>
  <c r="AG305" i="26"/>
  <c r="Z305" i="26"/>
  <c r="AJ304" i="26"/>
  <c r="AI304" i="26"/>
  <c r="AH304" i="26"/>
  <c r="AG304" i="26"/>
  <c r="Z304" i="26"/>
  <c r="AJ303" i="26"/>
  <c r="AI303" i="26"/>
  <c r="AH303" i="26"/>
  <c r="AG303" i="26"/>
  <c r="Z303" i="26"/>
  <c r="AJ302" i="26"/>
  <c r="AI302" i="26"/>
  <c r="AH302" i="26"/>
  <c r="AG302" i="26"/>
  <c r="Z302" i="26"/>
  <c r="AJ301" i="26"/>
  <c r="AI301" i="26"/>
  <c r="AH301" i="26"/>
  <c r="AG301" i="26"/>
  <c r="Z301" i="26"/>
  <c r="AJ300" i="26"/>
  <c r="AI300" i="26"/>
  <c r="AH300" i="26"/>
  <c r="AG300" i="26"/>
  <c r="Z300" i="26"/>
  <c r="AJ299" i="26"/>
  <c r="AI299" i="26"/>
  <c r="AH299" i="26"/>
  <c r="AG299" i="26"/>
  <c r="Z299" i="26"/>
  <c r="AJ298" i="26"/>
  <c r="AI298" i="26"/>
  <c r="AH298" i="26"/>
  <c r="AG298" i="26"/>
  <c r="Z298" i="26"/>
  <c r="AJ297" i="26"/>
  <c r="AI297" i="26"/>
  <c r="AH297" i="26"/>
  <c r="AG297" i="26"/>
  <c r="Z297" i="26"/>
  <c r="AJ296" i="26"/>
  <c r="AI296" i="26"/>
  <c r="AH296" i="26"/>
  <c r="AG296" i="26"/>
  <c r="Z296" i="26"/>
  <c r="AJ295" i="26"/>
  <c r="AI295" i="26"/>
  <c r="AH295" i="26"/>
  <c r="AG295" i="26"/>
  <c r="Z295" i="26"/>
  <c r="AJ294" i="26"/>
  <c r="AI294" i="26"/>
  <c r="AH294" i="26"/>
  <c r="AG294" i="26"/>
  <c r="Z294" i="26"/>
  <c r="AJ293" i="26"/>
  <c r="AI293" i="26"/>
  <c r="AH293" i="26"/>
  <c r="AG293" i="26"/>
  <c r="Z293" i="26"/>
  <c r="AJ292" i="26"/>
  <c r="AI292" i="26"/>
  <c r="AH292" i="26"/>
  <c r="AG292" i="26"/>
  <c r="Z292" i="26"/>
  <c r="AJ291" i="26"/>
  <c r="AI291" i="26"/>
  <c r="AH291" i="26"/>
  <c r="AG291" i="26"/>
  <c r="Z291" i="26"/>
  <c r="AJ290" i="26"/>
  <c r="AI290" i="26"/>
  <c r="AH290" i="26"/>
  <c r="AG290" i="26"/>
  <c r="Z290" i="26"/>
  <c r="AJ289" i="26"/>
  <c r="AI289" i="26"/>
  <c r="AH289" i="26"/>
  <c r="AG289" i="26"/>
  <c r="Z289" i="26"/>
  <c r="AJ288" i="26"/>
  <c r="AI288" i="26"/>
  <c r="AH288" i="26"/>
  <c r="AG288" i="26"/>
  <c r="Z288" i="26"/>
  <c r="AJ287" i="26"/>
  <c r="AI287" i="26"/>
  <c r="AH287" i="26"/>
  <c r="AG287" i="26"/>
  <c r="Z287" i="26"/>
  <c r="AJ286" i="26"/>
  <c r="AI286" i="26"/>
  <c r="AH286" i="26"/>
  <c r="AG286" i="26"/>
  <c r="Z286" i="26"/>
  <c r="AJ285" i="26"/>
  <c r="AI285" i="26"/>
  <c r="AH285" i="26"/>
  <c r="AG285" i="26"/>
  <c r="Z285" i="26"/>
  <c r="AJ284" i="26"/>
  <c r="AI284" i="26"/>
  <c r="AH284" i="26"/>
  <c r="AG284" i="26"/>
  <c r="Z284" i="26"/>
  <c r="AJ283" i="26"/>
  <c r="AI283" i="26"/>
  <c r="AH283" i="26"/>
  <c r="AG283" i="26"/>
  <c r="Z283" i="26"/>
  <c r="AJ282" i="26"/>
  <c r="AI282" i="26"/>
  <c r="AH282" i="26"/>
  <c r="AG282" i="26"/>
  <c r="Z282" i="26"/>
  <c r="AJ281" i="26"/>
  <c r="AI281" i="26"/>
  <c r="AH281" i="26"/>
  <c r="AG281" i="26"/>
  <c r="Z281" i="26"/>
  <c r="AJ280" i="26"/>
  <c r="AI280" i="26"/>
  <c r="AH280" i="26"/>
  <c r="AG280" i="26"/>
  <c r="Z280" i="26"/>
  <c r="AJ279" i="26"/>
  <c r="AI279" i="26"/>
  <c r="AH279" i="26"/>
  <c r="AG279" i="26"/>
  <c r="Z279" i="26"/>
  <c r="AJ278" i="26"/>
  <c r="AI278" i="26"/>
  <c r="AH278" i="26"/>
  <c r="AG278" i="26"/>
  <c r="Z278" i="26"/>
  <c r="AJ277" i="26"/>
  <c r="AI277" i="26"/>
  <c r="AH277" i="26"/>
  <c r="AG277" i="26"/>
  <c r="Z277" i="26"/>
  <c r="AJ276" i="26"/>
  <c r="AI276" i="26"/>
  <c r="AH276" i="26"/>
  <c r="AG276" i="26"/>
  <c r="Z276" i="26"/>
  <c r="AJ275" i="26"/>
  <c r="AI275" i="26"/>
  <c r="AH275" i="26"/>
  <c r="AG275" i="26"/>
  <c r="Z275" i="26"/>
  <c r="AJ274" i="26"/>
  <c r="AI274" i="26"/>
  <c r="AH274" i="26"/>
  <c r="AG274" i="26"/>
  <c r="Z274" i="26"/>
  <c r="AJ273" i="26"/>
  <c r="AI273" i="26"/>
  <c r="AH273" i="26"/>
  <c r="AG273" i="26"/>
  <c r="Z273" i="26"/>
  <c r="AJ272" i="26"/>
  <c r="AI272" i="26"/>
  <c r="AH272" i="26"/>
  <c r="AG272" i="26"/>
  <c r="Z272" i="26"/>
  <c r="AJ271" i="26"/>
  <c r="AI271" i="26"/>
  <c r="AH271" i="26"/>
  <c r="AG271" i="26"/>
  <c r="Z271" i="26"/>
  <c r="AJ270" i="26"/>
  <c r="AI270" i="26"/>
  <c r="AH270" i="26"/>
  <c r="AG270" i="26"/>
  <c r="Z270" i="26"/>
  <c r="AJ269" i="26"/>
  <c r="AI269" i="26"/>
  <c r="AH269" i="26"/>
  <c r="AG269" i="26"/>
  <c r="Z269" i="26"/>
  <c r="AJ268" i="26"/>
  <c r="AI268" i="26"/>
  <c r="AH268" i="26"/>
  <c r="AG268" i="26"/>
  <c r="Z268" i="26"/>
  <c r="AJ267" i="26"/>
  <c r="AI267" i="26"/>
  <c r="AH267" i="26"/>
  <c r="AG267" i="26"/>
  <c r="Z267" i="26"/>
  <c r="AJ266" i="26"/>
  <c r="AI266" i="26"/>
  <c r="AH266" i="26"/>
  <c r="AG266" i="26"/>
  <c r="Z266" i="26"/>
  <c r="AJ265" i="26"/>
  <c r="AI265" i="26"/>
  <c r="AH265" i="26"/>
  <c r="AG265" i="26"/>
  <c r="Z265" i="26"/>
  <c r="AJ264" i="26"/>
  <c r="AI264" i="26"/>
  <c r="AH264" i="26"/>
  <c r="AG264" i="26"/>
  <c r="Z264" i="26"/>
  <c r="AJ263" i="26"/>
  <c r="AI263" i="26"/>
  <c r="AH263" i="26"/>
  <c r="AG263" i="26"/>
  <c r="Z263" i="26"/>
  <c r="AJ262" i="26"/>
  <c r="AI262" i="26"/>
  <c r="AH262" i="26"/>
  <c r="AG262" i="26"/>
  <c r="Z262" i="26"/>
  <c r="AJ261" i="26"/>
  <c r="AI261" i="26"/>
  <c r="AH261" i="26"/>
  <c r="AG261" i="26"/>
  <c r="Z261" i="26"/>
  <c r="AJ260" i="26"/>
  <c r="AI260" i="26"/>
  <c r="AH260" i="26"/>
  <c r="AG260" i="26"/>
  <c r="Z260" i="26"/>
  <c r="AJ259" i="26"/>
  <c r="AI259" i="26"/>
  <c r="AH259" i="26"/>
  <c r="AG259" i="26"/>
  <c r="Z259" i="26"/>
  <c r="AJ258" i="26"/>
  <c r="AI258" i="26"/>
  <c r="AH258" i="26"/>
  <c r="AG258" i="26"/>
  <c r="Z258" i="26"/>
  <c r="AJ257" i="26"/>
  <c r="AI257" i="26"/>
  <c r="AH257" i="26"/>
  <c r="AG257" i="26"/>
  <c r="Z257" i="26"/>
  <c r="AJ256" i="26"/>
  <c r="AI256" i="26"/>
  <c r="AH256" i="26"/>
  <c r="AG256" i="26"/>
  <c r="Z256" i="26"/>
  <c r="AJ255" i="26"/>
  <c r="AI255" i="26"/>
  <c r="AH255" i="26"/>
  <c r="AG255" i="26"/>
  <c r="Z255" i="26"/>
  <c r="AJ254" i="26"/>
  <c r="AI254" i="26"/>
  <c r="AH254" i="26"/>
  <c r="AG254" i="26"/>
  <c r="Z254" i="26"/>
  <c r="AJ253" i="26"/>
  <c r="AI253" i="26"/>
  <c r="AH253" i="26"/>
  <c r="AG253" i="26"/>
  <c r="Z253" i="26"/>
  <c r="AJ252" i="26"/>
  <c r="AI252" i="26"/>
  <c r="AH252" i="26"/>
  <c r="AG252" i="26"/>
  <c r="Z252" i="26"/>
  <c r="AJ251" i="26"/>
  <c r="AI251" i="26"/>
  <c r="AH251" i="26"/>
  <c r="AG251" i="26"/>
  <c r="Z251" i="26"/>
  <c r="AJ250" i="26"/>
  <c r="AI250" i="26"/>
  <c r="AH250" i="26"/>
  <c r="AG250" i="26"/>
  <c r="Z250" i="26"/>
  <c r="AJ249" i="26"/>
  <c r="AI249" i="26"/>
  <c r="AH249" i="26"/>
  <c r="AG249" i="26"/>
  <c r="Z249" i="26"/>
  <c r="AJ248" i="26"/>
  <c r="AI248" i="26"/>
  <c r="AH248" i="26"/>
  <c r="AG248" i="26"/>
  <c r="F249" i="26"/>
  <c r="AJ247" i="26"/>
  <c r="AI247" i="26"/>
  <c r="AH247" i="26"/>
  <c r="AG247" i="26"/>
  <c r="AJ246" i="26"/>
  <c r="AI246" i="26"/>
  <c r="AH246" i="26"/>
  <c r="AG246" i="26"/>
  <c r="AJ245" i="26"/>
  <c r="AI245" i="26"/>
  <c r="AH245" i="26"/>
  <c r="AG245" i="26"/>
  <c r="AJ244" i="26"/>
  <c r="AI244" i="26"/>
  <c r="AH244" i="26"/>
  <c r="AG244" i="26"/>
  <c r="AJ243" i="26"/>
  <c r="AI243" i="26"/>
  <c r="AH243" i="26"/>
  <c r="AG243" i="26"/>
  <c r="AJ242" i="26"/>
  <c r="AI242" i="26"/>
  <c r="AH242" i="26"/>
  <c r="AG242" i="26"/>
  <c r="AJ241" i="26"/>
  <c r="AI241" i="26"/>
  <c r="AH241" i="26"/>
  <c r="AG241" i="26"/>
  <c r="AJ240" i="26"/>
  <c r="AI240" i="26"/>
  <c r="AH240" i="26"/>
  <c r="AG240" i="26"/>
  <c r="AJ239" i="26"/>
  <c r="AI239" i="26"/>
  <c r="AH239" i="26"/>
  <c r="AG239" i="26"/>
  <c r="AJ238" i="26"/>
  <c r="AI238" i="26"/>
  <c r="AH238" i="26"/>
  <c r="AG238" i="26"/>
  <c r="AJ237" i="26"/>
  <c r="AI237" i="26"/>
  <c r="AH237" i="26"/>
  <c r="AG237" i="26"/>
  <c r="AJ236" i="26"/>
  <c r="AI236" i="26"/>
  <c r="AH236" i="26"/>
  <c r="AG236" i="26"/>
  <c r="AJ235" i="26"/>
  <c r="AI235" i="26"/>
  <c r="AH235" i="26"/>
  <c r="AG235" i="26"/>
  <c r="AJ234" i="26"/>
  <c r="AI234" i="26"/>
  <c r="AH234" i="26"/>
  <c r="AG234" i="26"/>
  <c r="AJ233" i="26"/>
  <c r="AI233" i="26"/>
  <c r="AH233" i="26"/>
  <c r="AG233" i="26"/>
  <c r="AJ232" i="26"/>
  <c r="AI232" i="26"/>
  <c r="AH232" i="26"/>
  <c r="AG232" i="26"/>
  <c r="AJ231" i="26"/>
  <c r="AI231" i="26"/>
  <c r="AH231" i="26"/>
  <c r="AG231" i="26"/>
  <c r="AJ230" i="26"/>
  <c r="AI230" i="26"/>
  <c r="AH230" i="26"/>
  <c r="AG230" i="26"/>
  <c r="AJ229" i="26"/>
  <c r="AI229" i="26"/>
  <c r="AH229" i="26"/>
  <c r="AG229" i="26"/>
  <c r="AJ228" i="26"/>
  <c r="AI228" i="26"/>
  <c r="AH228" i="26"/>
  <c r="AG228" i="26"/>
  <c r="AJ227" i="26"/>
  <c r="AI227" i="26"/>
  <c r="AH227" i="26"/>
  <c r="AG227" i="26"/>
  <c r="AJ226" i="26"/>
  <c r="AI226" i="26"/>
  <c r="AH226" i="26"/>
  <c r="AG226" i="26"/>
  <c r="AJ225" i="26"/>
  <c r="AI225" i="26"/>
  <c r="AH225" i="26"/>
  <c r="AG225" i="26"/>
  <c r="AJ224" i="26"/>
  <c r="AI224" i="26"/>
  <c r="AH224" i="26"/>
  <c r="AG224" i="26"/>
  <c r="AJ223" i="26"/>
  <c r="AI223" i="26"/>
  <c r="AH223" i="26"/>
  <c r="AG223" i="26"/>
  <c r="AJ222" i="26"/>
  <c r="AI222" i="26"/>
  <c r="AH222" i="26"/>
  <c r="AG222" i="26"/>
  <c r="AJ221" i="26"/>
  <c r="AI221" i="26"/>
  <c r="AH221" i="26"/>
  <c r="AG221" i="26"/>
  <c r="AJ220" i="26"/>
  <c r="AI220" i="26"/>
  <c r="AH220" i="26"/>
  <c r="AG220" i="26"/>
  <c r="AJ219" i="26"/>
  <c r="AI219" i="26"/>
  <c r="AH219" i="26"/>
  <c r="AG219" i="26"/>
  <c r="AJ218" i="26"/>
  <c r="AI218" i="26"/>
  <c r="AH218" i="26"/>
  <c r="AG218" i="26"/>
  <c r="AJ217" i="26"/>
  <c r="AI217" i="26"/>
  <c r="AH217" i="26"/>
  <c r="AG217" i="26"/>
  <c r="AJ216" i="26"/>
  <c r="AI216" i="26"/>
  <c r="AH216" i="26"/>
  <c r="AG216" i="26"/>
  <c r="AJ215" i="26"/>
  <c r="AI215" i="26"/>
  <c r="AH215" i="26"/>
  <c r="AG215" i="26"/>
  <c r="AJ214" i="26"/>
  <c r="AI214" i="26"/>
  <c r="AH214" i="26"/>
  <c r="AG214" i="26"/>
  <c r="AJ213" i="26"/>
  <c r="AI213" i="26"/>
  <c r="AH213" i="26"/>
  <c r="AG213" i="26"/>
  <c r="AJ212" i="26"/>
  <c r="AI212" i="26"/>
  <c r="AH212" i="26"/>
  <c r="AG212" i="26"/>
  <c r="AJ211" i="26"/>
  <c r="AI211" i="26"/>
  <c r="AH211" i="26"/>
  <c r="AG211" i="26"/>
  <c r="AJ210" i="26"/>
  <c r="AI210" i="26"/>
  <c r="AH210" i="26"/>
  <c r="AG210" i="26"/>
  <c r="AJ209" i="26"/>
  <c r="AI209" i="26"/>
  <c r="AH209" i="26"/>
  <c r="AG209" i="26"/>
  <c r="AJ208" i="26"/>
  <c r="AI208" i="26"/>
  <c r="AH208" i="26"/>
  <c r="AG208" i="26"/>
  <c r="AJ207" i="26"/>
  <c r="AI207" i="26"/>
  <c r="AH207" i="26"/>
  <c r="AG207" i="26"/>
  <c r="AJ206" i="26"/>
  <c r="AI206" i="26"/>
  <c r="AH206" i="26"/>
  <c r="AG206" i="26"/>
  <c r="AJ205" i="26"/>
  <c r="AI205" i="26"/>
  <c r="AH205" i="26"/>
  <c r="AG205" i="26"/>
  <c r="AJ204" i="26"/>
  <c r="AI204" i="26"/>
  <c r="AH204" i="26"/>
  <c r="AG204" i="26"/>
  <c r="AJ203" i="26"/>
  <c r="AI203" i="26"/>
  <c r="AH203" i="26"/>
  <c r="AG203" i="26"/>
  <c r="AJ202" i="26"/>
  <c r="AI202" i="26"/>
  <c r="AH202" i="26"/>
  <c r="AG202" i="26"/>
  <c r="AJ201" i="26"/>
  <c r="AI201" i="26"/>
  <c r="AH201" i="26"/>
  <c r="AG201" i="26"/>
  <c r="AJ200" i="26"/>
  <c r="AI200" i="26"/>
  <c r="AH200" i="26"/>
  <c r="AG200" i="26"/>
  <c r="AJ199" i="26"/>
  <c r="AI199" i="26"/>
  <c r="AH199" i="26"/>
  <c r="AG199" i="26"/>
  <c r="AJ198" i="26"/>
  <c r="AI198" i="26"/>
  <c r="AH198" i="26"/>
  <c r="AG198" i="26"/>
  <c r="AJ197" i="26"/>
  <c r="AI197" i="26"/>
  <c r="AH197" i="26"/>
  <c r="AG197" i="26"/>
  <c r="AJ196" i="26"/>
  <c r="AI196" i="26"/>
  <c r="AH196" i="26"/>
  <c r="AG196" i="26"/>
  <c r="AJ195" i="26"/>
  <c r="AI195" i="26"/>
  <c r="AH195" i="26"/>
  <c r="AG195" i="26"/>
  <c r="AJ194" i="26"/>
  <c r="AI194" i="26"/>
  <c r="AH194" i="26"/>
  <c r="AG194" i="26"/>
  <c r="AJ193" i="26"/>
  <c r="AI193" i="26"/>
  <c r="AH193" i="26"/>
  <c r="AG193" i="26"/>
  <c r="AJ192" i="26"/>
  <c r="AI192" i="26"/>
  <c r="AH192" i="26"/>
  <c r="AG192" i="26"/>
  <c r="AJ191" i="26"/>
  <c r="AI191" i="26"/>
  <c r="AH191" i="26"/>
  <c r="AG191" i="26"/>
  <c r="AJ190" i="26"/>
  <c r="AI190" i="26"/>
  <c r="AH190" i="26"/>
  <c r="AG190" i="26"/>
  <c r="AJ189" i="26"/>
  <c r="AI189" i="26"/>
  <c r="AH189" i="26"/>
  <c r="AG189" i="26"/>
  <c r="AJ188" i="26"/>
  <c r="AI188" i="26"/>
  <c r="AH188" i="26"/>
  <c r="AG188" i="26"/>
  <c r="AJ187" i="26"/>
  <c r="AI187" i="26"/>
  <c r="AH187" i="26"/>
  <c r="AG187" i="26"/>
  <c r="AJ186" i="26"/>
  <c r="AI186" i="26"/>
  <c r="AH186" i="26"/>
  <c r="AG186" i="26"/>
  <c r="AJ185" i="26"/>
  <c r="AI185" i="26"/>
  <c r="AH185" i="26"/>
  <c r="AG185" i="26"/>
  <c r="AJ184" i="26"/>
  <c r="AI184" i="26"/>
  <c r="AH184" i="26"/>
  <c r="AG184" i="26"/>
  <c r="AJ183" i="26"/>
  <c r="AI183" i="26"/>
  <c r="AH183" i="26"/>
  <c r="AG183" i="26"/>
  <c r="AJ182" i="26"/>
  <c r="AI182" i="26"/>
  <c r="AH182" i="26"/>
  <c r="AG182" i="26"/>
  <c r="AJ181" i="26"/>
  <c r="AI181" i="26"/>
  <c r="AH181" i="26"/>
  <c r="AG181" i="26"/>
  <c r="AJ180" i="26"/>
  <c r="AI180" i="26"/>
  <c r="AH180" i="26"/>
  <c r="AG180" i="26"/>
  <c r="AJ179" i="26"/>
  <c r="AI179" i="26"/>
  <c r="AH179" i="26"/>
  <c r="AG179" i="26"/>
  <c r="AJ178" i="26"/>
  <c r="AI178" i="26"/>
  <c r="AH178" i="26"/>
  <c r="AG178" i="26"/>
  <c r="AJ177" i="26"/>
  <c r="AI177" i="26"/>
  <c r="AH177" i="26"/>
  <c r="AG177" i="26"/>
  <c r="AJ176" i="26"/>
  <c r="AI176" i="26"/>
  <c r="AH176" i="26"/>
  <c r="AG176" i="26"/>
  <c r="AJ175" i="26"/>
  <c r="AI175" i="26"/>
  <c r="AH175" i="26"/>
  <c r="AG175" i="26"/>
  <c r="AJ174" i="26"/>
  <c r="AI174" i="26"/>
  <c r="AH174" i="26"/>
  <c r="AG174" i="26"/>
  <c r="AJ173" i="26"/>
  <c r="AI173" i="26"/>
  <c r="AH173" i="26"/>
  <c r="AG173" i="26"/>
  <c r="AJ172" i="26"/>
  <c r="AI172" i="26"/>
  <c r="AH172" i="26"/>
  <c r="AG172" i="26"/>
  <c r="AJ171" i="26"/>
  <c r="AI171" i="26"/>
  <c r="AH171" i="26"/>
  <c r="AG171" i="26"/>
  <c r="AJ170" i="26"/>
  <c r="AI170" i="26"/>
  <c r="AH170" i="26"/>
  <c r="AG170" i="26"/>
  <c r="AJ169" i="26"/>
  <c r="AI169" i="26"/>
  <c r="AH169" i="26"/>
  <c r="AG169" i="26"/>
  <c r="AJ168" i="26"/>
  <c r="AI168" i="26"/>
  <c r="AH168" i="26"/>
  <c r="AG168" i="26"/>
  <c r="AJ167" i="26"/>
  <c r="AI167" i="26"/>
  <c r="AH167" i="26"/>
  <c r="AG167" i="26"/>
  <c r="AJ166" i="26"/>
  <c r="AI166" i="26"/>
  <c r="AH166" i="26"/>
  <c r="AG166" i="26"/>
  <c r="AJ165" i="26"/>
  <c r="AI165" i="26"/>
  <c r="AH165" i="26"/>
  <c r="AG165" i="26"/>
  <c r="AJ164" i="26"/>
  <c r="AI164" i="26"/>
  <c r="AH164" i="26"/>
  <c r="AG164" i="26"/>
  <c r="AJ163" i="26"/>
  <c r="AI163" i="26"/>
  <c r="AH163" i="26"/>
  <c r="AG163" i="26"/>
  <c r="AJ162" i="26"/>
  <c r="AI162" i="26"/>
  <c r="AH162" i="26"/>
  <c r="AG162" i="26"/>
  <c r="AJ161" i="26"/>
  <c r="AI161" i="26"/>
  <c r="AH161" i="26"/>
  <c r="AG161" i="26"/>
  <c r="AJ160" i="26"/>
  <c r="AI160" i="26"/>
  <c r="AH160" i="26"/>
  <c r="AG160" i="26"/>
  <c r="AJ159" i="26"/>
  <c r="AI159" i="26"/>
  <c r="AH159" i="26"/>
  <c r="AG159" i="26"/>
  <c r="AJ158" i="26"/>
  <c r="AI158" i="26"/>
  <c r="AH158" i="26"/>
  <c r="AG158" i="26"/>
  <c r="AJ157" i="26"/>
  <c r="AI157" i="26"/>
  <c r="AH157" i="26"/>
  <c r="AG157" i="26"/>
  <c r="AJ156" i="26"/>
  <c r="AI156" i="26"/>
  <c r="AH156" i="26"/>
  <c r="AG156" i="26"/>
  <c r="AJ155" i="26"/>
  <c r="AI155" i="26"/>
  <c r="AH155" i="26"/>
  <c r="AG155" i="26"/>
  <c r="AJ154" i="26"/>
  <c r="AI154" i="26"/>
  <c r="AH154" i="26"/>
  <c r="AG154" i="26"/>
  <c r="AJ153" i="26"/>
  <c r="AI153" i="26"/>
  <c r="AH153" i="26"/>
  <c r="AG153" i="26"/>
  <c r="AJ152" i="26"/>
  <c r="AI152" i="26"/>
  <c r="AH152" i="26"/>
  <c r="AG152" i="26"/>
  <c r="AJ151" i="26"/>
  <c r="AI151" i="26"/>
  <c r="AH151" i="26"/>
  <c r="AG151" i="26"/>
  <c r="AJ150" i="26"/>
  <c r="AI150" i="26"/>
  <c r="AH150" i="26"/>
  <c r="AG150" i="26"/>
  <c r="AJ149" i="26"/>
  <c r="AI149" i="26"/>
  <c r="AH149" i="26"/>
  <c r="AG149" i="26"/>
  <c r="AJ148" i="26"/>
  <c r="AI148" i="26"/>
  <c r="AH148" i="26"/>
  <c r="AG148" i="26"/>
  <c r="AJ147" i="26"/>
  <c r="AI147" i="26"/>
  <c r="AH147" i="26"/>
  <c r="AG147" i="26"/>
  <c r="AJ146" i="26"/>
  <c r="AI146" i="26"/>
  <c r="AH146" i="26"/>
  <c r="AG146" i="26"/>
  <c r="AJ145" i="26"/>
  <c r="AI145" i="26"/>
  <c r="AH145" i="26"/>
  <c r="AG145" i="26"/>
  <c r="AJ144" i="26"/>
  <c r="AI144" i="26"/>
  <c r="AH144" i="26"/>
  <c r="AG144" i="26"/>
  <c r="AJ143" i="26"/>
  <c r="AI143" i="26"/>
  <c r="AH143" i="26"/>
  <c r="AG143" i="26"/>
  <c r="AJ142" i="26"/>
  <c r="AI142" i="26"/>
  <c r="AH142" i="26"/>
  <c r="AG142" i="26"/>
  <c r="AJ141" i="26"/>
  <c r="AI141" i="26"/>
  <c r="AH141" i="26"/>
  <c r="AG141" i="26"/>
  <c r="AJ140" i="26"/>
  <c r="AI140" i="26"/>
  <c r="AH140" i="26"/>
  <c r="AG140" i="26"/>
  <c r="AJ139" i="26"/>
  <c r="AI139" i="26"/>
  <c r="AH139" i="26"/>
  <c r="AG139" i="26"/>
  <c r="AJ138" i="26"/>
  <c r="AI138" i="26"/>
  <c r="AH138" i="26"/>
  <c r="AG138" i="26"/>
  <c r="AJ137" i="26"/>
  <c r="AI137" i="26"/>
  <c r="AH137" i="26"/>
  <c r="AG137" i="26"/>
  <c r="AJ136" i="26"/>
  <c r="AI136" i="26"/>
  <c r="AH136" i="26"/>
  <c r="AG136" i="26"/>
  <c r="AJ135" i="26"/>
  <c r="AI135" i="26"/>
  <c r="AH135" i="26"/>
  <c r="AG135" i="26"/>
  <c r="AJ134" i="26"/>
  <c r="AI134" i="26"/>
  <c r="AH134" i="26"/>
  <c r="AG134" i="26"/>
  <c r="AJ133" i="26"/>
  <c r="AI133" i="26"/>
  <c r="AH133" i="26"/>
  <c r="AG133" i="26"/>
  <c r="AJ132" i="26"/>
  <c r="AI132" i="26"/>
  <c r="AH132" i="26"/>
  <c r="AG132" i="26"/>
  <c r="AJ131" i="26"/>
  <c r="AI131" i="26"/>
  <c r="AH131" i="26"/>
  <c r="AG131" i="26"/>
  <c r="AJ130" i="26"/>
  <c r="AI130" i="26"/>
  <c r="AH130" i="26"/>
  <c r="AG130" i="26"/>
  <c r="AJ129" i="26"/>
  <c r="AI129" i="26"/>
  <c r="AH129" i="26"/>
  <c r="AG129" i="26"/>
  <c r="AJ128" i="26"/>
  <c r="AI128" i="26"/>
  <c r="AH128" i="26"/>
  <c r="AG128" i="26"/>
  <c r="AJ127" i="26"/>
  <c r="AI127" i="26"/>
  <c r="AH127" i="26"/>
  <c r="AG127" i="26"/>
  <c r="AJ126" i="26"/>
  <c r="AI126" i="26"/>
  <c r="AH126" i="26"/>
  <c r="AG126" i="26"/>
  <c r="AJ125" i="26"/>
  <c r="AI125" i="26"/>
  <c r="AH125" i="26"/>
  <c r="AG125" i="26"/>
  <c r="Z126" i="26"/>
  <c r="AJ124" i="26"/>
  <c r="AI124" i="26"/>
  <c r="AH124" i="26"/>
  <c r="AG124" i="26"/>
  <c r="AJ123" i="26"/>
  <c r="AI123" i="26"/>
  <c r="AH123" i="26"/>
  <c r="AG123" i="26"/>
  <c r="AJ122" i="26"/>
  <c r="AI122" i="26"/>
  <c r="AH122" i="26"/>
  <c r="AG122" i="26"/>
  <c r="AJ121" i="26"/>
  <c r="AI121" i="26"/>
  <c r="AH121" i="26"/>
  <c r="AG121" i="26"/>
  <c r="AJ120" i="26"/>
  <c r="AI120" i="26"/>
  <c r="AH120" i="26"/>
  <c r="AG120" i="26"/>
  <c r="AJ119" i="26"/>
  <c r="AI119" i="26"/>
  <c r="AH119" i="26"/>
  <c r="AG119" i="26"/>
  <c r="AJ118" i="26"/>
  <c r="AI118" i="26"/>
  <c r="AH118" i="26"/>
  <c r="AG118" i="26"/>
  <c r="AJ117" i="26"/>
  <c r="AI117" i="26"/>
  <c r="AH117" i="26"/>
  <c r="AG117" i="26"/>
  <c r="AJ116" i="26"/>
  <c r="AI116" i="26"/>
  <c r="AH116" i="26"/>
  <c r="AG116" i="26"/>
  <c r="AJ115" i="26"/>
  <c r="AI115" i="26"/>
  <c r="AH115" i="26"/>
  <c r="AG115" i="26"/>
  <c r="AJ114" i="26"/>
  <c r="AI114" i="26"/>
  <c r="AH114" i="26"/>
  <c r="AG114" i="26"/>
  <c r="AJ113" i="26"/>
  <c r="AI113" i="26"/>
  <c r="AH113" i="26"/>
  <c r="AG113" i="26"/>
  <c r="AJ112" i="26"/>
  <c r="AI112" i="26"/>
  <c r="AH112" i="26"/>
  <c r="AG112" i="26"/>
  <c r="AJ111" i="26"/>
  <c r="AI111" i="26"/>
  <c r="AH111" i="26"/>
  <c r="AG111" i="26"/>
  <c r="AJ110" i="26"/>
  <c r="AI110" i="26"/>
  <c r="AH110" i="26"/>
  <c r="AG110" i="26"/>
  <c r="AJ109" i="26"/>
  <c r="AI109" i="26"/>
  <c r="AH109" i="26"/>
  <c r="AG109" i="26"/>
  <c r="AJ108" i="26"/>
  <c r="AI108" i="26"/>
  <c r="AH108" i="26"/>
  <c r="AG108" i="26"/>
  <c r="AJ107" i="26"/>
  <c r="AI107" i="26"/>
  <c r="AH107" i="26"/>
  <c r="AG107" i="26"/>
  <c r="AJ106" i="26"/>
  <c r="AI106" i="26"/>
  <c r="AH106" i="26"/>
  <c r="AG106" i="26"/>
  <c r="AJ105" i="26"/>
  <c r="AI105" i="26"/>
  <c r="AH105" i="26"/>
  <c r="AG105" i="26"/>
  <c r="AJ104" i="26"/>
  <c r="AI104" i="26"/>
  <c r="AH104" i="26"/>
  <c r="AG104" i="26"/>
  <c r="AJ103" i="26"/>
  <c r="AI103" i="26"/>
  <c r="AH103" i="26"/>
  <c r="AG103" i="26"/>
  <c r="AJ102" i="26"/>
  <c r="AI102" i="26"/>
  <c r="AH102" i="26"/>
  <c r="AG102" i="26"/>
  <c r="AJ101" i="26"/>
  <c r="AI101" i="26"/>
  <c r="AH101" i="26"/>
  <c r="AG101" i="26"/>
  <c r="AJ100" i="26"/>
  <c r="AI100" i="26"/>
  <c r="AH100" i="26"/>
  <c r="AG100" i="26"/>
  <c r="AJ99" i="26"/>
  <c r="AI99" i="26"/>
  <c r="AH99" i="26"/>
  <c r="AG99" i="26"/>
  <c r="AJ98" i="26"/>
  <c r="AI98" i="26"/>
  <c r="AH98" i="26"/>
  <c r="AG98" i="26"/>
  <c r="AJ97" i="26"/>
  <c r="AI97" i="26"/>
  <c r="AH97" i="26"/>
  <c r="AG97" i="26"/>
  <c r="AJ96" i="26"/>
  <c r="AI96" i="26"/>
  <c r="AH96" i="26"/>
  <c r="AG96" i="26"/>
  <c r="AJ95" i="26"/>
  <c r="AI95" i="26"/>
  <c r="AH95" i="26"/>
  <c r="AG95" i="26"/>
  <c r="AJ94" i="26"/>
  <c r="AI94" i="26"/>
  <c r="AH94" i="26"/>
  <c r="AG94" i="26"/>
  <c r="AJ93" i="26"/>
  <c r="AI93" i="26"/>
  <c r="AH93" i="26"/>
  <c r="AG93" i="26"/>
  <c r="AJ92" i="26"/>
  <c r="AI92" i="26"/>
  <c r="AH92" i="26"/>
  <c r="AG92" i="26"/>
  <c r="AJ91" i="26"/>
  <c r="AI91" i="26"/>
  <c r="AH91" i="26"/>
  <c r="AG91" i="26"/>
  <c r="AJ90" i="26"/>
  <c r="AI90" i="26"/>
  <c r="AH90" i="26"/>
  <c r="AG90" i="26"/>
  <c r="AJ89" i="26"/>
  <c r="AI89" i="26"/>
  <c r="AH89" i="26"/>
  <c r="AG89" i="26"/>
  <c r="AJ88" i="26"/>
  <c r="AI88" i="26"/>
  <c r="AH88" i="26"/>
  <c r="AG88" i="26"/>
  <c r="AJ87" i="26"/>
  <c r="AI87" i="26"/>
  <c r="AH87" i="26"/>
  <c r="AG87" i="26"/>
  <c r="AJ86" i="26"/>
  <c r="AI86" i="26"/>
  <c r="AH86" i="26"/>
  <c r="AG86" i="26"/>
  <c r="AJ85" i="26"/>
  <c r="AI85" i="26"/>
  <c r="AH85" i="26"/>
  <c r="AG85" i="26"/>
  <c r="AJ84" i="26"/>
  <c r="AI84" i="26"/>
  <c r="AH84" i="26"/>
  <c r="AG84" i="26"/>
  <c r="AJ83" i="26"/>
  <c r="AI83" i="26"/>
  <c r="AH83" i="26"/>
  <c r="AG83" i="26"/>
  <c r="AJ82" i="26"/>
  <c r="AI82" i="26"/>
  <c r="AH82" i="26"/>
  <c r="AG82" i="26"/>
  <c r="AJ81" i="26"/>
  <c r="AI81" i="26"/>
  <c r="AH81" i="26"/>
  <c r="AG81" i="26"/>
  <c r="AJ80" i="26"/>
  <c r="AI80" i="26"/>
  <c r="AH80" i="26"/>
  <c r="AG80" i="26"/>
  <c r="AJ79" i="26"/>
  <c r="AI79" i="26"/>
  <c r="AH79" i="26"/>
  <c r="AG79" i="26"/>
  <c r="AJ78" i="26"/>
  <c r="AI78" i="26"/>
  <c r="AH78" i="26"/>
  <c r="AG78" i="26"/>
  <c r="AJ77" i="26"/>
  <c r="AI77" i="26"/>
  <c r="AH77" i="26"/>
  <c r="AG77" i="26"/>
  <c r="AJ76" i="26"/>
  <c r="AI76" i="26"/>
  <c r="AH76" i="26"/>
  <c r="AG76" i="26"/>
  <c r="AJ75" i="26"/>
  <c r="AI75" i="26"/>
  <c r="AH75" i="26"/>
  <c r="AG75" i="26"/>
  <c r="AJ74" i="26"/>
  <c r="AI74" i="26"/>
  <c r="AH74" i="26"/>
  <c r="AG74" i="26"/>
  <c r="AJ73" i="26"/>
  <c r="AI73" i="26"/>
  <c r="AH73" i="26"/>
  <c r="AG73" i="26"/>
  <c r="AJ72" i="26"/>
  <c r="AI72" i="26"/>
  <c r="AH72" i="26"/>
  <c r="AG72" i="26"/>
  <c r="AJ71" i="26"/>
  <c r="AI71" i="26"/>
  <c r="AH71" i="26"/>
  <c r="AG71" i="26"/>
  <c r="AJ70" i="26"/>
  <c r="AI70" i="26"/>
  <c r="AH70" i="26"/>
  <c r="AG70" i="26"/>
  <c r="AJ69" i="26"/>
  <c r="AI69" i="26"/>
  <c r="AH69" i="26"/>
  <c r="AG69" i="26"/>
  <c r="AJ68" i="26"/>
  <c r="AI68" i="26"/>
  <c r="AH68" i="26"/>
  <c r="AG68" i="26"/>
  <c r="AJ67" i="26"/>
  <c r="AI67" i="26"/>
  <c r="AH67" i="26"/>
  <c r="AG67" i="26"/>
  <c r="AJ66" i="26"/>
  <c r="AI66" i="26"/>
  <c r="AH66" i="26"/>
  <c r="AG66" i="26"/>
  <c r="AJ65" i="26"/>
  <c r="AI65" i="26"/>
  <c r="AH65" i="26"/>
  <c r="AG65" i="26"/>
  <c r="AJ64" i="26"/>
  <c r="AI64" i="26"/>
  <c r="AH64" i="26"/>
  <c r="AG64" i="26"/>
  <c r="AJ63" i="26"/>
  <c r="AI63" i="26"/>
  <c r="AH63" i="26"/>
  <c r="AG63" i="26"/>
  <c r="AJ62" i="26"/>
  <c r="AI62" i="26"/>
  <c r="AH62" i="26"/>
  <c r="AG62" i="26"/>
  <c r="AJ61" i="26"/>
  <c r="AI61" i="26"/>
  <c r="AH61" i="26"/>
  <c r="AG61" i="26"/>
  <c r="AJ60" i="26"/>
  <c r="AI60" i="26"/>
  <c r="AH60" i="26"/>
  <c r="AG60" i="26"/>
  <c r="AJ59" i="26"/>
  <c r="AI59" i="26"/>
  <c r="AH59" i="26"/>
  <c r="AG59" i="26"/>
  <c r="AJ58" i="26"/>
  <c r="AI58" i="26"/>
  <c r="AH58" i="26"/>
  <c r="AG58" i="26"/>
  <c r="AJ57" i="26"/>
  <c r="AI57" i="26"/>
  <c r="AH57" i="26"/>
  <c r="AG57" i="26"/>
  <c r="AJ56" i="26"/>
  <c r="AI56" i="26"/>
  <c r="AH56" i="26"/>
  <c r="AG56" i="26"/>
  <c r="AJ55" i="26"/>
  <c r="AI55" i="26"/>
  <c r="AH55" i="26"/>
  <c r="AG55" i="26"/>
  <c r="AJ54" i="26"/>
  <c r="AI54" i="26"/>
  <c r="AH54" i="26"/>
  <c r="AG54" i="26"/>
  <c r="AJ53" i="26"/>
  <c r="AI53" i="26"/>
  <c r="AH53" i="26"/>
  <c r="AG53" i="26"/>
  <c r="AJ52" i="26"/>
  <c r="AI52" i="26"/>
  <c r="AH52" i="26"/>
  <c r="AG52" i="26"/>
  <c r="AJ51" i="26"/>
  <c r="AI51" i="26"/>
  <c r="AH51" i="26"/>
  <c r="AG51" i="26"/>
  <c r="AJ50" i="26"/>
  <c r="AI50" i="26"/>
  <c r="AH50" i="26"/>
  <c r="AG50" i="26"/>
  <c r="AJ49" i="26"/>
  <c r="AI49" i="26"/>
  <c r="AH49" i="26"/>
  <c r="AG49" i="26"/>
  <c r="AJ48" i="26"/>
  <c r="AI48" i="26"/>
  <c r="AH48" i="26"/>
  <c r="AG48" i="26"/>
  <c r="AJ47" i="26"/>
  <c r="AI47" i="26"/>
  <c r="AH47" i="26"/>
  <c r="AG47" i="26"/>
  <c r="AJ46" i="26"/>
  <c r="AI46" i="26"/>
  <c r="AH46" i="26"/>
  <c r="AG46" i="26"/>
  <c r="AJ45" i="26"/>
  <c r="AI45" i="26"/>
  <c r="AH45" i="26"/>
  <c r="AG45" i="26"/>
  <c r="AJ44" i="26"/>
  <c r="AI44" i="26"/>
  <c r="AH44" i="26"/>
  <c r="AG44" i="26"/>
  <c r="AJ43" i="26"/>
  <c r="AI43" i="26"/>
  <c r="AH43" i="26"/>
  <c r="AG43" i="26"/>
  <c r="AJ42" i="26"/>
  <c r="AI42" i="26"/>
  <c r="AH42" i="26"/>
  <c r="AG42" i="26"/>
  <c r="AJ41" i="26"/>
  <c r="AI41" i="26"/>
  <c r="AH41" i="26"/>
  <c r="AG41" i="26"/>
  <c r="AJ40" i="26"/>
  <c r="AI40" i="26"/>
  <c r="AH40" i="26"/>
  <c r="AG40" i="26"/>
  <c r="AJ39" i="26"/>
  <c r="AI39" i="26"/>
  <c r="AH39" i="26"/>
  <c r="AG39" i="26"/>
  <c r="AJ38" i="26"/>
  <c r="AI38" i="26"/>
  <c r="AH38" i="26"/>
  <c r="AG38" i="26"/>
  <c r="AJ37" i="26"/>
  <c r="AI37" i="26"/>
  <c r="AH37" i="26"/>
  <c r="AG37" i="26"/>
  <c r="AJ36" i="26"/>
  <c r="AI36" i="26"/>
  <c r="AH36" i="26"/>
  <c r="AG36" i="26"/>
  <c r="AJ35" i="26"/>
  <c r="AI35" i="26"/>
  <c r="AH35" i="26"/>
  <c r="AG35" i="26"/>
  <c r="AJ34" i="26"/>
  <c r="AI34" i="26"/>
  <c r="AH34" i="26"/>
  <c r="AG34" i="26"/>
  <c r="AJ33" i="26"/>
  <c r="AI33" i="26"/>
  <c r="AH33" i="26"/>
  <c r="AG33" i="26"/>
  <c r="AJ32" i="26"/>
  <c r="AI32" i="26"/>
  <c r="AH32" i="26"/>
  <c r="AG32" i="26"/>
  <c r="AJ31" i="26"/>
  <c r="AI31" i="26"/>
  <c r="AH31" i="26"/>
  <c r="AG31" i="26"/>
  <c r="AJ30" i="26"/>
  <c r="AI30" i="26"/>
  <c r="AH30" i="26"/>
  <c r="AG30" i="26"/>
  <c r="AJ29" i="26"/>
  <c r="AI29" i="26"/>
  <c r="AH29" i="26"/>
  <c r="AG29" i="26"/>
  <c r="AJ28" i="26"/>
  <c r="AI28" i="26"/>
  <c r="AH28" i="26"/>
  <c r="AG28" i="26"/>
  <c r="AJ27" i="26"/>
  <c r="AI27" i="26"/>
  <c r="AH27" i="26"/>
  <c r="AG27" i="26"/>
  <c r="AJ26" i="26"/>
  <c r="AI26" i="26"/>
  <c r="AH26" i="26"/>
  <c r="AG26" i="26"/>
  <c r="AJ25" i="26"/>
  <c r="AI25" i="26"/>
  <c r="AH25" i="26"/>
  <c r="AG25" i="26"/>
  <c r="AJ24" i="26"/>
  <c r="AI24" i="26"/>
  <c r="AH24" i="26"/>
  <c r="AG24" i="26"/>
  <c r="AJ23" i="26"/>
  <c r="AI23" i="26"/>
  <c r="AH23" i="26"/>
  <c r="AG23" i="26"/>
  <c r="AJ22" i="26"/>
  <c r="AI22" i="26"/>
  <c r="AH22" i="26"/>
  <c r="AG22" i="26"/>
  <c r="AJ21" i="26"/>
  <c r="AI21" i="26"/>
  <c r="AH21" i="26"/>
  <c r="AG21" i="26"/>
  <c r="AJ20" i="26"/>
  <c r="AI20" i="26"/>
  <c r="AH20" i="26"/>
  <c r="AG20" i="26"/>
  <c r="AJ19" i="26"/>
  <c r="AI19" i="26"/>
  <c r="AH19" i="26"/>
  <c r="AG19" i="26"/>
  <c r="AJ18" i="26"/>
  <c r="AI18" i="26"/>
  <c r="AH18" i="26"/>
  <c r="AG18" i="26"/>
  <c r="AJ17" i="26"/>
  <c r="AI17" i="26"/>
  <c r="AH17" i="26"/>
  <c r="AG17" i="26"/>
  <c r="AJ16" i="26"/>
  <c r="AI16" i="26"/>
  <c r="AH16" i="26"/>
  <c r="AG16" i="26"/>
  <c r="AJ15" i="26"/>
  <c r="AI15" i="26"/>
  <c r="AH15" i="26"/>
  <c r="AG15" i="26"/>
  <c r="AJ14" i="26"/>
  <c r="AI14" i="26"/>
  <c r="AH14" i="26"/>
  <c r="AG14" i="26"/>
  <c r="AJ13" i="26"/>
  <c r="AI13" i="26"/>
  <c r="AH13" i="26"/>
  <c r="AG13" i="26"/>
  <c r="AJ12" i="26"/>
  <c r="AI12" i="26"/>
  <c r="AH12" i="26"/>
  <c r="AG12" i="26"/>
  <c r="AJ11" i="26"/>
  <c r="AI11" i="26"/>
  <c r="AH11" i="26"/>
  <c r="AG11" i="26"/>
  <c r="AJ10" i="26"/>
  <c r="AI10" i="26"/>
  <c r="AH10" i="26"/>
  <c r="AG10" i="26"/>
  <c r="AJ9" i="26"/>
  <c r="AI9" i="26"/>
  <c r="AH9" i="26"/>
  <c r="AG9" i="26"/>
  <c r="AJ8" i="26"/>
  <c r="AI8" i="26"/>
  <c r="AH8" i="26"/>
  <c r="AG8" i="26"/>
  <c r="AJ7" i="26"/>
  <c r="AI7" i="26"/>
  <c r="AH7" i="26"/>
  <c r="AG7" i="26"/>
  <c r="AJ6" i="26"/>
  <c r="AI6" i="26"/>
  <c r="AH6" i="26"/>
  <c r="AG6" i="26"/>
  <c r="AJ5" i="26"/>
  <c r="AI5" i="26"/>
  <c r="AH5" i="26"/>
  <c r="AG5" i="26"/>
  <c r="AJ4" i="26"/>
  <c r="AI4" i="26"/>
  <c r="AH4" i="26"/>
  <c r="AG4" i="26"/>
  <c r="Z5" i="26"/>
  <c r="P5" i="26"/>
  <c r="K5" i="26"/>
  <c r="F4" i="26"/>
  <c r="Z4" i="26"/>
  <c r="P4" i="26"/>
  <c r="K4" i="26"/>
  <c r="AD3" i="26"/>
  <c r="AB3" i="26"/>
  <c r="AD248" i="26" l="1"/>
  <c r="AD369" i="26"/>
  <c r="AB370" i="26" s="1"/>
  <c r="AD4" i="26"/>
  <c r="AD125" i="26"/>
  <c r="AB4" i="26"/>
  <c r="F5" i="26"/>
  <c r="AC3" i="26"/>
  <c r="AE3" i="26" s="1"/>
  <c r="F126" i="26"/>
  <c r="U249" i="26"/>
  <c r="Q370" i="26" l="1"/>
  <c r="P371" i="26" s="1"/>
  <c r="V370" i="26"/>
  <c r="U371" i="26" s="1"/>
  <c r="AB249" i="26"/>
  <c r="Q249" i="26" s="1"/>
  <c r="L370" i="26"/>
  <c r="K371" i="26" s="1"/>
  <c r="L249" i="26"/>
  <c r="K250" i="26" s="1"/>
  <c r="AB5" i="26"/>
  <c r="G370" i="26"/>
  <c r="G249" i="26"/>
  <c r="AB126" i="26"/>
  <c r="AC4" i="26"/>
  <c r="AE4" i="26" s="1"/>
  <c r="AF4" i="26" s="1"/>
  <c r="U250" i="26"/>
  <c r="P250" i="26"/>
  <c r="AA126" i="26" l="1"/>
  <c r="Z127" i="26" s="1"/>
  <c r="L5" i="26"/>
  <c r="K6" i="26" s="1"/>
  <c r="Q5" i="26"/>
  <c r="P6" i="26" s="1"/>
  <c r="L126" i="26"/>
  <c r="K127" i="26" s="1"/>
  <c r="Q126" i="26"/>
  <c r="P127" i="26" s="1"/>
  <c r="Z6" i="26"/>
  <c r="G5" i="26"/>
  <c r="F6" i="26" s="1"/>
  <c r="G126" i="26"/>
  <c r="AC5" i="26"/>
  <c r="F371" i="26"/>
  <c r="AD370" i="26"/>
  <c r="F250" i="26"/>
  <c r="AD249" i="26"/>
  <c r="AD126" i="26" l="1"/>
  <c r="AD5" i="26"/>
  <c r="AE5" i="26" s="1"/>
  <c r="AF5" i="26" s="1"/>
  <c r="F127" i="26"/>
  <c r="AB250" i="26"/>
  <c r="Q250" i="26" s="1"/>
  <c r="AB371" i="26"/>
  <c r="Q371" i="26" l="1"/>
  <c r="P372" i="26" s="1"/>
  <c r="V371" i="26"/>
  <c r="U372" i="26" s="1"/>
  <c r="AB127" i="26"/>
  <c r="L127" i="26" s="1"/>
  <c r="K128" i="26" s="1"/>
  <c r="L371" i="26"/>
  <c r="K372" i="26" s="1"/>
  <c r="L250" i="26"/>
  <c r="K251" i="26" s="1"/>
  <c r="P251" i="26"/>
  <c r="AB6" i="26"/>
  <c r="AA6" i="26" s="1"/>
  <c r="G371" i="26"/>
  <c r="G250" i="26"/>
  <c r="U251" i="26"/>
  <c r="Q127" i="26" l="1"/>
  <c r="P128" i="26" s="1"/>
  <c r="G127" i="26"/>
  <c r="AA127" i="26"/>
  <c r="Z128" i="26" s="1"/>
  <c r="L6" i="26"/>
  <c r="K7" i="26" s="1"/>
  <c r="Q6" i="26"/>
  <c r="P7" i="26" s="1"/>
  <c r="G6" i="26"/>
  <c r="AC6" i="26"/>
  <c r="Z7" i="26"/>
  <c r="F251" i="26"/>
  <c r="AD250" i="26"/>
  <c r="AD127" i="26"/>
  <c r="F128" i="26"/>
  <c r="AD371" i="26"/>
  <c r="F372" i="26"/>
  <c r="AD6" i="26" l="1"/>
  <c r="F7" i="26"/>
  <c r="AB7" i="26" s="1"/>
  <c r="AA7" i="26" s="1"/>
  <c r="AB251" i="26"/>
  <c r="AB372" i="26"/>
  <c r="AB128" i="26"/>
  <c r="AA128" i="26" s="1"/>
  <c r="AE6" i="26"/>
  <c r="AF6" i="26" s="1"/>
  <c r="Q372" i="26" l="1"/>
  <c r="V372" i="26"/>
  <c r="Q251" i="26"/>
  <c r="V251" i="26"/>
  <c r="L128" i="26"/>
  <c r="Q128" i="26"/>
  <c r="L372" i="26"/>
  <c r="K373" i="26" s="1"/>
  <c r="L251" i="26"/>
  <c r="K252" i="26" s="1"/>
  <c r="L7" i="26"/>
  <c r="K8" i="26" s="1"/>
  <c r="Q7" i="26"/>
  <c r="P8" i="26" s="1"/>
  <c r="G7" i="26"/>
  <c r="G128" i="26"/>
  <c r="G372" i="26"/>
  <c r="G251" i="26"/>
  <c r="AC7" i="26"/>
  <c r="Z8" i="26"/>
  <c r="K129" i="26"/>
  <c r="Z129" i="26"/>
  <c r="P129" i="26"/>
  <c r="U373" i="26"/>
  <c r="P373" i="26"/>
  <c r="P252" i="26"/>
  <c r="U252" i="26"/>
  <c r="AD128" i="26" l="1"/>
  <c r="F129" i="26"/>
  <c r="AD372" i="26"/>
  <c r="F373" i="26"/>
  <c r="AD7" i="26"/>
  <c r="F8" i="26"/>
  <c r="AD251" i="26"/>
  <c r="F252" i="26"/>
  <c r="AB129" i="26" l="1"/>
  <c r="AA129" i="26" s="1"/>
  <c r="AB252" i="26"/>
  <c r="AE7" i="26"/>
  <c r="AF7" i="26" s="1"/>
  <c r="AB8" i="26"/>
  <c r="AA8" i="26" s="1"/>
  <c r="AB373" i="26"/>
  <c r="Q373" i="26" l="1"/>
  <c r="V373" i="26"/>
  <c r="Q252" i="26"/>
  <c r="V252" i="26"/>
  <c r="U253" i="26" s="1"/>
  <c r="L8" i="26"/>
  <c r="Q8" i="26"/>
  <c r="L252" i="26"/>
  <c r="K253" i="26" s="1"/>
  <c r="P253" i="26"/>
  <c r="L373" i="26"/>
  <c r="K374" i="26" s="1"/>
  <c r="P374" i="26"/>
  <c r="L129" i="26"/>
  <c r="K130" i="26" s="1"/>
  <c r="Q129" i="26"/>
  <c r="P130" i="26" s="1"/>
  <c r="G373" i="26"/>
  <c r="G8" i="26"/>
  <c r="G252" i="26"/>
  <c r="G129" i="26"/>
  <c r="U374" i="26"/>
  <c r="Z130" i="26"/>
  <c r="AC8" i="26"/>
  <c r="Z9" i="26"/>
  <c r="P9" i="26"/>
  <c r="K9" i="26"/>
  <c r="AD129" i="26" l="1"/>
  <c r="F130" i="26"/>
  <c r="AD252" i="26"/>
  <c r="F253" i="26"/>
  <c r="AD8" i="26"/>
  <c r="F9" i="26"/>
  <c r="F374" i="26"/>
  <c r="AD373" i="26"/>
  <c r="AB374" i="26" l="1"/>
  <c r="AB9" i="26"/>
  <c r="AA9" i="26" s="1"/>
  <c r="AE8" i="26"/>
  <c r="AF8" i="26" s="1"/>
  <c r="AB253" i="26"/>
  <c r="AB130" i="26"/>
  <c r="AA130" i="26" s="1"/>
  <c r="Q253" i="26" l="1"/>
  <c r="V253" i="26"/>
  <c r="Q374" i="26"/>
  <c r="P375" i="26" s="1"/>
  <c r="V374" i="26"/>
  <c r="L130" i="26"/>
  <c r="Q130" i="26"/>
  <c r="P131" i="26" s="1"/>
  <c r="L253" i="26"/>
  <c r="K254" i="26" s="1"/>
  <c r="P254" i="26"/>
  <c r="L9" i="26"/>
  <c r="K10" i="26" s="1"/>
  <c r="Q9" i="26"/>
  <c r="P10" i="26" s="1"/>
  <c r="L374" i="26"/>
  <c r="K375" i="26" s="1"/>
  <c r="G130" i="26"/>
  <c r="G253" i="26"/>
  <c r="G9" i="26"/>
  <c r="G374" i="26"/>
  <c r="U375" i="26"/>
  <c r="Z131" i="26"/>
  <c r="K131" i="26"/>
  <c r="U254" i="26"/>
  <c r="AC9" i="26"/>
  <c r="Z10" i="26"/>
  <c r="F131" i="26" l="1"/>
  <c r="AD130" i="26"/>
  <c r="F10" i="26"/>
  <c r="AD9" i="26"/>
  <c r="F254" i="26"/>
  <c r="AD253" i="26"/>
  <c r="F375" i="26"/>
  <c r="AD374" i="26"/>
  <c r="AB254" i="26" l="1"/>
  <c r="AB10" i="26"/>
  <c r="AA10" i="26" s="1"/>
  <c r="AE9" i="26"/>
  <c r="AF9" i="26" s="1"/>
  <c r="AB375" i="26"/>
  <c r="AB131" i="26"/>
  <c r="AA131" i="26" s="1"/>
  <c r="Q375" i="26" l="1"/>
  <c r="V375" i="26"/>
  <c r="Q254" i="26"/>
  <c r="P255" i="26" s="1"/>
  <c r="V254" i="26"/>
  <c r="L131" i="26"/>
  <c r="K132" i="26" s="1"/>
  <c r="Q131" i="26"/>
  <c r="P132" i="26" s="1"/>
  <c r="L375" i="26"/>
  <c r="K376" i="26" s="1"/>
  <c r="L10" i="26"/>
  <c r="K11" i="26" s="1"/>
  <c r="Q10" i="26"/>
  <c r="P11" i="26" s="1"/>
  <c r="L254" i="26"/>
  <c r="K255" i="26" s="1"/>
  <c r="G375" i="26"/>
  <c r="G131" i="26"/>
  <c r="G10" i="26"/>
  <c r="G254" i="26"/>
  <c r="Z132" i="26"/>
  <c r="Z11" i="26"/>
  <c r="AC10" i="26"/>
  <c r="P376" i="26"/>
  <c r="U376" i="26"/>
  <c r="U255" i="26"/>
  <c r="AD375" i="26" l="1"/>
  <c r="F376" i="26"/>
  <c r="AD131" i="26"/>
  <c r="F132" i="26"/>
  <c r="F255" i="26"/>
  <c r="AD254" i="26"/>
  <c r="AD10" i="26"/>
  <c r="F11" i="26"/>
  <c r="AE10" i="26" l="1"/>
  <c r="AF10" i="26" s="1"/>
  <c r="AB11" i="26"/>
  <c r="AA11" i="26" s="1"/>
  <c r="AB132" i="26"/>
  <c r="AA132" i="26" s="1"/>
  <c r="AB255" i="26"/>
  <c r="AB376" i="26"/>
  <c r="Q255" i="26" l="1"/>
  <c r="V255" i="26"/>
  <c r="Q376" i="26"/>
  <c r="V376" i="26"/>
  <c r="L376" i="26"/>
  <c r="K377" i="26" s="1"/>
  <c r="L132" i="26"/>
  <c r="Q132" i="26"/>
  <c r="L255" i="26"/>
  <c r="K256" i="26" s="1"/>
  <c r="P256" i="26"/>
  <c r="L11" i="26"/>
  <c r="K12" i="26" s="1"/>
  <c r="Q11" i="26"/>
  <c r="P12" i="26" s="1"/>
  <c r="G376" i="26"/>
  <c r="G255" i="26"/>
  <c r="G132" i="26"/>
  <c r="K133" i="26"/>
  <c r="G11" i="26"/>
  <c r="P377" i="26"/>
  <c r="U377" i="26"/>
  <c r="Z133" i="26"/>
  <c r="P133" i="26"/>
  <c r="Z12" i="26"/>
  <c r="AC11" i="26"/>
  <c r="U256" i="26"/>
  <c r="AD11" i="26" l="1"/>
  <c r="F12" i="26"/>
  <c r="AD376" i="26"/>
  <c r="F377" i="26"/>
  <c r="AD255" i="26"/>
  <c r="F256" i="26"/>
  <c r="AD132" i="26"/>
  <c r="F133" i="26"/>
  <c r="AB133" i="26" l="1"/>
  <c r="AA133" i="26" s="1"/>
  <c r="AB377" i="26"/>
  <c r="AB256" i="26"/>
  <c r="AE11" i="26"/>
  <c r="AF11" i="26" s="1"/>
  <c r="AB12" i="26"/>
  <c r="AA12" i="26" s="1"/>
  <c r="Q256" i="26" l="1"/>
  <c r="V256" i="26"/>
  <c r="Q377" i="26"/>
  <c r="P378" i="26" s="1"/>
  <c r="V377" i="26"/>
  <c r="L12" i="26"/>
  <c r="Q12" i="26"/>
  <c r="L133" i="26"/>
  <c r="K134" i="26" s="1"/>
  <c r="Q133" i="26"/>
  <c r="P134" i="26" s="1"/>
  <c r="L256" i="26"/>
  <c r="K257" i="26" s="1"/>
  <c r="P257" i="26"/>
  <c r="L377" i="26"/>
  <c r="K378" i="26" s="1"/>
  <c r="G12" i="26"/>
  <c r="G256" i="26"/>
  <c r="G377" i="26"/>
  <c r="G133" i="26"/>
  <c r="P13" i="26"/>
  <c r="K13" i="26"/>
  <c r="AC12" i="26"/>
  <c r="Z13" i="26"/>
  <c r="U257" i="26"/>
  <c r="Z134" i="26"/>
  <c r="U378" i="26"/>
  <c r="AD377" i="26" l="1"/>
  <c r="F378" i="26"/>
  <c r="AD256" i="26"/>
  <c r="F257" i="26"/>
  <c r="AD133" i="26"/>
  <c r="F134" i="26"/>
  <c r="AD12" i="26"/>
  <c r="F13" i="26"/>
  <c r="AE12" i="26" l="1"/>
  <c r="AF12" i="26" s="1"/>
  <c r="AB13" i="26"/>
  <c r="AA13" i="26" s="1"/>
  <c r="AB257" i="26"/>
  <c r="AB134" i="26"/>
  <c r="AA134" i="26" s="1"/>
  <c r="AB378" i="26"/>
  <c r="Q378" i="26" l="1"/>
  <c r="V378" i="26"/>
  <c r="Q257" i="26"/>
  <c r="V257" i="26"/>
  <c r="U258" i="26" s="1"/>
  <c r="L378" i="26"/>
  <c r="K379" i="26" s="1"/>
  <c r="L257" i="26"/>
  <c r="K258" i="26" s="1"/>
  <c r="P258" i="26"/>
  <c r="L13" i="26"/>
  <c r="K14" i="26" s="1"/>
  <c r="Q13" i="26"/>
  <c r="L134" i="26"/>
  <c r="K135" i="26" s="1"/>
  <c r="Q134" i="26"/>
  <c r="P135" i="26" s="1"/>
  <c r="G378" i="26"/>
  <c r="G257" i="26"/>
  <c r="G134" i="26"/>
  <c r="G13" i="26"/>
  <c r="Z135" i="26"/>
  <c r="P14" i="26"/>
  <c r="AC13" i="26"/>
  <c r="Z14" i="26"/>
  <c r="U379" i="26"/>
  <c r="P379" i="26"/>
  <c r="AD13" i="26" l="1"/>
  <c r="F14" i="26"/>
  <c r="AD378" i="26"/>
  <c r="F379" i="26"/>
  <c r="F258" i="26"/>
  <c r="AD257" i="26"/>
  <c r="AD134" i="26"/>
  <c r="F135" i="26"/>
  <c r="AB258" i="26" l="1"/>
  <c r="AB135" i="26"/>
  <c r="AA135" i="26" s="1"/>
  <c r="AB379" i="26"/>
  <c r="AE13" i="26"/>
  <c r="AF13" i="26" s="1"/>
  <c r="AB14" i="26"/>
  <c r="AA14" i="26" s="1"/>
  <c r="Q379" i="26" l="1"/>
  <c r="V379" i="26"/>
  <c r="Q258" i="26"/>
  <c r="V258" i="26"/>
  <c r="L379" i="26"/>
  <c r="K380" i="26" s="1"/>
  <c r="L14" i="26"/>
  <c r="Q14" i="26"/>
  <c r="P15" i="26" s="1"/>
  <c r="L135" i="26"/>
  <c r="K136" i="26" s="1"/>
  <c r="Q135" i="26"/>
  <c r="P136" i="26" s="1"/>
  <c r="L258" i="26"/>
  <c r="K259" i="26" s="1"/>
  <c r="P259" i="26"/>
  <c r="G379" i="26"/>
  <c r="G135" i="26"/>
  <c r="G14" i="26"/>
  <c r="K15" i="26"/>
  <c r="G258" i="26"/>
  <c r="AC14" i="26"/>
  <c r="Z15" i="26"/>
  <c r="P380" i="26"/>
  <c r="U380" i="26"/>
  <c r="U259" i="26"/>
  <c r="Z136" i="26"/>
  <c r="AD14" i="26" l="1"/>
  <c r="F15" i="26"/>
  <c r="F259" i="26"/>
  <c r="AD258" i="26"/>
  <c r="AD135" i="26"/>
  <c r="F136" i="26"/>
  <c r="AD379" i="26"/>
  <c r="F380" i="26"/>
  <c r="AB259" i="26" l="1"/>
  <c r="AB380" i="26"/>
  <c r="AB136" i="26"/>
  <c r="AA136" i="26" s="1"/>
  <c r="AE14" i="26"/>
  <c r="AF14" i="26" s="1"/>
  <c r="AB15" i="26"/>
  <c r="AA15" i="26" s="1"/>
  <c r="Q380" i="26" l="1"/>
  <c r="V380" i="26"/>
  <c r="Q259" i="26"/>
  <c r="V259" i="26"/>
  <c r="U260" i="26" s="1"/>
  <c r="L15" i="26"/>
  <c r="K16" i="26" s="1"/>
  <c r="Q15" i="26"/>
  <c r="P16" i="26" s="1"/>
  <c r="L136" i="26"/>
  <c r="K137" i="26" s="1"/>
  <c r="Q136" i="26"/>
  <c r="P137" i="26" s="1"/>
  <c r="L380" i="26"/>
  <c r="K381" i="26" s="1"/>
  <c r="L259" i="26"/>
  <c r="K260" i="26" s="1"/>
  <c r="P260" i="26"/>
  <c r="G136" i="26"/>
  <c r="G15" i="26"/>
  <c r="G380" i="26"/>
  <c r="G259" i="26"/>
  <c r="AC15" i="26"/>
  <c r="Z16" i="26"/>
  <c r="P381" i="26"/>
  <c r="U381" i="26"/>
  <c r="Z137" i="26"/>
  <c r="AD380" i="26" l="1"/>
  <c r="F381" i="26"/>
  <c r="AD136" i="26"/>
  <c r="F137" i="26"/>
  <c r="AD259" i="26"/>
  <c r="F260" i="26"/>
  <c r="AD15" i="26"/>
  <c r="F16" i="26"/>
  <c r="AE15" i="26" l="1"/>
  <c r="AF15" i="26" s="1"/>
  <c r="AB16" i="26"/>
  <c r="AA16" i="26" s="1"/>
  <c r="AB137" i="26"/>
  <c r="AA137" i="26" s="1"/>
  <c r="AB260" i="26"/>
  <c r="AB381" i="26"/>
  <c r="Q381" i="26" l="1"/>
  <c r="V381" i="26"/>
  <c r="Q260" i="26"/>
  <c r="V260" i="26"/>
  <c r="U261" i="26" s="1"/>
  <c r="L381" i="26"/>
  <c r="L260" i="26"/>
  <c r="K261" i="26" s="1"/>
  <c r="P261" i="26"/>
  <c r="L137" i="26"/>
  <c r="K138" i="26" s="1"/>
  <c r="Q137" i="26"/>
  <c r="P138" i="26" s="1"/>
  <c r="L16" i="26"/>
  <c r="K17" i="26" s="1"/>
  <c r="Q16" i="26"/>
  <c r="P17" i="26" s="1"/>
  <c r="G137" i="26"/>
  <c r="G381" i="26"/>
  <c r="G16" i="26"/>
  <c r="G260" i="26"/>
  <c r="Z138" i="26"/>
  <c r="AC16" i="26"/>
  <c r="Z17" i="26"/>
  <c r="AD381" i="26" l="1"/>
  <c r="AD16" i="26"/>
  <c r="F17" i="26"/>
  <c r="AD260" i="26"/>
  <c r="F261" i="26"/>
  <c r="AD137" i="26"/>
  <c r="F138" i="26"/>
  <c r="AB261" i="26" l="1"/>
  <c r="AB138" i="26"/>
  <c r="AA138" i="26" s="1"/>
  <c r="AB17" i="26"/>
  <c r="AA17" i="26" s="1"/>
  <c r="AE16" i="26"/>
  <c r="AF16" i="26" s="1"/>
  <c r="Q261" i="26" l="1"/>
  <c r="V261" i="26"/>
  <c r="L138" i="26"/>
  <c r="K139" i="26" s="1"/>
  <c r="Q138" i="26"/>
  <c r="L261" i="26"/>
  <c r="K262" i="26" s="1"/>
  <c r="P262" i="26"/>
  <c r="L17" i="26"/>
  <c r="K18" i="26" s="1"/>
  <c r="Q17" i="26"/>
  <c r="P18" i="26" s="1"/>
  <c r="G17" i="26"/>
  <c r="G138" i="26"/>
  <c r="G261" i="26"/>
  <c r="Z139" i="26"/>
  <c r="P139" i="26"/>
  <c r="U262" i="26"/>
  <c r="AC17" i="26"/>
  <c r="Z18" i="26"/>
  <c r="F18" i="26" l="1"/>
  <c r="AD17" i="26"/>
  <c r="AD261" i="26"/>
  <c r="F262" i="26"/>
  <c r="F139" i="26"/>
  <c r="AD138" i="26"/>
  <c r="AB18" i="26" l="1"/>
  <c r="AA18" i="26" s="1"/>
  <c r="AE17" i="26"/>
  <c r="AF17" i="26" s="1"/>
  <c r="AB139" i="26"/>
  <c r="AA139" i="26" s="1"/>
  <c r="AB262" i="26"/>
  <c r="Q262" i="26" l="1"/>
  <c r="V262" i="26"/>
  <c r="L18" i="26"/>
  <c r="K19" i="26" s="1"/>
  <c r="Q18" i="26"/>
  <c r="L262" i="26"/>
  <c r="K263" i="26" s="1"/>
  <c r="P263" i="26"/>
  <c r="L139" i="26"/>
  <c r="K140" i="26" s="1"/>
  <c r="Q139" i="26"/>
  <c r="P140" i="26" s="1"/>
  <c r="G139" i="26"/>
  <c r="G262" i="26"/>
  <c r="G18" i="26"/>
  <c r="Z140" i="26"/>
  <c r="U263" i="26"/>
  <c r="Z19" i="26"/>
  <c r="P19" i="26"/>
  <c r="AC18" i="26"/>
  <c r="AD139" i="26" l="1"/>
  <c r="F140" i="26"/>
  <c r="AD18" i="26"/>
  <c r="F19" i="26"/>
  <c r="F263" i="26"/>
  <c r="AD262" i="26"/>
  <c r="AE18" i="26" l="1"/>
  <c r="AF18" i="26" s="1"/>
  <c r="AB19" i="26"/>
  <c r="AA19" i="26" s="1"/>
  <c r="AB263" i="26"/>
  <c r="AB140" i="26"/>
  <c r="AA140" i="26" s="1"/>
  <c r="Q263" i="26" l="1"/>
  <c r="V263" i="26"/>
  <c r="L140" i="26"/>
  <c r="Q140" i="26"/>
  <c r="P141" i="26" s="1"/>
  <c r="L19" i="26"/>
  <c r="K20" i="26" s="1"/>
  <c r="Q19" i="26"/>
  <c r="P20" i="26" s="1"/>
  <c r="L263" i="26"/>
  <c r="K264" i="26" s="1"/>
  <c r="P264" i="26"/>
  <c r="G263" i="26"/>
  <c r="G19" i="26"/>
  <c r="G140" i="26"/>
  <c r="K141" i="26"/>
  <c r="Z141" i="26"/>
  <c r="Z20" i="26"/>
  <c r="AC19" i="26"/>
  <c r="U264" i="26"/>
  <c r="AD140" i="26" l="1"/>
  <c r="F141" i="26"/>
  <c r="AD263" i="26"/>
  <c r="F264" i="26"/>
  <c r="AD19" i="26"/>
  <c r="F20" i="26"/>
  <c r="AB264" i="26" l="1"/>
  <c r="AE19" i="26"/>
  <c r="AF19" i="26" s="1"/>
  <c r="AB20" i="26"/>
  <c r="AA20" i="26" s="1"/>
  <c r="AB141" i="26"/>
  <c r="AA141" i="26" s="1"/>
  <c r="Q264" i="26" l="1"/>
  <c r="P265" i="26" s="1"/>
  <c r="V264" i="26"/>
  <c r="L264" i="26"/>
  <c r="K265" i="26" s="1"/>
  <c r="L141" i="26"/>
  <c r="K142" i="26" s="1"/>
  <c r="Q141" i="26"/>
  <c r="P142" i="26" s="1"/>
  <c r="L20" i="26"/>
  <c r="K21" i="26" s="1"/>
  <c r="Q20" i="26"/>
  <c r="P21" i="26" s="1"/>
  <c r="G141" i="26"/>
  <c r="G20" i="26"/>
  <c r="G264" i="26"/>
  <c r="AC20" i="26"/>
  <c r="Z21" i="26"/>
  <c r="Z142" i="26"/>
  <c r="U265" i="26"/>
  <c r="AD264" i="26" l="1"/>
  <c r="F265" i="26"/>
  <c r="AD20" i="26"/>
  <c r="F21" i="26"/>
  <c r="AD141" i="26"/>
  <c r="F142" i="26"/>
  <c r="AB142" i="26" l="1"/>
  <c r="AA142" i="26" s="1"/>
  <c r="AE20" i="26"/>
  <c r="AF20" i="26" s="1"/>
  <c r="AB21" i="26"/>
  <c r="AA21" i="26" s="1"/>
  <c r="AB265" i="26"/>
  <c r="Q265" i="26" l="1"/>
  <c r="V265" i="26"/>
  <c r="L21" i="26"/>
  <c r="Q21" i="26"/>
  <c r="P22" i="26" s="1"/>
  <c r="L265" i="26"/>
  <c r="K266" i="26" s="1"/>
  <c r="P266" i="26"/>
  <c r="L142" i="26"/>
  <c r="K143" i="26" s="1"/>
  <c r="Q142" i="26"/>
  <c r="P143" i="26" s="1"/>
  <c r="G265" i="26"/>
  <c r="G21" i="26"/>
  <c r="G142" i="26"/>
  <c r="K22" i="26"/>
  <c r="AC21" i="26"/>
  <c r="Z22" i="26"/>
  <c r="U266" i="26"/>
  <c r="Z143" i="26"/>
  <c r="AD265" i="26" l="1"/>
  <c r="F266" i="26"/>
  <c r="AD142" i="26"/>
  <c r="F143" i="26"/>
  <c r="AD21" i="26"/>
  <c r="F22" i="26"/>
  <c r="AB143" i="26" l="1"/>
  <c r="AA143" i="26" s="1"/>
  <c r="AE21" i="26"/>
  <c r="AF21" i="26" s="1"/>
  <c r="AB22" i="26"/>
  <c r="AA22" i="26" s="1"/>
  <c r="AB266" i="26"/>
  <c r="Q266" i="26" l="1"/>
  <c r="V266" i="26"/>
  <c r="L266" i="26"/>
  <c r="K267" i="26" s="1"/>
  <c r="L22" i="26"/>
  <c r="K23" i="26" s="1"/>
  <c r="Q22" i="26"/>
  <c r="P23" i="26" s="1"/>
  <c r="L143" i="26"/>
  <c r="K144" i="26" s="1"/>
  <c r="Q143" i="26"/>
  <c r="P144" i="26" s="1"/>
  <c r="G266" i="26"/>
  <c r="G22" i="26"/>
  <c r="G143" i="26"/>
  <c r="AC22" i="26"/>
  <c r="Z23" i="26"/>
  <c r="U267" i="26"/>
  <c r="P267" i="26"/>
  <c r="Z144" i="26"/>
  <c r="F267" i="26" l="1"/>
  <c r="AD266" i="26"/>
  <c r="AD22" i="26"/>
  <c r="F23" i="26"/>
  <c r="AD143" i="26"/>
  <c r="F144" i="26"/>
  <c r="AB144" i="26" l="1"/>
  <c r="AA144" i="26" s="1"/>
  <c r="AB267" i="26"/>
  <c r="AE22" i="26"/>
  <c r="AF22" i="26" s="1"/>
  <c r="AB23" i="26"/>
  <c r="AA23" i="26" s="1"/>
  <c r="Q267" i="26" l="1"/>
  <c r="P268" i="26" s="1"/>
  <c r="V267" i="26"/>
  <c r="L23" i="26"/>
  <c r="K24" i="26" s="1"/>
  <c r="Q23" i="26"/>
  <c r="L267" i="26"/>
  <c r="K268" i="26" s="1"/>
  <c r="L144" i="26"/>
  <c r="K145" i="26" s="1"/>
  <c r="Q144" i="26"/>
  <c r="P145" i="26" s="1"/>
  <c r="G23" i="26"/>
  <c r="G267" i="26"/>
  <c r="G144" i="26"/>
  <c r="U268" i="26"/>
  <c r="AC23" i="26"/>
  <c r="Z24" i="26"/>
  <c r="P24" i="26"/>
  <c r="Z145" i="26"/>
  <c r="AD23" i="26" l="1"/>
  <c r="F24" i="26"/>
  <c r="AD267" i="26"/>
  <c r="F268" i="26"/>
  <c r="AD144" i="26"/>
  <c r="F145" i="26"/>
  <c r="AB268" i="26" l="1"/>
  <c r="AB145" i="26"/>
  <c r="AA145" i="26" s="1"/>
  <c r="AE23" i="26"/>
  <c r="AF23" i="26" s="1"/>
  <c r="AB24" i="26"/>
  <c r="AA24" i="26" s="1"/>
  <c r="Q268" i="26" l="1"/>
  <c r="V268" i="26"/>
  <c r="L268" i="26"/>
  <c r="K269" i="26" s="1"/>
  <c r="L24" i="26"/>
  <c r="Q24" i="26"/>
  <c r="L145" i="26"/>
  <c r="Q145" i="26"/>
  <c r="P146" i="26" s="1"/>
  <c r="G24" i="26"/>
  <c r="G145" i="26"/>
  <c r="K146" i="26"/>
  <c r="G268" i="26"/>
  <c r="Z146" i="26"/>
  <c r="AC24" i="26"/>
  <c r="Z25" i="26"/>
  <c r="P25" i="26"/>
  <c r="K25" i="26"/>
  <c r="P269" i="26"/>
  <c r="U269" i="26"/>
  <c r="AD24" i="26" l="1"/>
  <c r="F25" i="26"/>
  <c r="AD268" i="26"/>
  <c r="F269" i="26"/>
  <c r="AD145" i="26"/>
  <c r="F146" i="26"/>
  <c r="AB269" i="26" l="1"/>
  <c r="AB146" i="26"/>
  <c r="AA146" i="26" s="1"/>
  <c r="AB25" i="26"/>
  <c r="AA25" i="26" s="1"/>
  <c r="AE24" i="26"/>
  <c r="AF24" i="26" s="1"/>
  <c r="Q269" i="26" l="1"/>
  <c r="V269" i="26"/>
  <c r="U270" i="26" s="1"/>
  <c r="L25" i="26"/>
  <c r="K26" i="26" s="1"/>
  <c r="Q25" i="26"/>
  <c r="L146" i="26"/>
  <c r="K147" i="26" s="1"/>
  <c r="Q146" i="26"/>
  <c r="P147" i="26" s="1"/>
  <c r="L269" i="26"/>
  <c r="K270" i="26" s="1"/>
  <c r="P270" i="26"/>
  <c r="G25" i="26"/>
  <c r="G146" i="26"/>
  <c r="G269" i="26"/>
  <c r="Z147" i="26"/>
  <c r="AC25" i="26"/>
  <c r="Z26" i="26"/>
  <c r="P26" i="26"/>
  <c r="AD269" i="26" l="1"/>
  <c r="F270" i="26"/>
  <c r="F26" i="26"/>
  <c r="AD25" i="26"/>
  <c r="F147" i="26"/>
  <c r="AD146" i="26"/>
  <c r="AB147" i="26" l="1"/>
  <c r="AA147" i="26" s="1"/>
  <c r="AB26" i="26"/>
  <c r="AA26" i="26" s="1"/>
  <c r="AE25" i="26"/>
  <c r="AF25" i="26" s="1"/>
  <c r="AB270" i="26"/>
  <c r="Q270" i="26" l="1"/>
  <c r="V270" i="26"/>
  <c r="L147" i="26"/>
  <c r="K148" i="26" s="1"/>
  <c r="Q147" i="26"/>
  <c r="L270" i="26"/>
  <c r="K271" i="26" s="1"/>
  <c r="P271" i="26"/>
  <c r="L26" i="26"/>
  <c r="K27" i="26" s="1"/>
  <c r="Q26" i="26"/>
  <c r="P27" i="26" s="1"/>
  <c r="G270" i="26"/>
  <c r="G26" i="26"/>
  <c r="G147" i="26"/>
  <c r="Z27" i="26"/>
  <c r="AC26" i="26"/>
  <c r="U271" i="26"/>
  <c r="Z148" i="26"/>
  <c r="P148" i="26"/>
  <c r="AD26" i="26" l="1"/>
  <c r="F27" i="26"/>
  <c r="AD147" i="26"/>
  <c r="F148" i="26"/>
  <c r="F271" i="26"/>
  <c r="AD270" i="26"/>
  <c r="AB148" i="26" l="1"/>
  <c r="AA148" i="26" s="1"/>
  <c r="AB271" i="26"/>
  <c r="AE26" i="26"/>
  <c r="AF26" i="26" s="1"/>
  <c r="AB27" i="26"/>
  <c r="AA27" i="26" s="1"/>
  <c r="Q271" i="26" l="1"/>
  <c r="V271" i="26"/>
  <c r="L271" i="26"/>
  <c r="K272" i="26" s="1"/>
  <c r="L27" i="26"/>
  <c r="K28" i="26" s="1"/>
  <c r="Q27" i="26"/>
  <c r="L148" i="26"/>
  <c r="Q148" i="26"/>
  <c r="P149" i="26" s="1"/>
  <c r="G271" i="26"/>
  <c r="G27" i="26"/>
  <c r="G148" i="26"/>
  <c r="U272" i="26"/>
  <c r="P272" i="26"/>
  <c r="Z28" i="26"/>
  <c r="P28" i="26"/>
  <c r="AC27" i="26"/>
  <c r="Z149" i="26"/>
  <c r="K149" i="26"/>
  <c r="AD271" i="26" l="1"/>
  <c r="F272" i="26"/>
  <c r="AD27" i="26"/>
  <c r="F28" i="26"/>
  <c r="AD148" i="26"/>
  <c r="F149" i="26"/>
  <c r="AE27" i="26" l="1"/>
  <c r="AF27" i="26" s="1"/>
  <c r="AB28" i="26"/>
  <c r="AA28" i="26" s="1"/>
  <c r="AB149" i="26"/>
  <c r="AA149" i="26" s="1"/>
  <c r="AB272" i="26"/>
  <c r="Q272" i="26" l="1"/>
  <c r="V272" i="26"/>
  <c r="L149" i="26"/>
  <c r="K150" i="26" s="1"/>
  <c r="Q149" i="26"/>
  <c r="L28" i="26"/>
  <c r="K29" i="26" s="1"/>
  <c r="Q28" i="26"/>
  <c r="L272" i="26"/>
  <c r="K273" i="26" s="1"/>
  <c r="P273" i="26"/>
  <c r="G272" i="26"/>
  <c r="G149" i="26"/>
  <c r="G28" i="26"/>
  <c r="U273" i="26"/>
  <c r="Z150" i="26"/>
  <c r="P150" i="26"/>
  <c r="P29" i="26"/>
  <c r="AC28" i="26"/>
  <c r="Z29" i="26"/>
  <c r="AD272" i="26" l="1"/>
  <c r="F273" i="26"/>
  <c r="AD28" i="26"/>
  <c r="F29" i="26"/>
  <c r="F150" i="26"/>
  <c r="AD149" i="26"/>
  <c r="AE28" i="26" l="1"/>
  <c r="AF28" i="26" s="1"/>
  <c r="AB29" i="26"/>
  <c r="AA29" i="26" s="1"/>
  <c r="AB150" i="26"/>
  <c r="AA150" i="26" s="1"/>
  <c r="AB273" i="26"/>
  <c r="Q273" i="26" l="1"/>
  <c r="V273" i="26"/>
  <c r="L150" i="26"/>
  <c r="Q150" i="26"/>
  <c r="L29" i="26"/>
  <c r="K30" i="26" s="1"/>
  <c r="Q29" i="26"/>
  <c r="L273" i="26"/>
  <c r="K274" i="26" s="1"/>
  <c r="P274" i="26"/>
  <c r="G273" i="26"/>
  <c r="G150" i="26"/>
  <c r="G29" i="26"/>
  <c r="K151" i="26"/>
  <c r="Z151" i="26"/>
  <c r="P151" i="26"/>
  <c r="P30" i="26"/>
  <c r="AC29" i="26"/>
  <c r="Z30" i="26"/>
  <c r="U274" i="26"/>
  <c r="AD150" i="26" l="1"/>
  <c r="F151" i="26"/>
  <c r="AD273" i="26"/>
  <c r="F274" i="26"/>
  <c r="AD29" i="26"/>
  <c r="F30" i="26"/>
  <c r="AB274" i="26" l="1"/>
  <c r="AE29" i="26"/>
  <c r="AF29" i="26" s="1"/>
  <c r="AB30" i="26"/>
  <c r="AA30" i="26" s="1"/>
  <c r="AB151" i="26"/>
  <c r="AA151" i="26" s="1"/>
  <c r="Q274" i="26" l="1"/>
  <c r="V274" i="26"/>
  <c r="U275" i="26" s="1"/>
  <c r="L151" i="26"/>
  <c r="Q151" i="26"/>
  <c r="L30" i="26"/>
  <c r="Q30" i="26"/>
  <c r="L274" i="26"/>
  <c r="K275" i="26" s="1"/>
  <c r="P275" i="26"/>
  <c r="G274" i="26"/>
  <c r="G151" i="26"/>
  <c r="K152" i="26"/>
  <c r="G30" i="26"/>
  <c r="K31" i="26"/>
  <c r="AC30" i="26"/>
  <c r="Z31" i="26"/>
  <c r="P31" i="26"/>
  <c r="Z152" i="26"/>
  <c r="P152" i="26"/>
  <c r="F275" i="26" l="1"/>
  <c r="AD274" i="26"/>
  <c r="AD30" i="26"/>
  <c r="F31" i="26"/>
  <c r="AD151" i="26"/>
  <c r="F152" i="26"/>
  <c r="AE30" i="26" l="1"/>
  <c r="AF30" i="26" s="1"/>
  <c r="AB31" i="26"/>
  <c r="AA31" i="26" s="1"/>
  <c r="AB275" i="26"/>
  <c r="AB152" i="26"/>
  <c r="AA152" i="26" s="1"/>
  <c r="Q275" i="26" l="1"/>
  <c r="V275" i="26"/>
  <c r="L152" i="26"/>
  <c r="Q152" i="26"/>
  <c r="L275" i="26"/>
  <c r="L31" i="26"/>
  <c r="K32" i="26" s="1"/>
  <c r="Q31" i="26"/>
  <c r="P32" i="26" s="1"/>
  <c r="G275" i="26"/>
  <c r="G31" i="26"/>
  <c r="G152" i="26"/>
  <c r="K153" i="26"/>
  <c r="Z153" i="26"/>
  <c r="P153" i="26"/>
  <c r="U276" i="26"/>
  <c r="P276" i="26"/>
  <c r="K276" i="26"/>
  <c r="Z32" i="26"/>
  <c r="AC31" i="26" l="1"/>
  <c r="AD31" i="26"/>
  <c r="F32" i="26"/>
  <c r="AD152" i="26"/>
  <c r="F153" i="26"/>
  <c r="AD275" i="26"/>
  <c r="F276" i="26"/>
  <c r="AB153" i="26" l="1"/>
  <c r="AA153" i="26" s="1"/>
  <c r="AB276" i="26"/>
  <c r="AE31" i="26"/>
  <c r="AF31" i="26" s="1"/>
  <c r="AB32" i="26"/>
  <c r="AA32" i="26" s="1"/>
  <c r="Q276" i="26" l="1"/>
  <c r="V276" i="26"/>
  <c r="U277" i="26" s="1"/>
  <c r="L32" i="26"/>
  <c r="Q32" i="26"/>
  <c r="P33" i="26" s="1"/>
  <c r="L276" i="26"/>
  <c r="K277" i="26" s="1"/>
  <c r="P277" i="26"/>
  <c r="L153" i="26"/>
  <c r="K154" i="26" s="1"/>
  <c r="Q153" i="26"/>
  <c r="P154" i="26" s="1"/>
  <c r="G153" i="26"/>
  <c r="G32" i="26"/>
  <c r="K33" i="26"/>
  <c r="G276" i="26"/>
  <c r="Z33" i="26"/>
  <c r="Z154" i="26"/>
  <c r="F154" i="26" l="1"/>
  <c r="AD153" i="26"/>
  <c r="AD32" i="26"/>
  <c r="F33" i="26"/>
  <c r="AD276" i="26"/>
  <c r="F277" i="26"/>
  <c r="AC32" i="26"/>
  <c r="AB33" i="26" l="1"/>
  <c r="AA33" i="26" s="1"/>
  <c r="AE32" i="26"/>
  <c r="AF32" i="26" s="1"/>
  <c r="AB154" i="26"/>
  <c r="AA154" i="26" s="1"/>
  <c r="AB277" i="26"/>
  <c r="Q277" i="26" l="1"/>
  <c r="V277" i="26"/>
  <c r="U278" i="26" s="1"/>
  <c r="L154" i="26"/>
  <c r="K155" i="26" s="1"/>
  <c r="Q154" i="26"/>
  <c r="P155" i="26" s="1"/>
  <c r="L277" i="26"/>
  <c r="K278" i="26" s="1"/>
  <c r="L33" i="26"/>
  <c r="K34" i="26" s="1"/>
  <c r="Q33" i="26"/>
  <c r="P34" i="26" s="1"/>
  <c r="G277" i="26"/>
  <c r="G154" i="26"/>
  <c r="G33" i="26"/>
  <c r="Z155" i="26"/>
  <c r="P278" i="26"/>
  <c r="AC33" i="26"/>
  <c r="Z34" i="26"/>
  <c r="AD277" i="26" l="1"/>
  <c r="F278" i="26"/>
  <c r="AD154" i="26"/>
  <c r="F155" i="26"/>
  <c r="F34" i="26"/>
  <c r="AD33" i="26"/>
  <c r="AB155" i="26" l="1"/>
  <c r="AA155" i="26" s="1"/>
  <c r="AB34" i="26"/>
  <c r="AA34" i="26" s="1"/>
  <c r="AE33" i="26"/>
  <c r="AF33" i="26" s="1"/>
  <c r="AB278" i="26"/>
  <c r="Q278" i="26" l="1"/>
  <c r="V278" i="26"/>
  <c r="L278" i="26"/>
  <c r="K279" i="26" s="1"/>
  <c r="L155" i="26"/>
  <c r="Q155" i="26"/>
  <c r="P156" i="26" s="1"/>
  <c r="L34" i="26"/>
  <c r="K35" i="26" s="1"/>
  <c r="Q34" i="26"/>
  <c r="P35" i="26" s="1"/>
  <c r="G278" i="26"/>
  <c r="G34" i="26"/>
  <c r="G155" i="26"/>
  <c r="U279" i="26"/>
  <c r="P279" i="26"/>
  <c r="Z35" i="26"/>
  <c r="AC34" i="26"/>
  <c r="K156" i="26"/>
  <c r="Z156" i="26"/>
  <c r="F156" i="26" l="1"/>
  <c r="AD155" i="26"/>
  <c r="AD34" i="26"/>
  <c r="F35" i="26"/>
  <c r="F279" i="26"/>
  <c r="AD278" i="26"/>
  <c r="AB156" i="26" l="1"/>
  <c r="AA156" i="26" s="1"/>
  <c r="AB279" i="26"/>
  <c r="AE34" i="26"/>
  <c r="AF34" i="26" s="1"/>
  <c r="AB35" i="26"/>
  <c r="AA35" i="26" s="1"/>
  <c r="Q279" i="26" l="1"/>
  <c r="P280" i="26" s="1"/>
  <c r="V279" i="26"/>
  <c r="L156" i="26"/>
  <c r="Q156" i="26"/>
  <c r="L35" i="26"/>
  <c r="Q35" i="26"/>
  <c r="L279" i="26"/>
  <c r="K280" i="26" s="1"/>
  <c r="G35" i="26"/>
  <c r="K36" i="26"/>
  <c r="G279" i="26"/>
  <c r="G156" i="26"/>
  <c r="K157" i="26"/>
  <c r="Z36" i="26"/>
  <c r="P36" i="26"/>
  <c r="AC35" i="26"/>
  <c r="P157" i="26"/>
  <c r="Z157" i="26"/>
  <c r="U280" i="26"/>
  <c r="AD35" i="26" l="1"/>
  <c r="F36" i="26"/>
  <c r="AD279" i="26"/>
  <c r="F280" i="26"/>
  <c r="AD156" i="26"/>
  <c r="F157" i="26"/>
  <c r="AB280" i="26" l="1"/>
  <c r="AB157" i="26"/>
  <c r="AA157" i="26" s="1"/>
  <c r="AE35" i="26"/>
  <c r="AF35" i="26" s="1"/>
  <c r="AB36" i="26"/>
  <c r="AA36" i="26" s="1"/>
  <c r="Q280" i="26" l="1"/>
  <c r="P281" i="26" s="1"/>
  <c r="V280" i="26"/>
  <c r="U281" i="26" s="1"/>
  <c r="L36" i="26"/>
  <c r="Q36" i="26"/>
  <c r="P37" i="26" s="1"/>
  <c r="L157" i="26"/>
  <c r="K158" i="26" s="1"/>
  <c r="Q157" i="26"/>
  <c r="L280" i="26"/>
  <c r="K281" i="26" s="1"/>
  <c r="G280" i="26"/>
  <c r="G36" i="26"/>
  <c r="G157" i="26"/>
  <c r="K37" i="26"/>
  <c r="AC36" i="26"/>
  <c r="Z37" i="26"/>
  <c r="Z158" i="26"/>
  <c r="P158" i="26"/>
  <c r="F158" i="26" l="1"/>
  <c r="AD157" i="26"/>
  <c r="AD280" i="26"/>
  <c r="F281" i="26"/>
  <c r="AD36" i="26"/>
  <c r="F37" i="26"/>
  <c r="AB158" i="26" l="1"/>
  <c r="AA158" i="26" s="1"/>
  <c r="AE36" i="26"/>
  <c r="AF36" i="26" s="1"/>
  <c r="AB37" i="26"/>
  <c r="AA37" i="26" s="1"/>
  <c r="AB281" i="26"/>
  <c r="Q281" i="26" l="1"/>
  <c r="P282" i="26" s="1"/>
  <c r="V281" i="26"/>
  <c r="L37" i="26"/>
  <c r="Q37" i="26"/>
  <c r="P38" i="26" s="1"/>
  <c r="L281" i="26"/>
  <c r="K282" i="26" s="1"/>
  <c r="L158" i="26"/>
  <c r="K159" i="26" s="1"/>
  <c r="Q158" i="26"/>
  <c r="P159" i="26" s="1"/>
  <c r="G158" i="26"/>
  <c r="G281" i="26"/>
  <c r="G37" i="26"/>
  <c r="K38" i="26"/>
  <c r="AC37" i="26"/>
  <c r="Z38" i="26"/>
  <c r="U282" i="26"/>
  <c r="Z159" i="26"/>
  <c r="AD281" i="26" l="1"/>
  <c r="F282" i="26"/>
  <c r="AD158" i="26"/>
  <c r="F159" i="26"/>
  <c r="AD37" i="26"/>
  <c r="F38" i="26"/>
  <c r="AB159" i="26" l="1"/>
  <c r="AA159" i="26" s="1"/>
  <c r="AE37" i="26"/>
  <c r="AF37" i="26" s="1"/>
  <c r="AB38" i="26"/>
  <c r="AA38" i="26" s="1"/>
  <c r="AB282" i="26"/>
  <c r="Q282" i="26" l="1"/>
  <c r="P283" i="26" s="1"/>
  <c r="V282" i="26"/>
  <c r="U283" i="26" s="1"/>
  <c r="L282" i="26"/>
  <c r="K283" i="26" s="1"/>
  <c r="L38" i="26"/>
  <c r="K39" i="26" s="1"/>
  <c r="Q38" i="26"/>
  <c r="P39" i="26" s="1"/>
  <c r="L159" i="26"/>
  <c r="K160" i="26" s="1"/>
  <c r="Q159" i="26"/>
  <c r="P160" i="26" s="1"/>
  <c r="G159" i="26"/>
  <c r="G38" i="26"/>
  <c r="G282" i="26"/>
  <c r="Z160" i="26"/>
  <c r="AC38" i="26"/>
  <c r="Z39" i="26"/>
  <c r="AD38" i="26" l="1"/>
  <c r="F39" i="26"/>
  <c r="AD159" i="26"/>
  <c r="F160" i="26"/>
  <c r="F283" i="26"/>
  <c r="AD282" i="26"/>
  <c r="AB160" i="26" l="1"/>
  <c r="AA160" i="26" s="1"/>
  <c r="AB283" i="26"/>
  <c r="AE38" i="26"/>
  <c r="AF38" i="26" s="1"/>
  <c r="AB39" i="26"/>
  <c r="AA39" i="26" s="1"/>
  <c r="Q283" i="26" l="1"/>
  <c r="V283" i="26"/>
  <c r="L39" i="26"/>
  <c r="K40" i="26" s="1"/>
  <c r="Q39" i="26"/>
  <c r="L160" i="26"/>
  <c r="K161" i="26" s="1"/>
  <c r="Q160" i="26"/>
  <c r="P161" i="26" s="1"/>
  <c r="L283" i="26"/>
  <c r="K284" i="26" s="1"/>
  <c r="P284" i="26"/>
  <c r="G39" i="26"/>
  <c r="G283" i="26"/>
  <c r="G160" i="26"/>
  <c r="AC39" i="26"/>
  <c r="Z40" i="26"/>
  <c r="P40" i="26"/>
  <c r="Z161" i="26"/>
  <c r="U284" i="26"/>
  <c r="AD160" i="26" l="1"/>
  <c r="F161" i="26"/>
  <c r="AD39" i="26"/>
  <c r="F40" i="26"/>
  <c r="F284" i="26"/>
  <c r="AD283" i="26"/>
  <c r="AE39" i="26" l="1"/>
  <c r="AF39" i="26" s="1"/>
  <c r="AB40" i="26"/>
  <c r="AA40" i="26" s="1"/>
  <c r="AB284" i="26"/>
  <c r="AB161" i="26"/>
  <c r="AA161" i="26" s="1"/>
  <c r="Q284" i="26" l="1"/>
  <c r="P285" i="26" s="1"/>
  <c r="V284" i="26"/>
  <c r="L284" i="26"/>
  <c r="K285" i="26" s="1"/>
  <c r="L161" i="26"/>
  <c r="Q161" i="26"/>
  <c r="P162" i="26" s="1"/>
  <c r="L40" i="26"/>
  <c r="K41" i="26" s="1"/>
  <c r="Q40" i="26"/>
  <c r="P41" i="26" s="1"/>
  <c r="G161" i="26"/>
  <c r="G284" i="26"/>
  <c r="G40" i="26"/>
  <c r="U285" i="26"/>
  <c r="AC40" i="26"/>
  <c r="Z41" i="26"/>
  <c r="K162" i="26"/>
  <c r="Z162" i="26"/>
  <c r="F162" i="26" l="1"/>
  <c r="AD161" i="26"/>
  <c r="F285" i="26"/>
  <c r="AD284" i="26"/>
  <c r="AD40" i="26"/>
  <c r="F41" i="26"/>
  <c r="AB41" i="26" l="1"/>
  <c r="AA41" i="26" s="1"/>
  <c r="AE40" i="26"/>
  <c r="AF40" i="26" s="1"/>
  <c r="AB162" i="26"/>
  <c r="AA162" i="26" s="1"/>
  <c r="AB285" i="26"/>
  <c r="Q285" i="26" l="1"/>
  <c r="P286" i="26" s="1"/>
  <c r="V285" i="26"/>
  <c r="L285" i="26"/>
  <c r="K286" i="26" s="1"/>
  <c r="L41" i="26"/>
  <c r="Q41" i="26"/>
  <c r="P42" i="26" s="1"/>
  <c r="L162" i="26"/>
  <c r="K163" i="26" s="1"/>
  <c r="Q162" i="26"/>
  <c r="P163" i="26" s="1"/>
  <c r="G41" i="26"/>
  <c r="G285" i="26"/>
  <c r="G162" i="26"/>
  <c r="Z163" i="26"/>
  <c r="U286" i="26"/>
  <c r="AC41" i="26"/>
  <c r="Z42" i="26"/>
  <c r="K42" i="26"/>
  <c r="AD162" i="26" l="1"/>
  <c r="F163" i="26"/>
  <c r="F286" i="26"/>
  <c r="AD285" i="26"/>
  <c r="F42" i="26"/>
  <c r="AD41" i="26"/>
  <c r="AB286" i="26" l="1"/>
  <c r="AB42" i="26"/>
  <c r="AA42" i="26" s="1"/>
  <c r="AE41" i="26"/>
  <c r="AF41" i="26" s="1"/>
  <c r="AB163" i="26"/>
  <c r="AA163" i="26" s="1"/>
  <c r="Q286" i="26" l="1"/>
  <c r="P287" i="26" s="1"/>
  <c r="V286" i="26"/>
  <c r="L163" i="26"/>
  <c r="Q163" i="26"/>
  <c r="L42" i="26"/>
  <c r="Q42" i="26"/>
  <c r="P43" i="26" s="1"/>
  <c r="L286" i="26"/>
  <c r="K287" i="26" s="1"/>
  <c r="G286" i="26"/>
  <c r="G163" i="26"/>
  <c r="K164" i="26"/>
  <c r="G42" i="26"/>
  <c r="K43" i="26"/>
  <c r="Z43" i="26"/>
  <c r="AC42" i="26"/>
  <c r="Z164" i="26"/>
  <c r="P164" i="26"/>
  <c r="U287" i="26"/>
  <c r="F164" i="26" l="1"/>
  <c r="AD163" i="26"/>
  <c r="AD42" i="26"/>
  <c r="F43" i="26"/>
  <c r="F287" i="26"/>
  <c r="AD286" i="26"/>
  <c r="AE42" i="26" l="1"/>
  <c r="AF42" i="26" s="1"/>
  <c r="AB43" i="26"/>
  <c r="AA43" i="26" s="1"/>
  <c r="AB164" i="26"/>
  <c r="AA164" i="26" s="1"/>
  <c r="AB287" i="26"/>
  <c r="Q287" i="26" l="1"/>
  <c r="P288" i="26" s="1"/>
  <c r="V287" i="26"/>
  <c r="L164" i="26"/>
  <c r="Q164" i="26"/>
  <c r="P165" i="26" s="1"/>
  <c r="L287" i="26"/>
  <c r="K288" i="26" s="1"/>
  <c r="L43" i="26"/>
  <c r="K44" i="26" s="1"/>
  <c r="Q43" i="26"/>
  <c r="P44" i="26" s="1"/>
  <c r="G287" i="26"/>
  <c r="G164" i="26"/>
  <c r="K165" i="26"/>
  <c r="G43" i="26"/>
  <c r="Z165" i="26"/>
  <c r="U288" i="26"/>
  <c r="Z44" i="26"/>
  <c r="AC43" i="26"/>
  <c r="AD43" i="26" l="1"/>
  <c r="F44" i="26"/>
  <c r="AD164" i="26"/>
  <c r="F165" i="26"/>
  <c r="F288" i="26"/>
  <c r="AD287" i="26"/>
  <c r="AB288" i="26" l="1"/>
  <c r="AB165" i="26"/>
  <c r="AA165" i="26" s="1"/>
  <c r="AE43" i="26"/>
  <c r="AF43" i="26" s="1"/>
  <c r="AB44" i="26"/>
  <c r="AA44" i="26" s="1"/>
  <c r="Q288" i="26" l="1"/>
  <c r="V288" i="26"/>
  <c r="L44" i="26"/>
  <c r="K45" i="26" s="1"/>
  <c r="Q44" i="26"/>
  <c r="P45" i="26" s="1"/>
  <c r="L165" i="26"/>
  <c r="K166" i="26" s="1"/>
  <c r="Q165" i="26"/>
  <c r="P166" i="26" s="1"/>
  <c r="L288" i="26"/>
  <c r="K289" i="26" s="1"/>
  <c r="G288" i="26"/>
  <c r="G44" i="26"/>
  <c r="G165" i="26"/>
  <c r="AC44" i="26"/>
  <c r="Z45" i="26"/>
  <c r="U289" i="26"/>
  <c r="P289" i="26"/>
  <c r="Z166" i="26"/>
  <c r="AD44" i="26" l="1"/>
  <c r="F45" i="26"/>
  <c r="F166" i="26"/>
  <c r="AD165" i="26"/>
  <c r="F289" i="26"/>
  <c r="AD288" i="26"/>
  <c r="AB166" i="26" l="1"/>
  <c r="AA166" i="26" s="1"/>
  <c r="AB289" i="26"/>
  <c r="AE44" i="26"/>
  <c r="AF44" i="26" s="1"/>
  <c r="AB45" i="26"/>
  <c r="AA45" i="26" s="1"/>
  <c r="Q289" i="26" l="1"/>
  <c r="P290" i="26" s="1"/>
  <c r="V289" i="26"/>
  <c r="U290" i="26" s="1"/>
  <c r="L45" i="26"/>
  <c r="K46" i="26" s="1"/>
  <c r="Q45" i="26"/>
  <c r="P46" i="26" s="1"/>
  <c r="L289" i="26"/>
  <c r="K290" i="26" s="1"/>
  <c r="L166" i="26"/>
  <c r="K167" i="26" s="1"/>
  <c r="Q166" i="26"/>
  <c r="P167" i="26" s="1"/>
  <c r="G166" i="26"/>
  <c r="G45" i="26"/>
  <c r="G289" i="26"/>
  <c r="AC45" i="26"/>
  <c r="Z46" i="26"/>
  <c r="Z167" i="26"/>
  <c r="F290" i="26" l="1"/>
  <c r="AD289" i="26"/>
  <c r="AD166" i="26"/>
  <c r="F167" i="26"/>
  <c r="AD45" i="26"/>
  <c r="F46" i="26"/>
  <c r="AE45" i="26" l="1"/>
  <c r="AF45" i="26" s="1"/>
  <c r="AB46" i="26"/>
  <c r="AA46" i="26" s="1"/>
  <c r="AB290" i="26"/>
  <c r="AB167" i="26"/>
  <c r="AA167" i="26" s="1"/>
  <c r="Q290" i="26" l="1"/>
  <c r="V290" i="26"/>
  <c r="U291" i="26" s="1"/>
  <c r="L167" i="26"/>
  <c r="K168" i="26" s="1"/>
  <c r="Q167" i="26"/>
  <c r="L290" i="26"/>
  <c r="K291" i="26" s="1"/>
  <c r="L46" i="26"/>
  <c r="K47" i="26" s="1"/>
  <c r="Q46" i="26"/>
  <c r="P47" i="26" s="1"/>
  <c r="G167" i="26"/>
  <c r="G290" i="26"/>
  <c r="G46" i="26"/>
  <c r="Z168" i="26"/>
  <c r="P168" i="26"/>
  <c r="P291" i="26"/>
  <c r="AC46" i="26"/>
  <c r="Z47" i="26"/>
  <c r="AD46" i="26" l="1"/>
  <c r="F47" i="26"/>
  <c r="AD167" i="26"/>
  <c r="F168" i="26"/>
  <c r="AD290" i="26"/>
  <c r="F291" i="26"/>
  <c r="AB168" i="26" l="1"/>
  <c r="AA168" i="26" s="1"/>
  <c r="AB291" i="26"/>
  <c r="AE46" i="26"/>
  <c r="AF46" i="26" s="1"/>
  <c r="AB47" i="26"/>
  <c r="AA47" i="26" s="1"/>
  <c r="Q291" i="26" l="1"/>
  <c r="P292" i="26" s="1"/>
  <c r="V291" i="26"/>
  <c r="U292" i="26" s="1"/>
  <c r="L47" i="26"/>
  <c r="Q47" i="26"/>
  <c r="L291" i="26"/>
  <c r="K292" i="26" s="1"/>
  <c r="L168" i="26"/>
  <c r="K169" i="26" s="1"/>
  <c r="Q168" i="26"/>
  <c r="P169" i="26" s="1"/>
  <c r="G47" i="26"/>
  <c r="G291" i="26"/>
  <c r="G168" i="26"/>
  <c r="K48" i="26"/>
  <c r="AC47" i="26"/>
  <c r="Z48" i="26"/>
  <c r="P48" i="26"/>
  <c r="Z169" i="26"/>
  <c r="AD47" i="26" l="1"/>
  <c r="F48" i="26"/>
  <c r="AD168" i="26"/>
  <c r="F169" i="26"/>
  <c r="AD291" i="26"/>
  <c r="F292" i="26"/>
  <c r="AB169" i="26" l="1"/>
  <c r="AA169" i="26" s="1"/>
  <c r="AB292" i="26"/>
  <c r="AE47" i="26"/>
  <c r="AF47" i="26" s="1"/>
  <c r="AB48" i="26"/>
  <c r="AA48" i="26" s="1"/>
  <c r="Q292" i="26" l="1"/>
  <c r="V292" i="26"/>
  <c r="U293" i="26" s="1"/>
  <c r="L48" i="26"/>
  <c r="Q48" i="26"/>
  <c r="P49" i="26" s="1"/>
  <c r="L292" i="26"/>
  <c r="K293" i="26" s="1"/>
  <c r="L169" i="26"/>
  <c r="K170" i="26" s="1"/>
  <c r="Q169" i="26"/>
  <c r="P170" i="26" s="1"/>
  <c r="G48" i="26"/>
  <c r="K49" i="26"/>
  <c r="G292" i="26"/>
  <c r="G169" i="26"/>
  <c r="P293" i="26"/>
  <c r="AC48" i="26"/>
  <c r="Z49" i="26"/>
  <c r="Z170" i="26"/>
  <c r="F170" i="26" l="1"/>
  <c r="AD169" i="26"/>
  <c r="AD48" i="26"/>
  <c r="F49" i="26"/>
  <c r="F293" i="26"/>
  <c r="AD292" i="26"/>
  <c r="AB170" i="26" l="1"/>
  <c r="AA170" i="26" s="1"/>
  <c r="AB293" i="26"/>
  <c r="AB49" i="26"/>
  <c r="AA49" i="26" s="1"/>
  <c r="AE48" i="26"/>
  <c r="AF48" i="26" s="1"/>
  <c r="Q293" i="26" l="1"/>
  <c r="P294" i="26" s="1"/>
  <c r="V293" i="26"/>
  <c r="L293" i="26"/>
  <c r="K294" i="26" s="1"/>
  <c r="L49" i="26"/>
  <c r="K50" i="26" s="1"/>
  <c r="Q49" i="26"/>
  <c r="P50" i="26" s="1"/>
  <c r="L170" i="26"/>
  <c r="K171" i="26" s="1"/>
  <c r="Q170" i="26"/>
  <c r="P171" i="26" s="1"/>
  <c r="G170" i="26"/>
  <c r="G49" i="26"/>
  <c r="G293" i="26"/>
  <c r="AC49" i="26"/>
  <c r="Z50" i="26"/>
  <c r="Z171" i="26"/>
  <c r="U294" i="26"/>
  <c r="F294" i="26" l="1"/>
  <c r="AD293" i="26"/>
  <c r="AD170" i="26"/>
  <c r="F171" i="26"/>
  <c r="F50" i="26"/>
  <c r="AD49" i="26"/>
  <c r="AB171" i="26" l="1"/>
  <c r="AA171" i="26" s="1"/>
  <c r="AB294" i="26"/>
  <c r="AB50" i="26"/>
  <c r="AA50" i="26" s="1"/>
  <c r="AE49" i="26"/>
  <c r="AF49" i="26" s="1"/>
  <c r="Q294" i="26" l="1"/>
  <c r="V294" i="26"/>
  <c r="L294" i="26"/>
  <c r="K295" i="26" s="1"/>
  <c r="L50" i="26"/>
  <c r="Q50" i="26"/>
  <c r="P51" i="26" s="1"/>
  <c r="L171" i="26"/>
  <c r="K172" i="26" s="1"/>
  <c r="Q171" i="26"/>
  <c r="P172" i="26" s="1"/>
  <c r="G50" i="26"/>
  <c r="K51" i="26"/>
  <c r="G294" i="26"/>
  <c r="G171" i="26"/>
  <c r="Z51" i="26"/>
  <c r="AC50" i="26"/>
  <c r="P295" i="26"/>
  <c r="U295" i="26"/>
  <c r="Z172" i="26"/>
  <c r="AD50" i="26" l="1"/>
  <c r="F51" i="26"/>
  <c r="F172" i="26"/>
  <c r="AD171" i="26"/>
  <c r="AD294" i="26"/>
  <c r="F295" i="26"/>
  <c r="AB172" i="26" l="1"/>
  <c r="AA172" i="26" s="1"/>
  <c r="AB295" i="26"/>
  <c r="AE50" i="26"/>
  <c r="AF50" i="26" s="1"/>
  <c r="AB51" i="26"/>
  <c r="AA51" i="26" s="1"/>
  <c r="Q295" i="26" l="1"/>
  <c r="V295" i="26"/>
  <c r="L295" i="26"/>
  <c r="K296" i="26" s="1"/>
  <c r="L51" i="26"/>
  <c r="Q51" i="26"/>
  <c r="P52" i="26" s="1"/>
  <c r="L172" i="26"/>
  <c r="K173" i="26" s="1"/>
  <c r="Q172" i="26"/>
  <c r="P173" i="26" s="1"/>
  <c r="G51" i="26"/>
  <c r="G295" i="26"/>
  <c r="G172" i="26"/>
  <c r="Z52" i="26"/>
  <c r="K52" i="26"/>
  <c r="AC51" i="26"/>
  <c r="Z173" i="26"/>
  <c r="U296" i="26"/>
  <c r="P296" i="26"/>
  <c r="AD51" i="26" l="1"/>
  <c r="F52" i="26"/>
  <c r="AD172" i="26"/>
  <c r="F173" i="26"/>
  <c r="AD295" i="26"/>
  <c r="F296" i="26"/>
  <c r="AB173" i="26" l="1"/>
  <c r="AA173" i="26" s="1"/>
  <c r="AB296" i="26"/>
  <c r="AE51" i="26"/>
  <c r="AF51" i="26" s="1"/>
  <c r="AB52" i="26"/>
  <c r="AA52" i="26" s="1"/>
  <c r="Q296" i="26" l="1"/>
  <c r="V296" i="26"/>
  <c r="L296" i="26"/>
  <c r="K297" i="26" s="1"/>
  <c r="P297" i="26"/>
  <c r="L52" i="26"/>
  <c r="K53" i="26" s="1"/>
  <c r="Q52" i="26"/>
  <c r="P53" i="26" s="1"/>
  <c r="L173" i="26"/>
  <c r="K174" i="26" s="1"/>
  <c r="Q173" i="26"/>
  <c r="P174" i="26" s="1"/>
  <c r="G296" i="26"/>
  <c r="G52" i="26"/>
  <c r="G173" i="26"/>
  <c r="U297" i="26"/>
  <c r="AC52" i="26"/>
  <c r="Z53" i="26"/>
  <c r="Z174" i="26"/>
  <c r="F174" i="26" l="1"/>
  <c r="AD173" i="26"/>
  <c r="AD52" i="26"/>
  <c r="F53" i="26"/>
  <c r="F297" i="26"/>
  <c r="AD296" i="26"/>
  <c r="AB174" i="26" l="1"/>
  <c r="AA174" i="26" s="1"/>
  <c r="AB297" i="26"/>
  <c r="AE52" i="26"/>
  <c r="AF52" i="26" s="1"/>
  <c r="AB53" i="26"/>
  <c r="AA53" i="26" s="1"/>
  <c r="Q297" i="26" l="1"/>
  <c r="V297" i="26"/>
  <c r="L297" i="26"/>
  <c r="K298" i="26" s="1"/>
  <c r="L53" i="26"/>
  <c r="Q53" i="26"/>
  <c r="P54" i="26" s="1"/>
  <c r="L174" i="26"/>
  <c r="K175" i="26" s="1"/>
  <c r="Q174" i="26"/>
  <c r="P175" i="26" s="1"/>
  <c r="G53" i="26"/>
  <c r="G297" i="26"/>
  <c r="G174" i="26"/>
  <c r="U298" i="26"/>
  <c r="P298" i="26"/>
  <c r="K54" i="26"/>
  <c r="AC53" i="26"/>
  <c r="Z54" i="26"/>
  <c r="Z175" i="26"/>
  <c r="AD174" i="26" l="1"/>
  <c r="F175" i="26"/>
  <c r="F298" i="26"/>
  <c r="AD297" i="26"/>
  <c r="AD53" i="26"/>
  <c r="F54" i="26"/>
  <c r="AB298" i="26" l="1"/>
  <c r="AE53" i="26"/>
  <c r="AF53" i="26" s="1"/>
  <c r="AB54" i="26"/>
  <c r="AA54" i="26" s="1"/>
  <c r="AB175" i="26"/>
  <c r="AA175" i="26" s="1"/>
  <c r="Q298" i="26" l="1"/>
  <c r="V298" i="26"/>
  <c r="L54" i="26"/>
  <c r="K55" i="26" s="1"/>
  <c r="Q54" i="26"/>
  <c r="L175" i="26"/>
  <c r="Q175" i="26"/>
  <c r="P176" i="26" s="1"/>
  <c r="L298" i="26"/>
  <c r="K299" i="26" s="1"/>
  <c r="P299" i="26"/>
  <c r="G175" i="26"/>
  <c r="G54" i="26"/>
  <c r="G298" i="26"/>
  <c r="Z176" i="26"/>
  <c r="K176" i="26"/>
  <c r="U299" i="26"/>
  <c r="AC54" i="26"/>
  <c r="Z55" i="26"/>
  <c r="P55" i="26"/>
  <c r="AD175" i="26" l="1"/>
  <c r="F176" i="26"/>
  <c r="AD54" i="26"/>
  <c r="F55" i="26"/>
  <c r="AD298" i="26"/>
  <c r="F299" i="26"/>
  <c r="AE54" i="26" l="1"/>
  <c r="AF54" i="26" s="1"/>
  <c r="AB55" i="26"/>
  <c r="AA55" i="26" s="1"/>
  <c r="AB299" i="26"/>
  <c r="AB176" i="26"/>
  <c r="AA176" i="26" s="1"/>
  <c r="Q299" i="26" l="1"/>
  <c r="V299" i="26"/>
  <c r="L176" i="26"/>
  <c r="Q176" i="26"/>
  <c r="P177" i="26" s="1"/>
  <c r="L55" i="26"/>
  <c r="K56" i="26" s="1"/>
  <c r="Q55" i="26"/>
  <c r="L299" i="26"/>
  <c r="K300" i="26" s="1"/>
  <c r="P300" i="26"/>
  <c r="G299" i="26"/>
  <c r="G176" i="26"/>
  <c r="K177" i="26"/>
  <c r="G55" i="26"/>
  <c r="U300" i="26"/>
  <c r="Z177" i="26"/>
  <c r="AC55" i="26"/>
  <c r="Z56" i="26"/>
  <c r="P56" i="26"/>
  <c r="AD299" i="26" l="1"/>
  <c r="F300" i="26"/>
  <c r="AD55" i="26"/>
  <c r="F56" i="26"/>
  <c r="AD176" i="26"/>
  <c r="F177" i="26"/>
  <c r="AE55" i="26" l="1"/>
  <c r="AF55" i="26" s="1"/>
  <c r="AB56" i="26"/>
  <c r="AA56" i="26" s="1"/>
  <c r="AB177" i="26"/>
  <c r="AA177" i="26" s="1"/>
  <c r="AB300" i="26"/>
  <c r="Q300" i="26" l="1"/>
  <c r="V300" i="26"/>
  <c r="L300" i="26"/>
  <c r="K301" i="26" s="1"/>
  <c r="L56" i="26"/>
  <c r="Q56" i="26"/>
  <c r="P57" i="26" s="1"/>
  <c r="L177" i="26"/>
  <c r="Q177" i="26"/>
  <c r="P178" i="26" s="1"/>
  <c r="G177" i="26"/>
  <c r="K178" i="26"/>
  <c r="G300" i="26"/>
  <c r="G56" i="26"/>
  <c r="K57" i="26"/>
  <c r="U301" i="26"/>
  <c r="P301" i="26"/>
  <c r="AC56" i="26"/>
  <c r="Z57" i="26"/>
  <c r="Z178" i="26"/>
  <c r="AD177" i="26" l="1"/>
  <c r="F178" i="26"/>
  <c r="AD56" i="26"/>
  <c r="F57" i="26"/>
  <c r="F301" i="26"/>
  <c r="AD300" i="26"/>
  <c r="AB301" i="26" l="1"/>
  <c r="AB57" i="26"/>
  <c r="AA57" i="26" s="1"/>
  <c r="AE56" i="26"/>
  <c r="AF56" i="26" s="1"/>
  <c r="AB178" i="26"/>
  <c r="AA178" i="26" s="1"/>
  <c r="Q301" i="26" l="1"/>
  <c r="V301" i="26"/>
  <c r="L178" i="26"/>
  <c r="Q178" i="26"/>
  <c r="L57" i="26"/>
  <c r="K58" i="26" s="1"/>
  <c r="Q57" i="26"/>
  <c r="L301" i="26"/>
  <c r="K302" i="26" s="1"/>
  <c r="P302" i="26"/>
  <c r="G301" i="26"/>
  <c r="G178" i="26"/>
  <c r="G57" i="26"/>
  <c r="AC57" i="26"/>
  <c r="Z58" i="26"/>
  <c r="P58" i="26"/>
  <c r="U302" i="26"/>
  <c r="K179" i="26"/>
  <c r="Z179" i="26"/>
  <c r="P179" i="26"/>
  <c r="F58" i="26" l="1"/>
  <c r="AD57" i="26"/>
  <c r="AD178" i="26"/>
  <c r="F179" i="26"/>
  <c r="F302" i="26"/>
  <c r="AD301" i="26"/>
  <c r="AB302" i="26" l="1"/>
  <c r="AB58" i="26"/>
  <c r="AA58" i="26" s="1"/>
  <c r="AE57" i="26"/>
  <c r="AF57" i="26" s="1"/>
  <c r="AB179" i="26"/>
  <c r="AA179" i="26" s="1"/>
  <c r="Q302" i="26" l="1"/>
  <c r="V302" i="26"/>
  <c r="L179" i="26"/>
  <c r="Q179" i="26"/>
  <c r="P180" i="26" s="1"/>
  <c r="L58" i="26"/>
  <c r="K59" i="26" s="1"/>
  <c r="Q58" i="26"/>
  <c r="P59" i="26" s="1"/>
  <c r="L302" i="26"/>
  <c r="K303" i="26" s="1"/>
  <c r="P303" i="26"/>
  <c r="G58" i="26"/>
  <c r="G179" i="26"/>
  <c r="G302" i="26"/>
  <c r="Z59" i="26"/>
  <c r="AC58" i="26"/>
  <c r="U303" i="26"/>
  <c r="K180" i="26"/>
  <c r="Z180" i="26"/>
  <c r="AD58" i="26" l="1"/>
  <c r="F59" i="26"/>
  <c r="AD179" i="26"/>
  <c r="F180" i="26"/>
  <c r="AD302" i="26"/>
  <c r="F303" i="26"/>
  <c r="AB180" i="26" l="1"/>
  <c r="AA180" i="26" s="1"/>
  <c r="AB303" i="26"/>
  <c r="AB59" i="26"/>
  <c r="AA59" i="26" s="1"/>
  <c r="AE58" i="26"/>
  <c r="AF58" i="26" s="1"/>
  <c r="Q303" i="26" l="1"/>
  <c r="P304" i="26" s="1"/>
  <c r="V303" i="26"/>
  <c r="L303" i="26"/>
  <c r="K304" i="26" s="1"/>
  <c r="L59" i="26"/>
  <c r="K60" i="26" s="1"/>
  <c r="Q59" i="26"/>
  <c r="P60" i="26" s="1"/>
  <c r="L180" i="26"/>
  <c r="K181" i="26" s="1"/>
  <c r="Q180" i="26"/>
  <c r="P181" i="26" s="1"/>
  <c r="G59" i="26"/>
  <c r="G303" i="26"/>
  <c r="G180" i="26"/>
  <c r="Z60" i="26"/>
  <c r="AC59" i="26"/>
  <c r="Z181" i="26"/>
  <c r="U304" i="26"/>
  <c r="AD59" i="26" l="1"/>
  <c r="F60" i="26"/>
  <c r="AD180" i="26"/>
  <c r="F181" i="26"/>
  <c r="AD303" i="26"/>
  <c r="F304" i="26"/>
  <c r="AB181" i="26" l="1"/>
  <c r="AA181" i="26" s="1"/>
  <c r="AB304" i="26"/>
  <c r="AE59" i="26"/>
  <c r="AF59" i="26" s="1"/>
  <c r="AB60" i="26"/>
  <c r="AA60" i="26" s="1"/>
  <c r="Q304" i="26" l="1"/>
  <c r="V304" i="26"/>
  <c r="U305" i="26" s="1"/>
  <c r="L60" i="26"/>
  <c r="Q60" i="26"/>
  <c r="L304" i="26"/>
  <c r="K305" i="26" s="1"/>
  <c r="L181" i="26"/>
  <c r="K182" i="26" s="1"/>
  <c r="Q181" i="26"/>
  <c r="P182" i="26" s="1"/>
  <c r="G60" i="26"/>
  <c r="K61" i="26"/>
  <c r="G304" i="26"/>
  <c r="G181" i="26"/>
  <c r="P305" i="26"/>
  <c r="Z61" i="26"/>
  <c r="P61" i="26"/>
  <c r="AC60" i="26"/>
  <c r="Z182" i="26"/>
  <c r="AD60" i="26" l="1"/>
  <c r="F61" i="26"/>
  <c r="F182" i="26"/>
  <c r="AD181" i="26"/>
  <c r="F305" i="26"/>
  <c r="AD304" i="26"/>
  <c r="AB182" i="26" l="1"/>
  <c r="AA182" i="26" s="1"/>
  <c r="AB305" i="26"/>
  <c r="AE60" i="26"/>
  <c r="AF60" i="26" s="1"/>
  <c r="AB61" i="26"/>
  <c r="AA61" i="26" s="1"/>
  <c r="Q305" i="26" l="1"/>
  <c r="V305" i="26"/>
  <c r="L305" i="26"/>
  <c r="K306" i="26" s="1"/>
  <c r="L61" i="26"/>
  <c r="Q61" i="26"/>
  <c r="P62" i="26" s="1"/>
  <c r="L182" i="26"/>
  <c r="K183" i="26" s="1"/>
  <c r="Q182" i="26"/>
  <c r="P183" i="26" s="1"/>
  <c r="G61" i="26"/>
  <c r="K62" i="26"/>
  <c r="G305" i="26"/>
  <c r="G182" i="26"/>
  <c r="U306" i="26"/>
  <c r="P306" i="26"/>
  <c r="AC61" i="26"/>
  <c r="Z62" i="26"/>
  <c r="Z183" i="26"/>
  <c r="AD182" i="26" l="1"/>
  <c r="F183" i="26"/>
  <c r="F306" i="26"/>
  <c r="AD305" i="26"/>
  <c r="AD61" i="26"/>
  <c r="F62" i="26"/>
  <c r="AB306" i="26" l="1"/>
  <c r="AE61" i="26"/>
  <c r="AF61" i="26" s="1"/>
  <c r="AB62" i="26"/>
  <c r="AA62" i="26" s="1"/>
  <c r="AB183" i="26"/>
  <c r="AA183" i="26" s="1"/>
  <c r="Q306" i="26" l="1"/>
  <c r="V306" i="26"/>
  <c r="L183" i="26"/>
  <c r="Q183" i="26"/>
  <c r="L62" i="26"/>
  <c r="K63" i="26" s="1"/>
  <c r="Q62" i="26"/>
  <c r="P63" i="26" s="1"/>
  <c r="L306" i="26"/>
  <c r="K307" i="26" s="1"/>
  <c r="P307" i="26"/>
  <c r="G183" i="26"/>
  <c r="G62" i="26"/>
  <c r="G306" i="26"/>
  <c r="AC62" i="26"/>
  <c r="Z63" i="26"/>
  <c r="Z184" i="26"/>
  <c r="P184" i="26"/>
  <c r="K184" i="26"/>
  <c r="U307" i="26"/>
  <c r="AD62" i="26" l="1"/>
  <c r="F63" i="26"/>
  <c r="AD306" i="26"/>
  <c r="F307" i="26"/>
  <c r="AD183" i="26"/>
  <c r="F184" i="26"/>
  <c r="AB184" i="26" l="1"/>
  <c r="AA184" i="26" s="1"/>
  <c r="AB307" i="26"/>
  <c r="AE62" i="26"/>
  <c r="AF62" i="26" s="1"/>
  <c r="AB63" i="26"/>
  <c r="AA63" i="26" s="1"/>
  <c r="Q307" i="26" l="1"/>
  <c r="V307" i="26"/>
  <c r="L307" i="26"/>
  <c r="K308" i="26" s="1"/>
  <c r="L63" i="26"/>
  <c r="Q63" i="26"/>
  <c r="P64" i="26" s="1"/>
  <c r="L184" i="26"/>
  <c r="K185" i="26" s="1"/>
  <c r="Q184" i="26"/>
  <c r="P185" i="26" s="1"/>
  <c r="G63" i="26"/>
  <c r="K64" i="26"/>
  <c r="G307" i="26"/>
  <c r="G184" i="26"/>
  <c r="U308" i="26"/>
  <c r="P308" i="26"/>
  <c r="AC63" i="26"/>
  <c r="Z64" i="26"/>
  <c r="Z185" i="26"/>
  <c r="AD63" i="26" l="1"/>
  <c r="F64" i="26"/>
  <c r="AD307" i="26"/>
  <c r="F308" i="26"/>
  <c r="AD184" i="26"/>
  <c r="F185" i="26"/>
  <c r="AB308" i="26" l="1"/>
  <c r="AB185" i="26"/>
  <c r="AA185" i="26" s="1"/>
  <c r="AE63" i="26"/>
  <c r="AF63" i="26" s="1"/>
  <c r="AB64" i="26"/>
  <c r="AA64" i="26" s="1"/>
  <c r="Q308" i="26" l="1"/>
  <c r="V308" i="26"/>
  <c r="U309" i="26" s="1"/>
  <c r="L185" i="26"/>
  <c r="K186" i="26" s="1"/>
  <c r="Q185" i="26"/>
  <c r="L64" i="26"/>
  <c r="Q64" i="26"/>
  <c r="P65" i="26" s="1"/>
  <c r="L308" i="26"/>
  <c r="K309" i="26" s="1"/>
  <c r="P309" i="26"/>
  <c r="G64" i="26"/>
  <c r="G185" i="26"/>
  <c r="G308" i="26"/>
  <c r="P186" i="26"/>
  <c r="Z186" i="26"/>
  <c r="K65" i="26"/>
  <c r="AC64" i="26"/>
  <c r="Z65" i="26"/>
  <c r="AD64" i="26" l="1"/>
  <c r="F65" i="26"/>
  <c r="AD185" i="26"/>
  <c r="F186" i="26"/>
  <c r="F309" i="26"/>
  <c r="AD308" i="26"/>
  <c r="AB186" i="26" l="1"/>
  <c r="AA186" i="26" s="1"/>
  <c r="AB309" i="26"/>
  <c r="AE64" i="26"/>
  <c r="AF64" i="26" s="1"/>
  <c r="AB65" i="26"/>
  <c r="AA65" i="26" s="1"/>
  <c r="Q309" i="26" l="1"/>
  <c r="V309" i="26"/>
  <c r="U310" i="26" s="1"/>
  <c r="L65" i="26"/>
  <c r="Q65" i="26"/>
  <c r="L309" i="26"/>
  <c r="K310" i="26" s="1"/>
  <c r="P310" i="26"/>
  <c r="L186" i="26"/>
  <c r="K187" i="26" s="1"/>
  <c r="Q186" i="26"/>
  <c r="P187" i="26" s="1"/>
  <c r="G65" i="26"/>
  <c r="K66" i="26"/>
  <c r="G309" i="26"/>
  <c r="G186" i="26"/>
  <c r="AC65" i="26"/>
  <c r="Z66" i="26"/>
  <c r="P66" i="26"/>
  <c r="Z187" i="26"/>
  <c r="AD65" i="26" l="1"/>
  <c r="F66" i="26"/>
  <c r="AD186" i="26"/>
  <c r="F187" i="26"/>
  <c r="F310" i="26"/>
  <c r="AD309" i="26"/>
  <c r="AB310" i="26" l="1"/>
  <c r="AB187" i="26"/>
  <c r="AA187" i="26" s="1"/>
  <c r="AB66" i="26"/>
  <c r="AA66" i="26" s="1"/>
  <c r="AE65" i="26"/>
  <c r="AF65" i="26" s="1"/>
  <c r="Q310" i="26" l="1"/>
  <c r="V310" i="26"/>
  <c r="L187" i="26"/>
  <c r="K188" i="26" s="1"/>
  <c r="Q187" i="26"/>
  <c r="L66" i="26"/>
  <c r="K67" i="26" s="1"/>
  <c r="Q66" i="26"/>
  <c r="P67" i="26" s="1"/>
  <c r="L310" i="26"/>
  <c r="K311" i="26" s="1"/>
  <c r="G66" i="26"/>
  <c r="G187" i="26"/>
  <c r="G310" i="26"/>
  <c r="AC66" i="26"/>
  <c r="Z67" i="26"/>
  <c r="P311" i="26"/>
  <c r="U311" i="26"/>
  <c r="Z188" i="26"/>
  <c r="P188" i="26"/>
  <c r="AD187" i="26" l="1"/>
  <c r="F188" i="26"/>
  <c r="AD310" i="26"/>
  <c r="F311" i="26"/>
  <c r="F67" i="26"/>
  <c r="AD66" i="26"/>
  <c r="AB311" i="26" l="1"/>
  <c r="AB67" i="26"/>
  <c r="AA67" i="26" s="1"/>
  <c r="AE66" i="26"/>
  <c r="AF66" i="26" s="1"/>
  <c r="AB188" i="26"/>
  <c r="AA188" i="26" s="1"/>
  <c r="Q311" i="26" l="1"/>
  <c r="V311" i="26"/>
  <c r="L67" i="26"/>
  <c r="Q67" i="26"/>
  <c r="L188" i="26"/>
  <c r="Q188" i="26"/>
  <c r="P189" i="26" s="1"/>
  <c r="L311" i="26"/>
  <c r="K312" i="26" s="1"/>
  <c r="P312" i="26"/>
  <c r="G188" i="26"/>
  <c r="K189" i="26"/>
  <c r="G67" i="26"/>
  <c r="G311" i="26"/>
  <c r="Z189" i="26"/>
  <c r="U312" i="26"/>
  <c r="Z68" i="26"/>
  <c r="P68" i="26"/>
  <c r="K68" i="26"/>
  <c r="AC67" i="26"/>
  <c r="AD311" i="26" l="1"/>
  <c r="F312" i="26"/>
  <c r="AD67" i="26"/>
  <c r="F68" i="26"/>
  <c r="AD188" i="26"/>
  <c r="F189" i="26"/>
  <c r="AE67" i="26" l="1"/>
  <c r="AF67" i="26" s="1"/>
  <c r="AB68" i="26"/>
  <c r="AA68" i="26" s="1"/>
  <c r="AB189" i="26"/>
  <c r="AA189" i="26" s="1"/>
  <c r="AB312" i="26"/>
  <c r="Q312" i="26" l="1"/>
  <c r="P313" i="26" s="1"/>
  <c r="V312" i="26"/>
  <c r="L312" i="26"/>
  <c r="K313" i="26" s="1"/>
  <c r="L68" i="26"/>
  <c r="K69" i="26" s="1"/>
  <c r="Q68" i="26"/>
  <c r="P69" i="26" s="1"/>
  <c r="L189" i="26"/>
  <c r="K190" i="26" s="1"/>
  <c r="Q189" i="26"/>
  <c r="P190" i="26" s="1"/>
  <c r="G189" i="26"/>
  <c r="G312" i="26"/>
  <c r="G68" i="26"/>
  <c r="U313" i="26"/>
  <c r="Z190" i="26"/>
  <c r="Z69" i="26"/>
  <c r="AC68" i="26"/>
  <c r="AD68" i="26" l="1"/>
  <c r="F69" i="26"/>
  <c r="F190" i="26"/>
  <c r="AD189" i="26"/>
  <c r="F313" i="26"/>
  <c r="AD312" i="26"/>
  <c r="AB313" i="26" l="1"/>
  <c r="AB190" i="26"/>
  <c r="AA190" i="26" s="1"/>
  <c r="AE68" i="26"/>
  <c r="AF68" i="26" s="1"/>
  <c r="AB69" i="26"/>
  <c r="AA69" i="26" s="1"/>
  <c r="Q313" i="26" l="1"/>
  <c r="V313" i="26"/>
  <c r="U314" i="26" s="1"/>
  <c r="L190" i="26"/>
  <c r="Q190" i="26"/>
  <c r="L69" i="26"/>
  <c r="Q69" i="26"/>
  <c r="P70" i="26" s="1"/>
  <c r="L313" i="26"/>
  <c r="K314" i="26" s="1"/>
  <c r="P314" i="26"/>
  <c r="G69" i="26"/>
  <c r="G190" i="26"/>
  <c r="K191" i="26"/>
  <c r="G313" i="26"/>
  <c r="Z191" i="26"/>
  <c r="P191" i="26"/>
  <c r="K70" i="26"/>
  <c r="AC69" i="26"/>
  <c r="Z70" i="26"/>
  <c r="AD190" i="26" l="1"/>
  <c r="F191" i="26"/>
  <c r="AD313" i="26"/>
  <c r="F314" i="26"/>
  <c r="AD69" i="26"/>
  <c r="F70" i="26"/>
  <c r="AB314" i="26" l="1"/>
  <c r="AE69" i="26"/>
  <c r="AF69" i="26" s="1"/>
  <c r="AB70" i="26"/>
  <c r="AA70" i="26" s="1"/>
  <c r="AB191" i="26"/>
  <c r="AA191" i="26" s="1"/>
  <c r="Q314" i="26" l="1"/>
  <c r="V314" i="26"/>
  <c r="L191" i="26"/>
  <c r="Q191" i="26"/>
  <c r="L70" i="26"/>
  <c r="K71" i="26" s="1"/>
  <c r="Q70" i="26"/>
  <c r="P71" i="26" s="1"/>
  <c r="L314" i="26"/>
  <c r="K315" i="26" s="1"/>
  <c r="P315" i="26"/>
  <c r="G191" i="26"/>
  <c r="G70" i="26"/>
  <c r="G314" i="26"/>
  <c r="AC70" i="26"/>
  <c r="Z71" i="26"/>
  <c r="Z192" i="26"/>
  <c r="P192" i="26"/>
  <c r="K192" i="26"/>
  <c r="U315" i="26"/>
  <c r="AD70" i="26" l="1"/>
  <c r="F71" i="26"/>
  <c r="AD191" i="26"/>
  <c r="F192" i="26"/>
  <c r="AD314" i="26"/>
  <c r="F315" i="26"/>
  <c r="AB192" i="26" l="1"/>
  <c r="AA192" i="26" s="1"/>
  <c r="AB315" i="26"/>
  <c r="AE70" i="26"/>
  <c r="AF70" i="26" s="1"/>
  <c r="AB71" i="26"/>
  <c r="AA71" i="26" s="1"/>
  <c r="Q315" i="26" l="1"/>
  <c r="V315" i="26"/>
  <c r="L315" i="26"/>
  <c r="K316" i="26" s="1"/>
  <c r="P316" i="26"/>
  <c r="L71" i="26"/>
  <c r="K72" i="26" s="1"/>
  <c r="Q71" i="26"/>
  <c r="P72" i="26" s="1"/>
  <c r="L192" i="26"/>
  <c r="K193" i="26" s="1"/>
  <c r="Q192" i="26"/>
  <c r="P193" i="26" s="1"/>
  <c r="G71" i="26"/>
  <c r="G315" i="26"/>
  <c r="G192" i="26"/>
  <c r="Z193" i="26"/>
  <c r="AC71" i="26"/>
  <c r="Z72" i="26"/>
  <c r="U316" i="26"/>
  <c r="AD71" i="26" l="1"/>
  <c r="F72" i="26"/>
  <c r="AD192" i="26"/>
  <c r="F193" i="26"/>
  <c r="AD315" i="26"/>
  <c r="F316" i="26"/>
  <c r="AB193" i="26" l="1"/>
  <c r="AA193" i="26" s="1"/>
  <c r="AB316" i="26"/>
  <c r="AE71" i="26"/>
  <c r="AF71" i="26" s="1"/>
  <c r="AB72" i="26"/>
  <c r="AA72" i="26" s="1"/>
  <c r="Q316" i="26" l="1"/>
  <c r="V316" i="26"/>
  <c r="L72" i="26"/>
  <c r="K73" i="26" s="1"/>
  <c r="Q72" i="26"/>
  <c r="L316" i="26"/>
  <c r="K317" i="26" s="1"/>
  <c r="P317" i="26"/>
  <c r="L193" i="26"/>
  <c r="K194" i="26" s="1"/>
  <c r="Q193" i="26"/>
  <c r="P194" i="26" s="1"/>
  <c r="G72" i="26"/>
  <c r="G316" i="26"/>
  <c r="G193" i="26"/>
  <c r="AC72" i="26"/>
  <c r="Z73" i="26"/>
  <c r="P73" i="26"/>
  <c r="U317" i="26"/>
  <c r="Z194" i="26"/>
  <c r="F317" i="26" l="1"/>
  <c r="AD316" i="26"/>
  <c r="AD193" i="26"/>
  <c r="F194" i="26"/>
  <c r="AD72" i="26"/>
  <c r="F73" i="26"/>
  <c r="AE72" i="26" l="1"/>
  <c r="AF72" i="26" s="1"/>
  <c r="AB73" i="26"/>
  <c r="AA73" i="26" s="1"/>
  <c r="AB194" i="26"/>
  <c r="AA194" i="26" s="1"/>
  <c r="AB317" i="26"/>
  <c r="Q317" i="26" l="1"/>
  <c r="V317" i="26"/>
  <c r="U318" i="26" s="1"/>
  <c r="L317" i="26"/>
  <c r="K318" i="26" s="1"/>
  <c r="L73" i="26"/>
  <c r="K74" i="26" s="1"/>
  <c r="Q73" i="26"/>
  <c r="P74" i="26" s="1"/>
  <c r="L194" i="26"/>
  <c r="K195" i="26" s="1"/>
  <c r="Q194" i="26"/>
  <c r="P195" i="26" s="1"/>
  <c r="G317" i="26"/>
  <c r="G194" i="26"/>
  <c r="G73" i="26"/>
  <c r="Z195" i="26"/>
  <c r="P318" i="26"/>
  <c r="AC73" i="26"/>
  <c r="Z74" i="26"/>
  <c r="AD317" i="26" l="1"/>
  <c r="F318" i="26"/>
  <c r="AD194" i="26"/>
  <c r="F195" i="26"/>
  <c r="AD73" i="26"/>
  <c r="F74" i="26"/>
  <c r="AB195" i="26" l="1"/>
  <c r="AA195" i="26" s="1"/>
  <c r="AB74" i="26"/>
  <c r="AA74" i="26" s="1"/>
  <c r="AE73" i="26"/>
  <c r="AF73" i="26" s="1"/>
  <c r="AB318" i="26"/>
  <c r="Q318" i="26" l="1"/>
  <c r="V318" i="26"/>
  <c r="L195" i="26"/>
  <c r="Q195" i="26"/>
  <c r="P196" i="26" s="1"/>
  <c r="L318" i="26"/>
  <c r="K319" i="26" s="1"/>
  <c r="L74" i="26"/>
  <c r="Q74" i="26"/>
  <c r="P75" i="26" s="1"/>
  <c r="G318" i="26"/>
  <c r="G74" i="26"/>
  <c r="K75" i="26"/>
  <c r="G195" i="26"/>
  <c r="P319" i="26"/>
  <c r="U319" i="26"/>
  <c r="AC74" i="26"/>
  <c r="Z75" i="26"/>
  <c r="K196" i="26"/>
  <c r="Z196" i="26"/>
  <c r="AD195" i="26" l="1"/>
  <c r="F196" i="26"/>
  <c r="F75" i="26"/>
  <c r="AD74" i="26"/>
  <c r="F319" i="26"/>
  <c r="AD318" i="26"/>
  <c r="AB319" i="26" l="1"/>
  <c r="AB75" i="26"/>
  <c r="AA75" i="26" s="1"/>
  <c r="AE74" i="26"/>
  <c r="AF74" i="26" s="1"/>
  <c r="AB196" i="26"/>
  <c r="AA196" i="26" s="1"/>
  <c r="Q319" i="26" l="1"/>
  <c r="V319" i="26"/>
  <c r="L196" i="26"/>
  <c r="K197" i="26" s="1"/>
  <c r="Q196" i="26"/>
  <c r="P197" i="26" s="1"/>
  <c r="L75" i="26"/>
  <c r="K76" i="26" s="1"/>
  <c r="Q75" i="26"/>
  <c r="P76" i="26" s="1"/>
  <c r="L319" i="26"/>
  <c r="K320" i="26" s="1"/>
  <c r="P320" i="26"/>
  <c r="G196" i="26"/>
  <c r="G75" i="26"/>
  <c r="G319" i="26"/>
  <c r="Z76" i="26"/>
  <c r="AC75" i="26"/>
  <c r="Z197" i="26"/>
  <c r="U320" i="26"/>
  <c r="AD319" i="26" l="1"/>
  <c r="F320" i="26"/>
  <c r="AD75" i="26"/>
  <c r="F76" i="26"/>
  <c r="AD196" i="26"/>
  <c r="F197" i="26"/>
  <c r="AE75" i="26" l="1"/>
  <c r="AF75" i="26" s="1"/>
  <c r="AB76" i="26"/>
  <c r="AA76" i="26" s="1"/>
  <c r="AB197" i="26"/>
  <c r="AA197" i="26" s="1"/>
  <c r="AB320" i="26"/>
  <c r="Q320" i="26" l="1"/>
  <c r="V320" i="26"/>
  <c r="L197" i="26"/>
  <c r="Q197" i="26"/>
  <c r="L320" i="26"/>
  <c r="K321" i="26" s="1"/>
  <c r="P321" i="26"/>
  <c r="L76" i="26"/>
  <c r="K77" i="26" s="1"/>
  <c r="Q76" i="26"/>
  <c r="P77" i="26" s="1"/>
  <c r="G320" i="26"/>
  <c r="G197" i="26"/>
  <c r="G76" i="26"/>
  <c r="U321" i="26"/>
  <c r="Z198" i="26"/>
  <c r="P198" i="26"/>
  <c r="K198" i="26"/>
  <c r="Z77" i="26"/>
  <c r="F198" i="26" l="1"/>
  <c r="AD197" i="26"/>
  <c r="AD76" i="26"/>
  <c r="F77" i="26"/>
  <c r="F321" i="26"/>
  <c r="AD320" i="26"/>
  <c r="AC76" i="26"/>
  <c r="AB321" i="26" l="1"/>
  <c r="AB198" i="26"/>
  <c r="AA198" i="26" s="1"/>
  <c r="AE76" i="26"/>
  <c r="AF76" i="26" s="1"/>
  <c r="AB77" i="26"/>
  <c r="AA77" i="26" s="1"/>
  <c r="Q321" i="26" l="1"/>
  <c r="V321" i="26"/>
  <c r="L77" i="26"/>
  <c r="K78" i="26" s="1"/>
  <c r="Q77" i="26"/>
  <c r="L198" i="26"/>
  <c r="K199" i="26" s="1"/>
  <c r="Q198" i="26"/>
  <c r="L321" i="26"/>
  <c r="K322" i="26" s="1"/>
  <c r="P322" i="26"/>
  <c r="G77" i="26"/>
  <c r="G198" i="26"/>
  <c r="G321" i="26"/>
  <c r="P78" i="26"/>
  <c r="AC77" i="26"/>
  <c r="Z78" i="26"/>
  <c r="Z199" i="26"/>
  <c r="P199" i="26"/>
  <c r="U322" i="26"/>
  <c r="AD77" i="26" l="1"/>
  <c r="F78" i="26"/>
  <c r="AD321" i="26"/>
  <c r="F322" i="26"/>
  <c r="F199" i="26"/>
  <c r="AD198" i="26"/>
  <c r="AB199" i="26" l="1"/>
  <c r="AA199" i="26" s="1"/>
  <c r="AB322" i="26"/>
  <c r="AE77" i="26"/>
  <c r="AF77" i="26" s="1"/>
  <c r="AB78" i="26"/>
  <c r="AA78" i="26" s="1"/>
  <c r="Q322" i="26" l="1"/>
  <c r="V322" i="26"/>
  <c r="L199" i="26"/>
  <c r="K200" i="26" s="1"/>
  <c r="Q199" i="26"/>
  <c r="L78" i="26"/>
  <c r="K79" i="26" s="1"/>
  <c r="Q78" i="26"/>
  <c r="P79" i="26" s="1"/>
  <c r="L322" i="26"/>
  <c r="K323" i="26" s="1"/>
  <c r="P323" i="26"/>
  <c r="G78" i="26"/>
  <c r="G322" i="26"/>
  <c r="G199" i="26"/>
  <c r="AC78" i="26"/>
  <c r="Z79" i="26"/>
  <c r="U323" i="26"/>
  <c r="Z200" i="26"/>
  <c r="P200" i="26"/>
  <c r="F200" i="26" l="1"/>
  <c r="AD199" i="26"/>
  <c r="AD78" i="26"/>
  <c r="F79" i="26"/>
  <c r="F323" i="26"/>
  <c r="AD322" i="26"/>
  <c r="AE78" i="26" l="1"/>
  <c r="AF78" i="26" s="1"/>
  <c r="AB79" i="26"/>
  <c r="AA79" i="26" s="1"/>
  <c r="AB323" i="26"/>
  <c r="AB200" i="26"/>
  <c r="AA200" i="26" s="1"/>
  <c r="Q323" i="26" l="1"/>
  <c r="V323" i="26"/>
  <c r="L200" i="26"/>
  <c r="Q200" i="26"/>
  <c r="L323" i="26"/>
  <c r="K324" i="26" s="1"/>
  <c r="P324" i="26"/>
  <c r="L79" i="26"/>
  <c r="K80" i="26" s="1"/>
  <c r="Q79" i="26"/>
  <c r="P80" i="26" s="1"/>
  <c r="G200" i="26"/>
  <c r="G323" i="26"/>
  <c r="G79" i="26"/>
  <c r="U324" i="26"/>
  <c r="AC79" i="26"/>
  <c r="Z80" i="26"/>
  <c r="Z201" i="26"/>
  <c r="P201" i="26"/>
  <c r="K201" i="26"/>
  <c r="AD79" i="26" l="1"/>
  <c r="F80" i="26"/>
  <c r="AD200" i="26"/>
  <c r="F201" i="26"/>
  <c r="AD323" i="26"/>
  <c r="F324" i="26"/>
  <c r="AB201" i="26" l="1"/>
  <c r="AA201" i="26" s="1"/>
  <c r="AB324" i="26"/>
  <c r="AE79" i="26"/>
  <c r="AF79" i="26" s="1"/>
  <c r="AB80" i="26"/>
  <c r="AA80" i="26" s="1"/>
  <c r="Q324" i="26" l="1"/>
  <c r="V324" i="26"/>
  <c r="U325" i="26" s="1"/>
  <c r="L80" i="26"/>
  <c r="K81" i="26" s="1"/>
  <c r="Q80" i="26"/>
  <c r="L324" i="26"/>
  <c r="K325" i="26" s="1"/>
  <c r="P325" i="26"/>
  <c r="L201" i="26"/>
  <c r="K202" i="26" s="1"/>
  <c r="Q201" i="26"/>
  <c r="P202" i="26" s="1"/>
  <c r="G80" i="26"/>
  <c r="G324" i="26"/>
  <c r="G201" i="26"/>
  <c r="AC80" i="26"/>
  <c r="Z81" i="26"/>
  <c r="P81" i="26"/>
  <c r="Z202" i="26"/>
  <c r="F325" i="26" l="1"/>
  <c r="AD324" i="26"/>
  <c r="F202" i="26"/>
  <c r="AD201" i="26"/>
  <c r="AD80" i="26"/>
  <c r="F81" i="26"/>
  <c r="AE80" i="26" l="1"/>
  <c r="AF80" i="26" s="1"/>
  <c r="AB81" i="26"/>
  <c r="AA81" i="26" s="1"/>
  <c r="AB325" i="26"/>
  <c r="AB202" i="26"/>
  <c r="AA202" i="26" s="1"/>
  <c r="Q325" i="26" l="1"/>
  <c r="V325" i="26"/>
  <c r="U326" i="26" s="1"/>
  <c r="L202" i="26"/>
  <c r="Q202" i="26"/>
  <c r="L325" i="26"/>
  <c r="K326" i="26" s="1"/>
  <c r="P326" i="26"/>
  <c r="L81" i="26"/>
  <c r="K82" i="26" s="1"/>
  <c r="Q81" i="26"/>
  <c r="P82" i="26" s="1"/>
  <c r="G325" i="26"/>
  <c r="G81" i="26"/>
  <c r="G202" i="26"/>
  <c r="AC81" i="26"/>
  <c r="Z82" i="26"/>
  <c r="Z203" i="26"/>
  <c r="P203" i="26"/>
  <c r="K203" i="26"/>
  <c r="AD202" i="26" l="1"/>
  <c r="F203" i="26"/>
  <c r="AD81" i="26"/>
  <c r="F82" i="26"/>
  <c r="F326" i="26"/>
  <c r="AD325" i="26"/>
  <c r="AB82" i="26" l="1"/>
  <c r="AA82" i="26" s="1"/>
  <c r="AE81" i="26"/>
  <c r="AF81" i="26" s="1"/>
  <c r="AB326" i="26"/>
  <c r="AB203" i="26"/>
  <c r="AA203" i="26" s="1"/>
  <c r="Q326" i="26" l="1"/>
  <c r="V326" i="26"/>
  <c r="L203" i="26"/>
  <c r="Q203" i="26"/>
  <c r="L326" i="26"/>
  <c r="K327" i="26" s="1"/>
  <c r="P327" i="26"/>
  <c r="L82" i="26"/>
  <c r="K83" i="26" s="1"/>
  <c r="Q82" i="26"/>
  <c r="P83" i="26" s="1"/>
  <c r="G326" i="26"/>
  <c r="G203" i="26"/>
  <c r="K204" i="26"/>
  <c r="G82" i="26"/>
  <c r="U327" i="26"/>
  <c r="Z204" i="26"/>
  <c r="P204" i="26"/>
  <c r="AC82" i="26"/>
  <c r="Z83" i="26"/>
  <c r="F83" i="26" l="1"/>
  <c r="AD82" i="26"/>
  <c r="F327" i="26"/>
  <c r="AD326" i="26"/>
  <c r="AD203" i="26"/>
  <c r="F204" i="26"/>
  <c r="AB204" i="26" l="1"/>
  <c r="AA204" i="26" s="1"/>
  <c r="AB83" i="26"/>
  <c r="AA83" i="26" s="1"/>
  <c r="AE82" i="26"/>
  <c r="AF82" i="26" s="1"/>
  <c r="AB327" i="26"/>
  <c r="Q327" i="26" l="1"/>
  <c r="P328" i="26" s="1"/>
  <c r="V327" i="26"/>
  <c r="L327" i="26"/>
  <c r="K328" i="26" s="1"/>
  <c r="L83" i="26"/>
  <c r="Q83" i="26"/>
  <c r="P84" i="26" s="1"/>
  <c r="L204" i="26"/>
  <c r="K205" i="26" s="1"/>
  <c r="Q204" i="26"/>
  <c r="P205" i="26" s="1"/>
  <c r="G204" i="26"/>
  <c r="G327" i="26"/>
  <c r="G83" i="26"/>
  <c r="U328" i="26"/>
  <c r="Z84" i="26"/>
  <c r="K84" i="26"/>
  <c r="AC83" i="26"/>
  <c r="Z205" i="26"/>
  <c r="AD204" i="26" l="1"/>
  <c r="F205" i="26"/>
  <c r="F328" i="26"/>
  <c r="AD327" i="26"/>
  <c r="AD83" i="26"/>
  <c r="F84" i="26"/>
  <c r="AB328" i="26" l="1"/>
  <c r="AE83" i="26"/>
  <c r="AF83" i="26" s="1"/>
  <c r="AB84" i="26"/>
  <c r="AA84" i="26" s="1"/>
  <c r="AB205" i="26"/>
  <c r="AA205" i="26" s="1"/>
  <c r="Q328" i="26" l="1"/>
  <c r="P329" i="26" s="1"/>
  <c r="V328" i="26"/>
  <c r="L328" i="26"/>
  <c r="K329" i="26" s="1"/>
  <c r="L205" i="26"/>
  <c r="K206" i="26" s="1"/>
  <c r="Q205" i="26"/>
  <c r="P206" i="26" s="1"/>
  <c r="L84" i="26"/>
  <c r="K85" i="26" s="1"/>
  <c r="Q84" i="26"/>
  <c r="P85" i="26" s="1"/>
  <c r="G328" i="26"/>
  <c r="G205" i="26"/>
  <c r="G84" i="26"/>
  <c r="Z206" i="26"/>
  <c r="Z85" i="26"/>
  <c r="AC84" i="26"/>
  <c r="U329" i="26"/>
  <c r="F329" i="26" l="1"/>
  <c r="AD328" i="26"/>
  <c r="AD205" i="26"/>
  <c r="F206" i="26"/>
  <c r="AD84" i="26"/>
  <c r="F85" i="26"/>
  <c r="AE84" i="26" l="1"/>
  <c r="AF84" i="26" s="1"/>
  <c r="AB85" i="26"/>
  <c r="AA85" i="26" s="1"/>
  <c r="AB206" i="26"/>
  <c r="AA206" i="26" s="1"/>
  <c r="AB329" i="26"/>
  <c r="Q329" i="26" l="1"/>
  <c r="V329" i="26"/>
  <c r="L329" i="26"/>
  <c r="K330" i="26" s="1"/>
  <c r="L206" i="26"/>
  <c r="K207" i="26" s="1"/>
  <c r="Q206" i="26"/>
  <c r="P207" i="26" s="1"/>
  <c r="L85" i="26"/>
  <c r="K86" i="26" s="1"/>
  <c r="Q85" i="26"/>
  <c r="P86" i="26" s="1"/>
  <c r="G206" i="26"/>
  <c r="G329" i="26"/>
  <c r="G85" i="26"/>
  <c r="Z207" i="26"/>
  <c r="AC85" i="26"/>
  <c r="Z86" i="26"/>
  <c r="P330" i="26"/>
  <c r="U330" i="26"/>
  <c r="F330" i="26" l="1"/>
  <c r="AD329" i="26"/>
  <c r="AD206" i="26"/>
  <c r="F207" i="26"/>
  <c r="AD85" i="26"/>
  <c r="F86" i="26"/>
  <c r="AE85" i="26" l="1"/>
  <c r="AF85" i="26" s="1"/>
  <c r="AB86" i="26"/>
  <c r="AA86" i="26" s="1"/>
  <c r="AB330" i="26"/>
  <c r="AB207" i="26"/>
  <c r="AA207" i="26" s="1"/>
  <c r="Q330" i="26" l="1"/>
  <c r="V330" i="26"/>
  <c r="L207" i="26"/>
  <c r="K208" i="26" s="1"/>
  <c r="Q207" i="26"/>
  <c r="L330" i="26"/>
  <c r="K331" i="26" s="1"/>
  <c r="L86" i="26"/>
  <c r="K87" i="26" s="1"/>
  <c r="Q86" i="26"/>
  <c r="P87" i="26" s="1"/>
  <c r="G207" i="26"/>
  <c r="G330" i="26"/>
  <c r="G86" i="26"/>
  <c r="Z208" i="26"/>
  <c r="P208" i="26"/>
  <c r="AC86" i="26"/>
  <c r="Z87" i="26"/>
  <c r="P331" i="26"/>
  <c r="U331" i="26"/>
  <c r="AD330" i="26" l="1"/>
  <c r="F331" i="26"/>
  <c r="AD207" i="26"/>
  <c r="F208" i="26"/>
  <c r="AD86" i="26"/>
  <c r="F87" i="26"/>
  <c r="AB208" i="26" l="1"/>
  <c r="AA208" i="26" s="1"/>
  <c r="AE86" i="26"/>
  <c r="AF86" i="26" s="1"/>
  <c r="AB87" i="26"/>
  <c r="AA87" i="26" s="1"/>
  <c r="AB331" i="26"/>
  <c r="Q331" i="26" l="1"/>
  <c r="V331" i="26"/>
  <c r="L331" i="26"/>
  <c r="K332" i="26" s="1"/>
  <c r="L87" i="26"/>
  <c r="Q87" i="26"/>
  <c r="L208" i="26"/>
  <c r="K209" i="26" s="1"/>
  <c r="Q208" i="26"/>
  <c r="P209" i="26" s="1"/>
  <c r="G208" i="26"/>
  <c r="G331" i="26"/>
  <c r="G87" i="26"/>
  <c r="K88" i="26"/>
  <c r="Z209" i="26"/>
  <c r="P332" i="26"/>
  <c r="U332" i="26"/>
  <c r="AC87" i="26"/>
  <c r="Z88" i="26"/>
  <c r="P88" i="26"/>
  <c r="AD331" i="26" l="1"/>
  <c r="F332" i="26"/>
  <c r="AD87" i="26"/>
  <c r="F88" i="26"/>
  <c r="AD208" i="26"/>
  <c r="F209" i="26"/>
  <c r="AE87" i="26" l="1"/>
  <c r="AF87" i="26" s="1"/>
  <c r="AB88" i="26"/>
  <c r="AA88" i="26" s="1"/>
  <c r="AB209" i="26"/>
  <c r="AA209" i="26" s="1"/>
  <c r="AB332" i="26"/>
  <c r="Q332" i="26" l="1"/>
  <c r="P333" i="26" s="1"/>
  <c r="V332" i="26"/>
  <c r="L332" i="26"/>
  <c r="K333" i="26" s="1"/>
  <c r="L209" i="26"/>
  <c r="Q209" i="26"/>
  <c r="P210" i="26" s="1"/>
  <c r="L88" i="26"/>
  <c r="K89" i="26" s="1"/>
  <c r="Q88" i="26"/>
  <c r="P89" i="26" s="1"/>
  <c r="G209" i="26"/>
  <c r="G332" i="26"/>
  <c r="G88" i="26"/>
  <c r="Z210" i="26"/>
  <c r="K210" i="26"/>
  <c r="U333" i="26"/>
  <c r="AC88" i="26"/>
  <c r="Z89" i="26"/>
  <c r="AD88" i="26" l="1"/>
  <c r="F89" i="26"/>
  <c r="F333" i="26"/>
  <c r="AD332" i="26"/>
  <c r="F210" i="26"/>
  <c r="AD209" i="26"/>
  <c r="AB210" i="26" l="1"/>
  <c r="AA210" i="26" s="1"/>
  <c r="AB333" i="26"/>
  <c r="AE88" i="26"/>
  <c r="AF88" i="26" s="1"/>
  <c r="AB89" i="26"/>
  <c r="AA89" i="26" s="1"/>
  <c r="Q333" i="26" l="1"/>
  <c r="P334" i="26" s="1"/>
  <c r="V333" i="26"/>
  <c r="L210" i="26"/>
  <c r="K211" i="26" s="1"/>
  <c r="Q210" i="26"/>
  <c r="L89" i="26"/>
  <c r="Q89" i="26"/>
  <c r="L333" i="26"/>
  <c r="K334" i="26" s="1"/>
  <c r="G89" i="26"/>
  <c r="G333" i="26"/>
  <c r="G210" i="26"/>
  <c r="AC89" i="26"/>
  <c r="Z90" i="26"/>
  <c r="P90" i="26"/>
  <c r="K90" i="26"/>
  <c r="U334" i="26"/>
  <c r="Z211" i="26"/>
  <c r="P211" i="26"/>
  <c r="AD210" i="26" l="1"/>
  <c r="F211" i="26"/>
  <c r="AD89" i="26"/>
  <c r="F90" i="26"/>
  <c r="F334" i="26"/>
  <c r="AD333" i="26"/>
  <c r="AB90" i="26" l="1"/>
  <c r="AA90" i="26" s="1"/>
  <c r="AE89" i="26"/>
  <c r="AF89" i="26" s="1"/>
  <c r="AB334" i="26"/>
  <c r="AB211" i="26"/>
  <c r="AA211" i="26" s="1"/>
  <c r="Q334" i="26" l="1"/>
  <c r="V334" i="26"/>
  <c r="L90" i="26"/>
  <c r="Q90" i="26"/>
  <c r="L211" i="26"/>
  <c r="Q211" i="26"/>
  <c r="P212" i="26" s="1"/>
  <c r="L334" i="26"/>
  <c r="K335" i="26" s="1"/>
  <c r="G90" i="26"/>
  <c r="G211" i="26"/>
  <c r="K212" i="26"/>
  <c r="G334" i="26"/>
  <c r="U335" i="26"/>
  <c r="P335" i="26"/>
  <c r="Z212" i="26"/>
  <c r="AC90" i="26"/>
  <c r="Z91" i="26"/>
  <c r="P91" i="26"/>
  <c r="K91" i="26"/>
  <c r="F91" i="26" l="1"/>
  <c r="AD90" i="26"/>
  <c r="F335" i="26"/>
  <c r="AD334" i="26"/>
  <c r="AD211" i="26"/>
  <c r="F212" i="26"/>
  <c r="AB212" i="26" l="1"/>
  <c r="AA212" i="26" s="1"/>
  <c r="AB91" i="26"/>
  <c r="AA91" i="26" s="1"/>
  <c r="AE90" i="26"/>
  <c r="AF90" i="26" s="1"/>
  <c r="AB335" i="26"/>
  <c r="Q335" i="26" l="1"/>
  <c r="V335" i="26"/>
  <c r="L335" i="26"/>
  <c r="K336" i="26" s="1"/>
  <c r="L91" i="26"/>
  <c r="Q91" i="26"/>
  <c r="P92" i="26" s="1"/>
  <c r="L212" i="26"/>
  <c r="K213" i="26" s="1"/>
  <c r="Q212" i="26"/>
  <c r="G335" i="26"/>
  <c r="G91" i="26"/>
  <c r="K92" i="26"/>
  <c r="G212" i="26"/>
  <c r="U336" i="26"/>
  <c r="P336" i="26"/>
  <c r="P213" i="26"/>
  <c r="Z213" i="26"/>
  <c r="Z92" i="26"/>
  <c r="AC91" i="26"/>
  <c r="AD91" i="26" l="1"/>
  <c r="F92" i="26"/>
  <c r="F336" i="26"/>
  <c r="AD335" i="26"/>
  <c r="AD212" i="26"/>
  <c r="F213" i="26"/>
  <c r="AB213" i="26" l="1"/>
  <c r="AA213" i="26" s="1"/>
  <c r="AB336" i="26"/>
  <c r="AE91" i="26"/>
  <c r="AF91" i="26" s="1"/>
  <c r="AB92" i="26"/>
  <c r="AA92" i="26" s="1"/>
  <c r="Q336" i="26" l="1"/>
  <c r="V336" i="26"/>
  <c r="L92" i="26"/>
  <c r="Q92" i="26"/>
  <c r="P93" i="26" s="1"/>
  <c r="L336" i="26"/>
  <c r="K337" i="26" s="1"/>
  <c r="P337" i="26"/>
  <c r="L213" i="26"/>
  <c r="Q213" i="26"/>
  <c r="P214" i="26" s="1"/>
  <c r="G92" i="26"/>
  <c r="K93" i="26"/>
  <c r="G336" i="26"/>
  <c r="G213" i="26"/>
  <c r="Z93" i="26"/>
  <c r="AC92" i="26"/>
  <c r="U337" i="26"/>
  <c r="K214" i="26"/>
  <c r="Z214" i="26"/>
  <c r="F337" i="26" l="1"/>
  <c r="AD336" i="26"/>
  <c r="AD92" i="26"/>
  <c r="F93" i="26"/>
  <c r="AD213" i="26"/>
  <c r="F214" i="26"/>
  <c r="AB214" i="26" l="1"/>
  <c r="AA214" i="26" s="1"/>
  <c r="AB337" i="26"/>
  <c r="AE92" i="26"/>
  <c r="AF92" i="26" s="1"/>
  <c r="AB93" i="26"/>
  <c r="AA93" i="26" s="1"/>
  <c r="Q337" i="26" l="1"/>
  <c r="V337" i="26"/>
  <c r="L337" i="26"/>
  <c r="K338" i="26" s="1"/>
  <c r="L93" i="26"/>
  <c r="K94" i="26" s="1"/>
  <c r="Q93" i="26"/>
  <c r="P94" i="26" s="1"/>
  <c r="L214" i="26"/>
  <c r="K215" i="26" s="1"/>
  <c r="Q214" i="26"/>
  <c r="P215" i="26" s="1"/>
  <c r="G93" i="26"/>
  <c r="G337" i="26"/>
  <c r="G214" i="26"/>
  <c r="AC93" i="26"/>
  <c r="Z94" i="26"/>
  <c r="Z215" i="26"/>
  <c r="P338" i="26"/>
  <c r="U338" i="26"/>
  <c r="AD214" i="26" l="1"/>
  <c r="F215" i="26"/>
  <c r="F338" i="26"/>
  <c r="AD337" i="26"/>
  <c r="AD93" i="26"/>
  <c r="F94" i="26"/>
  <c r="AB338" i="26" l="1"/>
  <c r="AE93" i="26"/>
  <c r="AF93" i="26" s="1"/>
  <c r="AB94" i="26"/>
  <c r="AA94" i="26" s="1"/>
  <c r="AB215" i="26"/>
  <c r="AA215" i="26" s="1"/>
  <c r="Q338" i="26" l="1"/>
  <c r="V338" i="26"/>
  <c r="U339" i="26" s="1"/>
  <c r="L215" i="26"/>
  <c r="K216" i="26" s="1"/>
  <c r="Q215" i="26"/>
  <c r="L94" i="26"/>
  <c r="K95" i="26" s="1"/>
  <c r="Q94" i="26"/>
  <c r="P95" i="26" s="1"/>
  <c r="L338" i="26"/>
  <c r="K339" i="26" s="1"/>
  <c r="P339" i="26"/>
  <c r="G215" i="26"/>
  <c r="G94" i="26"/>
  <c r="G338" i="26"/>
  <c r="Z95" i="26"/>
  <c r="Z216" i="26"/>
  <c r="P216" i="26"/>
  <c r="AD94" i="26" l="1"/>
  <c r="F95" i="26"/>
  <c r="AC94" i="26"/>
  <c r="AD215" i="26"/>
  <c r="F216" i="26"/>
  <c r="AD338" i="26"/>
  <c r="F339" i="26"/>
  <c r="AB216" i="26" l="1"/>
  <c r="AA216" i="26" s="1"/>
  <c r="AB339" i="26"/>
  <c r="AE94" i="26"/>
  <c r="AF94" i="26" s="1"/>
  <c r="AB95" i="26"/>
  <c r="AA95" i="26" s="1"/>
  <c r="Q339" i="26" l="1"/>
  <c r="P340" i="26" s="1"/>
  <c r="V339" i="26"/>
  <c r="L95" i="26"/>
  <c r="Q95" i="26"/>
  <c r="P96" i="26" s="1"/>
  <c r="L339" i="26"/>
  <c r="K340" i="26" s="1"/>
  <c r="L216" i="26"/>
  <c r="Q216" i="26"/>
  <c r="P217" i="26" s="1"/>
  <c r="G216" i="26"/>
  <c r="G95" i="26"/>
  <c r="K96" i="26"/>
  <c r="G339" i="26"/>
  <c r="AC95" i="26"/>
  <c r="Z96" i="26"/>
  <c r="Z217" i="26"/>
  <c r="K217" i="26"/>
  <c r="U340" i="26"/>
  <c r="AD216" i="26" l="1"/>
  <c r="F217" i="26"/>
  <c r="AD95" i="26"/>
  <c r="F96" i="26"/>
  <c r="AD339" i="26"/>
  <c r="F340" i="26"/>
  <c r="AB340" i="26" l="1"/>
  <c r="AE95" i="26"/>
  <c r="AF95" i="26" s="1"/>
  <c r="AB96" i="26"/>
  <c r="AA96" i="26" s="1"/>
  <c r="AB217" i="26"/>
  <c r="AA217" i="26" s="1"/>
  <c r="Q340" i="26" l="1"/>
  <c r="V340" i="26"/>
  <c r="L217" i="26"/>
  <c r="K218" i="26" s="1"/>
  <c r="Q217" i="26"/>
  <c r="P218" i="26" s="1"/>
  <c r="L96" i="26"/>
  <c r="K97" i="26" s="1"/>
  <c r="Q96" i="26"/>
  <c r="P97" i="26" s="1"/>
  <c r="L340" i="26"/>
  <c r="K341" i="26" s="1"/>
  <c r="P341" i="26"/>
  <c r="G340" i="26"/>
  <c r="G217" i="26"/>
  <c r="G96" i="26"/>
  <c r="Z218" i="26"/>
  <c r="AC96" i="26"/>
  <c r="Z97" i="26"/>
  <c r="U341" i="26"/>
  <c r="F341" i="26" l="1"/>
  <c r="AD340" i="26"/>
  <c r="AD96" i="26"/>
  <c r="F97" i="26"/>
  <c r="F218" i="26"/>
  <c r="AD217" i="26"/>
  <c r="AB341" i="26" l="1"/>
  <c r="AB218" i="26"/>
  <c r="AA218" i="26" s="1"/>
  <c r="AE96" i="26"/>
  <c r="AF96" i="26" s="1"/>
  <c r="AB97" i="26"/>
  <c r="AA97" i="26" s="1"/>
  <c r="Q341" i="26" l="1"/>
  <c r="V341" i="26"/>
  <c r="L97" i="26"/>
  <c r="K98" i="26" s="1"/>
  <c r="Q97" i="26"/>
  <c r="L218" i="26"/>
  <c r="Q218" i="26"/>
  <c r="P219" i="26" s="1"/>
  <c r="L341" i="26"/>
  <c r="K342" i="26" s="1"/>
  <c r="P342" i="26"/>
  <c r="G97" i="26"/>
  <c r="G218" i="26"/>
  <c r="G341" i="26"/>
  <c r="AC97" i="26"/>
  <c r="Z98" i="26"/>
  <c r="P98" i="26"/>
  <c r="U342" i="26"/>
  <c r="Z219" i="26"/>
  <c r="K219" i="26"/>
  <c r="AD218" i="26" l="1"/>
  <c r="F219" i="26"/>
  <c r="F342" i="26"/>
  <c r="AD341" i="26"/>
  <c r="AD97" i="26"/>
  <c r="F98" i="26"/>
  <c r="AB342" i="26" l="1"/>
  <c r="AB98" i="26"/>
  <c r="AA98" i="26" s="1"/>
  <c r="AE97" i="26"/>
  <c r="AF97" i="26" s="1"/>
  <c r="AB219" i="26"/>
  <c r="AA219" i="26" s="1"/>
  <c r="Q342" i="26" l="1"/>
  <c r="V342" i="26"/>
  <c r="L219" i="26"/>
  <c r="Q219" i="26"/>
  <c r="L98" i="26"/>
  <c r="K99" i="26" s="1"/>
  <c r="Q98" i="26"/>
  <c r="P99" i="26" s="1"/>
  <c r="L342" i="26"/>
  <c r="K343" i="26" s="1"/>
  <c r="P343" i="26"/>
  <c r="G219" i="26"/>
  <c r="K220" i="26"/>
  <c r="G98" i="26"/>
  <c r="G342" i="26"/>
  <c r="Z220" i="26"/>
  <c r="P220" i="26"/>
  <c r="AC98" i="26"/>
  <c r="Z99" i="26"/>
  <c r="U343" i="26"/>
  <c r="F99" i="26" l="1"/>
  <c r="AD98" i="26"/>
  <c r="AD219" i="26"/>
  <c r="F220" i="26"/>
  <c r="F343" i="26"/>
  <c r="AD342" i="26"/>
  <c r="AB99" i="26" l="1"/>
  <c r="AA99" i="26" s="1"/>
  <c r="AE98" i="26"/>
  <c r="AF98" i="26" s="1"/>
  <c r="AB343" i="26"/>
  <c r="AB220" i="26"/>
  <c r="AA220" i="26" s="1"/>
  <c r="Q343" i="26" l="1"/>
  <c r="V343" i="26"/>
  <c r="L220" i="26"/>
  <c r="Q220" i="26"/>
  <c r="P221" i="26" s="1"/>
  <c r="L343" i="26"/>
  <c r="K344" i="26" s="1"/>
  <c r="P344" i="26"/>
  <c r="L99" i="26"/>
  <c r="K100" i="26" s="1"/>
  <c r="Q99" i="26"/>
  <c r="P100" i="26" s="1"/>
  <c r="G220" i="26"/>
  <c r="K221" i="26"/>
  <c r="G343" i="26"/>
  <c r="G99" i="26"/>
  <c r="U344" i="26"/>
  <c r="Z221" i="26"/>
  <c r="Z100" i="26"/>
  <c r="AC99" i="26"/>
  <c r="F344" i="26" l="1"/>
  <c r="AD343" i="26"/>
  <c r="AD99" i="26"/>
  <c r="F100" i="26"/>
  <c r="AD220" i="26"/>
  <c r="F221" i="26"/>
  <c r="AE99" i="26" l="1"/>
  <c r="AF99" i="26" s="1"/>
  <c r="AB100" i="26"/>
  <c r="AA100" i="26" s="1"/>
  <c r="AB221" i="26"/>
  <c r="AA221" i="26" s="1"/>
  <c r="AB344" i="26"/>
  <c r="Q344" i="26" l="1"/>
  <c r="V344" i="26"/>
  <c r="L221" i="26"/>
  <c r="Q221" i="26"/>
  <c r="L100" i="26"/>
  <c r="K101" i="26" s="1"/>
  <c r="Q100" i="26"/>
  <c r="L344" i="26"/>
  <c r="K345" i="26" s="1"/>
  <c r="P345" i="26"/>
  <c r="G221" i="26"/>
  <c r="G100" i="26"/>
  <c r="G344" i="26"/>
  <c r="U345" i="26"/>
  <c r="Z101" i="26"/>
  <c r="P101" i="26"/>
  <c r="AC100" i="26"/>
  <c r="P222" i="26"/>
  <c r="K222" i="26"/>
  <c r="Z222" i="26"/>
  <c r="AD221" i="26" l="1"/>
  <c r="F222" i="26"/>
  <c r="AD100" i="26"/>
  <c r="F101" i="26"/>
  <c r="F345" i="26"/>
  <c r="AD344" i="26"/>
  <c r="AE100" i="26" l="1"/>
  <c r="AF100" i="26" s="1"/>
  <c r="AB101" i="26"/>
  <c r="AA101" i="26" s="1"/>
  <c r="AB345" i="26"/>
  <c r="AB222" i="26"/>
  <c r="AA222" i="26" s="1"/>
  <c r="Q345" i="26" l="1"/>
  <c r="V345" i="26"/>
  <c r="L345" i="26"/>
  <c r="K346" i="26" s="1"/>
  <c r="L101" i="26"/>
  <c r="Q101" i="26"/>
  <c r="L222" i="26"/>
  <c r="K223" i="26" s="1"/>
  <c r="Q222" i="26"/>
  <c r="P223" i="26" s="1"/>
  <c r="G345" i="26"/>
  <c r="G101" i="26"/>
  <c r="K102" i="26"/>
  <c r="G222" i="26"/>
  <c r="Z223" i="26"/>
  <c r="P346" i="26"/>
  <c r="U346" i="26"/>
  <c r="P102" i="26"/>
  <c r="AC101" i="26"/>
  <c r="Z102" i="26"/>
  <c r="F346" i="26" l="1"/>
  <c r="AD345" i="26"/>
  <c r="AD101" i="26"/>
  <c r="F102" i="26"/>
  <c r="AD222" i="26"/>
  <c r="F223" i="26"/>
  <c r="AB346" i="26" l="1"/>
  <c r="AB223" i="26"/>
  <c r="AA223" i="26" s="1"/>
  <c r="AE101" i="26"/>
  <c r="AF101" i="26" s="1"/>
  <c r="AB102" i="26"/>
  <c r="AA102" i="26" s="1"/>
  <c r="Q346" i="26" l="1"/>
  <c r="V346" i="26"/>
  <c r="L102" i="26"/>
  <c r="Q102" i="26"/>
  <c r="L223" i="26"/>
  <c r="K224" i="26" s="1"/>
  <c r="Q223" i="26"/>
  <c r="P224" i="26" s="1"/>
  <c r="L346" i="26"/>
  <c r="K347" i="26" s="1"/>
  <c r="P347" i="26"/>
  <c r="G346" i="26"/>
  <c r="G102" i="26"/>
  <c r="K103" i="26"/>
  <c r="G223" i="26"/>
  <c r="P103" i="26"/>
  <c r="AC102" i="26"/>
  <c r="Z103" i="26"/>
  <c r="U347" i="26"/>
  <c r="Z224" i="26"/>
  <c r="AD102" i="26" l="1"/>
  <c r="F103" i="26"/>
  <c r="AD223" i="26"/>
  <c r="F224" i="26"/>
  <c r="AD346" i="26"/>
  <c r="F347" i="26"/>
  <c r="AB224" i="26" l="1"/>
  <c r="AA224" i="26" s="1"/>
  <c r="AB347" i="26"/>
  <c r="AE102" i="26"/>
  <c r="AF102" i="26" s="1"/>
  <c r="AB103" i="26"/>
  <c r="AA103" i="26" s="1"/>
  <c r="Q347" i="26" l="1"/>
  <c r="V347" i="26"/>
  <c r="L103" i="26"/>
  <c r="Q103" i="26"/>
  <c r="L347" i="26"/>
  <c r="K348" i="26" s="1"/>
  <c r="P348" i="26"/>
  <c r="L224" i="26"/>
  <c r="K225" i="26" s="1"/>
  <c r="Q224" i="26"/>
  <c r="P225" i="26" s="1"/>
  <c r="G347" i="26"/>
  <c r="G103" i="26"/>
  <c r="K104" i="26"/>
  <c r="G224" i="26"/>
  <c r="AC103" i="26"/>
  <c r="Z104" i="26"/>
  <c r="P104" i="26"/>
  <c r="Z225" i="26"/>
  <c r="U348" i="26"/>
  <c r="AD224" i="26" l="1"/>
  <c r="F225" i="26"/>
  <c r="AD347" i="26"/>
  <c r="F348" i="26"/>
  <c r="AD103" i="26"/>
  <c r="F104" i="26"/>
  <c r="AB348" i="26" l="1"/>
  <c r="AE103" i="26"/>
  <c r="AF103" i="26" s="1"/>
  <c r="AB104" i="26"/>
  <c r="AA104" i="26" s="1"/>
  <c r="AB225" i="26"/>
  <c r="AA225" i="26" s="1"/>
  <c r="Q348" i="26" l="1"/>
  <c r="V348" i="26"/>
  <c r="L225" i="26"/>
  <c r="K226" i="26" s="1"/>
  <c r="Q225" i="26"/>
  <c r="L104" i="26"/>
  <c r="K105" i="26" s="1"/>
  <c r="Q104" i="26"/>
  <c r="P105" i="26" s="1"/>
  <c r="L348" i="26"/>
  <c r="K349" i="26" s="1"/>
  <c r="P349" i="26"/>
  <c r="G348" i="26"/>
  <c r="G104" i="26"/>
  <c r="G225" i="26"/>
  <c r="AC104" i="26"/>
  <c r="Z105" i="26"/>
  <c r="Z226" i="26"/>
  <c r="P226" i="26"/>
  <c r="U349" i="26"/>
  <c r="AD104" i="26" l="1"/>
  <c r="F105" i="26"/>
  <c r="F349" i="26"/>
  <c r="AD348" i="26"/>
  <c r="F226" i="26"/>
  <c r="AD225" i="26"/>
  <c r="AB226" i="26" l="1"/>
  <c r="AA226" i="26" s="1"/>
  <c r="AB349" i="26"/>
  <c r="AE104" i="26"/>
  <c r="AF104" i="26" s="1"/>
  <c r="AB105" i="26"/>
  <c r="AA105" i="26" s="1"/>
  <c r="Q349" i="26" l="1"/>
  <c r="V349" i="26"/>
  <c r="L105" i="26"/>
  <c r="K106" i="26" s="1"/>
  <c r="Q105" i="26"/>
  <c r="L349" i="26"/>
  <c r="K350" i="26" s="1"/>
  <c r="P350" i="26"/>
  <c r="L226" i="26"/>
  <c r="K227" i="26" s="1"/>
  <c r="Q226" i="26"/>
  <c r="P227" i="26" s="1"/>
  <c r="G226" i="26"/>
  <c r="G349" i="26"/>
  <c r="G105" i="26"/>
  <c r="AC105" i="26"/>
  <c r="Z106" i="26"/>
  <c r="P106" i="26"/>
  <c r="U350" i="26"/>
  <c r="Z227" i="26"/>
  <c r="AD226" i="26" l="1"/>
  <c r="F227" i="26"/>
  <c r="F350" i="26"/>
  <c r="AD349" i="26"/>
  <c r="AD105" i="26"/>
  <c r="F106" i="26"/>
  <c r="AB350" i="26" l="1"/>
  <c r="AB106" i="26"/>
  <c r="AA106" i="26" s="1"/>
  <c r="AE105" i="26"/>
  <c r="AF105" i="26" s="1"/>
  <c r="AB227" i="26"/>
  <c r="AA227" i="26" s="1"/>
  <c r="Q350" i="26" l="1"/>
  <c r="V350" i="26"/>
  <c r="L227" i="26"/>
  <c r="Q227" i="26"/>
  <c r="L106" i="26"/>
  <c r="Q106" i="26"/>
  <c r="P107" i="26" s="1"/>
  <c r="L350" i="26"/>
  <c r="K351" i="26" s="1"/>
  <c r="P351" i="26"/>
  <c r="G350" i="26"/>
  <c r="G227" i="26"/>
  <c r="K228" i="26"/>
  <c r="G106" i="26"/>
  <c r="K107" i="26"/>
  <c r="AC106" i="26"/>
  <c r="Z107" i="26"/>
  <c r="Z228" i="26"/>
  <c r="P228" i="26"/>
  <c r="U351" i="26"/>
  <c r="AD227" i="26" l="1"/>
  <c r="F228" i="26"/>
  <c r="F107" i="26"/>
  <c r="AD106" i="26"/>
  <c r="F351" i="26"/>
  <c r="AD350" i="26"/>
  <c r="AB107" i="26" l="1"/>
  <c r="AA107" i="26" s="1"/>
  <c r="AE106" i="26"/>
  <c r="AF106" i="26" s="1"/>
  <c r="AB351" i="26"/>
  <c r="AB228" i="26"/>
  <c r="AA228" i="26" s="1"/>
  <c r="Q351" i="26" l="1"/>
  <c r="V351" i="26"/>
  <c r="U352" i="26" s="1"/>
  <c r="L351" i="26"/>
  <c r="K352" i="26" s="1"/>
  <c r="L228" i="26"/>
  <c r="Q228" i="26"/>
  <c r="P229" i="26" s="1"/>
  <c r="L107" i="26"/>
  <c r="K108" i="26" s="1"/>
  <c r="Q107" i="26"/>
  <c r="P108" i="26" s="1"/>
  <c r="G351" i="26"/>
  <c r="G228" i="26"/>
  <c r="K229" i="26"/>
  <c r="G107" i="26"/>
  <c r="P352" i="26"/>
  <c r="Z229" i="26"/>
  <c r="Z108" i="26"/>
  <c r="AC107" i="26"/>
  <c r="F352" i="26" l="1"/>
  <c r="AD351" i="26"/>
  <c r="AD107" i="26"/>
  <c r="F108" i="26"/>
  <c r="AD228" i="26"/>
  <c r="F229" i="26"/>
  <c r="AB229" i="26" l="1"/>
  <c r="AA229" i="26" s="1"/>
  <c r="AE107" i="26"/>
  <c r="AF107" i="26" s="1"/>
  <c r="AB108" i="26"/>
  <c r="AA108" i="26" s="1"/>
  <c r="AB352" i="26"/>
  <c r="Q352" i="26" l="1"/>
  <c r="V352" i="26"/>
  <c r="U353" i="26" s="1"/>
  <c r="L352" i="26"/>
  <c r="K353" i="26" s="1"/>
  <c r="L108" i="26"/>
  <c r="Q108" i="26"/>
  <c r="P109" i="26" s="1"/>
  <c r="L229" i="26"/>
  <c r="K230" i="26" s="1"/>
  <c r="Q229" i="26"/>
  <c r="P230" i="26" s="1"/>
  <c r="G229" i="26"/>
  <c r="G108" i="26"/>
  <c r="G352" i="26"/>
  <c r="P353" i="26"/>
  <c r="Z230" i="26"/>
  <c r="Z109" i="26"/>
  <c r="K109" i="26"/>
  <c r="AC108" i="26"/>
  <c r="F353" i="26" l="1"/>
  <c r="AD352" i="26"/>
  <c r="AD108" i="26"/>
  <c r="F109" i="26"/>
  <c r="AD229" i="26"/>
  <c r="F230" i="26"/>
  <c r="AE108" i="26" l="1"/>
  <c r="AF108" i="26" s="1"/>
  <c r="AB109" i="26"/>
  <c r="AA109" i="26" s="1"/>
  <c r="AB353" i="26"/>
  <c r="AB230" i="26"/>
  <c r="AA230" i="26" s="1"/>
  <c r="Q353" i="26" l="1"/>
  <c r="V353" i="26"/>
  <c r="U354" i="26" s="1"/>
  <c r="L353" i="26"/>
  <c r="K354" i="26" s="1"/>
  <c r="L230" i="26"/>
  <c r="K231" i="26" s="1"/>
  <c r="Q230" i="26"/>
  <c r="L109" i="26"/>
  <c r="K110" i="26" s="1"/>
  <c r="Q109" i="26"/>
  <c r="G230" i="26"/>
  <c r="G109" i="26"/>
  <c r="G353" i="26"/>
  <c r="P354" i="26"/>
  <c r="Z231" i="26"/>
  <c r="P231" i="26"/>
  <c r="Z110" i="26"/>
  <c r="P110" i="26"/>
  <c r="AC109" i="26"/>
  <c r="AD230" i="26" l="1"/>
  <c r="F231" i="26"/>
  <c r="AD109" i="26"/>
  <c r="F110" i="26"/>
  <c r="F354" i="26"/>
  <c r="AD353" i="26"/>
  <c r="AB354" i="26" l="1"/>
  <c r="AB110" i="26"/>
  <c r="AA110" i="26" s="1"/>
  <c r="AE109" i="26"/>
  <c r="AF109" i="26" s="1"/>
  <c r="AB231" i="26"/>
  <c r="AA231" i="26" s="1"/>
  <c r="Q354" i="26" l="1"/>
  <c r="V354" i="26"/>
  <c r="U355" i="26" s="1"/>
  <c r="L231" i="26"/>
  <c r="Q231" i="26"/>
  <c r="L110" i="26"/>
  <c r="K111" i="26" s="1"/>
  <c r="Q110" i="26"/>
  <c r="P111" i="26" s="1"/>
  <c r="L354" i="26"/>
  <c r="K355" i="26" s="1"/>
  <c r="P355" i="26"/>
  <c r="G231" i="26"/>
  <c r="G110" i="26"/>
  <c r="G354" i="26"/>
  <c r="K232" i="26"/>
  <c r="Z232" i="26"/>
  <c r="P232" i="26"/>
  <c r="AC110" i="26"/>
  <c r="Z111" i="26"/>
  <c r="AD110" i="26" l="1"/>
  <c r="F111" i="26"/>
  <c r="AD231" i="26"/>
  <c r="F232" i="26"/>
  <c r="AD354" i="26"/>
  <c r="F355" i="26"/>
  <c r="AB232" i="26" l="1"/>
  <c r="AA232" i="26" s="1"/>
  <c r="AB355" i="26"/>
  <c r="AE110" i="26"/>
  <c r="AF110" i="26" s="1"/>
  <c r="AB111" i="26"/>
  <c r="AA111" i="26" s="1"/>
  <c r="Q355" i="26" l="1"/>
  <c r="V355" i="26"/>
  <c r="U356" i="26" s="1"/>
  <c r="L232" i="26"/>
  <c r="K233" i="26" s="1"/>
  <c r="Q232" i="26"/>
  <c r="L111" i="26"/>
  <c r="K112" i="26" s="1"/>
  <c r="Q111" i="26"/>
  <c r="L355" i="26"/>
  <c r="K356" i="26" s="1"/>
  <c r="P356" i="26"/>
  <c r="G355" i="26"/>
  <c r="G111" i="26"/>
  <c r="G232" i="26"/>
  <c r="AC111" i="26"/>
  <c r="Z112" i="26"/>
  <c r="P112" i="26"/>
  <c r="Z233" i="26"/>
  <c r="P233" i="26"/>
  <c r="AD111" i="26" l="1"/>
  <c r="F112" i="26"/>
  <c r="AD232" i="26"/>
  <c r="F233" i="26"/>
  <c r="AD355" i="26"/>
  <c r="F356" i="26"/>
  <c r="AB356" i="26" l="1"/>
  <c r="AB233" i="26"/>
  <c r="AA233" i="26" s="1"/>
  <c r="AE111" i="26"/>
  <c r="AF111" i="26" s="1"/>
  <c r="AB112" i="26"/>
  <c r="AA112" i="26" s="1"/>
  <c r="Q356" i="26" l="1"/>
  <c r="P357" i="26" s="1"/>
  <c r="V356" i="26"/>
  <c r="L356" i="26"/>
  <c r="K357" i="26" s="1"/>
  <c r="L112" i="26"/>
  <c r="K113" i="26" s="1"/>
  <c r="Q112" i="26"/>
  <c r="P113" i="26" s="1"/>
  <c r="L233" i="26"/>
  <c r="K234" i="26" s="1"/>
  <c r="Q233" i="26"/>
  <c r="P234" i="26" s="1"/>
  <c r="G356" i="26"/>
  <c r="G112" i="26"/>
  <c r="G233" i="26"/>
  <c r="AC112" i="26"/>
  <c r="Z113" i="26"/>
  <c r="U357" i="26"/>
  <c r="Z234" i="26"/>
  <c r="F234" i="26" l="1"/>
  <c r="AD233" i="26"/>
  <c r="AD112" i="26"/>
  <c r="F113" i="26"/>
  <c r="F357" i="26"/>
  <c r="AD356" i="26"/>
  <c r="AE112" i="26" l="1"/>
  <c r="AF112" i="26" s="1"/>
  <c r="AB113" i="26"/>
  <c r="AA113" i="26" s="1"/>
  <c r="AB234" i="26"/>
  <c r="AA234" i="26" s="1"/>
  <c r="AB357" i="26"/>
  <c r="Q357" i="26" l="1"/>
  <c r="P358" i="26" s="1"/>
  <c r="V357" i="26"/>
  <c r="L357" i="26"/>
  <c r="K358" i="26" s="1"/>
  <c r="L234" i="26"/>
  <c r="Q234" i="26"/>
  <c r="P235" i="26" s="1"/>
  <c r="L113" i="26"/>
  <c r="K114" i="26" s="1"/>
  <c r="Q113" i="26"/>
  <c r="P114" i="26" s="1"/>
  <c r="G234" i="26"/>
  <c r="K235" i="26"/>
  <c r="G113" i="26"/>
  <c r="G357" i="26"/>
  <c r="U358" i="26"/>
  <c r="Z235" i="26"/>
  <c r="AC113" i="26"/>
  <c r="Z114" i="26"/>
  <c r="F358" i="26" l="1"/>
  <c r="AD357" i="26"/>
  <c r="AD113" i="26"/>
  <c r="F114" i="26"/>
  <c r="AD234" i="26"/>
  <c r="F235" i="26"/>
  <c r="AB235" i="26" l="1"/>
  <c r="AA235" i="26" s="1"/>
  <c r="AB358" i="26"/>
  <c r="AB114" i="26"/>
  <c r="AA114" i="26" s="1"/>
  <c r="AE113" i="26"/>
  <c r="AF113" i="26" s="1"/>
  <c r="Q358" i="26" l="1"/>
  <c r="V358" i="26"/>
  <c r="U359" i="26" s="1"/>
  <c r="L114" i="26"/>
  <c r="K115" i="26" s="1"/>
  <c r="Q114" i="26"/>
  <c r="P115" i="26" s="1"/>
  <c r="L358" i="26"/>
  <c r="K359" i="26" s="1"/>
  <c r="P359" i="26"/>
  <c r="L235" i="26"/>
  <c r="K236" i="26" s="1"/>
  <c r="Q235" i="26"/>
  <c r="P236" i="26" s="1"/>
  <c r="G114" i="26"/>
  <c r="G358" i="26"/>
  <c r="G235" i="26"/>
  <c r="AC114" i="26"/>
  <c r="Z115" i="26"/>
  <c r="Z236" i="26"/>
  <c r="F359" i="26" l="1"/>
  <c r="AD358" i="26"/>
  <c r="AD235" i="26"/>
  <c r="F236" i="26"/>
  <c r="F115" i="26"/>
  <c r="AD114" i="26"/>
  <c r="AB359" i="26" l="1"/>
  <c r="AB115" i="26"/>
  <c r="AA115" i="26" s="1"/>
  <c r="AE114" i="26"/>
  <c r="AF114" i="26" s="1"/>
  <c r="AB236" i="26"/>
  <c r="AA236" i="26" s="1"/>
  <c r="Q359" i="26" l="1"/>
  <c r="V359" i="26"/>
  <c r="L115" i="26"/>
  <c r="Q115" i="26"/>
  <c r="L236" i="26"/>
  <c r="K237" i="26" s="1"/>
  <c r="Q236" i="26"/>
  <c r="P237" i="26" s="1"/>
  <c r="L359" i="26"/>
  <c r="K360" i="26" s="1"/>
  <c r="P360" i="26"/>
  <c r="G236" i="26"/>
  <c r="G115" i="26"/>
  <c r="G359" i="26"/>
  <c r="Z237" i="26"/>
  <c r="Z116" i="26"/>
  <c r="P116" i="26"/>
  <c r="K116" i="26"/>
  <c r="AC115" i="26"/>
  <c r="U360" i="26"/>
  <c r="AD236" i="26" l="1"/>
  <c r="F237" i="26"/>
  <c r="F360" i="26"/>
  <c r="AD359" i="26"/>
  <c r="AD115" i="26"/>
  <c r="F116" i="26"/>
  <c r="AB360" i="26" l="1"/>
  <c r="AE115" i="26"/>
  <c r="AF115" i="26" s="1"/>
  <c r="AB116" i="26"/>
  <c r="AA116" i="26" s="1"/>
  <c r="AB237" i="26"/>
  <c r="AA237" i="26" s="1"/>
  <c r="Q360" i="26" l="1"/>
  <c r="V360" i="26"/>
  <c r="L237" i="26"/>
  <c r="Q237" i="26"/>
  <c r="P238" i="26" s="1"/>
  <c r="L116" i="26"/>
  <c r="K117" i="26" s="1"/>
  <c r="Q116" i="26"/>
  <c r="P117" i="26" s="1"/>
  <c r="L360" i="26"/>
  <c r="K361" i="26" s="1"/>
  <c r="P361" i="26"/>
  <c r="G360" i="26"/>
  <c r="G237" i="26"/>
  <c r="G116" i="26"/>
  <c r="K238" i="26"/>
  <c r="Z238" i="26"/>
  <c r="U361" i="26"/>
  <c r="Z117" i="26"/>
  <c r="AC116" i="26"/>
  <c r="F361" i="26" l="1"/>
  <c r="AD360" i="26"/>
  <c r="AD237" i="26"/>
  <c r="F238" i="26"/>
  <c r="AD116" i="26"/>
  <c r="F117" i="26"/>
  <c r="AE116" i="26" l="1"/>
  <c r="AF116" i="26" s="1"/>
  <c r="AB117" i="26"/>
  <c r="AA117" i="26" s="1"/>
  <c r="AB361" i="26"/>
  <c r="AB238" i="26"/>
  <c r="AA238" i="26" s="1"/>
  <c r="Q361" i="26" l="1"/>
  <c r="V361" i="26"/>
  <c r="L361" i="26"/>
  <c r="K362" i="26" s="1"/>
  <c r="L238" i="26"/>
  <c r="K239" i="26" s="1"/>
  <c r="Q238" i="26"/>
  <c r="L117" i="26"/>
  <c r="K118" i="26" s="1"/>
  <c r="Q117" i="26"/>
  <c r="P118" i="26" s="1"/>
  <c r="G238" i="26"/>
  <c r="G117" i="26"/>
  <c r="G361" i="26"/>
  <c r="Z239" i="26"/>
  <c r="P239" i="26"/>
  <c r="AC117" i="26"/>
  <c r="Z118" i="26"/>
  <c r="P362" i="26"/>
  <c r="U362" i="26"/>
  <c r="F362" i="26" l="1"/>
  <c r="AD361" i="26"/>
  <c r="AD238" i="26"/>
  <c r="F239" i="26"/>
  <c r="AD117" i="26"/>
  <c r="F118" i="26"/>
  <c r="AE117" i="26" l="1"/>
  <c r="AF117" i="26" s="1"/>
  <c r="AB118" i="26"/>
  <c r="AA118" i="26" s="1"/>
  <c r="AB362" i="26"/>
  <c r="AB239" i="26"/>
  <c r="AA239" i="26" s="1"/>
  <c r="Q362" i="26" l="1"/>
  <c r="V362" i="26"/>
  <c r="U363" i="26" s="1"/>
  <c r="L239" i="26"/>
  <c r="Q239" i="26"/>
  <c r="L118" i="26"/>
  <c r="K119" i="26" s="1"/>
  <c r="Q118" i="26"/>
  <c r="P119" i="26" s="1"/>
  <c r="L362" i="26"/>
  <c r="K363" i="26" s="1"/>
  <c r="P363" i="26"/>
  <c r="G239" i="26"/>
  <c r="G118" i="26"/>
  <c r="G362" i="26"/>
  <c r="K240" i="26"/>
  <c r="Z240" i="26"/>
  <c r="P240" i="26"/>
  <c r="AC118" i="26"/>
  <c r="Z119" i="26"/>
  <c r="AD239" i="26" l="1"/>
  <c r="F240" i="26"/>
  <c r="AD118" i="26"/>
  <c r="F119" i="26"/>
  <c r="AD362" i="26"/>
  <c r="F363" i="26"/>
  <c r="AB363" i="26" l="1"/>
  <c r="AE118" i="26"/>
  <c r="AF118" i="26" s="1"/>
  <c r="AB119" i="26"/>
  <c r="AA119" i="26" s="1"/>
  <c r="AB240" i="26"/>
  <c r="AA240" i="26" s="1"/>
  <c r="Q363" i="26" l="1"/>
  <c r="P364" i="26" s="1"/>
  <c r="V363" i="26"/>
  <c r="L240" i="26"/>
  <c r="K241" i="26" s="1"/>
  <c r="Q240" i="26"/>
  <c r="L119" i="26"/>
  <c r="Q119" i="26"/>
  <c r="P120" i="26" s="1"/>
  <c r="L363" i="26"/>
  <c r="K364" i="26" s="1"/>
  <c r="G363" i="26"/>
  <c r="G119" i="26"/>
  <c r="G240" i="26"/>
  <c r="K120" i="26"/>
  <c r="AC119" i="26"/>
  <c r="Z120" i="26"/>
  <c r="U364" i="26"/>
  <c r="P241" i="26"/>
  <c r="Z241" i="26"/>
  <c r="AD363" i="26" l="1"/>
  <c r="F364" i="26"/>
  <c r="AD119" i="26"/>
  <c r="F120" i="26"/>
  <c r="F241" i="26"/>
  <c r="AD240" i="26"/>
  <c r="AB241" i="26" l="1"/>
  <c r="AA241" i="26" s="1"/>
  <c r="AE119" i="26"/>
  <c r="AF119" i="26" s="1"/>
  <c r="AB120" i="26"/>
  <c r="AA120" i="26" s="1"/>
  <c r="AB364" i="26"/>
  <c r="Q364" i="26" l="1"/>
  <c r="V364" i="26"/>
  <c r="L364" i="26"/>
  <c r="K365" i="26" s="1"/>
  <c r="L120" i="26"/>
  <c r="Q120" i="26"/>
  <c r="P121" i="26" s="1"/>
  <c r="L241" i="26"/>
  <c r="Q241" i="26"/>
  <c r="P242" i="26" s="1"/>
  <c r="G241" i="26"/>
  <c r="G364" i="26"/>
  <c r="G120" i="26"/>
  <c r="K121" i="26"/>
  <c r="AC120" i="26"/>
  <c r="Z121" i="26"/>
  <c r="P365" i="26"/>
  <c r="U365" i="26"/>
  <c r="Z242" i="26"/>
  <c r="K242" i="26"/>
  <c r="AD120" i="26" l="1"/>
  <c r="F121" i="26"/>
  <c r="AD241" i="26"/>
  <c r="F242" i="26"/>
  <c r="F365" i="26"/>
  <c r="AD364" i="26"/>
  <c r="AB242" i="26" l="1"/>
  <c r="AA242" i="26" s="1"/>
  <c r="AB365" i="26"/>
  <c r="AE120" i="26"/>
  <c r="AF120" i="26" s="1"/>
  <c r="AB121" i="26"/>
  <c r="AA121" i="26" s="1"/>
  <c r="Q365" i="26" l="1"/>
  <c r="V365" i="26"/>
  <c r="U366" i="26" s="1"/>
  <c r="L121" i="26"/>
  <c r="K122" i="26" s="1"/>
  <c r="Q121" i="26"/>
  <c r="L365" i="26"/>
  <c r="K366" i="26" s="1"/>
  <c r="P366" i="26"/>
  <c r="L242" i="26"/>
  <c r="K243" i="26" s="1"/>
  <c r="Q242" i="26"/>
  <c r="P243" i="26" s="1"/>
  <c r="G242" i="26"/>
  <c r="G121" i="26"/>
  <c r="G365" i="26"/>
  <c r="AC121" i="26"/>
  <c r="Z122" i="26"/>
  <c r="P122" i="26"/>
  <c r="Z243" i="26"/>
  <c r="F243" i="26" l="1"/>
  <c r="AD242" i="26"/>
  <c r="F366" i="26"/>
  <c r="AD365" i="26"/>
  <c r="AD121" i="26"/>
  <c r="F122" i="26"/>
  <c r="AB366" i="26" l="1"/>
  <c r="AB243" i="26"/>
  <c r="AA243" i="26" s="1"/>
  <c r="AB122" i="26"/>
  <c r="AA122" i="26" s="1"/>
  <c r="AE121" i="26"/>
  <c r="AF121" i="26" s="1"/>
  <c r="Q366" i="26" l="1"/>
  <c r="V366" i="26"/>
  <c r="L366" i="26"/>
  <c r="K367" i="26" s="1"/>
  <c r="L122" i="26"/>
  <c r="Q122" i="26"/>
  <c r="P123" i="26" s="1"/>
  <c r="L243" i="26"/>
  <c r="K244" i="26" s="1"/>
  <c r="Q243" i="26"/>
  <c r="P244" i="26" s="1"/>
  <c r="G366" i="26"/>
  <c r="G122" i="26"/>
  <c r="K123" i="26"/>
  <c r="G243" i="26"/>
  <c r="AC122" i="26"/>
  <c r="Z123" i="26"/>
  <c r="Z244" i="26"/>
  <c r="U367" i="26"/>
  <c r="P367" i="26"/>
  <c r="F367" i="26" l="1"/>
  <c r="AD366" i="26"/>
  <c r="F123" i="26"/>
  <c r="AD122" i="26"/>
  <c r="AD243" i="26"/>
  <c r="F244" i="26"/>
  <c r="AB244" i="26" l="1"/>
  <c r="AA244" i="26" s="1"/>
  <c r="AB367" i="26"/>
  <c r="AB123" i="26"/>
  <c r="AA123" i="26" s="1"/>
  <c r="AE122" i="26"/>
  <c r="AF122" i="26" s="1"/>
  <c r="Q367" i="26" l="1"/>
  <c r="V367" i="26"/>
  <c r="L244" i="26"/>
  <c r="K245" i="26" s="1"/>
  <c r="Q244" i="26"/>
  <c r="P245" i="26" s="1"/>
  <c r="L123" i="26"/>
  <c r="K124" i="26" s="1"/>
  <c r="Q123" i="26"/>
  <c r="L367" i="26"/>
  <c r="K368" i="26" s="1"/>
  <c r="P368" i="26"/>
  <c r="G123" i="26"/>
  <c r="G367" i="26"/>
  <c r="G244" i="26"/>
  <c r="Z124" i="26"/>
  <c r="P124" i="26"/>
  <c r="AC123" i="26"/>
  <c r="U368" i="26"/>
  <c r="Z245" i="26"/>
  <c r="AD123" i="26" l="1"/>
  <c r="F124" i="26"/>
  <c r="F245" i="26"/>
  <c r="AD244" i="26"/>
  <c r="F368" i="26"/>
  <c r="AD367" i="26"/>
  <c r="AB245" i="26" l="1"/>
  <c r="AA245" i="26" s="1"/>
  <c r="AB368" i="26"/>
  <c r="AE123" i="26"/>
  <c r="AF123" i="26" s="1"/>
  <c r="AB124" i="26"/>
  <c r="AA124" i="26" s="1"/>
  <c r="Q368" i="26" l="1"/>
  <c r="V368" i="26"/>
  <c r="U369" i="26" s="1"/>
  <c r="L368" i="26"/>
  <c r="K369" i="26" s="1"/>
  <c r="L124" i="26"/>
  <c r="Q124" i="26"/>
  <c r="L245" i="26"/>
  <c r="K246" i="26" s="1"/>
  <c r="Q245" i="26"/>
  <c r="P246" i="26" s="1"/>
  <c r="G368" i="26"/>
  <c r="G124" i="26"/>
  <c r="G245" i="26"/>
  <c r="P369" i="26"/>
  <c r="Z125" i="26"/>
  <c r="P125" i="26"/>
  <c r="K125" i="26"/>
  <c r="AC124" i="26"/>
  <c r="Z246" i="26"/>
  <c r="F246" i="26" l="1"/>
  <c r="AD245" i="26"/>
  <c r="F369" i="26"/>
  <c r="AD368" i="26"/>
  <c r="AD124" i="26"/>
  <c r="F125" i="26"/>
  <c r="AB369" i="26" l="1"/>
  <c r="AE124" i="26"/>
  <c r="AF124" i="26" s="1"/>
  <c r="AB125" i="26"/>
  <c r="AC125" i="26" s="1"/>
  <c r="AB246" i="26"/>
  <c r="AA246" i="26" s="1"/>
  <c r="L246" i="26" l="1"/>
  <c r="K247" i="26" s="1"/>
  <c r="Q246" i="26"/>
  <c r="P247" i="26" s="1"/>
  <c r="G246" i="26"/>
  <c r="Z247" i="26"/>
  <c r="AE125" i="26"/>
  <c r="AF125" i="26" s="1"/>
  <c r="AC126" i="26"/>
  <c r="AE126" i="26" l="1"/>
  <c r="AF126" i="26" s="1"/>
  <c r="AC127" i="26"/>
  <c r="AD246" i="26"/>
  <c r="F247" i="26"/>
  <c r="AB247" i="26" l="1"/>
  <c r="AA247" i="26" s="1"/>
  <c r="AE127" i="26"/>
  <c r="AF127" i="26" s="1"/>
  <c r="AC128" i="26"/>
  <c r="L247" i="26" l="1"/>
  <c r="Q247" i="26"/>
  <c r="G247" i="26"/>
  <c r="AE128" i="26"/>
  <c r="AF128" i="26" s="1"/>
  <c r="AC129" i="26"/>
  <c r="K248" i="26"/>
  <c r="P248" i="26"/>
  <c r="AE129" i="26" l="1"/>
  <c r="AF129" i="26" s="1"/>
  <c r="AC130" i="26"/>
  <c r="AD247" i="26"/>
  <c r="F248" i="26"/>
  <c r="AB248" i="26" l="1"/>
  <c r="AE130" i="26"/>
  <c r="AF130" i="26" s="1"/>
  <c r="AC131" i="26"/>
  <c r="AE131" i="26" l="1"/>
  <c r="AF131" i="26" s="1"/>
  <c r="AC132" i="26"/>
  <c r="AE132" i="26" l="1"/>
  <c r="AF132" i="26" s="1"/>
  <c r="AC133" i="26"/>
  <c r="AE133" i="26" l="1"/>
  <c r="AF133" i="26" s="1"/>
  <c r="AC134" i="26"/>
  <c r="AE134" i="26" l="1"/>
  <c r="AF134" i="26" s="1"/>
  <c r="AC135" i="26"/>
  <c r="AE135" i="26" l="1"/>
  <c r="AF135" i="26" s="1"/>
  <c r="AC136" i="26"/>
  <c r="AE136" i="26" l="1"/>
  <c r="AF136" i="26" s="1"/>
  <c r="AC137" i="26"/>
  <c r="AE137" i="26" l="1"/>
  <c r="AF137" i="26" s="1"/>
  <c r="AC138" i="26"/>
  <c r="AE138" i="26" l="1"/>
  <c r="AF138" i="26" s="1"/>
  <c r="AC139" i="26"/>
  <c r="AE139" i="26" l="1"/>
  <c r="AF139" i="26" s="1"/>
  <c r="AC140" i="26"/>
  <c r="AE140" i="26" l="1"/>
  <c r="AF140" i="26" s="1"/>
  <c r="AC141" i="26"/>
  <c r="AE141" i="26" l="1"/>
  <c r="AF141" i="26" s="1"/>
  <c r="AC142" i="26"/>
  <c r="AE142" i="26" l="1"/>
  <c r="AF142" i="26" s="1"/>
  <c r="AC143" i="26"/>
  <c r="AE143" i="26" l="1"/>
  <c r="AF143" i="26" s="1"/>
  <c r="AC144" i="26"/>
  <c r="AE144" i="26" l="1"/>
  <c r="AF144" i="26" s="1"/>
  <c r="AC145" i="26"/>
  <c r="AE145" i="26" l="1"/>
  <c r="AF145" i="26" s="1"/>
  <c r="AC146" i="26"/>
  <c r="AE146" i="26" l="1"/>
  <c r="AF146" i="26" s="1"/>
  <c r="AC147" i="26"/>
  <c r="AE147" i="26" l="1"/>
  <c r="AF147" i="26" s="1"/>
  <c r="AC148" i="26"/>
  <c r="AE148" i="26" l="1"/>
  <c r="AF148" i="26" s="1"/>
  <c r="AC149" i="26"/>
  <c r="AE149" i="26" l="1"/>
  <c r="AF149" i="26" s="1"/>
  <c r="AC150" i="26"/>
  <c r="AE150" i="26" l="1"/>
  <c r="AF150" i="26" s="1"/>
  <c r="AC151" i="26"/>
  <c r="AE151" i="26" l="1"/>
  <c r="AF151" i="26" s="1"/>
  <c r="AC152" i="26"/>
  <c r="AE152" i="26" l="1"/>
  <c r="AF152" i="26" s="1"/>
  <c r="AC153" i="26"/>
  <c r="AE153" i="26" l="1"/>
  <c r="AF153" i="26" s="1"/>
  <c r="AC154" i="26"/>
  <c r="AE154" i="26" l="1"/>
  <c r="AF154" i="26" s="1"/>
  <c r="AC155" i="26"/>
  <c r="AE155" i="26" l="1"/>
  <c r="AF155" i="26" s="1"/>
  <c r="AC156" i="26"/>
  <c r="AE156" i="26" l="1"/>
  <c r="AF156" i="26" s="1"/>
  <c r="AC157" i="26"/>
  <c r="AE157" i="26" l="1"/>
  <c r="AF157" i="26" s="1"/>
  <c r="AC158" i="26"/>
  <c r="AE158" i="26" l="1"/>
  <c r="AF158" i="26" s="1"/>
  <c r="AC159" i="26"/>
  <c r="AE159" i="26" l="1"/>
  <c r="AF159" i="26" s="1"/>
  <c r="AC160" i="26"/>
  <c r="AE160" i="26" l="1"/>
  <c r="AF160" i="26" s="1"/>
  <c r="AC161" i="26"/>
  <c r="AE161" i="26" l="1"/>
  <c r="AF161" i="26" s="1"/>
  <c r="AC162" i="26"/>
  <c r="AE162" i="26" l="1"/>
  <c r="AF162" i="26" s="1"/>
  <c r="AC163" i="26"/>
  <c r="AE163" i="26" l="1"/>
  <c r="AF163" i="26" s="1"/>
  <c r="AC164" i="26"/>
  <c r="AE164" i="26" l="1"/>
  <c r="AF164" i="26" s="1"/>
  <c r="AC165" i="26"/>
  <c r="AE165" i="26" l="1"/>
  <c r="AF165" i="26" s="1"/>
  <c r="AC166" i="26"/>
  <c r="AE166" i="26" l="1"/>
  <c r="AF166" i="26" s="1"/>
  <c r="AC167" i="26"/>
  <c r="AE167" i="26" l="1"/>
  <c r="AF167" i="26" s="1"/>
  <c r="AC168" i="26"/>
  <c r="AE168" i="26" l="1"/>
  <c r="AF168" i="26" s="1"/>
  <c r="AC169" i="26"/>
  <c r="AE169" i="26" l="1"/>
  <c r="AF169" i="26" s="1"/>
  <c r="AC170" i="26"/>
  <c r="AE170" i="26" l="1"/>
  <c r="AF170" i="26" s="1"/>
  <c r="AC171" i="26"/>
  <c r="AE171" i="26" l="1"/>
  <c r="AF171" i="26" s="1"/>
  <c r="AC172" i="26"/>
  <c r="AE172" i="26" l="1"/>
  <c r="AF172" i="26" s="1"/>
  <c r="AC173" i="26"/>
  <c r="AE173" i="26" l="1"/>
  <c r="AF173" i="26" s="1"/>
  <c r="AC174" i="26"/>
  <c r="AE174" i="26" l="1"/>
  <c r="AF174" i="26" s="1"/>
  <c r="AC175" i="26"/>
  <c r="AE175" i="26" l="1"/>
  <c r="AF175" i="26" s="1"/>
  <c r="AC176" i="26"/>
  <c r="AE176" i="26" l="1"/>
  <c r="AF176" i="26" s="1"/>
  <c r="AC177" i="26"/>
  <c r="AE177" i="26" l="1"/>
  <c r="AF177" i="26" s="1"/>
  <c r="AC178" i="26"/>
  <c r="AE178" i="26" l="1"/>
  <c r="AF178" i="26" s="1"/>
  <c r="AC179" i="26"/>
  <c r="AE179" i="26" l="1"/>
  <c r="AF179" i="26" s="1"/>
  <c r="AC180" i="26"/>
  <c r="AE180" i="26" l="1"/>
  <c r="AF180" i="26" s="1"/>
  <c r="AC181" i="26"/>
  <c r="AE181" i="26" l="1"/>
  <c r="AF181" i="26" s="1"/>
  <c r="AC182" i="26"/>
  <c r="AE182" i="26" l="1"/>
  <c r="AF182" i="26" s="1"/>
  <c r="AC183" i="26"/>
  <c r="AE183" i="26" l="1"/>
  <c r="AF183" i="26" s="1"/>
  <c r="AC184" i="26"/>
  <c r="AE184" i="26" l="1"/>
  <c r="AF184" i="26" s="1"/>
  <c r="AC185" i="26"/>
  <c r="AE185" i="26" l="1"/>
  <c r="AF185" i="26" s="1"/>
  <c r="AC186" i="26"/>
  <c r="AE186" i="26" l="1"/>
  <c r="AF186" i="26" s="1"/>
  <c r="AC187" i="26"/>
  <c r="AE187" i="26" l="1"/>
  <c r="AF187" i="26" s="1"/>
  <c r="AC188" i="26"/>
  <c r="AE188" i="26" l="1"/>
  <c r="AF188" i="26" s="1"/>
  <c r="AC189" i="26"/>
  <c r="AE189" i="26" l="1"/>
  <c r="AF189" i="26" s="1"/>
  <c r="AC190" i="26"/>
  <c r="AE190" i="26" l="1"/>
  <c r="AF190" i="26" s="1"/>
  <c r="AC191" i="26"/>
  <c r="AE191" i="26" l="1"/>
  <c r="AF191" i="26" s="1"/>
  <c r="AC192" i="26"/>
  <c r="AE192" i="26" l="1"/>
  <c r="AF192" i="26" s="1"/>
  <c r="AC193" i="26"/>
  <c r="AE193" i="26" l="1"/>
  <c r="AF193" i="26" s="1"/>
  <c r="AC194" i="26"/>
  <c r="AE194" i="26" l="1"/>
  <c r="AF194" i="26" s="1"/>
  <c r="AC195" i="26"/>
  <c r="AE195" i="26" l="1"/>
  <c r="AF195" i="26" s="1"/>
  <c r="AC196" i="26"/>
  <c r="AE196" i="26" l="1"/>
  <c r="AF196" i="26" s="1"/>
  <c r="AC197" i="26"/>
  <c r="AE197" i="26" l="1"/>
  <c r="AF197" i="26" s="1"/>
  <c r="AC198" i="26"/>
  <c r="AE198" i="26" l="1"/>
  <c r="AF198" i="26" s="1"/>
  <c r="AC199" i="26"/>
  <c r="AE199" i="26" l="1"/>
  <c r="AF199" i="26" s="1"/>
  <c r="AC200" i="26"/>
  <c r="AE200" i="26" l="1"/>
  <c r="AF200" i="26" s="1"/>
  <c r="AC201" i="26"/>
  <c r="AE201" i="26" l="1"/>
  <c r="AF201" i="26" s="1"/>
  <c r="AC202" i="26"/>
  <c r="AE202" i="26" l="1"/>
  <c r="AF202" i="26" s="1"/>
  <c r="AC203" i="26"/>
  <c r="AE203" i="26" l="1"/>
  <c r="AF203" i="26" s="1"/>
  <c r="AC204" i="26"/>
  <c r="AE204" i="26" l="1"/>
  <c r="AF204" i="26" s="1"/>
  <c r="AC205" i="26"/>
  <c r="AE205" i="26" l="1"/>
  <c r="AF205" i="26" s="1"/>
  <c r="AC206" i="26"/>
  <c r="AE206" i="26" l="1"/>
  <c r="AF206" i="26" s="1"/>
  <c r="AC207" i="26"/>
  <c r="AE207" i="26" l="1"/>
  <c r="AF207" i="26" s="1"/>
  <c r="AC208" i="26"/>
  <c r="AE208" i="26" l="1"/>
  <c r="AF208" i="26" s="1"/>
  <c r="AC209" i="26"/>
  <c r="AE209" i="26" l="1"/>
  <c r="AF209" i="26" s="1"/>
  <c r="AC210" i="26"/>
  <c r="AE210" i="26" l="1"/>
  <c r="AF210" i="26" s="1"/>
  <c r="AC211" i="26"/>
  <c r="AE211" i="26" l="1"/>
  <c r="AF211" i="26" s="1"/>
  <c r="AC212" i="26"/>
  <c r="AE212" i="26" l="1"/>
  <c r="AF212" i="26" s="1"/>
  <c r="AC213" i="26"/>
  <c r="AE213" i="26" l="1"/>
  <c r="AF213" i="26" s="1"/>
  <c r="AC214" i="26"/>
  <c r="AE214" i="26" l="1"/>
  <c r="AF214" i="26" s="1"/>
  <c r="AC215" i="26"/>
  <c r="AE215" i="26" l="1"/>
  <c r="AF215" i="26" s="1"/>
  <c r="AC216" i="26"/>
  <c r="AE216" i="26" l="1"/>
  <c r="AF216" i="26" s="1"/>
  <c r="AC217" i="26"/>
  <c r="AE217" i="26" l="1"/>
  <c r="AF217" i="26" s="1"/>
  <c r="AC218" i="26"/>
  <c r="AE218" i="26" l="1"/>
  <c r="AF218" i="26" s="1"/>
  <c r="AC219" i="26"/>
  <c r="AE219" i="26" l="1"/>
  <c r="AF219" i="26" s="1"/>
  <c r="AC220" i="26"/>
  <c r="AE220" i="26" l="1"/>
  <c r="AF220" i="26" s="1"/>
  <c r="AC221" i="26"/>
  <c r="AE221" i="26" l="1"/>
  <c r="AF221" i="26" s="1"/>
  <c r="AC222" i="26"/>
  <c r="AE222" i="26" l="1"/>
  <c r="AF222" i="26" s="1"/>
  <c r="AC223" i="26"/>
  <c r="AE223" i="26" l="1"/>
  <c r="AF223" i="26" s="1"/>
  <c r="AC224" i="26"/>
  <c r="AE224" i="26" l="1"/>
  <c r="AF224" i="26" s="1"/>
  <c r="AC225" i="26"/>
  <c r="AE225" i="26" l="1"/>
  <c r="AF225" i="26" s="1"/>
  <c r="AC226" i="26"/>
  <c r="AE226" i="26" l="1"/>
  <c r="AF226" i="26" s="1"/>
  <c r="AC227" i="26"/>
  <c r="AE227" i="26" l="1"/>
  <c r="AF227" i="26" s="1"/>
  <c r="AC228" i="26"/>
  <c r="AE228" i="26" l="1"/>
  <c r="AF228" i="26" s="1"/>
  <c r="AC229" i="26"/>
  <c r="AE229" i="26" l="1"/>
  <c r="AF229" i="26" s="1"/>
  <c r="AC230" i="26"/>
  <c r="AE230" i="26" l="1"/>
  <c r="AF230" i="26" s="1"/>
  <c r="AC231" i="26"/>
  <c r="AE231" i="26" l="1"/>
  <c r="AF231" i="26" s="1"/>
  <c r="AC232" i="26"/>
  <c r="AE232" i="26" l="1"/>
  <c r="AF232" i="26" s="1"/>
  <c r="AC233" i="26"/>
  <c r="AE233" i="26" l="1"/>
  <c r="AF233" i="26" s="1"/>
  <c r="AC234" i="26"/>
  <c r="AE234" i="26" l="1"/>
  <c r="AF234" i="26" s="1"/>
  <c r="AC235" i="26"/>
  <c r="AE235" i="26" l="1"/>
  <c r="AF235" i="26" s="1"/>
  <c r="AC236" i="26"/>
  <c r="AE236" i="26" l="1"/>
  <c r="AF236" i="26" s="1"/>
  <c r="AC237" i="26"/>
  <c r="AE237" i="26" l="1"/>
  <c r="AF237" i="26" s="1"/>
  <c r="AC238" i="26"/>
  <c r="AE238" i="26" l="1"/>
  <c r="AF238" i="26" s="1"/>
  <c r="AC239" i="26"/>
  <c r="AE239" i="26" l="1"/>
  <c r="AF239" i="26" s="1"/>
  <c r="AC240" i="26"/>
  <c r="AE240" i="26" l="1"/>
  <c r="AF240" i="26" s="1"/>
  <c r="AC241" i="26"/>
  <c r="AE241" i="26" l="1"/>
  <c r="AF241" i="26" s="1"/>
  <c r="AC242" i="26"/>
  <c r="AE242" i="26" l="1"/>
  <c r="AF242" i="26" s="1"/>
  <c r="AC243" i="26"/>
  <c r="AE243" i="26" l="1"/>
  <c r="AF243" i="26" s="1"/>
  <c r="AC244" i="26"/>
  <c r="AE244" i="26" l="1"/>
  <c r="AF244" i="26" s="1"/>
  <c r="AC245" i="26"/>
  <c r="AE245" i="26" l="1"/>
  <c r="AF245" i="26" s="1"/>
  <c r="AC246" i="26"/>
  <c r="AE246" i="26" l="1"/>
  <c r="AF246" i="26" s="1"/>
  <c r="AC247" i="26"/>
  <c r="AE247" i="26" l="1"/>
  <c r="AF247" i="26" s="1"/>
  <c r="AC248" i="26"/>
  <c r="AE248" i="26" l="1"/>
  <c r="AF248" i="26" s="1"/>
  <c r="AC249" i="26"/>
  <c r="AE249" i="26" l="1"/>
  <c r="AF249" i="26" s="1"/>
  <c r="AC250" i="26"/>
  <c r="AE250" i="26" l="1"/>
  <c r="AF250" i="26" s="1"/>
  <c r="AC251" i="26"/>
  <c r="AE251" i="26" l="1"/>
  <c r="AF251" i="26" s="1"/>
  <c r="AC252" i="26"/>
  <c r="AE252" i="26" l="1"/>
  <c r="AF252" i="26" s="1"/>
  <c r="AC253" i="26"/>
  <c r="AE253" i="26" l="1"/>
  <c r="AF253" i="26" s="1"/>
  <c r="AC254" i="26"/>
  <c r="AE254" i="26" l="1"/>
  <c r="AF254" i="26" s="1"/>
  <c r="AC255" i="26"/>
  <c r="AE255" i="26" l="1"/>
  <c r="AF255" i="26" s="1"/>
  <c r="AC256" i="26"/>
  <c r="AE256" i="26" l="1"/>
  <c r="AF256" i="26" s="1"/>
  <c r="AC257" i="26"/>
  <c r="AE257" i="26" l="1"/>
  <c r="AF257" i="26" s="1"/>
  <c r="AC258" i="26"/>
  <c r="AE258" i="26" l="1"/>
  <c r="AF258" i="26" s="1"/>
  <c r="AC259" i="26"/>
  <c r="AE259" i="26" l="1"/>
  <c r="AF259" i="26" s="1"/>
  <c r="AC260" i="26"/>
  <c r="AE260" i="26" l="1"/>
  <c r="AF260" i="26" s="1"/>
  <c r="AC261" i="26"/>
  <c r="AE261" i="26" l="1"/>
  <c r="AF261" i="26" s="1"/>
  <c r="AC262" i="26"/>
  <c r="AE262" i="26" l="1"/>
  <c r="AF262" i="26" s="1"/>
  <c r="AC263" i="26"/>
  <c r="AE263" i="26" l="1"/>
  <c r="AF263" i="26" s="1"/>
  <c r="AC264" i="26"/>
  <c r="AE264" i="26" l="1"/>
  <c r="AF264" i="26" s="1"/>
  <c r="AC265" i="26"/>
  <c r="AE265" i="26" l="1"/>
  <c r="AF265" i="26" s="1"/>
  <c r="AC266" i="26"/>
  <c r="AE266" i="26" l="1"/>
  <c r="AF266" i="26" s="1"/>
  <c r="AC267" i="26"/>
  <c r="AE267" i="26" l="1"/>
  <c r="AF267" i="26" s="1"/>
  <c r="AC268" i="26"/>
  <c r="AE268" i="26" l="1"/>
  <c r="AF268" i="26" s="1"/>
  <c r="AC269" i="26"/>
  <c r="AE269" i="26" l="1"/>
  <c r="AF269" i="26" s="1"/>
  <c r="AC270" i="26"/>
  <c r="AE270" i="26" l="1"/>
  <c r="AF270" i="26" s="1"/>
  <c r="AC271" i="26"/>
  <c r="AE271" i="26" l="1"/>
  <c r="AF271" i="26" s="1"/>
  <c r="AC272" i="26"/>
  <c r="AE272" i="26" l="1"/>
  <c r="AF272" i="26" s="1"/>
  <c r="AC273" i="26"/>
  <c r="AE273" i="26" l="1"/>
  <c r="AF273" i="26" s="1"/>
  <c r="AC274" i="26"/>
  <c r="AE274" i="26" l="1"/>
  <c r="AF274" i="26" s="1"/>
  <c r="AC275" i="26"/>
  <c r="AE275" i="26" l="1"/>
  <c r="AF275" i="26" s="1"/>
  <c r="AC276" i="26"/>
  <c r="AE276" i="26" l="1"/>
  <c r="AF276" i="26" s="1"/>
  <c r="AC277" i="26"/>
  <c r="AE277" i="26" l="1"/>
  <c r="AF277" i="26" s="1"/>
  <c r="AC278" i="26"/>
  <c r="AE278" i="26" l="1"/>
  <c r="AF278" i="26" s="1"/>
  <c r="AC279" i="26"/>
  <c r="AE279" i="26" l="1"/>
  <c r="AF279" i="26" s="1"/>
  <c r="AC280" i="26"/>
  <c r="AE280" i="26" l="1"/>
  <c r="AF280" i="26" s="1"/>
  <c r="AC281" i="26"/>
  <c r="AE281" i="26" l="1"/>
  <c r="AF281" i="26" s="1"/>
  <c r="AC282" i="26"/>
  <c r="AE282" i="26" l="1"/>
  <c r="AF282" i="26" s="1"/>
  <c r="AC283" i="26"/>
  <c r="AE283" i="26" l="1"/>
  <c r="AF283" i="26" s="1"/>
  <c r="AC284" i="26"/>
  <c r="AE284" i="26" l="1"/>
  <c r="AF284" i="26" s="1"/>
  <c r="AC285" i="26"/>
  <c r="AE285" i="26" l="1"/>
  <c r="AF285" i="26" s="1"/>
  <c r="AC286" i="26"/>
  <c r="AE286" i="26" l="1"/>
  <c r="AF286" i="26" s="1"/>
  <c r="AC287" i="26"/>
  <c r="AE287" i="26" l="1"/>
  <c r="AF287" i="26" s="1"/>
  <c r="AC288" i="26"/>
  <c r="AE288" i="26" l="1"/>
  <c r="AF288" i="26" s="1"/>
  <c r="AC289" i="26"/>
  <c r="AE289" i="26" l="1"/>
  <c r="AF289" i="26" s="1"/>
  <c r="AC290" i="26"/>
  <c r="AE290" i="26" l="1"/>
  <c r="AF290" i="26" s="1"/>
  <c r="AC291" i="26"/>
  <c r="AE291" i="26" l="1"/>
  <c r="AF291" i="26" s="1"/>
  <c r="AC292" i="26"/>
  <c r="AE292" i="26" l="1"/>
  <c r="AF292" i="26" s="1"/>
  <c r="AC293" i="26"/>
  <c r="AE293" i="26" l="1"/>
  <c r="AF293" i="26" s="1"/>
  <c r="AC294" i="26"/>
  <c r="AE294" i="26" l="1"/>
  <c r="AF294" i="26" s="1"/>
  <c r="AC295" i="26"/>
  <c r="AE295" i="26" l="1"/>
  <c r="AF295" i="26" s="1"/>
  <c r="AC296" i="26"/>
  <c r="AE296" i="26" l="1"/>
  <c r="AF296" i="26" s="1"/>
  <c r="AC297" i="26"/>
  <c r="AE297" i="26" l="1"/>
  <c r="AF297" i="26" s="1"/>
  <c r="AC298" i="26"/>
  <c r="AE298" i="26" l="1"/>
  <c r="AF298" i="26" s="1"/>
  <c r="AC299" i="26"/>
  <c r="AE299" i="26" l="1"/>
  <c r="AF299" i="26" s="1"/>
  <c r="AC300" i="26"/>
  <c r="AE300" i="26" l="1"/>
  <c r="AF300" i="26" s="1"/>
  <c r="AC301" i="26"/>
  <c r="AE301" i="26" l="1"/>
  <c r="AF301" i="26" s="1"/>
  <c r="AC302" i="26"/>
  <c r="AE302" i="26" l="1"/>
  <c r="AF302" i="26" s="1"/>
  <c r="AC303" i="26"/>
  <c r="AE303" i="26" l="1"/>
  <c r="AF303" i="26" s="1"/>
  <c r="AC304" i="26"/>
  <c r="AE304" i="26" l="1"/>
  <c r="AF304" i="26" s="1"/>
  <c r="AC305" i="26"/>
  <c r="AE305" i="26" l="1"/>
  <c r="AF305" i="26" s="1"/>
  <c r="AC306" i="26"/>
  <c r="AE306" i="26" l="1"/>
  <c r="AF306" i="26" s="1"/>
  <c r="AC307" i="26"/>
  <c r="AE307" i="26" l="1"/>
  <c r="AF307" i="26" s="1"/>
  <c r="AC308" i="26"/>
  <c r="AE308" i="26" l="1"/>
  <c r="AF308" i="26" s="1"/>
  <c r="AC309" i="26"/>
  <c r="AE309" i="26" l="1"/>
  <c r="AF309" i="26" s="1"/>
  <c r="AC310" i="26"/>
  <c r="AE310" i="26" l="1"/>
  <c r="AF310" i="26" s="1"/>
  <c r="AC311" i="26"/>
  <c r="AE311" i="26" l="1"/>
  <c r="AF311" i="26" s="1"/>
  <c r="AC312" i="26"/>
  <c r="AE312" i="26" l="1"/>
  <c r="AF312" i="26" s="1"/>
  <c r="AC313" i="26"/>
  <c r="AE313" i="26" l="1"/>
  <c r="AF313" i="26" s="1"/>
  <c r="AC314" i="26"/>
  <c r="AE314" i="26" l="1"/>
  <c r="AF314" i="26" s="1"/>
  <c r="AC315" i="26"/>
  <c r="AE315" i="26" l="1"/>
  <c r="AF315" i="26" s="1"/>
  <c r="AC316" i="26"/>
  <c r="AE316" i="26" l="1"/>
  <c r="AF316" i="26" s="1"/>
  <c r="AC317" i="26"/>
  <c r="AE317" i="26" l="1"/>
  <c r="AF317" i="26" s="1"/>
  <c r="AC318" i="26"/>
  <c r="AE318" i="26" l="1"/>
  <c r="AF318" i="26" s="1"/>
  <c r="AC319" i="26"/>
  <c r="AE319" i="26" l="1"/>
  <c r="AF319" i="26" s="1"/>
  <c r="AC320" i="26"/>
  <c r="AE320" i="26" l="1"/>
  <c r="AF320" i="26" s="1"/>
  <c r="AC321" i="26"/>
  <c r="AE321" i="26" l="1"/>
  <c r="AF321" i="26" s="1"/>
  <c r="AC322" i="26"/>
  <c r="AE322" i="26" l="1"/>
  <c r="AF322" i="26" s="1"/>
  <c r="AC323" i="26"/>
  <c r="AE323" i="26" l="1"/>
  <c r="AF323" i="26" s="1"/>
  <c r="AC324" i="26"/>
  <c r="AE324" i="26" l="1"/>
  <c r="AF324" i="26" s="1"/>
  <c r="AC325" i="26"/>
  <c r="AE325" i="26" l="1"/>
  <c r="AF325" i="26" s="1"/>
  <c r="AC326" i="26"/>
  <c r="AE326" i="26" l="1"/>
  <c r="AF326" i="26" s="1"/>
  <c r="AC327" i="26"/>
  <c r="AE327" i="26" l="1"/>
  <c r="AF327" i="26" s="1"/>
  <c r="AC328" i="26"/>
  <c r="AE328" i="26" l="1"/>
  <c r="AF328" i="26" s="1"/>
  <c r="AC329" i="26"/>
  <c r="AE329" i="26" l="1"/>
  <c r="AF329" i="26" s="1"/>
  <c r="AC330" i="26"/>
  <c r="AE330" i="26" l="1"/>
  <c r="AF330" i="26" s="1"/>
  <c r="AC331" i="26"/>
  <c r="AE331" i="26" l="1"/>
  <c r="AF331" i="26" s="1"/>
  <c r="AC332" i="26"/>
  <c r="AE332" i="26" l="1"/>
  <c r="AF332" i="26" s="1"/>
  <c r="AC333" i="26"/>
  <c r="AE333" i="26" l="1"/>
  <c r="AF333" i="26" s="1"/>
  <c r="AC334" i="26"/>
  <c r="AE334" i="26" l="1"/>
  <c r="AF334" i="26" s="1"/>
  <c r="AC335" i="26"/>
  <c r="AE335" i="26" l="1"/>
  <c r="AF335" i="26" s="1"/>
  <c r="AC336" i="26"/>
  <c r="AE336" i="26" l="1"/>
  <c r="AF336" i="26" s="1"/>
  <c r="AC337" i="26"/>
  <c r="AE337" i="26" l="1"/>
  <c r="AF337" i="26" s="1"/>
  <c r="AC338" i="26"/>
  <c r="AE338" i="26" l="1"/>
  <c r="AF338" i="26" s="1"/>
  <c r="AC339" i="26"/>
  <c r="AE339" i="26" l="1"/>
  <c r="AF339" i="26" s="1"/>
  <c r="AC340" i="26"/>
  <c r="AE340" i="26" l="1"/>
  <c r="AF340" i="26" s="1"/>
  <c r="AC341" i="26"/>
  <c r="AE341" i="26" l="1"/>
  <c r="AF341" i="26" s="1"/>
  <c r="AC342" i="26"/>
  <c r="AE342" i="26" l="1"/>
  <c r="AF342" i="26" s="1"/>
  <c r="AC343" i="26"/>
  <c r="AE343" i="26" l="1"/>
  <c r="AF343" i="26" s="1"/>
  <c r="AC344" i="26"/>
  <c r="AE344" i="26" l="1"/>
  <c r="AF344" i="26" s="1"/>
  <c r="AC345" i="26"/>
  <c r="AE345" i="26" l="1"/>
  <c r="AF345" i="26" s="1"/>
  <c r="AC346" i="26"/>
  <c r="AE346" i="26" l="1"/>
  <c r="AF346" i="26" s="1"/>
  <c r="AC347" i="26"/>
  <c r="AE347" i="26" l="1"/>
  <c r="AF347" i="26" s="1"/>
  <c r="AC348" i="26"/>
  <c r="AE348" i="26" l="1"/>
  <c r="AF348" i="26" s="1"/>
  <c r="AC349" i="26"/>
  <c r="AE349" i="26" l="1"/>
  <c r="AF349" i="26" s="1"/>
  <c r="AC350" i="26"/>
  <c r="AE350" i="26" l="1"/>
  <c r="AF350" i="26" s="1"/>
  <c r="AC351" i="26"/>
  <c r="AE351" i="26" l="1"/>
  <c r="AF351" i="26" s="1"/>
  <c r="AC352" i="26"/>
  <c r="AE352" i="26" l="1"/>
  <c r="AF352" i="26" s="1"/>
  <c r="AC353" i="26"/>
  <c r="AE353" i="26" l="1"/>
  <c r="AF353" i="26" s="1"/>
  <c r="AC354" i="26"/>
  <c r="AE354" i="26" l="1"/>
  <c r="AF354" i="26" s="1"/>
  <c r="AC355" i="26"/>
  <c r="AE355" i="26" l="1"/>
  <c r="AF355" i="26" s="1"/>
  <c r="AC356" i="26"/>
  <c r="AE356" i="26" l="1"/>
  <c r="AF356" i="26" s="1"/>
  <c r="AC357" i="26"/>
  <c r="AE357" i="26" l="1"/>
  <c r="AF357" i="26" s="1"/>
  <c r="AC358" i="26"/>
  <c r="AE358" i="26" l="1"/>
  <c r="AF358" i="26" s="1"/>
  <c r="AC359" i="26"/>
  <c r="AE359" i="26" l="1"/>
  <c r="AF359" i="26" s="1"/>
  <c r="AC360" i="26"/>
  <c r="AE360" i="26" l="1"/>
  <c r="AF360" i="26" s="1"/>
  <c r="AC361" i="26"/>
  <c r="AE361" i="26" l="1"/>
  <c r="AF361" i="26" s="1"/>
  <c r="AC362" i="26"/>
  <c r="AE362" i="26" l="1"/>
  <c r="AF362" i="26" s="1"/>
  <c r="AC363" i="26"/>
  <c r="AE363" i="26" l="1"/>
  <c r="AF363" i="26" s="1"/>
  <c r="AC364" i="26"/>
  <c r="AE364" i="26" l="1"/>
  <c r="AF364" i="26" s="1"/>
  <c r="AC365" i="26"/>
  <c r="AE365" i="26" l="1"/>
  <c r="AF365" i="26" s="1"/>
  <c r="AC366" i="26"/>
  <c r="AE366" i="26" l="1"/>
  <c r="AF366" i="26" s="1"/>
  <c r="AC367" i="26"/>
  <c r="AE367" i="26" l="1"/>
  <c r="AF367" i="26" s="1"/>
  <c r="AC368" i="26"/>
  <c r="AE368" i="26" l="1"/>
  <c r="AF368" i="26" s="1"/>
  <c r="AC369" i="26"/>
  <c r="AE369" i="26" l="1"/>
  <c r="AF369" i="26" s="1"/>
  <c r="AC370" i="26"/>
  <c r="AE370" i="26" l="1"/>
  <c r="AF370" i="26" s="1"/>
  <c r="AC371" i="26"/>
  <c r="AE371" i="26" l="1"/>
  <c r="AF371" i="26" s="1"/>
  <c r="AC372" i="26"/>
  <c r="AE372" i="26" l="1"/>
  <c r="AF372" i="26" s="1"/>
  <c r="AC373" i="26"/>
  <c r="AE373" i="26" l="1"/>
  <c r="AF373" i="26" s="1"/>
  <c r="AC374" i="26"/>
  <c r="AE374" i="26" l="1"/>
  <c r="AF374" i="26" s="1"/>
  <c r="AC375" i="26"/>
  <c r="AE375" i="26" l="1"/>
  <c r="AF375" i="26" s="1"/>
  <c r="AC376" i="26"/>
  <c r="AE376" i="26" l="1"/>
  <c r="AF376" i="26" s="1"/>
  <c r="AC377" i="26"/>
  <c r="AE377" i="26" l="1"/>
  <c r="AF377" i="26" s="1"/>
  <c r="AC378" i="26"/>
  <c r="AE378" i="26" l="1"/>
  <c r="AF378" i="26" s="1"/>
  <c r="AC379" i="26"/>
  <c r="AE379" i="26" l="1"/>
  <c r="AF379" i="26" s="1"/>
  <c r="AC380" i="26"/>
  <c r="AE380" i="26" l="1"/>
  <c r="AF380" i="26" s="1"/>
  <c r="AC381" i="26"/>
  <c r="AE381" i="26" s="1"/>
  <c r="AF381" i="26" l="1"/>
  <c r="AA5" i="25" l="1"/>
  <c r="AA125" i="25"/>
  <c r="AA4" i="25"/>
  <c r="AA3" i="25"/>
  <c r="Z3" i="25"/>
  <c r="V369" i="25"/>
  <c r="U370" i="25" s="1"/>
  <c r="V248" i="25"/>
  <c r="U248" i="25"/>
  <c r="Q369" i="25"/>
  <c r="P370" i="25" s="1"/>
  <c r="Q248" i="25"/>
  <c r="Q125" i="25"/>
  <c r="Q4" i="25"/>
  <c r="Q3" i="25"/>
  <c r="P3" i="25"/>
  <c r="L369" i="25"/>
  <c r="K370" i="25" s="1"/>
  <c r="L248" i="25"/>
  <c r="K249" i="25" s="1"/>
  <c r="L125" i="25"/>
  <c r="L4" i="25"/>
  <c r="L3" i="25"/>
  <c r="K3" i="25"/>
  <c r="G369" i="25"/>
  <c r="G248" i="25"/>
  <c r="G125" i="25"/>
  <c r="F126" i="25" s="1"/>
  <c r="G4" i="25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P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Z4" i="25"/>
  <c r="P4" i="25"/>
  <c r="K4" i="25"/>
  <c r="AD3" i="25" l="1"/>
  <c r="AD125" i="25"/>
  <c r="K126" i="25"/>
  <c r="AB3" i="25"/>
  <c r="AC3" i="25"/>
  <c r="AE3" i="25" s="1"/>
  <c r="F4" i="25"/>
  <c r="AB4" i="25" s="1"/>
  <c r="AC4" i="25" s="1"/>
  <c r="AD4" i="25"/>
  <c r="F5" i="25"/>
  <c r="AD248" i="25"/>
  <c r="F249" i="25"/>
  <c r="AD369" i="25"/>
  <c r="F370" i="25"/>
  <c r="AJ381" i="23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S207" i="12" s="1"/>
  <c r="U207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AB126" i="25" l="1"/>
  <c r="AA126" i="25" s="1"/>
  <c r="Z127" i="25" s="1"/>
  <c r="L126" i="25"/>
  <c r="Q126" i="25"/>
  <c r="G126" i="25"/>
  <c r="AE4" i="25"/>
  <c r="AF4" i="25" s="1"/>
  <c r="AB5" i="25"/>
  <c r="AB370" i="25"/>
  <c r="P127" i="25"/>
  <c r="K127" i="25"/>
  <c r="AB249" i="25"/>
  <c r="AE3" i="23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H28" i="13"/>
  <c r="H27" i="13"/>
  <c r="H31" i="13"/>
  <c r="H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3" i="9"/>
  <c r="R124" i="9" s="1"/>
  <c r="R125" i="9" s="1"/>
  <c r="R232" i="9" s="1"/>
  <c r="T232" i="9" s="1"/>
  <c r="S124" i="9"/>
  <c r="S247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S248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S219" i="9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T196" i="9" s="1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T186" i="9" s="1"/>
  <c r="R186" i="9"/>
  <c r="AA185" i="9"/>
  <c r="S185" i="9"/>
  <c r="AA184" i="9"/>
  <c r="S184" i="9"/>
  <c r="AA183" i="9"/>
  <c r="AB183" i="9" s="1"/>
  <c r="S183" i="9"/>
  <c r="T183" i="9" s="1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/>
  <c r="AA165" i="9"/>
  <c r="S165" i="9"/>
  <c r="AA164" i="9"/>
  <c r="AB165" i="9"/>
  <c r="S164" i="9"/>
  <c r="AA163" i="9"/>
  <c r="S163" i="9"/>
  <c r="R163" i="9"/>
  <c r="AA162" i="9"/>
  <c r="S162" i="9"/>
  <c r="R162" i="9"/>
  <c r="T162" i="9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/>
  <c r="AA129" i="9"/>
  <c r="S129" i="9"/>
  <c r="AA128" i="9"/>
  <c r="AB128" i="9" s="1"/>
  <c r="AB129" i="9"/>
  <c r="S128" i="9"/>
  <c r="AA127" i="9"/>
  <c r="S127" i="9"/>
  <c r="R127" i="9"/>
  <c r="T127" i="9"/>
  <c r="U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S4" i="9"/>
  <c r="T4" i="9" s="1"/>
  <c r="R4" i="9"/>
  <c r="AA3" i="9"/>
  <c r="AB4" i="9" s="1"/>
  <c r="S3" i="9"/>
  <c r="T3" i="9"/>
  <c r="G46" i="8"/>
  <c r="G45" i="8"/>
  <c r="G44" i="8"/>
  <c r="G43" i="8"/>
  <c r="G41" i="8"/>
  <c r="G40" i="8"/>
  <c r="G39" i="8"/>
  <c r="G38" i="8"/>
  <c r="G36" i="8"/>
  <c r="G34" i="8"/>
  <c r="G33" i="8"/>
  <c r="G32" i="8"/>
  <c r="G30" i="8"/>
  <c r="G28" i="8"/>
  <c r="G27" i="8"/>
  <c r="G26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L5" i="25" l="1"/>
  <c r="Q5" i="25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K6" i="25"/>
  <c r="G249" i="25"/>
  <c r="F127" i="25"/>
  <c r="AD126" i="25"/>
  <c r="AC5" i="25"/>
  <c r="P6" i="25"/>
  <c r="Z6" i="25"/>
  <c r="Q249" i="23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142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U162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T226" i="9"/>
  <c r="U226" i="9" s="1"/>
  <c r="T234" i="9"/>
  <c r="AB304" i="9"/>
  <c r="AB305" i="9"/>
  <c r="U7" i="9"/>
  <c r="U11" i="9"/>
  <c r="AB20" i="9"/>
  <c r="AB24" i="9"/>
  <c r="U78" i="9"/>
  <c r="U84" i="9"/>
  <c r="U95" i="9"/>
  <c r="U110" i="9"/>
  <c r="U131" i="9"/>
  <c r="U146" i="9"/>
  <c r="AB155" i="9"/>
  <c r="AB156" i="9"/>
  <c r="U178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T240" i="9"/>
  <c r="AB262" i="9"/>
  <c r="AB261" i="9"/>
  <c r="AB194" i="9"/>
  <c r="R207" i="9"/>
  <c r="AB280" i="9"/>
  <c r="AB281" i="9"/>
  <c r="AB73" i="9"/>
  <c r="T207" i="9"/>
  <c r="T221" i="9"/>
  <c r="U221" i="9" s="1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T215" i="9"/>
  <c r="T205" i="9"/>
  <c r="AB266" i="9"/>
  <c r="AB265" i="9"/>
  <c r="AB273" i="9"/>
  <c r="AB274" i="9"/>
  <c r="AB322" i="9"/>
  <c r="AB321" i="9"/>
  <c r="R246" i="9"/>
  <c r="R242" i="9"/>
  <c r="T242" i="9" s="1"/>
  <c r="U242" i="9" s="1"/>
  <c r="R238" i="9"/>
  <c r="R234" i="9"/>
  <c r="R230" i="9"/>
  <c r="T230" i="9" s="1"/>
  <c r="U230" i="9" s="1"/>
  <c r="R226" i="9"/>
  <c r="R222" i="9"/>
  <c r="R218" i="9"/>
  <c r="T218" i="9" s="1"/>
  <c r="R214" i="9"/>
  <c r="T214" i="9" s="1"/>
  <c r="U214" i="9" s="1"/>
  <c r="R210" i="9"/>
  <c r="T210" i="9" s="1"/>
  <c r="U210" i="9" s="1"/>
  <c r="R206" i="9"/>
  <c r="T206" i="9" s="1"/>
  <c r="R202" i="9"/>
  <c r="R198" i="9"/>
  <c r="T198" i="9" s="1"/>
  <c r="U198" i="9" s="1"/>
  <c r="R194" i="9"/>
  <c r="T194" i="9" s="1"/>
  <c r="R243" i="9"/>
  <c r="T243" i="9" s="1"/>
  <c r="R239" i="9"/>
  <c r="T239" i="9" s="1"/>
  <c r="U239" i="9" s="1"/>
  <c r="R235" i="9"/>
  <c r="T235" i="9" s="1"/>
  <c r="U235" i="9" s="1"/>
  <c r="R231" i="9"/>
  <c r="T231" i="9" s="1"/>
  <c r="R227" i="9"/>
  <c r="T227" i="9" s="1"/>
  <c r="R223" i="9"/>
  <c r="T223" i="9" s="1"/>
  <c r="R219" i="9"/>
  <c r="T219" i="9" s="1"/>
  <c r="U219" i="9" s="1"/>
  <c r="R215" i="9"/>
  <c r="R211" i="9"/>
  <c r="T211" i="9" s="1"/>
  <c r="R244" i="9"/>
  <c r="T244" i="9" s="1"/>
  <c r="U244" i="9" s="1"/>
  <c r="R237" i="9"/>
  <c r="T237" i="9" s="1"/>
  <c r="U237" i="9" s="1"/>
  <c r="R228" i="9"/>
  <c r="T228" i="9" s="1"/>
  <c r="U228" i="9" s="1"/>
  <c r="R221" i="9"/>
  <c r="R212" i="9"/>
  <c r="T212" i="9" s="1"/>
  <c r="U212" i="9" s="1"/>
  <c r="R247" i="9"/>
  <c r="R240" i="9"/>
  <c r="R233" i="9"/>
  <c r="R224" i="9"/>
  <c r="T224" i="9" s="1"/>
  <c r="U224" i="9" s="1"/>
  <c r="R217" i="9"/>
  <c r="R208" i="9"/>
  <c r="T208" i="9" s="1"/>
  <c r="U208" i="9" s="1"/>
  <c r="R205" i="9"/>
  <c r="R191" i="9"/>
  <c r="R187" i="9"/>
  <c r="T187" i="9" s="1"/>
  <c r="U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U180" i="9" s="1"/>
  <c r="R176" i="9"/>
  <c r="T176" i="9" s="1"/>
  <c r="U176" i="9" s="1"/>
  <c r="R172" i="9"/>
  <c r="T172" i="9" s="1"/>
  <c r="U172" i="9" s="1"/>
  <c r="R168" i="9"/>
  <c r="T168" i="9" s="1"/>
  <c r="U168" i="9" s="1"/>
  <c r="R164" i="9"/>
  <c r="T164" i="9" s="1"/>
  <c r="U164" i="9" s="1"/>
  <c r="R160" i="9"/>
  <c r="T160" i="9" s="1"/>
  <c r="U160" i="9" s="1"/>
  <c r="R156" i="9"/>
  <c r="T156" i="9" s="1"/>
  <c r="U156" i="9" s="1"/>
  <c r="R152" i="9"/>
  <c r="T152" i="9" s="1"/>
  <c r="U152" i="9" s="1"/>
  <c r="R148" i="9"/>
  <c r="T148" i="9" s="1"/>
  <c r="U148" i="9" s="1"/>
  <c r="R144" i="9"/>
  <c r="T144" i="9" s="1"/>
  <c r="U144" i="9" s="1"/>
  <c r="R140" i="9"/>
  <c r="T140" i="9" s="1"/>
  <c r="U140" i="9" s="1"/>
  <c r="R136" i="9"/>
  <c r="T136" i="9" s="1"/>
  <c r="U136" i="9" s="1"/>
  <c r="R132" i="9"/>
  <c r="T132" i="9" s="1"/>
  <c r="U132" i="9" s="1"/>
  <c r="R128" i="9"/>
  <c r="T128" i="9" s="1"/>
  <c r="U128" i="9" s="1"/>
  <c r="R204" i="9"/>
  <c r="T204" i="9" s="1"/>
  <c r="U204" i="9" s="1"/>
  <c r="R195" i="9"/>
  <c r="T195" i="9" s="1"/>
  <c r="U195" i="9" s="1"/>
  <c r="R193" i="9"/>
  <c r="T193" i="9" s="1"/>
  <c r="U193" i="9" s="1"/>
  <c r="R185" i="9"/>
  <c r="T185" i="9" s="1"/>
  <c r="R181" i="9"/>
  <c r="T181" i="9" s="1"/>
  <c r="U181" i="9" s="1"/>
  <c r="R177" i="9"/>
  <c r="T177" i="9" s="1"/>
  <c r="U177" i="9" s="1"/>
  <c r="R173" i="9"/>
  <c r="T173" i="9" s="1"/>
  <c r="U174" i="9" s="1"/>
  <c r="R169" i="9"/>
  <c r="T169" i="9" s="1"/>
  <c r="U169" i="9" s="1"/>
  <c r="R165" i="9"/>
  <c r="T165" i="9" s="1"/>
  <c r="R161" i="9"/>
  <c r="T161" i="9" s="1"/>
  <c r="R157" i="9"/>
  <c r="T157" i="9" s="1"/>
  <c r="R153" i="9"/>
  <c r="T153" i="9" s="1"/>
  <c r="R149" i="9"/>
  <c r="T149" i="9" s="1"/>
  <c r="U150" i="9" s="1"/>
  <c r="R145" i="9"/>
  <c r="T145" i="9" s="1"/>
  <c r="R141" i="9"/>
  <c r="T141" i="9" s="1"/>
  <c r="R137" i="9"/>
  <c r="T137" i="9" s="1"/>
  <c r="U137" i="9" s="1"/>
  <c r="R133" i="9"/>
  <c r="T133" i="9" s="1"/>
  <c r="U134" i="9" s="1"/>
  <c r="R129" i="9"/>
  <c r="T129" i="9" s="1"/>
  <c r="R201" i="9"/>
  <c r="T201" i="9" s="1"/>
  <c r="U201" i="9" s="1"/>
  <c r="R192" i="9"/>
  <c r="T192" i="9" s="1"/>
  <c r="R190" i="9"/>
  <c r="T190" i="9" s="1"/>
  <c r="U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U246" i="9" s="1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T202" i="9"/>
  <c r="AB211" i="9"/>
  <c r="T217" i="9"/>
  <c r="U217" i="9" s="1"/>
  <c r="T222" i="9"/>
  <c r="AB227" i="9"/>
  <c r="T233" i="9"/>
  <c r="U233" i="9" s="1"/>
  <c r="T238" i="9"/>
  <c r="AB243" i="9"/>
  <c r="AB247" i="9"/>
  <c r="AB337" i="9"/>
  <c r="T189" i="9"/>
  <c r="U189" i="9" s="1"/>
  <c r="T191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F6" i="25" l="1"/>
  <c r="AD5" i="25"/>
  <c r="AD370" i="25"/>
  <c r="F371" i="25"/>
  <c r="F250" i="25"/>
  <c r="AD249" i="25"/>
  <c r="AB127" i="25"/>
  <c r="AA127" i="25" s="1"/>
  <c r="L370" i="23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R248" i="9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L127" i="25" l="1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AB250" i="23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U356" i="9" s="1"/>
  <c r="R352" i="9"/>
  <c r="T352" i="9" s="1"/>
  <c r="R348" i="9"/>
  <c r="T348" i="9" s="1"/>
  <c r="R344" i="9"/>
  <c r="T344" i="9" s="1"/>
  <c r="R340" i="9"/>
  <c r="T340" i="9" s="1"/>
  <c r="U340" i="9" s="1"/>
  <c r="R336" i="9"/>
  <c r="T336" i="9" s="1"/>
  <c r="R332" i="9"/>
  <c r="T332" i="9" s="1"/>
  <c r="R328" i="9"/>
  <c r="T328" i="9" s="1"/>
  <c r="R324" i="9"/>
  <c r="T324" i="9" s="1"/>
  <c r="U324" i="9" s="1"/>
  <c r="R320" i="9"/>
  <c r="T320" i="9" s="1"/>
  <c r="R316" i="9"/>
  <c r="T316" i="9" s="1"/>
  <c r="R312" i="9"/>
  <c r="T312" i="9" s="1"/>
  <c r="R308" i="9"/>
  <c r="T308" i="9" s="1"/>
  <c r="U308" i="9" s="1"/>
  <c r="R304" i="9"/>
  <c r="T304" i="9" s="1"/>
  <c r="R300" i="9"/>
  <c r="T300" i="9" s="1"/>
  <c r="R296" i="9"/>
  <c r="T296" i="9" s="1"/>
  <c r="R292" i="9"/>
  <c r="T292" i="9" s="1"/>
  <c r="U292" i="9" s="1"/>
  <c r="R363" i="9"/>
  <c r="T363" i="9" s="1"/>
  <c r="R358" i="9"/>
  <c r="T358" i="9" s="1"/>
  <c r="R353" i="9"/>
  <c r="T353" i="9" s="1"/>
  <c r="U353" i="9" s="1"/>
  <c r="R331" i="9"/>
  <c r="T331" i="9" s="1"/>
  <c r="U331" i="9" s="1"/>
  <c r="R326" i="9"/>
  <c r="T326" i="9" s="1"/>
  <c r="R321" i="9"/>
  <c r="T321" i="9" s="1"/>
  <c r="U321" i="9" s="1"/>
  <c r="R299" i="9"/>
  <c r="T299" i="9" s="1"/>
  <c r="R294" i="9"/>
  <c r="T294" i="9" s="1"/>
  <c r="U294" i="9" s="1"/>
  <c r="R289" i="9"/>
  <c r="T289" i="9" s="1"/>
  <c r="R286" i="9"/>
  <c r="T286" i="9" s="1"/>
  <c r="R283" i="9"/>
  <c r="T283" i="9" s="1"/>
  <c r="R273" i="9"/>
  <c r="T273" i="9" s="1"/>
  <c r="U273" i="9" s="1"/>
  <c r="R270" i="9"/>
  <c r="T270" i="9" s="1"/>
  <c r="R267" i="9"/>
  <c r="T267" i="9" s="1"/>
  <c r="R257" i="9"/>
  <c r="T257" i="9" s="1"/>
  <c r="R254" i="9"/>
  <c r="T254" i="9" s="1"/>
  <c r="U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U361" i="9" s="1"/>
  <c r="R339" i="9"/>
  <c r="T339" i="9" s="1"/>
  <c r="R334" i="9"/>
  <c r="T334" i="9" s="1"/>
  <c r="U334" i="9" s="1"/>
  <c r="R329" i="9"/>
  <c r="T329" i="9" s="1"/>
  <c r="U329" i="9" s="1"/>
  <c r="R307" i="9"/>
  <c r="T307" i="9" s="1"/>
  <c r="R302" i="9"/>
  <c r="T302" i="9" s="1"/>
  <c r="R297" i="9"/>
  <c r="T297" i="9" s="1"/>
  <c r="U297" i="9" s="1"/>
  <c r="R287" i="9"/>
  <c r="T287" i="9" s="1"/>
  <c r="U287" i="9" s="1"/>
  <c r="R277" i="9"/>
  <c r="T277" i="9" s="1"/>
  <c r="R274" i="9"/>
  <c r="T274" i="9" s="1"/>
  <c r="R271" i="9"/>
  <c r="T271" i="9" s="1"/>
  <c r="U271" i="9" s="1"/>
  <c r="R261" i="9"/>
  <c r="T261" i="9" s="1"/>
  <c r="R258" i="9"/>
  <c r="T258" i="9" s="1"/>
  <c r="U258" i="9" s="1"/>
  <c r="R255" i="9"/>
  <c r="T255" i="9" s="1"/>
  <c r="R359" i="9"/>
  <c r="T359" i="9" s="1"/>
  <c r="U359" i="9" s="1"/>
  <c r="R354" i="9"/>
  <c r="T354" i="9" s="1"/>
  <c r="U354" i="9" s="1"/>
  <c r="R349" i="9"/>
  <c r="T349" i="9" s="1"/>
  <c r="U349" i="9" s="1"/>
  <c r="R327" i="9"/>
  <c r="T327" i="9" s="1"/>
  <c r="U327" i="9" s="1"/>
  <c r="R322" i="9"/>
  <c r="T322" i="9" s="1"/>
  <c r="U322" i="9" s="1"/>
  <c r="R317" i="9"/>
  <c r="T317" i="9" s="1"/>
  <c r="U317" i="9" s="1"/>
  <c r="R295" i="9"/>
  <c r="T295" i="9" s="1"/>
  <c r="R290" i="9"/>
  <c r="T290" i="9" s="1"/>
  <c r="U290" i="9" s="1"/>
  <c r="R284" i="9"/>
  <c r="T284" i="9" s="1"/>
  <c r="U284" i="9" s="1"/>
  <c r="R268" i="9"/>
  <c r="T268" i="9" s="1"/>
  <c r="U268" i="9" s="1"/>
  <c r="R252" i="9"/>
  <c r="T252" i="9" s="1"/>
  <c r="U252" i="9" s="1"/>
  <c r="R368" i="9"/>
  <c r="R347" i="9"/>
  <c r="T347" i="9" s="1"/>
  <c r="U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U278" i="9" s="1"/>
  <c r="R275" i="9"/>
  <c r="T275" i="9" s="1"/>
  <c r="U275" i="9" s="1"/>
  <c r="R265" i="9"/>
  <c r="T265" i="9" s="1"/>
  <c r="R262" i="9"/>
  <c r="T262" i="9" s="1"/>
  <c r="U262" i="9" s="1"/>
  <c r="R259" i="9"/>
  <c r="T259" i="9" s="1"/>
  <c r="U259" i="9" s="1"/>
  <c r="R249" i="9"/>
  <c r="T249" i="9" s="1"/>
  <c r="U249" i="9" s="1"/>
  <c r="R325" i="9"/>
  <c r="T325" i="9" s="1"/>
  <c r="R293" i="9"/>
  <c r="T293" i="9" s="1"/>
  <c r="R269" i="9"/>
  <c r="T269" i="9" s="1"/>
  <c r="U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U306" i="9" s="1"/>
  <c r="R279" i="9"/>
  <c r="T279" i="9" s="1"/>
  <c r="U279" i="9" s="1"/>
  <c r="R285" i="9"/>
  <c r="T285" i="9" s="1"/>
  <c r="R260" i="9"/>
  <c r="T260" i="9" s="1"/>
  <c r="U260" i="9" s="1"/>
  <c r="R367" i="9"/>
  <c r="T367" i="9" s="1"/>
  <c r="U367" i="9" s="1"/>
  <c r="R362" i="9"/>
  <c r="T362" i="9" s="1"/>
  <c r="U362" i="9" s="1"/>
  <c r="R350" i="9"/>
  <c r="T350" i="9" s="1"/>
  <c r="U350" i="9" s="1"/>
  <c r="R335" i="9"/>
  <c r="T335" i="9" s="1"/>
  <c r="R319" i="9"/>
  <c r="T319" i="9" s="1"/>
  <c r="U319" i="9" s="1"/>
  <c r="R303" i="9"/>
  <c r="T303" i="9" s="1"/>
  <c r="U303" i="9" s="1"/>
  <c r="R272" i="9"/>
  <c r="T272" i="9" s="1"/>
  <c r="R355" i="9"/>
  <c r="T355" i="9" s="1"/>
  <c r="U355" i="9" s="1"/>
  <c r="R282" i="9"/>
  <c r="T282" i="9" s="1"/>
  <c r="U282" i="9" s="1"/>
  <c r="R338" i="9"/>
  <c r="T338" i="9" s="1"/>
  <c r="U338" i="9" s="1"/>
  <c r="R301" i="9"/>
  <c r="T301" i="9" s="1"/>
  <c r="U301" i="9" s="1"/>
  <c r="R298" i="9"/>
  <c r="T298" i="9" s="1"/>
  <c r="R276" i="9"/>
  <c r="T276" i="9" s="1"/>
  <c r="R365" i="9"/>
  <c r="T365" i="9" s="1"/>
  <c r="U365" i="9" s="1"/>
  <c r="R357" i="9"/>
  <c r="T357" i="9" s="1"/>
  <c r="R343" i="9"/>
  <c r="T343" i="9" s="1"/>
  <c r="U343" i="9" s="1"/>
  <c r="R323" i="9"/>
  <c r="T323" i="9" s="1"/>
  <c r="R345" i="9"/>
  <c r="T345" i="9" s="1"/>
  <c r="U345" i="9" s="1"/>
  <c r="R264" i="9"/>
  <c r="T264" i="9" s="1"/>
  <c r="R333" i="9"/>
  <c r="T333" i="9" s="1"/>
  <c r="U333" i="9" s="1"/>
  <c r="R330" i="9"/>
  <c r="T330" i="9" s="1"/>
  <c r="U330" i="9" s="1"/>
  <c r="R266" i="9"/>
  <c r="T266" i="9" s="1"/>
  <c r="U266" i="9" s="1"/>
  <c r="R253" i="9"/>
  <c r="T253" i="9" s="1"/>
  <c r="U253" i="9" s="1"/>
  <c r="R314" i="9"/>
  <c r="T314" i="9" s="1"/>
  <c r="U314" i="9" s="1"/>
  <c r="R280" i="9"/>
  <c r="T280" i="9" s="1"/>
  <c r="R263" i="9"/>
  <c r="T263" i="9" s="1"/>
  <c r="U263" i="9" s="1"/>
  <c r="R291" i="9"/>
  <c r="T291" i="9" s="1"/>
  <c r="U291" i="9" s="1"/>
  <c r="T248" i="9"/>
  <c r="U248" i="9" s="1"/>
  <c r="AB125" i="9"/>
  <c r="AB126" i="9"/>
  <c r="Q250" i="25" l="1"/>
  <c r="V250" i="25"/>
  <c r="Q371" i="25"/>
  <c r="V371" i="25"/>
  <c r="L6" i="25"/>
  <c r="K7" i="25" s="1"/>
  <c r="Q6" i="25"/>
  <c r="L371" i="25"/>
  <c r="K372" i="25" s="1"/>
  <c r="L250" i="25"/>
  <c r="K251" i="25" s="1"/>
  <c r="G6" i="25"/>
  <c r="G371" i="25"/>
  <c r="G250" i="25"/>
  <c r="AC6" i="25"/>
  <c r="Z7" i="25"/>
  <c r="P7" i="25"/>
  <c r="U372" i="25"/>
  <c r="P372" i="25"/>
  <c r="AD127" i="25"/>
  <c r="F128" i="25"/>
  <c r="U251" i="25"/>
  <c r="P251" i="25"/>
  <c r="AB371" i="23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AB128" i="25" l="1"/>
  <c r="AA128" i="25" s="1"/>
  <c r="AD6" i="25"/>
  <c r="F7" i="25"/>
  <c r="AD250" i="25"/>
  <c r="F251" i="25"/>
  <c r="AD371" i="25"/>
  <c r="F372" i="25"/>
  <c r="F251" i="23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U375" i="9" s="1"/>
  <c r="R371" i="9"/>
  <c r="T371" i="9" s="1"/>
  <c r="R380" i="9"/>
  <c r="T380" i="9" s="1"/>
  <c r="U380" i="9" s="1"/>
  <c r="R376" i="9"/>
  <c r="T376" i="9" s="1"/>
  <c r="R372" i="9"/>
  <c r="T372" i="9" s="1"/>
  <c r="U372" i="9" s="1"/>
  <c r="R381" i="9"/>
  <c r="T381" i="9" s="1"/>
  <c r="U381" i="9" s="1"/>
  <c r="R378" i="9"/>
  <c r="T378" i="9" s="1"/>
  <c r="U378" i="9" s="1"/>
  <c r="R374" i="9"/>
  <c r="T374" i="9" s="1"/>
  <c r="R370" i="9"/>
  <c r="T370" i="9" s="1"/>
  <c r="U370" i="9" s="1"/>
  <c r="R377" i="9"/>
  <c r="T377" i="9" s="1"/>
  <c r="U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L128" i="25" l="1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AB128" i="23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Q372" i="25" l="1"/>
  <c r="V372" i="25"/>
  <c r="Q251" i="25"/>
  <c r="V251" i="25"/>
  <c r="U252" i="25" s="1"/>
  <c r="L7" i="25"/>
  <c r="K8" i="25" s="1"/>
  <c r="Q7" i="25"/>
  <c r="L251" i="25"/>
  <c r="K252" i="25" s="1"/>
  <c r="L372" i="25"/>
  <c r="K373" i="25" s="1"/>
  <c r="G7" i="25"/>
  <c r="G251" i="25"/>
  <c r="G372" i="25"/>
  <c r="AC7" i="25"/>
  <c r="Z8" i="25"/>
  <c r="P8" i="25"/>
  <c r="P252" i="25"/>
  <c r="F129" i="25"/>
  <c r="AD128" i="25"/>
  <c r="P373" i="25"/>
  <c r="U373" i="25"/>
  <c r="AE6" i="23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AD372" i="25" l="1"/>
  <c r="F373" i="25"/>
  <c r="AB129" i="25"/>
  <c r="AA129" i="25" s="1"/>
  <c r="F8" i="25"/>
  <c r="AD7" i="25"/>
  <c r="F252" i="25"/>
  <c r="AD251" i="25"/>
  <c r="F252" i="23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L129" i="25" l="1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AD7" i="23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Q252" i="25" l="1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Q252" i="23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F253" i="25" l="1"/>
  <c r="AD252" i="25"/>
  <c r="AB130" i="25"/>
  <c r="AA130" i="25" s="1"/>
  <c r="AD373" i="25"/>
  <c r="F374" i="25"/>
  <c r="AD8" i="25"/>
  <c r="F9" i="25"/>
  <c r="Q373" i="23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L130" i="25" l="1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AB130" i="23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Q374" i="25" l="1"/>
  <c r="P375" i="25" s="1"/>
  <c r="V374" i="25"/>
  <c r="Q253" i="25"/>
  <c r="V253" i="25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U254" i="25"/>
  <c r="P254" i="25"/>
  <c r="Z10" i="25"/>
  <c r="AC9" i="25"/>
  <c r="V253" i="23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AD9" i="25" l="1"/>
  <c r="F10" i="25"/>
  <c r="F254" i="25"/>
  <c r="AD253" i="25"/>
  <c r="F375" i="25"/>
  <c r="AD374" i="25"/>
  <c r="AB131" i="25"/>
  <c r="AA131" i="25" s="1"/>
  <c r="L374" i="23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L131" i="25" l="1"/>
  <c r="K132" i="25" s="1"/>
  <c r="Q131" i="25"/>
  <c r="G131" i="25"/>
  <c r="Z132" i="25"/>
  <c r="P132" i="25"/>
  <c r="AB375" i="25"/>
  <c r="AB10" i="25"/>
  <c r="AA10" i="25" s="1"/>
  <c r="AE9" i="25"/>
  <c r="AF9" i="25" s="1"/>
  <c r="AB254" i="25"/>
  <c r="AB131" i="23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Q375" i="25" l="1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G254" i="23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AB132" i="25" l="1"/>
  <c r="AA132" i="25" s="1"/>
  <c r="F255" i="25"/>
  <c r="AD254" i="25"/>
  <c r="F11" i="25"/>
  <c r="AD10" i="25"/>
  <c r="F376" i="25"/>
  <c r="AD375" i="25"/>
  <c r="AC10" i="23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L132" i="25" l="1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AD375" i="23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Q376" i="25" l="1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P377" i="25"/>
  <c r="G255" i="25"/>
  <c r="G11" i="25"/>
  <c r="G376" i="25"/>
  <c r="AD132" i="25"/>
  <c r="F133" i="25"/>
  <c r="U377" i="25"/>
  <c r="U256" i="25"/>
  <c r="Z12" i="25"/>
  <c r="AC11" i="25"/>
  <c r="Q132" i="23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AB133" i="25" l="1"/>
  <c r="AA133" i="25" s="1"/>
  <c r="F377" i="25"/>
  <c r="AD376" i="25"/>
  <c r="F256" i="25"/>
  <c r="AD255" i="25"/>
  <c r="AD11" i="25"/>
  <c r="F12" i="25"/>
  <c r="V376" i="23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L133" i="25" l="1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F377" i="23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256" i="25" l="1"/>
  <c r="V256" i="25"/>
  <c r="U257" i="25" s="1"/>
  <c r="Q377" i="25"/>
  <c r="V377" i="25"/>
  <c r="L377" i="25"/>
  <c r="K378" i="25" s="1"/>
  <c r="L256" i="25"/>
  <c r="K257" i="25" s="1"/>
  <c r="P257" i="25"/>
  <c r="L12" i="25"/>
  <c r="K13" i="25" s="1"/>
  <c r="Q12" i="25"/>
  <c r="P13" i="25" s="1"/>
  <c r="G377" i="25"/>
  <c r="G256" i="25"/>
  <c r="G12" i="25"/>
  <c r="F134" i="25"/>
  <c r="AD133" i="25"/>
  <c r="P378" i="25"/>
  <c r="U378" i="25"/>
  <c r="AC12" i="25"/>
  <c r="Z13" i="25"/>
  <c r="Q133" i="23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AD12" i="25" l="1"/>
  <c r="F13" i="25"/>
  <c r="AD377" i="25"/>
  <c r="F378" i="25"/>
  <c r="F257" i="25"/>
  <c r="AD256" i="25"/>
  <c r="AB134" i="25"/>
  <c r="AA134" i="25" s="1"/>
  <c r="AA12" i="23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L134" i="25" l="1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AB134" i="23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Q257" i="25" l="1"/>
  <c r="V257" i="25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U258" i="25"/>
  <c r="P258" i="25"/>
  <c r="V257" i="23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F258" i="25" l="1"/>
  <c r="AD257" i="25"/>
  <c r="AD13" i="25"/>
  <c r="F14" i="25"/>
  <c r="AD378" i="25"/>
  <c r="F379" i="25"/>
  <c r="AB135" i="25"/>
  <c r="AA135" i="25" s="1"/>
  <c r="V378" i="23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L135" i="25" l="1"/>
  <c r="K136" i="25" s="1"/>
  <c r="Q135" i="25"/>
  <c r="G135" i="25"/>
  <c r="Z136" i="25"/>
  <c r="P136" i="25"/>
  <c r="AB379" i="25"/>
  <c r="AE13" i="25"/>
  <c r="AF13" i="25" s="1"/>
  <c r="AB14" i="25"/>
  <c r="AA14" i="25" s="1"/>
  <c r="AB258" i="25"/>
  <c r="AB258" i="23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Q379" i="25" l="1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B379" i="23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AD14" i="25" l="1"/>
  <c r="F15" i="25"/>
  <c r="AD379" i="25"/>
  <c r="F380" i="25"/>
  <c r="AB136" i="25"/>
  <c r="AA136" i="25" s="1"/>
  <c r="AD258" i="25"/>
  <c r="F259" i="25"/>
  <c r="AD135" i="23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L136" i="25" l="1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AD14" i="23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Q259" i="25" l="1"/>
  <c r="V259" i="25"/>
  <c r="U260" i="25" s="1"/>
  <c r="Q380" i="25"/>
  <c r="V380" i="25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U381" i="25"/>
  <c r="P381" i="25"/>
  <c r="P260" i="25"/>
  <c r="AC15" i="25"/>
  <c r="Z16" i="25"/>
  <c r="AB380" i="23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F16" i="25" l="1"/>
  <c r="AD15" i="25"/>
  <c r="F381" i="25"/>
  <c r="AD380" i="25"/>
  <c r="F260" i="25"/>
  <c r="AD259" i="25"/>
  <c r="AB137" i="25"/>
  <c r="AA137" i="25" s="1"/>
  <c r="F260" i="23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L137" i="25" l="1"/>
  <c r="K138" i="25" s="1"/>
  <c r="Q137" i="25"/>
  <c r="G137" i="25"/>
  <c r="AB260" i="25"/>
  <c r="AB381" i="25"/>
  <c r="P138" i="25"/>
  <c r="Z138" i="25"/>
  <c r="AB16" i="25"/>
  <c r="AA16" i="25" s="1"/>
  <c r="AE15" i="25"/>
  <c r="AF15" i="25" s="1"/>
  <c r="AB137" i="23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Q381" i="25" l="1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V260" i="23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AB138" i="25" l="1"/>
  <c r="AA138" i="25" s="1"/>
  <c r="F261" i="25"/>
  <c r="AD260" i="25"/>
  <c r="AD381" i="25"/>
  <c r="AD16" i="25"/>
  <c r="F17" i="25"/>
  <c r="L16" i="23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L138" i="25" l="1"/>
  <c r="K139" i="25" s="1"/>
  <c r="Q138" i="25"/>
  <c r="G138" i="25"/>
  <c r="AB261" i="25"/>
  <c r="Z139" i="25"/>
  <c r="P139" i="25"/>
  <c r="AE16" i="25"/>
  <c r="AF16" i="25" s="1"/>
  <c r="AB17" i="25"/>
  <c r="AA17" i="25" s="1"/>
  <c r="AD381" i="23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Q261" i="25" l="1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AE16" i="23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F262" i="25" l="1"/>
  <c r="AD261" i="25"/>
  <c r="AD17" i="25"/>
  <c r="F18" i="25"/>
  <c r="AB139" i="25"/>
  <c r="AA139" i="25" s="1"/>
  <c r="AD138" i="23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L139" i="25" l="1"/>
  <c r="Q139" i="25"/>
  <c r="G139" i="25"/>
  <c r="K140" i="25"/>
  <c r="AB18" i="25"/>
  <c r="AA18" i="25" s="1"/>
  <c r="AE17" i="25"/>
  <c r="AF17" i="25" s="1"/>
  <c r="Z140" i="25"/>
  <c r="P140" i="25"/>
  <c r="AB262" i="25"/>
  <c r="AD17" i="23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Q262" i="25" l="1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L262" i="23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F263" i="25" l="1"/>
  <c r="AD262" i="25"/>
  <c r="F19" i="25"/>
  <c r="AD18" i="25"/>
  <c r="AB140" i="25"/>
  <c r="AA140" i="25" s="1"/>
  <c r="AD139" i="23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L140" i="25" l="1"/>
  <c r="Q140" i="25"/>
  <c r="G140" i="25"/>
  <c r="Z141" i="25"/>
  <c r="P141" i="25"/>
  <c r="K141" i="25"/>
  <c r="AE18" i="25"/>
  <c r="AF18" i="25" s="1"/>
  <c r="AB19" i="25"/>
  <c r="AA19" i="25" s="1"/>
  <c r="AB263" i="25"/>
  <c r="AB263" i="23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Q263" i="25" l="1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Q140" i="23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AD19" i="25" l="1"/>
  <c r="F20" i="25"/>
  <c r="AB141" i="25"/>
  <c r="AA141" i="25" s="1"/>
  <c r="AD263" i="25"/>
  <c r="F264" i="25"/>
  <c r="AA19" i="23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L141" i="25" l="1"/>
  <c r="Q141" i="25"/>
  <c r="G141" i="25"/>
  <c r="AB264" i="25"/>
  <c r="P142" i="25"/>
  <c r="Z142" i="25"/>
  <c r="K142" i="25"/>
  <c r="AE19" i="25"/>
  <c r="AF19" i="25" s="1"/>
  <c r="AB20" i="25"/>
  <c r="AA20" i="25" s="1"/>
  <c r="AB141" i="23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Q264" i="25" l="1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V264" i="23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F265" i="25" l="1"/>
  <c r="AD264" i="25"/>
  <c r="AD20" i="25"/>
  <c r="F21" i="25"/>
  <c r="AB142" i="25"/>
  <c r="AA142" i="25" s="1"/>
  <c r="AA20" i="23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L142" i="25" l="1"/>
  <c r="K143" i="25" s="1"/>
  <c r="Q142" i="25"/>
  <c r="P143" i="25" s="1"/>
  <c r="G142" i="25"/>
  <c r="Z143" i="25"/>
  <c r="AE20" i="25"/>
  <c r="AF20" i="25" s="1"/>
  <c r="AB21" i="25"/>
  <c r="AA21" i="25" s="1"/>
  <c r="AB265" i="25"/>
  <c r="AB142" i="23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Q265" i="25" l="1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21" i="23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AB143" i="25" l="1"/>
  <c r="AA143" i="25" s="1"/>
  <c r="F266" i="25"/>
  <c r="AD265" i="25"/>
  <c r="AD21" i="25"/>
  <c r="F22" i="25"/>
  <c r="AD265" i="23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L143" i="25" l="1"/>
  <c r="K144" i="25" s="1"/>
  <c r="Q143" i="25"/>
  <c r="P144" i="25" s="1"/>
  <c r="G143" i="25"/>
  <c r="AE21" i="25"/>
  <c r="AF21" i="25" s="1"/>
  <c r="AB22" i="25"/>
  <c r="AA22" i="25" s="1"/>
  <c r="AB266" i="25"/>
  <c r="Z144" i="25"/>
  <c r="AD21" i="23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Q266" i="25" l="1"/>
  <c r="V266" i="25"/>
  <c r="L266" i="25"/>
  <c r="K267" i="25" s="1"/>
  <c r="L22" i="25"/>
  <c r="Q22" i="25"/>
  <c r="P23" i="25" s="1"/>
  <c r="G266" i="25"/>
  <c r="G22" i="25"/>
  <c r="AD143" i="25"/>
  <c r="F144" i="25"/>
  <c r="P267" i="25"/>
  <c r="U267" i="25"/>
  <c r="AC22" i="25"/>
  <c r="Z23" i="25"/>
  <c r="K23" i="25"/>
  <c r="L143" i="23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F267" i="25" l="1"/>
  <c r="AD266" i="25"/>
  <c r="AD22" i="25"/>
  <c r="F23" i="25"/>
  <c r="AB144" i="25"/>
  <c r="AA144" i="25" s="1"/>
  <c r="AD266" i="23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L144" i="25" l="1"/>
  <c r="K145" i="25" s="1"/>
  <c r="Q144" i="25"/>
  <c r="P145" i="25" s="1"/>
  <c r="G144" i="25"/>
  <c r="Z145" i="25"/>
  <c r="AB23" i="25"/>
  <c r="AA23" i="25" s="1"/>
  <c r="AE22" i="25"/>
  <c r="AF22" i="25" s="1"/>
  <c r="AB267" i="25"/>
  <c r="AD22" i="23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Q267" i="25" l="1"/>
  <c r="P268" i="25" s="1"/>
  <c r="V267" i="25"/>
  <c r="L23" i="25"/>
  <c r="Q23" i="25"/>
  <c r="P24" i="25" s="1"/>
  <c r="L267" i="25"/>
  <c r="K268" i="25" s="1"/>
  <c r="G267" i="25"/>
  <c r="G23" i="25"/>
  <c r="K24" i="25"/>
  <c r="AC23" i="25"/>
  <c r="Z24" i="25"/>
  <c r="AD144" i="25"/>
  <c r="F145" i="25"/>
  <c r="U268" i="25"/>
  <c r="G144" i="23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AB145" i="25" l="1"/>
  <c r="AA145" i="25" s="1"/>
  <c r="AD267" i="25"/>
  <c r="F268" i="25"/>
  <c r="F24" i="25"/>
  <c r="AD23" i="25"/>
  <c r="F268" i="23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L145" i="25" l="1"/>
  <c r="K146" i="25" s="1"/>
  <c r="Q145" i="25"/>
  <c r="G145" i="25"/>
  <c r="AB268" i="25"/>
  <c r="AB24" i="25"/>
  <c r="AA24" i="25" s="1"/>
  <c r="AE23" i="25"/>
  <c r="AF23" i="25" s="1"/>
  <c r="P146" i="25"/>
  <c r="Z146" i="25"/>
  <c r="AD23" i="23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Q268" i="25" l="1"/>
  <c r="V268" i="25"/>
  <c r="L24" i="25"/>
  <c r="K25" i="25" s="1"/>
  <c r="Q24" i="25"/>
  <c r="P25" i="25" s="1"/>
  <c r="L268" i="25"/>
  <c r="K269" i="25" s="1"/>
  <c r="P269" i="25"/>
  <c r="G24" i="25"/>
  <c r="G268" i="25"/>
  <c r="AD145" i="25"/>
  <c r="F146" i="25"/>
  <c r="Z25" i="25"/>
  <c r="AC24" i="25"/>
  <c r="U269" i="25"/>
  <c r="G145" i="23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AD24" i="25" l="1"/>
  <c r="F25" i="25"/>
  <c r="F269" i="25"/>
  <c r="AD268" i="25"/>
  <c r="AB146" i="25"/>
  <c r="AA146" i="25" s="1"/>
  <c r="AD268" i="23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L146" i="25" l="1"/>
  <c r="K147" i="25" s="1"/>
  <c r="Q146" i="25"/>
  <c r="P147" i="25" s="1"/>
  <c r="G146" i="25"/>
  <c r="AB269" i="25"/>
  <c r="Z147" i="25"/>
  <c r="AE24" i="25"/>
  <c r="AF24" i="25" s="1"/>
  <c r="AB25" i="25"/>
  <c r="AA25" i="25" s="1"/>
  <c r="AD24" i="23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Q269" i="25" l="1"/>
  <c r="V269" i="25"/>
  <c r="U270" i="25" s="1"/>
  <c r="L269" i="25"/>
  <c r="L25" i="25"/>
  <c r="Q25" i="25"/>
  <c r="P26" i="25" s="1"/>
  <c r="G25" i="25"/>
  <c r="G269" i="25"/>
  <c r="K270" i="25"/>
  <c r="AD146" i="25"/>
  <c r="F147" i="25"/>
  <c r="P270" i="25"/>
  <c r="Z26" i="25"/>
  <c r="AC25" i="25"/>
  <c r="K26" i="25"/>
  <c r="Q269" i="23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F270" i="25" l="1"/>
  <c r="AD269" i="25"/>
  <c r="AD25" i="25"/>
  <c r="F26" i="25"/>
  <c r="AB147" i="25"/>
  <c r="AA147" i="25" s="1"/>
  <c r="AD269" i="23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L147" i="25" l="1"/>
  <c r="Q147" i="25"/>
  <c r="P148" i="25" s="1"/>
  <c r="G147" i="25"/>
  <c r="K148" i="25"/>
  <c r="AB26" i="25"/>
  <c r="AA26" i="25" s="1"/>
  <c r="AE25" i="25"/>
  <c r="AF25" i="25" s="1"/>
  <c r="AB270" i="25"/>
  <c r="Z148" i="25"/>
  <c r="AB147" i="23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Q270" i="25" l="1"/>
  <c r="V270" i="25"/>
  <c r="L270" i="25"/>
  <c r="K271" i="25" s="1"/>
  <c r="L26" i="25"/>
  <c r="K27" i="25" s="1"/>
  <c r="Q26" i="25"/>
  <c r="P27" i="25" s="1"/>
  <c r="G26" i="25"/>
  <c r="G270" i="25"/>
  <c r="F148" i="25"/>
  <c r="AD147" i="25"/>
  <c r="U271" i="25"/>
  <c r="P271" i="25"/>
  <c r="AC26" i="25"/>
  <c r="Z27" i="25"/>
  <c r="L270" i="23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AD270" i="25" l="1"/>
  <c r="F271" i="25"/>
  <c r="F27" i="25"/>
  <c r="AD26" i="25"/>
  <c r="AB148" i="25"/>
  <c r="AA148" i="25" s="1"/>
  <c r="AC26" i="23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L148" i="25" l="1"/>
  <c r="Q148" i="25"/>
  <c r="G148" i="25"/>
  <c r="AE26" i="25"/>
  <c r="AF26" i="25" s="1"/>
  <c r="AB27" i="25"/>
  <c r="AA27" i="25" s="1"/>
  <c r="Z149" i="25"/>
  <c r="P149" i="25"/>
  <c r="K149" i="25"/>
  <c r="AB271" i="25"/>
  <c r="AB271" i="23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Q271" i="25" l="1"/>
  <c r="V271" i="25"/>
  <c r="L27" i="25"/>
  <c r="K28" i="25" s="1"/>
  <c r="Q27" i="25"/>
  <c r="P28" i="25" s="1"/>
  <c r="L271" i="25"/>
  <c r="K272" i="25" s="1"/>
  <c r="P272" i="25"/>
  <c r="G271" i="25"/>
  <c r="G27" i="25"/>
  <c r="AD148" i="25"/>
  <c r="F149" i="25"/>
  <c r="Z28" i="25"/>
  <c r="AC27" i="25"/>
  <c r="U272" i="25"/>
  <c r="AB27" i="23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AD27" i="25" l="1"/>
  <c r="F28" i="25"/>
  <c r="AD271" i="25"/>
  <c r="F272" i="25"/>
  <c r="AB149" i="25"/>
  <c r="AA149" i="25" s="1"/>
  <c r="F149" i="23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L149" i="25" l="1"/>
  <c r="K150" i="25" s="1"/>
  <c r="Q149" i="25"/>
  <c r="G149" i="25"/>
  <c r="Z150" i="25"/>
  <c r="P150" i="25"/>
  <c r="AB272" i="25"/>
  <c r="AE27" i="25"/>
  <c r="AF27" i="25" s="1"/>
  <c r="AB28" i="25"/>
  <c r="AA28" i="25" s="1"/>
  <c r="AB272" i="23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Q272" i="25" l="1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E27" i="23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AB150" i="25" l="1"/>
  <c r="AA150" i="25" s="1"/>
  <c r="AD272" i="25"/>
  <c r="F273" i="25"/>
  <c r="AD28" i="25"/>
  <c r="F29" i="25"/>
  <c r="AD149" i="23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L150" i="25" l="1"/>
  <c r="K151" i="25" s="1"/>
  <c r="Q150" i="25"/>
  <c r="G150" i="25"/>
  <c r="AB273" i="25"/>
  <c r="AE28" i="25"/>
  <c r="AF28" i="25" s="1"/>
  <c r="AB29" i="25"/>
  <c r="AA29" i="25" s="1"/>
  <c r="P151" i="25"/>
  <c r="Z151" i="25"/>
  <c r="AB273" i="23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Q273" i="25" l="1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L150" i="23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F274" i="25" l="1"/>
  <c r="AD273" i="25"/>
  <c r="AB151" i="25"/>
  <c r="AA151" i="25" s="1"/>
  <c r="AD29" i="25"/>
  <c r="F30" i="25"/>
  <c r="Q29" i="23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L151" i="25" l="1"/>
  <c r="K152" i="25" s="1"/>
  <c r="Q151" i="25"/>
  <c r="G151" i="25"/>
  <c r="AE29" i="25"/>
  <c r="AF29" i="25" s="1"/>
  <c r="AB30" i="25"/>
  <c r="AA30" i="25" s="1"/>
  <c r="Z152" i="25"/>
  <c r="P152" i="25"/>
  <c r="AB274" i="25"/>
  <c r="AB274" i="23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Q274" i="25" l="1"/>
  <c r="V274" i="25"/>
  <c r="U275" i="25" s="1"/>
  <c r="L30" i="25"/>
  <c r="Q30" i="25"/>
  <c r="P31" i="25" s="1"/>
  <c r="L274" i="25"/>
  <c r="K275" i="25" s="1"/>
  <c r="P275" i="25"/>
  <c r="G274" i="25"/>
  <c r="G30" i="25"/>
  <c r="AD151" i="25"/>
  <c r="F152" i="25"/>
  <c r="AC30" i="25"/>
  <c r="Z31" i="25"/>
  <c r="K31" i="25"/>
  <c r="L151" i="23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AB152" i="25" l="1"/>
  <c r="AA152" i="25" s="1"/>
  <c r="AD274" i="25"/>
  <c r="F275" i="25"/>
  <c r="AD30" i="25"/>
  <c r="F31" i="25"/>
  <c r="Q30" i="23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L152" i="25" l="1"/>
  <c r="K153" i="25" s="1"/>
  <c r="Q152" i="25"/>
  <c r="G152" i="25"/>
  <c r="AB31" i="25"/>
  <c r="AA31" i="25" s="1"/>
  <c r="AE30" i="25"/>
  <c r="AF30" i="25" s="1"/>
  <c r="AB275" i="25"/>
  <c r="Z153" i="25"/>
  <c r="P153" i="25"/>
  <c r="AB275" i="23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Q275" i="25" l="1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E30" i="23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AC31" i="25" l="1"/>
  <c r="AD275" i="25"/>
  <c r="F276" i="25"/>
  <c r="F32" i="25"/>
  <c r="AD31" i="25"/>
  <c r="AB153" i="25"/>
  <c r="AA153" i="25" s="1"/>
  <c r="AD152" i="23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L153" i="25" l="1"/>
  <c r="K154" i="25" s="1"/>
  <c r="Q153" i="25"/>
  <c r="P154" i="25" s="1"/>
  <c r="G153" i="25"/>
  <c r="AB32" i="25"/>
  <c r="AA32" i="25" s="1"/>
  <c r="AE31" i="25"/>
  <c r="AF31" i="25" s="1"/>
  <c r="Z154" i="25"/>
  <c r="AB276" i="25"/>
  <c r="AD31" i="23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Q276" i="25" l="1"/>
  <c r="V276" i="25"/>
  <c r="U277" i="25" s="1"/>
  <c r="L276" i="25"/>
  <c r="K277" i="25" s="1"/>
  <c r="P277" i="25"/>
  <c r="L32" i="25"/>
  <c r="K33" i="25" s="1"/>
  <c r="Q32" i="25"/>
  <c r="P33" i="25" s="1"/>
  <c r="G32" i="25"/>
  <c r="G276" i="25"/>
  <c r="AD153" i="25"/>
  <c r="F154" i="25"/>
  <c r="Z33" i="25"/>
  <c r="V276" i="23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AC32" i="25" l="1"/>
  <c r="AD276" i="25"/>
  <c r="F277" i="25"/>
  <c r="AD32" i="25"/>
  <c r="F33" i="25"/>
  <c r="AB154" i="25"/>
  <c r="AA154" i="25" s="1"/>
  <c r="F154" i="23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L154" i="25" l="1"/>
  <c r="Q154" i="25"/>
  <c r="G154" i="25"/>
  <c r="K155" i="25"/>
  <c r="Z155" i="25"/>
  <c r="P155" i="25"/>
  <c r="AE32" i="25"/>
  <c r="AF32" i="25" s="1"/>
  <c r="AB33" i="25"/>
  <c r="AA33" i="25" s="1"/>
  <c r="AB277" i="25"/>
  <c r="AD32" i="23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Q277" i="25" l="1"/>
  <c r="V277" i="25"/>
  <c r="L33" i="25"/>
  <c r="Q33" i="25"/>
  <c r="P34" i="25" s="1"/>
  <c r="L277" i="25"/>
  <c r="K278" i="25" s="1"/>
  <c r="P278" i="25"/>
  <c r="G277" i="25"/>
  <c r="G33" i="25"/>
  <c r="Z34" i="25"/>
  <c r="AC33" i="25"/>
  <c r="K34" i="25"/>
  <c r="AD154" i="25"/>
  <c r="F155" i="25"/>
  <c r="U278" i="25"/>
  <c r="Q277" i="23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AB155" i="25" l="1"/>
  <c r="AA155" i="25" s="1"/>
  <c r="AD33" i="25"/>
  <c r="F34" i="25"/>
  <c r="AD277" i="25"/>
  <c r="F278" i="25"/>
  <c r="AD277" i="23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L155" i="25" l="1"/>
  <c r="K156" i="25" s="1"/>
  <c r="Q155" i="25"/>
  <c r="G155" i="25"/>
  <c r="AB34" i="25"/>
  <c r="AA34" i="25" s="1"/>
  <c r="AE33" i="25"/>
  <c r="AF33" i="25" s="1"/>
  <c r="AB278" i="25"/>
  <c r="Z156" i="25"/>
  <c r="P156" i="25"/>
  <c r="AB155" i="23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Q278" i="25" l="1"/>
  <c r="P279" i="25" s="1"/>
  <c r="V278" i="25"/>
  <c r="L278" i="25"/>
  <c r="K279" i="25" s="1"/>
  <c r="L34" i="25"/>
  <c r="K35" i="25" s="1"/>
  <c r="Q34" i="25"/>
  <c r="P35" i="25" s="1"/>
  <c r="G34" i="25"/>
  <c r="G278" i="25"/>
  <c r="F156" i="25"/>
  <c r="AD155" i="25"/>
  <c r="U279" i="25"/>
  <c r="AC34" i="25"/>
  <c r="Z35" i="25"/>
  <c r="AB34" i="23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F35" i="25" l="1"/>
  <c r="AD34" i="25"/>
  <c r="AD278" i="25"/>
  <c r="F279" i="25"/>
  <c r="AB156" i="25"/>
  <c r="AA156" i="25" s="1"/>
  <c r="AD155" i="23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L156" i="25" l="1"/>
  <c r="Q156" i="25"/>
  <c r="G156" i="25"/>
  <c r="K157" i="25"/>
  <c r="Z157" i="25"/>
  <c r="P157" i="25"/>
  <c r="AB279" i="25"/>
  <c r="AE34" i="25"/>
  <c r="AF34" i="25" s="1"/>
  <c r="AB35" i="25"/>
  <c r="AA35" i="25" s="1"/>
  <c r="AB279" i="23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Q279" i="25" l="1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35" i="23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AB157" i="25" l="1"/>
  <c r="AA157" i="25" s="1"/>
  <c r="AD279" i="25"/>
  <c r="F280" i="25"/>
  <c r="AD35" i="25"/>
  <c r="F36" i="25"/>
  <c r="F157" i="23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L157" i="25" l="1"/>
  <c r="Q157" i="25"/>
  <c r="G157" i="25"/>
  <c r="AB280" i="25"/>
  <c r="Z158" i="25"/>
  <c r="P158" i="25"/>
  <c r="K158" i="25"/>
  <c r="AE35" i="25"/>
  <c r="AF35" i="25" s="1"/>
  <c r="AB36" i="25"/>
  <c r="AA36" i="25" s="1"/>
  <c r="AB280" i="23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Q280" i="25" l="1"/>
  <c r="P281" i="25" s="1"/>
  <c r="V280" i="25"/>
  <c r="U281" i="25" s="1"/>
  <c r="L280" i="25"/>
  <c r="K281" i="25" s="1"/>
  <c r="L36" i="25"/>
  <c r="Q36" i="25"/>
  <c r="P37" i="25" s="1"/>
  <c r="G280" i="25"/>
  <c r="G36" i="25"/>
  <c r="K37" i="25"/>
  <c r="F158" i="25"/>
  <c r="AD157" i="25"/>
  <c r="AC36" i="25"/>
  <c r="Z37" i="25"/>
  <c r="AE35" i="23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AD280" i="25" l="1"/>
  <c r="F281" i="25"/>
  <c r="AD36" i="25"/>
  <c r="F37" i="25"/>
  <c r="AB158" i="25"/>
  <c r="AA158" i="25" s="1"/>
  <c r="AD157" i="23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L158" i="25" l="1"/>
  <c r="K159" i="25" s="1"/>
  <c r="Q158" i="25"/>
  <c r="P159" i="25" s="1"/>
  <c r="G158" i="25"/>
  <c r="Z159" i="25"/>
  <c r="AE36" i="25"/>
  <c r="AF36" i="25" s="1"/>
  <c r="AB37" i="25"/>
  <c r="AA37" i="25" s="1"/>
  <c r="AB281" i="25"/>
  <c r="F37" i="23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Q281" i="25" l="1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L158" i="23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AB159" i="25" l="1"/>
  <c r="AA159" i="25" s="1"/>
  <c r="AD37" i="25"/>
  <c r="F38" i="25"/>
  <c r="AD281" i="25"/>
  <c r="F282" i="25"/>
  <c r="Q37" i="23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L159" i="25" l="1"/>
  <c r="K160" i="25" s="1"/>
  <c r="Q159" i="25"/>
  <c r="G159" i="25"/>
  <c r="AB282" i="25"/>
  <c r="AE37" i="25"/>
  <c r="AF37" i="25" s="1"/>
  <c r="AB38" i="25"/>
  <c r="AA38" i="25" s="1"/>
  <c r="Z160" i="25"/>
  <c r="P160" i="25"/>
  <c r="AB282" i="23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Q282" i="25" l="1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L159" i="23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AD282" i="25" l="1"/>
  <c r="F283" i="25"/>
  <c r="AB160" i="25"/>
  <c r="AA160" i="25" s="1"/>
  <c r="AD38" i="25"/>
  <c r="F39" i="25"/>
  <c r="Q38" i="23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L160" i="25" l="1"/>
  <c r="Q160" i="25"/>
  <c r="G160" i="25"/>
  <c r="AB39" i="25"/>
  <c r="AA39" i="25" s="1"/>
  <c r="AE38" i="25"/>
  <c r="AF38" i="25" s="1"/>
  <c r="K161" i="25"/>
  <c r="P161" i="25"/>
  <c r="Z161" i="25"/>
  <c r="AB283" i="25"/>
  <c r="AB283" i="23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Q283" i="25" l="1"/>
  <c r="V283" i="25"/>
  <c r="U284" i="25" s="1"/>
  <c r="L39" i="25"/>
  <c r="Q39" i="25"/>
  <c r="P40" i="25" s="1"/>
  <c r="L283" i="25"/>
  <c r="K284" i="25" s="1"/>
  <c r="P284" i="25"/>
  <c r="G39" i="25"/>
  <c r="G283" i="25"/>
  <c r="AD160" i="25"/>
  <c r="F161" i="25"/>
  <c r="AC39" i="25"/>
  <c r="Z40" i="25"/>
  <c r="K40" i="25"/>
  <c r="AE38" i="23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AD283" i="25" l="1"/>
  <c r="F284" i="25"/>
  <c r="F40" i="25"/>
  <c r="AD39" i="25"/>
  <c r="AB161" i="25"/>
  <c r="AA161" i="25" s="1"/>
  <c r="AD160" i="23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L161" i="25" l="1"/>
  <c r="Q161" i="25"/>
  <c r="G161" i="25"/>
  <c r="AB40" i="25"/>
  <c r="AA40" i="25" s="1"/>
  <c r="AE39" i="25"/>
  <c r="AF39" i="25" s="1"/>
  <c r="P162" i="25"/>
  <c r="K162" i="25"/>
  <c r="Z162" i="25"/>
  <c r="AB284" i="25"/>
  <c r="AD39" i="23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Q284" i="25" l="1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V284" i="23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AD284" i="25" l="1"/>
  <c r="F285" i="25"/>
  <c r="AD40" i="25"/>
  <c r="F41" i="25"/>
  <c r="AB162" i="25"/>
  <c r="AA162" i="25" s="1"/>
  <c r="F162" i="23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L162" i="25" l="1"/>
  <c r="Q162" i="25"/>
  <c r="G162" i="25"/>
  <c r="AB285" i="25"/>
  <c r="Z163" i="25"/>
  <c r="P163" i="25"/>
  <c r="K163" i="25"/>
  <c r="AE40" i="25"/>
  <c r="AF40" i="25" s="1"/>
  <c r="AB41" i="25"/>
  <c r="AA41" i="25" s="1"/>
  <c r="AB162" i="23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Q285" i="25" l="1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E40" i="23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AB163" i="25" l="1"/>
  <c r="AA163" i="25" s="1"/>
  <c r="AD285" i="25"/>
  <c r="F286" i="25"/>
  <c r="AD41" i="25"/>
  <c r="F42" i="25"/>
  <c r="AD285" i="23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L163" i="25" l="1"/>
  <c r="K164" i="25" s="1"/>
  <c r="Q163" i="25"/>
  <c r="G163" i="25"/>
  <c r="AB42" i="25"/>
  <c r="AA42" i="25" s="1"/>
  <c r="AE41" i="25"/>
  <c r="AF41" i="25" s="1"/>
  <c r="AB286" i="25"/>
  <c r="Z164" i="25"/>
  <c r="P164" i="25"/>
  <c r="AD41" i="23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Q286" i="25" l="1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AA163" i="23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F43" i="25" l="1"/>
  <c r="AD42" i="25"/>
  <c r="F287" i="25"/>
  <c r="AD286" i="25"/>
  <c r="AB164" i="25"/>
  <c r="AA164" i="25" s="1"/>
  <c r="AD163" i="23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L164" i="25" l="1"/>
  <c r="K165" i="25" s="1"/>
  <c r="Q164" i="25"/>
  <c r="P165" i="25" s="1"/>
  <c r="G164" i="25"/>
  <c r="Z165" i="25"/>
  <c r="AB287" i="25"/>
  <c r="AE42" i="25"/>
  <c r="AF42" i="25" s="1"/>
  <c r="AB43" i="25"/>
  <c r="AA43" i="25" s="1"/>
  <c r="F43" i="23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Q287" i="25" l="1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G287" i="23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AB165" i="25" l="1"/>
  <c r="AA165" i="25" s="1"/>
  <c r="AD287" i="25"/>
  <c r="F288" i="25"/>
  <c r="AD43" i="25"/>
  <c r="F44" i="25"/>
  <c r="AA43" i="23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L165" i="25" l="1"/>
  <c r="Q165" i="25"/>
  <c r="G165" i="25"/>
  <c r="AE43" i="25"/>
  <c r="AF43" i="25" s="1"/>
  <c r="AB44" i="25"/>
  <c r="AA44" i="25" s="1"/>
  <c r="AB288" i="25"/>
  <c r="Z166" i="25"/>
  <c r="P166" i="25"/>
  <c r="K166" i="25"/>
  <c r="AB165" i="23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Q288" i="25" l="1"/>
  <c r="P289" i="25" s="1"/>
  <c r="V288" i="25"/>
  <c r="U289" i="25" s="1"/>
  <c r="L288" i="25"/>
  <c r="K289" i="25" s="1"/>
  <c r="L44" i="25"/>
  <c r="Q44" i="25"/>
  <c r="P45" i="25" s="1"/>
  <c r="G288" i="25"/>
  <c r="G44" i="25"/>
  <c r="K45" i="25"/>
  <c r="F166" i="25"/>
  <c r="AD165" i="25"/>
  <c r="AC44" i="25"/>
  <c r="Z45" i="25"/>
  <c r="G288" i="23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AD288" i="25" l="1"/>
  <c r="F289" i="25"/>
  <c r="AD44" i="25"/>
  <c r="F45" i="25"/>
  <c r="AB166" i="25"/>
  <c r="AA166" i="25" s="1"/>
  <c r="AA44" i="23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L166" i="25" l="1"/>
  <c r="Q166" i="25"/>
  <c r="G166" i="25"/>
  <c r="P167" i="25"/>
  <c r="K167" i="25"/>
  <c r="Z167" i="25"/>
  <c r="AE44" i="25"/>
  <c r="AF44" i="25" s="1"/>
  <c r="AB45" i="25"/>
  <c r="AA45" i="25" s="1"/>
  <c r="AB289" i="25"/>
  <c r="AB166" i="23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Q289" i="25" l="1"/>
  <c r="P290" i="25" s="1"/>
  <c r="V289" i="25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U290" i="25"/>
  <c r="L289" i="23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AB167" i="25" l="1"/>
  <c r="AA167" i="25" s="1"/>
  <c r="AD45" i="25"/>
  <c r="F46" i="25"/>
  <c r="AD289" i="25"/>
  <c r="F290" i="25"/>
  <c r="L45" i="23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L167" i="25" l="1"/>
  <c r="K168" i="25" s="1"/>
  <c r="Q167" i="25"/>
  <c r="P168" i="25" s="1"/>
  <c r="G167" i="25"/>
  <c r="AB290" i="25"/>
  <c r="AE45" i="25"/>
  <c r="AF45" i="25" s="1"/>
  <c r="AB46" i="25"/>
  <c r="AA46" i="25" s="1"/>
  <c r="Z168" i="25"/>
  <c r="AB290" i="23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Q290" i="25" l="1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L167" i="23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F291" i="25" l="1"/>
  <c r="AD290" i="25"/>
  <c r="AD46" i="25"/>
  <c r="F47" i="25"/>
  <c r="AB168" i="25"/>
  <c r="AA168" i="25" s="1"/>
  <c r="Q46" i="23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L168" i="25" l="1"/>
  <c r="Q168" i="25"/>
  <c r="P169" i="25" s="1"/>
  <c r="G168" i="25"/>
  <c r="K169" i="25"/>
  <c r="Z169" i="25"/>
  <c r="AB47" i="25"/>
  <c r="AA47" i="25" s="1"/>
  <c r="AE46" i="25"/>
  <c r="AF46" i="25" s="1"/>
  <c r="AB291" i="25"/>
  <c r="AB291" i="23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Q291" i="25" l="1"/>
  <c r="V291" i="25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U292" i="25"/>
  <c r="P292" i="25"/>
  <c r="G168" i="23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F48" i="25" l="1"/>
  <c r="AD47" i="25"/>
  <c r="AB169" i="25"/>
  <c r="AA169" i="25" s="1"/>
  <c r="AD291" i="25"/>
  <c r="F292" i="25"/>
  <c r="L47" i="23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L169" i="25" l="1"/>
  <c r="K170" i="25" s="1"/>
  <c r="Q169" i="25"/>
  <c r="G169" i="25"/>
  <c r="AB292" i="25"/>
  <c r="P170" i="25"/>
  <c r="Z170" i="25"/>
  <c r="AB48" i="25"/>
  <c r="AA48" i="25" s="1"/>
  <c r="AE47" i="25"/>
  <c r="AF47" i="25" s="1"/>
  <c r="AB169" i="23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Q292" i="25" l="1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L292" i="23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AB170" i="25" l="1"/>
  <c r="AA170" i="25" s="1"/>
  <c r="AD292" i="25"/>
  <c r="F293" i="25"/>
  <c r="AD48" i="25"/>
  <c r="F49" i="25"/>
  <c r="F293" i="23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L170" i="25" l="1"/>
  <c r="K171" i="25" s="1"/>
  <c r="Q170" i="25"/>
  <c r="G170" i="25"/>
  <c r="AE48" i="25"/>
  <c r="AF48" i="25" s="1"/>
  <c r="AB49" i="25"/>
  <c r="AA49" i="25" s="1"/>
  <c r="AB293" i="25"/>
  <c r="Z171" i="25"/>
  <c r="P171" i="25"/>
  <c r="AD48" i="23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Q293" i="25" l="1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A170" i="23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AD293" i="25" l="1"/>
  <c r="F294" i="25"/>
  <c r="AD49" i="25"/>
  <c r="F50" i="25"/>
  <c r="AB171" i="25"/>
  <c r="AA171" i="25" s="1"/>
  <c r="AC49" i="23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L171" i="25" l="1"/>
  <c r="K172" i="25" s="1"/>
  <c r="Q171" i="25"/>
  <c r="P172" i="25" s="1"/>
  <c r="G171" i="25"/>
  <c r="Z172" i="25"/>
  <c r="AB50" i="25"/>
  <c r="AA50" i="25" s="1"/>
  <c r="AE49" i="25"/>
  <c r="AF49" i="25" s="1"/>
  <c r="AB294" i="25"/>
  <c r="AB171" i="23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Q294" i="25" l="1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Q294" i="23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F51" i="25" l="1"/>
  <c r="AD50" i="25"/>
  <c r="AB172" i="25"/>
  <c r="AA172" i="25" s="1"/>
  <c r="F295" i="25"/>
  <c r="AD294" i="25"/>
  <c r="AC50" i="23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L172" i="25" l="1"/>
  <c r="Q172" i="25"/>
  <c r="P173" i="25" s="1"/>
  <c r="G172" i="25"/>
  <c r="AB295" i="25"/>
  <c r="Z173" i="25"/>
  <c r="K173" i="25"/>
  <c r="AE50" i="25"/>
  <c r="AF50" i="25" s="1"/>
  <c r="AB51" i="25"/>
  <c r="AA51" i="25" s="1"/>
  <c r="AB172" i="23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Q295" i="25" l="1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B51" i="23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AD51" i="25" l="1"/>
  <c r="F52" i="25"/>
  <c r="F296" i="25"/>
  <c r="AD295" i="25"/>
  <c r="AB173" i="25"/>
  <c r="AA173" i="25" s="1"/>
  <c r="AD295" i="23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L173" i="25" l="1"/>
  <c r="Q173" i="25"/>
  <c r="P174" i="25" s="1"/>
  <c r="G173" i="25"/>
  <c r="Z174" i="25"/>
  <c r="K174" i="25"/>
  <c r="AB296" i="25"/>
  <c r="AE51" i="25"/>
  <c r="AF51" i="25" s="1"/>
  <c r="AB52" i="25"/>
  <c r="AA52" i="25" s="1"/>
  <c r="AB173" i="23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Q296" i="25" l="1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G296" i="23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AB174" i="25" l="1"/>
  <c r="AA174" i="25" s="1"/>
  <c r="AD296" i="25"/>
  <c r="F297" i="25"/>
  <c r="AD52" i="25"/>
  <c r="F53" i="25"/>
  <c r="AA52" i="23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L174" i="25" l="1"/>
  <c r="K175" i="25" s="1"/>
  <c r="Q174" i="25"/>
  <c r="P175" i="25" s="1"/>
  <c r="G174" i="25"/>
  <c r="AE52" i="25"/>
  <c r="AF52" i="25" s="1"/>
  <c r="AB53" i="25"/>
  <c r="AA53" i="25" s="1"/>
  <c r="AB297" i="25"/>
  <c r="Z175" i="25"/>
  <c r="AB174" i="23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Q297" i="25" l="1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V297" i="23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AD297" i="25" l="1"/>
  <c r="F298" i="25"/>
  <c r="AD53" i="25"/>
  <c r="F54" i="25"/>
  <c r="AB175" i="25"/>
  <c r="AA175" i="25" s="1"/>
  <c r="Q53" i="23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L175" i="25" l="1"/>
  <c r="K176" i="25" s="1"/>
  <c r="Q175" i="25"/>
  <c r="G175" i="25"/>
  <c r="Z176" i="25"/>
  <c r="P176" i="25"/>
  <c r="AE53" i="25"/>
  <c r="AF53" i="25" s="1"/>
  <c r="AB54" i="25"/>
  <c r="AA54" i="25" s="1"/>
  <c r="AB298" i="25"/>
  <c r="AB175" i="23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Q298" i="25" l="1"/>
  <c r="V298" i="25"/>
  <c r="L54" i="25"/>
  <c r="Q54" i="25"/>
  <c r="P55" i="25" s="1"/>
  <c r="L298" i="25"/>
  <c r="K299" i="25" s="1"/>
  <c r="G298" i="25"/>
  <c r="G54" i="25"/>
  <c r="K55" i="25"/>
  <c r="AC54" i="25"/>
  <c r="Z55" i="25"/>
  <c r="AD175" i="25"/>
  <c r="F176" i="25"/>
  <c r="U299" i="25"/>
  <c r="P299" i="25"/>
  <c r="AE53" i="23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AB176" i="25" l="1"/>
  <c r="AA176" i="25" s="1"/>
  <c r="AD298" i="25"/>
  <c r="F299" i="25"/>
  <c r="AD54" i="25"/>
  <c r="F55" i="25"/>
  <c r="AD175" i="23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L176" i="25" l="1"/>
  <c r="K177" i="25" s="1"/>
  <c r="Q176" i="25"/>
  <c r="P177" i="25" s="1"/>
  <c r="G176" i="25"/>
  <c r="AB55" i="25"/>
  <c r="AA55" i="25" s="1"/>
  <c r="AE54" i="25"/>
  <c r="AF54" i="25" s="1"/>
  <c r="AB299" i="25"/>
  <c r="Z177" i="25"/>
  <c r="AD54" i="23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Q299" i="25" l="1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G176" i="23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F300" i="25" l="1"/>
  <c r="AD299" i="25"/>
  <c r="F56" i="25"/>
  <c r="AD55" i="25"/>
  <c r="AB177" i="25"/>
  <c r="AA177" i="25" s="1"/>
  <c r="L55" i="23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L177" i="25" l="1"/>
  <c r="K178" i="25" s="1"/>
  <c r="Q177" i="25"/>
  <c r="P178" i="25" s="1"/>
  <c r="G177" i="25"/>
  <c r="Z178" i="25"/>
  <c r="AB300" i="25"/>
  <c r="AB56" i="25"/>
  <c r="AA56" i="25" s="1"/>
  <c r="AE55" i="25"/>
  <c r="AF55" i="25" s="1"/>
  <c r="AB300" i="23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Q300" i="25" l="1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E55" i="23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AB178" i="25" l="1"/>
  <c r="AA178" i="25" s="1"/>
  <c r="AD300" i="25"/>
  <c r="F301" i="25"/>
  <c r="AD56" i="25"/>
  <c r="F57" i="25"/>
  <c r="F178" i="23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L178" i="25" l="1"/>
  <c r="Q178" i="25"/>
  <c r="P179" i="25" s="1"/>
  <c r="G178" i="25"/>
  <c r="AE56" i="25"/>
  <c r="AF56" i="25" s="1"/>
  <c r="AB57" i="25"/>
  <c r="AA57" i="25" s="1"/>
  <c r="AB301" i="25"/>
  <c r="Z179" i="25"/>
  <c r="K179" i="25"/>
  <c r="AD56" i="23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Q301" i="25" l="1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V301" i="23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AD301" i="25" l="1"/>
  <c r="F302" i="25"/>
  <c r="AD57" i="25"/>
  <c r="F58" i="25"/>
  <c r="AB179" i="25"/>
  <c r="AA179" i="25" s="1"/>
  <c r="AC57" i="23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L179" i="25" l="1"/>
  <c r="K180" i="25" s="1"/>
  <c r="Q179" i="25"/>
  <c r="P180" i="25" s="1"/>
  <c r="G179" i="25"/>
  <c r="Z180" i="25"/>
  <c r="AB58" i="25"/>
  <c r="AA58" i="25" s="1"/>
  <c r="AE57" i="25"/>
  <c r="AF57" i="25" s="1"/>
  <c r="AB302" i="25"/>
  <c r="AB302" i="23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Q302" i="25" l="1"/>
  <c r="P303" i="25" s="1"/>
  <c r="V302" i="25"/>
  <c r="U303" i="25" s="1"/>
  <c r="L58" i="25"/>
  <c r="Q58" i="25"/>
  <c r="P59" i="25" s="1"/>
  <c r="L302" i="25"/>
  <c r="K303" i="25" s="1"/>
  <c r="G302" i="25"/>
  <c r="G58" i="25"/>
  <c r="K59" i="25"/>
  <c r="AC58" i="25"/>
  <c r="Z59" i="25"/>
  <c r="AD179" i="25"/>
  <c r="F180" i="25"/>
  <c r="AA179" i="23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AD302" i="25" l="1"/>
  <c r="F303" i="25"/>
  <c r="AD58" i="25"/>
  <c r="F59" i="25"/>
  <c r="AB180" i="25"/>
  <c r="AA180" i="25" s="1"/>
  <c r="AC58" i="23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L180" i="25" l="1"/>
  <c r="Q180" i="25"/>
  <c r="P181" i="25" s="1"/>
  <c r="G180" i="25"/>
  <c r="AB303" i="25"/>
  <c r="Z181" i="25"/>
  <c r="K181" i="25"/>
  <c r="AB59" i="25"/>
  <c r="AA59" i="25" s="1"/>
  <c r="AE58" i="25"/>
  <c r="AF58" i="25" s="1"/>
  <c r="AB180" i="23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Q303" i="25" l="1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L303" i="23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AB181" i="25" l="1"/>
  <c r="AA181" i="25" s="1"/>
  <c r="F304" i="25"/>
  <c r="AD303" i="25"/>
  <c r="F60" i="25"/>
  <c r="AD59" i="25"/>
  <c r="AA59" i="23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L181" i="25" l="1"/>
  <c r="K182" i="25" s="1"/>
  <c r="Q181" i="25"/>
  <c r="P182" i="25" s="1"/>
  <c r="G181" i="25"/>
  <c r="AB60" i="25"/>
  <c r="AA60" i="25" s="1"/>
  <c r="AE59" i="25"/>
  <c r="AF59" i="25" s="1"/>
  <c r="AB304" i="25"/>
  <c r="Z182" i="25"/>
  <c r="AB181" i="23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Q304" i="25" l="1"/>
  <c r="V304" i="25"/>
  <c r="L60" i="25"/>
  <c r="K61" i="25" s="1"/>
  <c r="Q60" i="25"/>
  <c r="P61" i="25" s="1"/>
  <c r="L304" i="25"/>
  <c r="K305" i="25" s="1"/>
  <c r="P305" i="25"/>
  <c r="G304" i="25"/>
  <c r="G60" i="25"/>
  <c r="F182" i="25"/>
  <c r="AD181" i="25"/>
  <c r="U305" i="25"/>
  <c r="Z61" i="25"/>
  <c r="AC60" i="25"/>
  <c r="G304" i="23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AD304" i="25" l="1"/>
  <c r="F305" i="25"/>
  <c r="AB182" i="25"/>
  <c r="AA182" i="25" s="1"/>
  <c r="AD60" i="25"/>
  <c r="F61" i="25"/>
  <c r="AA60" i="23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L182" i="25" l="1"/>
  <c r="K183" i="25" s="1"/>
  <c r="Q182" i="25"/>
  <c r="G182" i="25"/>
  <c r="AE60" i="25"/>
  <c r="AF60" i="25" s="1"/>
  <c r="AB61" i="25"/>
  <c r="AA61" i="25" s="1"/>
  <c r="Z183" i="25"/>
  <c r="P183" i="25"/>
  <c r="AB305" i="25"/>
  <c r="AD60" i="23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Q305" i="25" l="1"/>
  <c r="V305" i="25"/>
  <c r="L61" i="25"/>
  <c r="K62" i="25" s="1"/>
  <c r="Q61" i="25"/>
  <c r="P62" i="25" s="1"/>
  <c r="L305" i="25"/>
  <c r="K306" i="25" s="1"/>
  <c r="P306" i="25"/>
  <c r="G305" i="25"/>
  <c r="G61" i="25"/>
  <c r="AD182" i="25"/>
  <c r="F183" i="25"/>
  <c r="AC61" i="25"/>
  <c r="Z62" i="25"/>
  <c r="U306" i="25"/>
  <c r="V305" i="23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F62" i="25" l="1"/>
  <c r="AD61" i="25"/>
  <c r="AD305" i="25"/>
  <c r="F306" i="25"/>
  <c r="AB183" i="25"/>
  <c r="AA183" i="25" s="1"/>
  <c r="F183" i="23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L183" i="25" l="1"/>
  <c r="Q183" i="25"/>
  <c r="P184" i="25" s="1"/>
  <c r="G183" i="25"/>
  <c r="K184" i="25"/>
  <c r="Z184" i="25"/>
  <c r="AB62" i="25"/>
  <c r="AA62" i="25" s="1"/>
  <c r="AE61" i="25"/>
  <c r="AF61" i="25" s="1"/>
  <c r="AB306" i="25"/>
  <c r="AB306" i="23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Q306" i="25" l="1"/>
  <c r="P307" i="25" s="1"/>
  <c r="V306" i="25"/>
  <c r="L62" i="25"/>
  <c r="Q62" i="25"/>
  <c r="P63" i="25" s="1"/>
  <c r="L306" i="25"/>
  <c r="K307" i="25" s="1"/>
  <c r="G306" i="25"/>
  <c r="G62" i="25"/>
  <c r="K63" i="25"/>
  <c r="AC62" i="25"/>
  <c r="Z63" i="25"/>
  <c r="AD183" i="25"/>
  <c r="F184" i="25"/>
  <c r="U307" i="25"/>
  <c r="AE61" i="23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AB184" i="25" l="1"/>
  <c r="AA184" i="25" s="1"/>
  <c r="AD62" i="25"/>
  <c r="F63" i="25"/>
  <c r="AD306" i="25"/>
  <c r="F307" i="25"/>
  <c r="AD183" i="23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L184" i="25" l="1"/>
  <c r="K185" i="25" s="1"/>
  <c r="Q184" i="25"/>
  <c r="P185" i="25" s="1"/>
  <c r="G184" i="25"/>
  <c r="AB307" i="25"/>
  <c r="AE62" i="25"/>
  <c r="AF62" i="25" s="1"/>
  <c r="AB63" i="25"/>
  <c r="AA63" i="25" s="1"/>
  <c r="Z185" i="25"/>
  <c r="AD62" i="23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Q307" i="25" l="1"/>
  <c r="P308" i="25" s="1"/>
  <c r="V307" i="25"/>
  <c r="U308" i="25" s="1"/>
  <c r="L63" i="25"/>
  <c r="Q63" i="25"/>
  <c r="P64" i="25" s="1"/>
  <c r="L307" i="25"/>
  <c r="K308" i="25" s="1"/>
  <c r="G63" i="25"/>
  <c r="K64" i="25"/>
  <c r="G307" i="25"/>
  <c r="Z64" i="25"/>
  <c r="AC63" i="25"/>
  <c r="F185" i="25"/>
  <c r="AD184" i="25"/>
  <c r="L307" i="23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AB185" i="25" l="1"/>
  <c r="AA185" i="25" s="1"/>
  <c r="F308" i="25"/>
  <c r="AD307" i="25"/>
  <c r="AD63" i="25"/>
  <c r="F64" i="25"/>
  <c r="AD184" i="23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L185" i="25" l="1"/>
  <c r="K186" i="25" s="1"/>
  <c r="Q185" i="25"/>
  <c r="P186" i="25" s="1"/>
  <c r="G185" i="25"/>
  <c r="AB64" i="25"/>
  <c r="AA64" i="25" s="1"/>
  <c r="AE63" i="25"/>
  <c r="AF63" i="25" s="1"/>
  <c r="AB308" i="25"/>
  <c r="Z186" i="25"/>
  <c r="AD63" i="23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Q308" i="25" l="1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G308" i="23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AB186" i="25" l="1"/>
  <c r="AA186" i="25" s="1"/>
  <c r="AD308" i="25"/>
  <c r="F309" i="25"/>
  <c r="F65" i="25"/>
  <c r="AD64" i="25"/>
  <c r="F186" i="23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L186" i="25" l="1"/>
  <c r="Q186" i="25"/>
  <c r="G186" i="25"/>
  <c r="AE64" i="25"/>
  <c r="AF64" i="25" s="1"/>
  <c r="AB65" i="25"/>
  <c r="AA65" i="25" s="1"/>
  <c r="AB309" i="25"/>
  <c r="Z187" i="25"/>
  <c r="P187" i="25"/>
  <c r="K187" i="25"/>
  <c r="AB309" i="23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Q309" i="25" l="1"/>
  <c r="V309" i="25"/>
  <c r="U310" i="25" s="1"/>
  <c r="L309" i="25"/>
  <c r="K310" i="25" s="1"/>
  <c r="P310" i="25"/>
  <c r="L65" i="25"/>
  <c r="K66" i="25" s="1"/>
  <c r="Q65" i="25"/>
  <c r="P66" i="25" s="1"/>
  <c r="G309" i="25"/>
  <c r="G65" i="25"/>
  <c r="AC65" i="25"/>
  <c r="Z66" i="25"/>
  <c r="AD186" i="25"/>
  <c r="F187" i="25"/>
  <c r="AA186" i="23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AD309" i="25" l="1"/>
  <c r="F310" i="25"/>
  <c r="AB187" i="25"/>
  <c r="AA187" i="25" s="1"/>
  <c r="AD65" i="25"/>
  <c r="F66" i="25"/>
  <c r="AC65" i="23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L187" i="25" l="1"/>
  <c r="K188" i="25" s="1"/>
  <c r="Q187" i="25"/>
  <c r="P188" i="25" s="1"/>
  <c r="G187" i="25"/>
  <c r="AE65" i="25"/>
  <c r="AF65" i="25" s="1"/>
  <c r="AB66" i="25"/>
  <c r="AA66" i="25" s="1"/>
  <c r="Z188" i="25"/>
  <c r="AB310" i="25"/>
  <c r="AB310" i="23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Q310" i="25" l="1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B66" i="23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AD66" i="25" l="1"/>
  <c r="F67" i="25"/>
  <c r="AD310" i="25"/>
  <c r="F311" i="25"/>
  <c r="AB188" i="25"/>
  <c r="AA188" i="25" s="1"/>
  <c r="AD187" i="23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L188" i="25" l="1"/>
  <c r="K189" i="25" s="1"/>
  <c r="Q188" i="25"/>
  <c r="G188" i="25"/>
  <c r="P189" i="25"/>
  <c r="Z189" i="25"/>
  <c r="AB311" i="25"/>
  <c r="AE66" i="25"/>
  <c r="AF66" i="25" s="1"/>
  <c r="AB67" i="25"/>
  <c r="AA67" i="25" s="1"/>
  <c r="F67" i="23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Q311" i="25" l="1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Q188" i="23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AB189" i="25" l="1"/>
  <c r="AA189" i="25" s="1"/>
  <c r="AD67" i="25"/>
  <c r="F68" i="25"/>
  <c r="F312" i="25"/>
  <c r="AD311" i="25"/>
  <c r="AD311" i="23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L189" i="25" l="1"/>
  <c r="Q189" i="25"/>
  <c r="P190" i="25" s="1"/>
  <c r="G189" i="25"/>
  <c r="K190" i="25"/>
  <c r="AB312" i="25"/>
  <c r="AE67" i="25"/>
  <c r="AF67" i="25" s="1"/>
  <c r="AB68" i="25"/>
  <c r="AA68" i="25" s="1"/>
  <c r="Z190" i="25"/>
  <c r="AB189" i="23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Q312" i="25" l="1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E67" i="23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AD312" i="25" l="1"/>
  <c r="F313" i="25"/>
  <c r="AB190" i="25"/>
  <c r="AA190" i="25" s="1"/>
  <c r="AD68" i="25"/>
  <c r="F69" i="25"/>
  <c r="F313" i="23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L190" i="25" l="1"/>
  <c r="Q190" i="25"/>
  <c r="P191" i="25" s="1"/>
  <c r="G190" i="25"/>
  <c r="K191" i="25"/>
  <c r="AB69" i="25"/>
  <c r="AA69" i="25" s="1"/>
  <c r="AE68" i="25"/>
  <c r="AF68" i="25" s="1"/>
  <c r="Z191" i="25"/>
  <c r="AB313" i="25"/>
  <c r="AD68" i="23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Q313" i="25" l="1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V313" i="23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AD313" i="25" l="1"/>
  <c r="F314" i="25"/>
  <c r="AB191" i="25"/>
  <c r="AA191" i="25" s="1"/>
  <c r="F70" i="25"/>
  <c r="AD69" i="25"/>
  <c r="Q69" i="23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L191" i="25" l="1"/>
  <c r="Q191" i="25"/>
  <c r="G191" i="25"/>
  <c r="AB70" i="25"/>
  <c r="AA70" i="25" s="1"/>
  <c r="AE69" i="25"/>
  <c r="AF69" i="25" s="1"/>
  <c r="P192" i="25"/>
  <c r="K192" i="25"/>
  <c r="Z192" i="25"/>
  <c r="AB314" i="25"/>
  <c r="AB314" i="23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Q314" i="25" l="1"/>
  <c r="V314" i="25"/>
  <c r="U315" i="25" s="1"/>
  <c r="L70" i="25"/>
  <c r="Q70" i="25"/>
  <c r="L314" i="25"/>
  <c r="K315" i="25" s="1"/>
  <c r="P315" i="25"/>
  <c r="G314" i="25"/>
  <c r="G70" i="25"/>
  <c r="AD191" i="25"/>
  <c r="F192" i="25"/>
  <c r="Z71" i="25"/>
  <c r="P71" i="25"/>
  <c r="K71" i="25"/>
  <c r="AC70" i="25"/>
  <c r="AE69" i="23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F315" i="25" l="1"/>
  <c r="AD314" i="25"/>
  <c r="F71" i="25"/>
  <c r="AD70" i="25"/>
  <c r="AB192" i="25"/>
  <c r="AA192" i="25" s="1"/>
  <c r="AD314" i="23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L192" i="25" l="1"/>
  <c r="K193" i="25" s="1"/>
  <c r="Q192" i="25"/>
  <c r="P193" i="25" s="1"/>
  <c r="G192" i="25"/>
  <c r="Z193" i="25"/>
  <c r="AE70" i="25"/>
  <c r="AF70" i="25" s="1"/>
  <c r="AB71" i="25"/>
  <c r="AA71" i="25" s="1"/>
  <c r="AB315" i="25"/>
  <c r="AD70" i="23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Q315" i="25" l="1"/>
  <c r="V315" i="25"/>
  <c r="L71" i="25"/>
  <c r="Q71" i="25"/>
  <c r="P72" i="25" s="1"/>
  <c r="L315" i="25"/>
  <c r="K316" i="25" s="1"/>
  <c r="G315" i="25"/>
  <c r="G71" i="25"/>
  <c r="K72" i="25"/>
  <c r="F193" i="25"/>
  <c r="AD192" i="25"/>
  <c r="Z72" i="25"/>
  <c r="AC71" i="25"/>
  <c r="P316" i="25"/>
  <c r="U316" i="25"/>
  <c r="G192" i="23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AD71" i="25" l="1"/>
  <c r="F72" i="25"/>
  <c r="AD315" i="25"/>
  <c r="F316" i="25"/>
  <c r="AB193" i="25"/>
  <c r="AA193" i="25" s="1"/>
  <c r="L71" i="23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L193" i="25" l="1"/>
  <c r="Q193" i="25"/>
  <c r="G193" i="25"/>
  <c r="AB316" i="25"/>
  <c r="Z194" i="25"/>
  <c r="K194" i="25"/>
  <c r="P194" i="25"/>
  <c r="AE71" i="25"/>
  <c r="AF71" i="25" s="1"/>
  <c r="AB72" i="25"/>
  <c r="AA72" i="25" s="1"/>
  <c r="AB193" i="23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Q316" i="25" l="1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P317" i="25"/>
  <c r="U317" i="25"/>
  <c r="AE71" i="23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F73" i="25" l="1"/>
  <c r="AD72" i="25"/>
  <c r="F317" i="25"/>
  <c r="AD316" i="25"/>
  <c r="AB194" i="25"/>
  <c r="AA194" i="25" s="1"/>
  <c r="F317" i="23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L194" i="25" l="1"/>
  <c r="Q194" i="25"/>
  <c r="P195" i="25" s="1"/>
  <c r="G194" i="25"/>
  <c r="K195" i="25"/>
  <c r="Z195" i="25"/>
  <c r="AB317" i="25"/>
  <c r="AE72" i="25"/>
  <c r="AF72" i="25" s="1"/>
  <c r="AB73" i="25"/>
  <c r="AA73" i="25" s="1"/>
  <c r="AD72" i="23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Q317" i="25" l="1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AA194" i="23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F318" i="25" l="1"/>
  <c r="AD317" i="25"/>
  <c r="AD73" i="25"/>
  <c r="F74" i="25"/>
  <c r="AB195" i="25"/>
  <c r="AA195" i="25" s="1"/>
  <c r="AD194" i="23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L195" i="25" l="1"/>
  <c r="Q195" i="25"/>
  <c r="P196" i="25" s="1"/>
  <c r="G195" i="25"/>
  <c r="K196" i="25"/>
  <c r="Z196" i="25"/>
  <c r="AE73" i="25"/>
  <c r="AF73" i="25" s="1"/>
  <c r="AB74" i="25"/>
  <c r="AA74" i="25" s="1"/>
  <c r="AB318" i="25"/>
  <c r="AB318" i="23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Q318" i="25" l="1"/>
  <c r="P319" i="25" s="1"/>
  <c r="V318" i="25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U319" i="25"/>
  <c r="AB74" i="23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AB196" i="25" l="1"/>
  <c r="AA196" i="25" s="1"/>
  <c r="AD318" i="25"/>
  <c r="F319" i="25"/>
  <c r="AD74" i="25"/>
  <c r="F75" i="25"/>
  <c r="F319" i="23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L196" i="25" l="1"/>
  <c r="K197" i="25" s="1"/>
  <c r="Q196" i="25"/>
  <c r="G196" i="25"/>
  <c r="AE74" i="25"/>
  <c r="AF74" i="25" s="1"/>
  <c r="AB75" i="25"/>
  <c r="AA75" i="25" s="1"/>
  <c r="AB319" i="25"/>
  <c r="P197" i="25"/>
  <c r="Z197" i="25"/>
  <c r="F75" i="23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Q319" i="25" l="1"/>
  <c r="V319" i="25"/>
  <c r="U320" i="25" s="1"/>
  <c r="L75" i="25"/>
  <c r="K76" i="25" s="1"/>
  <c r="Q75" i="25"/>
  <c r="P76" i="25" s="1"/>
  <c r="L319" i="25"/>
  <c r="K320" i="25" s="1"/>
  <c r="P320" i="25"/>
  <c r="G319" i="25"/>
  <c r="G75" i="25"/>
  <c r="AD196" i="25"/>
  <c r="F197" i="25"/>
  <c r="AC75" i="25"/>
  <c r="Z76" i="25"/>
  <c r="Q196" i="23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AD319" i="25" l="1"/>
  <c r="F320" i="25"/>
  <c r="AD75" i="25"/>
  <c r="F76" i="25"/>
  <c r="AB197" i="25"/>
  <c r="AA197" i="25" s="1"/>
  <c r="AD196" i="23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L197" i="25" l="1"/>
  <c r="K198" i="25" s="1"/>
  <c r="Q197" i="25"/>
  <c r="P198" i="25" s="1"/>
  <c r="G197" i="25"/>
  <c r="AB320" i="25"/>
  <c r="Z198" i="25"/>
  <c r="AE75" i="25"/>
  <c r="AF75" i="25" s="1"/>
  <c r="AB76" i="25"/>
  <c r="AA76" i="25" s="1"/>
  <c r="AB320" i="23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Q320" i="25" l="1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Q197" i="23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AD76" i="25" l="1"/>
  <c r="F77" i="25"/>
  <c r="AB198" i="25"/>
  <c r="AA198" i="25" s="1"/>
  <c r="F321" i="25"/>
  <c r="AD320" i="25"/>
  <c r="AC76" i="25"/>
  <c r="AA76" i="23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L198" i="25" l="1"/>
  <c r="Q198" i="25"/>
  <c r="G198" i="25"/>
  <c r="AB321" i="25"/>
  <c r="K199" i="25"/>
  <c r="Z199" i="25"/>
  <c r="P199" i="25"/>
  <c r="AB77" i="25"/>
  <c r="AA77" i="25" s="1"/>
  <c r="AE76" i="25"/>
  <c r="AF76" i="25" s="1"/>
  <c r="AB198" i="23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Q321" i="25" l="1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L321" i="23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F78" i="25" l="1"/>
  <c r="AD77" i="25"/>
  <c r="AD321" i="25"/>
  <c r="F322" i="25"/>
  <c r="AB199" i="25"/>
  <c r="AA199" i="25" s="1"/>
  <c r="Q77" i="23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L199" i="25" l="1"/>
  <c r="K200" i="25" s="1"/>
  <c r="Q199" i="25"/>
  <c r="P200" i="25" s="1"/>
  <c r="G199" i="25"/>
  <c r="Z200" i="25"/>
  <c r="AB78" i="25"/>
  <c r="AA78" i="25" s="1"/>
  <c r="AE77" i="25"/>
  <c r="AF77" i="25" s="1"/>
  <c r="AB322" i="25"/>
  <c r="AB199" i="23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Q322" i="25" l="1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E77" i="23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AD322" i="25" l="1"/>
  <c r="F323" i="25"/>
  <c r="AB200" i="25"/>
  <c r="AA200" i="25" s="1"/>
  <c r="AD78" i="25"/>
  <c r="F79" i="25"/>
  <c r="F323" i="23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L200" i="25" l="1"/>
  <c r="K201" i="25" s="1"/>
  <c r="Q200" i="25"/>
  <c r="G200" i="25"/>
  <c r="AB323" i="25"/>
  <c r="AE78" i="25"/>
  <c r="AF78" i="25" s="1"/>
  <c r="AB79" i="25"/>
  <c r="AA79" i="25" s="1"/>
  <c r="Z201" i="25"/>
  <c r="P201" i="25"/>
  <c r="AD78" i="23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Q323" i="25" l="1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G200" i="23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F324" i="25" l="1"/>
  <c r="AD323" i="25"/>
  <c r="AD79" i="25"/>
  <c r="F80" i="25"/>
  <c r="AB201" i="25"/>
  <c r="AA201" i="25" s="1"/>
  <c r="AD323" i="23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L201" i="25" l="1"/>
  <c r="Q201" i="25"/>
  <c r="P202" i="25" s="1"/>
  <c r="G201" i="25"/>
  <c r="Z202" i="25"/>
  <c r="K202" i="25"/>
  <c r="AB80" i="25"/>
  <c r="AA80" i="25" s="1"/>
  <c r="AE79" i="25"/>
  <c r="AF79" i="25" s="1"/>
  <c r="AB324" i="25"/>
  <c r="AB201" i="23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Q324" i="25" l="1"/>
  <c r="P325" i="25" s="1"/>
  <c r="V324" i="25"/>
  <c r="U325" i="25" s="1"/>
  <c r="L80" i="25"/>
  <c r="Q80" i="25"/>
  <c r="P81" i="25" s="1"/>
  <c r="L324" i="25"/>
  <c r="K325" i="25" s="1"/>
  <c r="G80" i="25"/>
  <c r="G324" i="25"/>
  <c r="K81" i="25"/>
  <c r="AC80" i="25"/>
  <c r="Z81" i="25"/>
  <c r="AD201" i="25"/>
  <c r="F202" i="25"/>
  <c r="AE79" i="23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AB202" i="25" l="1"/>
  <c r="AA202" i="25" s="1"/>
  <c r="F81" i="25"/>
  <c r="AD80" i="25"/>
  <c r="F325" i="25"/>
  <c r="AD324" i="25"/>
  <c r="F325" i="23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L202" i="25" l="1"/>
  <c r="K203" i="25" s="1"/>
  <c r="Q202" i="25"/>
  <c r="P203" i="25" s="1"/>
  <c r="G202" i="25"/>
  <c r="AB325" i="25"/>
  <c r="Z203" i="25"/>
  <c r="AE80" i="25"/>
  <c r="AF80" i="25" s="1"/>
  <c r="AB81" i="25"/>
  <c r="AA81" i="25" s="1"/>
  <c r="AD80" i="23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Q325" i="25" l="1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A202" i="23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AB203" i="25" l="1"/>
  <c r="AA203" i="25" s="1"/>
  <c r="AD325" i="25"/>
  <c r="F326" i="25"/>
  <c r="AD81" i="25"/>
  <c r="F82" i="25"/>
  <c r="AD202" i="23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L203" i="25" l="1"/>
  <c r="K204" i="25" s="1"/>
  <c r="Q203" i="25"/>
  <c r="G203" i="25"/>
  <c r="AE81" i="25"/>
  <c r="AF81" i="25" s="1"/>
  <c r="AB82" i="25"/>
  <c r="AA82" i="25" s="1"/>
  <c r="P204" i="25"/>
  <c r="Z204" i="25"/>
  <c r="AB326" i="25"/>
  <c r="AD81" i="23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Q326" i="25" l="1"/>
  <c r="P327" i="25" s="1"/>
  <c r="V326" i="25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U327" i="25"/>
  <c r="AA203" i="23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AD82" i="25" l="1"/>
  <c r="F83" i="25"/>
  <c r="AD326" i="25"/>
  <c r="F327" i="25"/>
  <c r="AB204" i="25"/>
  <c r="AA204" i="25" s="1"/>
  <c r="AD203" i="23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L204" i="25" l="1"/>
  <c r="K205" i="25" s="1"/>
  <c r="Q204" i="25"/>
  <c r="P205" i="25" s="1"/>
  <c r="G204" i="25"/>
  <c r="AB327" i="25"/>
  <c r="Z205" i="25"/>
  <c r="AE82" i="25"/>
  <c r="AF82" i="25" s="1"/>
  <c r="AB83" i="25"/>
  <c r="AA83" i="25" s="1"/>
  <c r="F83" i="23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Q327" i="25" l="1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Q204" i="23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AD327" i="25" l="1"/>
  <c r="F328" i="25"/>
  <c r="AD83" i="25"/>
  <c r="F84" i="25"/>
  <c r="AB205" i="25"/>
  <c r="AA205" i="25" s="1"/>
  <c r="AD327" i="23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L205" i="25" l="1"/>
  <c r="Q205" i="25"/>
  <c r="G205" i="25"/>
  <c r="K206" i="25"/>
  <c r="AB328" i="25"/>
  <c r="Z206" i="25"/>
  <c r="P206" i="25"/>
  <c r="AE83" i="25"/>
  <c r="AF83" i="25" s="1"/>
  <c r="AB84" i="25"/>
  <c r="AA84" i="25" s="1"/>
  <c r="AB205" i="23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Q328" i="25" l="1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P329" i="25"/>
  <c r="G328" i="23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AB206" i="25" l="1"/>
  <c r="AA206" i="25" s="1"/>
  <c r="F329" i="25"/>
  <c r="AD328" i="25"/>
  <c r="AD84" i="25"/>
  <c r="F85" i="25"/>
  <c r="AA84" i="23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L206" i="25" l="1"/>
  <c r="Q206" i="25"/>
  <c r="P207" i="25" s="1"/>
  <c r="G206" i="25"/>
  <c r="AB85" i="25"/>
  <c r="AA85" i="25" s="1"/>
  <c r="AE84" i="25"/>
  <c r="AF84" i="25" s="1"/>
  <c r="AB329" i="25"/>
  <c r="K207" i="25"/>
  <c r="Z207" i="25"/>
  <c r="AB329" i="23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Q329" i="25" l="1"/>
  <c r="P330" i="25" s="1"/>
  <c r="V329" i="25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U330" i="25"/>
  <c r="L206" i="23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AB207" i="25" l="1"/>
  <c r="AA207" i="25" s="1"/>
  <c r="F330" i="25"/>
  <c r="AD329" i="25"/>
  <c r="F86" i="25"/>
  <c r="AD85" i="25"/>
  <c r="Q85" i="23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L207" i="25" l="1"/>
  <c r="K208" i="25" s="1"/>
  <c r="Q207" i="25"/>
  <c r="P208" i="25" s="1"/>
  <c r="G207" i="25"/>
  <c r="AB330" i="25"/>
  <c r="AB86" i="25"/>
  <c r="AA86" i="25" s="1"/>
  <c r="AE85" i="25"/>
  <c r="AF85" i="25" s="1"/>
  <c r="Z208" i="25"/>
  <c r="AB207" i="23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Q330" i="25" l="1"/>
  <c r="V330" i="25"/>
  <c r="L330" i="25"/>
  <c r="K331" i="25" s="1"/>
  <c r="P331" i="25"/>
  <c r="L86" i="25"/>
  <c r="K87" i="25" s="1"/>
  <c r="Q86" i="25"/>
  <c r="P87" i="25" s="1"/>
  <c r="G86" i="25"/>
  <c r="G330" i="25"/>
  <c r="AD207" i="25"/>
  <c r="F208" i="25"/>
  <c r="U331" i="25"/>
  <c r="Z87" i="25"/>
  <c r="AC86" i="25"/>
  <c r="G330" i="23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AD86" i="25" l="1"/>
  <c r="F87" i="25"/>
  <c r="AD330" i="25"/>
  <c r="F331" i="25"/>
  <c r="AB208" i="25"/>
  <c r="AA208" i="25" s="1"/>
  <c r="Q86" i="23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L208" i="25" l="1"/>
  <c r="K209" i="25" s="1"/>
  <c r="Q208" i="25"/>
  <c r="P209" i="25" s="1"/>
  <c r="G208" i="25"/>
  <c r="Z209" i="25"/>
  <c r="AB331" i="25"/>
  <c r="AE86" i="25"/>
  <c r="AF86" i="25" s="1"/>
  <c r="AB87" i="25"/>
  <c r="AA87" i="25" s="1"/>
  <c r="AB208" i="23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Q331" i="25" l="1"/>
  <c r="V331" i="25"/>
  <c r="L331" i="25"/>
  <c r="K332" i="25" s="1"/>
  <c r="P332" i="25"/>
  <c r="L87" i="25"/>
  <c r="Q87" i="25"/>
  <c r="P88" i="25" s="1"/>
  <c r="G87" i="25"/>
  <c r="K88" i="25"/>
  <c r="G331" i="25"/>
  <c r="U332" i="25"/>
  <c r="Z88" i="25"/>
  <c r="AC87" i="25"/>
  <c r="F209" i="25"/>
  <c r="AD208" i="25"/>
  <c r="L331" i="23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AD87" i="25" l="1"/>
  <c r="F88" i="25"/>
  <c r="F332" i="25"/>
  <c r="AD331" i="25"/>
  <c r="AB209" i="25"/>
  <c r="AA209" i="25" s="1"/>
  <c r="L87" i="23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L209" i="25" l="1"/>
  <c r="Q209" i="25"/>
  <c r="P210" i="25" s="1"/>
  <c r="G209" i="25"/>
  <c r="Z210" i="25"/>
  <c r="K210" i="25"/>
  <c r="AB332" i="25"/>
  <c r="AB88" i="25"/>
  <c r="AA88" i="25" s="1"/>
  <c r="AE87" i="25"/>
  <c r="AF87" i="25" s="1"/>
  <c r="AB209" i="23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Q332" i="25" l="1"/>
  <c r="P333" i="25" s="1"/>
  <c r="V332" i="25"/>
  <c r="U333" i="25" s="1"/>
  <c r="L332" i="25"/>
  <c r="K333" i="25" s="1"/>
  <c r="L88" i="25"/>
  <c r="Q88" i="25"/>
  <c r="P89" i="25" s="1"/>
  <c r="G332" i="25"/>
  <c r="G88" i="25"/>
  <c r="K89" i="25"/>
  <c r="F210" i="25"/>
  <c r="AD209" i="25"/>
  <c r="AC88" i="25"/>
  <c r="Z89" i="25"/>
  <c r="AE87" i="23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AB210" i="25" l="1"/>
  <c r="AA210" i="25" s="1"/>
  <c r="F89" i="25"/>
  <c r="AD88" i="25"/>
  <c r="AD332" i="25"/>
  <c r="F333" i="25"/>
  <c r="F333" i="23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L210" i="25" l="1"/>
  <c r="Q210" i="25"/>
  <c r="G210" i="25"/>
  <c r="AB333" i="25"/>
  <c r="Z211" i="25"/>
  <c r="P211" i="25"/>
  <c r="K211" i="25"/>
  <c r="AE88" i="25"/>
  <c r="AF88" i="25" s="1"/>
  <c r="AB89" i="25"/>
  <c r="AA89" i="25" s="1"/>
  <c r="AD88" i="23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Q333" i="25" l="1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A210" i="23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AD333" i="25" l="1"/>
  <c r="F334" i="25"/>
  <c r="AB211" i="25"/>
  <c r="AA211" i="25" s="1"/>
  <c r="AD89" i="25"/>
  <c r="F90" i="25"/>
  <c r="AD333" i="23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L211" i="25" l="1"/>
  <c r="K212" i="25" s="1"/>
  <c r="Q211" i="25"/>
  <c r="G211" i="25"/>
  <c r="AE89" i="25"/>
  <c r="AF89" i="25" s="1"/>
  <c r="AB90" i="25"/>
  <c r="AA90" i="25" s="1"/>
  <c r="AB334" i="25"/>
  <c r="P212" i="25"/>
  <c r="Z212" i="25"/>
  <c r="AD89" i="23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Q334" i="25" l="1"/>
  <c r="P335" i="25" s="1"/>
  <c r="V334" i="25"/>
  <c r="U335" i="25" s="1"/>
  <c r="L90" i="25"/>
  <c r="Q90" i="25"/>
  <c r="P91" i="25" s="1"/>
  <c r="L334" i="25"/>
  <c r="K335" i="25" s="1"/>
  <c r="G90" i="25"/>
  <c r="K91" i="25"/>
  <c r="G334" i="25"/>
  <c r="AD211" i="25"/>
  <c r="F212" i="25"/>
  <c r="AC90" i="25"/>
  <c r="Z91" i="25"/>
  <c r="V334" i="23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AD334" i="25" l="1"/>
  <c r="F335" i="25"/>
  <c r="AD90" i="25"/>
  <c r="F91" i="25"/>
  <c r="AB212" i="25"/>
  <c r="AA212" i="25" s="1"/>
  <c r="F212" i="23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L212" i="25" l="1"/>
  <c r="Q212" i="25"/>
  <c r="P213" i="25" s="1"/>
  <c r="G212" i="25"/>
  <c r="K213" i="25"/>
  <c r="Z213" i="25"/>
  <c r="AE90" i="25"/>
  <c r="AF90" i="25" s="1"/>
  <c r="AB91" i="25"/>
  <c r="AA91" i="25" s="1"/>
  <c r="AB335" i="25"/>
  <c r="F91" i="23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Q335" i="25" l="1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A212" i="23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AD91" i="25" l="1"/>
  <c r="F92" i="25"/>
  <c r="AB213" i="25"/>
  <c r="AA213" i="25" s="1"/>
  <c r="AD335" i="25"/>
  <c r="F336" i="25"/>
  <c r="F336" i="23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L213" i="25" l="1"/>
  <c r="Q213" i="25"/>
  <c r="G213" i="25"/>
  <c r="K214" i="25"/>
  <c r="Z214" i="25"/>
  <c r="P214" i="25"/>
  <c r="AB336" i="25"/>
  <c r="AE91" i="25"/>
  <c r="AF91" i="25" s="1"/>
  <c r="AB92" i="25"/>
  <c r="AA92" i="25" s="1"/>
  <c r="AB213" i="23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Q336" i="25" l="1"/>
  <c r="P337" i="25" s="1"/>
  <c r="V336" i="25"/>
  <c r="L336" i="25"/>
  <c r="K337" i="25" s="1"/>
  <c r="L92" i="25"/>
  <c r="K93" i="25" s="1"/>
  <c r="Q92" i="25"/>
  <c r="P93" i="25" s="1"/>
  <c r="G92" i="25"/>
  <c r="G336" i="25"/>
  <c r="AD213" i="25"/>
  <c r="F214" i="25"/>
  <c r="U337" i="25"/>
  <c r="AC92" i="25"/>
  <c r="Z93" i="25"/>
  <c r="AE91" i="23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AB214" i="25" l="1"/>
  <c r="AA214" i="25" s="1"/>
  <c r="AD336" i="25"/>
  <c r="F337" i="25"/>
  <c r="AD92" i="25"/>
  <c r="F93" i="25"/>
  <c r="F337" i="23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L214" i="25" l="1"/>
  <c r="Q214" i="25"/>
  <c r="P215" i="25" s="1"/>
  <c r="G214" i="25"/>
  <c r="AB93" i="25"/>
  <c r="AA93" i="25" s="1"/>
  <c r="AE92" i="25"/>
  <c r="AF92" i="25" s="1"/>
  <c r="K215" i="25"/>
  <c r="Z215" i="25"/>
  <c r="AB337" i="25"/>
  <c r="AB214" i="23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Q337" i="25" l="1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V337" i="23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AB215" i="25" l="1"/>
  <c r="AA215" i="25" s="1"/>
  <c r="AD337" i="25"/>
  <c r="F338" i="25"/>
  <c r="F94" i="25"/>
  <c r="AD93" i="25"/>
  <c r="Q93" i="23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L215" i="25" l="1"/>
  <c r="Q215" i="25"/>
  <c r="G215" i="25"/>
  <c r="AB94" i="25"/>
  <c r="AA94" i="25" s="1"/>
  <c r="AE93" i="25"/>
  <c r="AF93" i="25" s="1"/>
  <c r="AB338" i="25"/>
  <c r="Z216" i="25"/>
  <c r="P216" i="25"/>
  <c r="K216" i="25"/>
  <c r="AB215" i="23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Q338" i="25" l="1"/>
  <c r="V338" i="25"/>
  <c r="L338" i="25"/>
  <c r="K339" i="25" s="1"/>
  <c r="L94" i="25"/>
  <c r="K95" i="25" s="1"/>
  <c r="Q94" i="25"/>
  <c r="P95" i="25" s="1"/>
  <c r="G94" i="25"/>
  <c r="G338" i="25"/>
  <c r="AD215" i="25"/>
  <c r="F216" i="25"/>
  <c r="U339" i="25"/>
  <c r="P339" i="25"/>
  <c r="Z95" i="25"/>
  <c r="L215" i="23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AD94" i="25" l="1"/>
  <c r="F95" i="25"/>
  <c r="AC94" i="25"/>
  <c r="AD338" i="25"/>
  <c r="F339" i="25"/>
  <c r="AB216" i="25"/>
  <c r="AA216" i="25" s="1"/>
  <c r="Q94" i="23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L216" i="25" l="1"/>
  <c r="Q216" i="25"/>
  <c r="P217" i="25" s="1"/>
  <c r="G216" i="25"/>
  <c r="Z217" i="25"/>
  <c r="K217" i="25"/>
  <c r="AB339" i="25"/>
  <c r="AE94" i="25"/>
  <c r="AF94" i="25" s="1"/>
  <c r="AB95" i="25"/>
  <c r="AA95" i="25" s="1"/>
  <c r="AB339" i="23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Q339" i="25" l="1"/>
  <c r="P340" i="25" s="1"/>
  <c r="V339" i="25"/>
  <c r="U340" i="25" s="1"/>
  <c r="L339" i="25"/>
  <c r="K340" i="25" s="1"/>
  <c r="L95" i="25"/>
  <c r="Q95" i="25"/>
  <c r="P96" i="25" s="1"/>
  <c r="G95" i="25"/>
  <c r="G339" i="25"/>
  <c r="F217" i="25"/>
  <c r="AD216" i="25"/>
  <c r="Z96" i="25"/>
  <c r="AC95" i="25"/>
  <c r="K96" i="25"/>
  <c r="AE94" i="23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AB217" i="25" l="1"/>
  <c r="AA217" i="25" s="1"/>
  <c r="AD339" i="25"/>
  <c r="F340" i="25"/>
  <c r="AD95" i="25"/>
  <c r="F96" i="25"/>
  <c r="AD339" i="23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L217" i="25" l="1"/>
  <c r="K218" i="25" s="1"/>
  <c r="Q217" i="25"/>
  <c r="G217" i="25"/>
  <c r="AE95" i="25"/>
  <c r="AF95" i="25" s="1"/>
  <c r="AB96" i="25"/>
  <c r="AA96" i="25" s="1"/>
  <c r="AB340" i="25"/>
  <c r="Z218" i="25"/>
  <c r="P218" i="25"/>
  <c r="AB340" i="23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Q340" i="25" l="1"/>
  <c r="P341" i="25" s="1"/>
  <c r="V340" i="25"/>
  <c r="U341" i="25" s="1"/>
  <c r="L340" i="25"/>
  <c r="K341" i="25" s="1"/>
  <c r="L96" i="25"/>
  <c r="Q96" i="25"/>
  <c r="P97" i="25" s="1"/>
  <c r="G340" i="25"/>
  <c r="G96" i="25"/>
  <c r="K97" i="25"/>
  <c r="AC96" i="25"/>
  <c r="Z97" i="25"/>
  <c r="AD217" i="25"/>
  <c r="F218" i="25"/>
  <c r="AE95" i="23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F341" i="25" l="1"/>
  <c r="AD340" i="25"/>
  <c r="AB218" i="25"/>
  <c r="AA218" i="25" s="1"/>
  <c r="F97" i="25"/>
  <c r="AD96" i="25"/>
  <c r="F341" i="23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L218" i="25" l="1"/>
  <c r="K219" i="25" s="1"/>
  <c r="Q218" i="25"/>
  <c r="P219" i="25" s="1"/>
  <c r="G218" i="25"/>
  <c r="AE96" i="25"/>
  <c r="AF96" i="25" s="1"/>
  <c r="AB97" i="25"/>
  <c r="AA97" i="25" s="1"/>
  <c r="AB341" i="25"/>
  <c r="Z219" i="25"/>
  <c r="AD96" i="23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Q341" i="25" l="1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Q341" i="23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AD341" i="25" l="1"/>
  <c r="F342" i="25"/>
  <c r="AD97" i="25"/>
  <c r="F98" i="25"/>
  <c r="AB219" i="25"/>
  <c r="AA219" i="25" s="1"/>
  <c r="AC97" i="23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L219" i="25" l="1"/>
  <c r="K220" i="25" s="1"/>
  <c r="Q219" i="25"/>
  <c r="G219" i="25"/>
  <c r="Z220" i="25"/>
  <c r="P220" i="25"/>
  <c r="AE97" i="25"/>
  <c r="AF97" i="25" s="1"/>
  <c r="AB98" i="25"/>
  <c r="AA98" i="25" s="1"/>
  <c r="AB342" i="25"/>
  <c r="AB342" i="23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Q342" i="25" l="1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P343" i="25"/>
  <c r="AA219" i="23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AB220" i="25" l="1"/>
  <c r="AA220" i="25" s="1"/>
  <c r="F343" i="25"/>
  <c r="AD342" i="25"/>
  <c r="AD98" i="25"/>
  <c r="F99" i="25"/>
  <c r="F220" i="23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L220" i="25" l="1"/>
  <c r="K221" i="25" s="1"/>
  <c r="Q220" i="25"/>
  <c r="G220" i="25"/>
  <c r="AE98" i="25"/>
  <c r="AF98" i="25" s="1"/>
  <c r="AB99" i="25"/>
  <c r="AA99" i="25" s="1"/>
  <c r="Z221" i="25"/>
  <c r="P221" i="25"/>
  <c r="AB343" i="25"/>
  <c r="F99" i="23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Q343" i="25" l="1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A220" i="23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AB221" i="25" l="1"/>
  <c r="AA221" i="25" s="1"/>
  <c r="F344" i="25"/>
  <c r="AD343" i="25"/>
  <c r="AD99" i="25"/>
  <c r="F100" i="25"/>
  <c r="AA99" i="23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L221" i="25" l="1"/>
  <c r="K222" i="25" s="1"/>
  <c r="Q221" i="25"/>
  <c r="G221" i="25"/>
  <c r="AB344" i="25"/>
  <c r="P222" i="25"/>
  <c r="Z222" i="25"/>
  <c r="AE99" i="25"/>
  <c r="AF99" i="25" s="1"/>
  <c r="AB100" i="25"/>
  <c r="AA100" i="25" s="1"/>
  <c r="AB221" i="23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Q344" i="25" l="1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P345" i="25"/>
  <c r="U345" i="25"/>
  <c r="G344" i="23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AD344" i="25" l="1"/>
  <c r="F345" i="25"/>
  <c r="AD100" i="25"/>
  <c r="F101" i="25"/>
  <c r="AB222" i="25"/>
  <c r="AA222" i="25" s="1"/>
  <c r="AA100" i="23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L222" i="25" l="1"/>
  <c r="K223" i="25" s="1"/>
  <c r="Q222" i="25"/>
  <c r="G222" i="25"/>
  <c r="AB345" i="25"/>
  <c r="P223" i="25"/>
  <c r="Z223" i="25"/>
  <c r="AB101" i="25"/>
  <c r="AA101" i="25" s="1"/>
  <c r="AE100" i="25"/>
  <c r="AF100" i="25" s="1"/>
  <c r="AB222" i="23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Q345" i="25" l="1"/>
  <c r="P346" i="25" s="1"/>
  <c r="V345" i="25"/>
  <c r="L101" i="25"/>
  <c r="K102" i="25" s="1"/>
  <c r="Q101" i="25"/>
  <c r="P102" i="25" s="1"/>
  <c r="L345" i="25"/>
  <c r="K346" i="25" s="1"/>
  <c r="G101" i="25"/>
  <c r="G345" i="25"/>
  <c r="AC101" i="25"/>
  <c r="Z102" i="25"/>
  <c r="U346" i="25"/>
  <c r="F223" i="25"/>
  <c r="AD222" i="25"/>
  <c r="G345" i="23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AB223" i="25" l="1"/>
  <c r="AA223" i="25" s="1"/>
  <c r="F102" i="25"/>
  <c r="AD101" i="25"/>
  <c r="AD345" i="25"/>
  <c r="F346" i="25"/>
  <c r="Q101" i="23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L223" i="25" l="1"/>
  <c r="K224" i="25" s="1"/>
  <c r="Q223" i="25"/>
  <c r="G223" i="25"/>
  <c r="AB346" i="25"/>
  <c r="AB102" i="25"/>
  <c r="AA102" i="25" s="1"/>
  <c r="AE101" i="25"/>
  <c r="AF101" i="25" s="1"/>
  <c r="Z224" i="25"/>
  <c r="P224" i="25"/>
  <c r="AB223" i="23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Q346" i="25" l="1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G346" i="23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F347" i="25" l="1"/>
  <c r="AD346" i="25"/>
  <c r="AB224" i="25"/>
  <c r="AA224" i="25" s="1"/>
  <c r="AD102" i="25"/>
  <c r="F103" i="25"/>
  <c r="Q102" i="23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L224" i="25" l="1"/>
  <c r="K225" i="25" s="1"/>
  <c r="Q224" i="25"/>
  <c r="P225" i="25" s="1"/>
  <c r="G224" i="25"/>
  <c r="AE102" i="25"/>
  <c r="AF102" i="25" s="1"/>
  <c r="AB103" i="25"/>
  <c r="AA103" i="25" s="1"/>
  <c r="AB347" i="25"/>
  <c r="Z225" i="25"/>
  <c r="AB224" i="23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Q347" i="25" l="1"/>
  <c r="V347" i="25"/>
  <c r="U348" i="25" s="1"/>
  <c r="L347" i="25"/>
  <c r="K348" i="25" s="1"/>
  <c r="L103" i="25"/>
  <c r="Q103" i="25"/>
  <c r="P104" i="25" s="1"/>
  <c r="G347" i="25"/>
  <c r="G103" i="25"/>
  <c r="K104" i="25"/>
  <c r="P348" i="25"/>
  <c r="Z104" i="25"/>
  <c r="AC103" i="25"/>
  <c r="AD224" i="25"/>
  <c r="F225" i="25"/>
  <c r="V347" i="23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F348" i="25" l="1"/>
  <c r="AD347" i="25"/>
  <c r="AB225" i="25"/>
  <c r="AA225" i="25" s="1"/>
  <c r="AD103" i="25"/>
  <c r="F104" i="25"/>
  <c r="L103" i="23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L225" i="25" l="1"/>
  <c r="K226" i="25" s="1"/>
  <c r="Q225" i="25"/>
  <c r="P226" i="25" s="1"/>
  <c r="G225" i="25"/>
  <c r="AB104" i="25"/>
  <c r="AA104" i="25" s="1"/>
  <c r="AE103" i="25"/>
  <c r="AF103" i="25" s="1"/>
  <c r="Z226" i="25"/>
  <c r="AB348" i="25"/>
  <c r="AB348" i="23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Q348" i="25" l="1"/>
  <c r="P349" i="25" s="1"/>
  <c r="V348" i="25"/>
  <c r="L104" i="25"/>
  <c r="K105" i="25" s="1"/>
  <c r="Q104" i="25"/>
  <c r="P105" i="25" s="1"/>
  <c r="L348" i="25"/>
  <c r="K349" i="25" s="1"/>
  <c r="G348" i="25"/>
  <c r="G104" i="25"/>
  <c r="AD225" i="25"/>
  <c r="F226" i="25"/>
  <c r="U349" i="25"/>
  <c r="AC104" i="25"/>
  <c r="Z105" i="25"/>
  <c r="G225" i="23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AD348" i="25" l="1"/>
  <c r="F349" i="25"/>
  <c r="F105" i="25"/>
  <c r="AD104" i="25"/>
  <c r="AB226" i="25"/>
  <c r="AA226" i="25" s="1"/>
  <c r="L104" i="23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L226" i="25" l="1"/>
  <c r="K227" i="25" s="1"/>
  <c r="Q226" i="25"/>
  <c r="G226" i="25"/>
  <c r="Z227" i="25"/>
  <c r="P227" i="25"/>
  <c r="AE104" i="25"/>
  <c r="AF104" i="25" s="1"/>
  <c r="AB105" i="25"/>
  <c r="AA105" i="25" s="1"/>
  <c r="AB349" i="25"/>
  <c r="AB226" i="23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Q349" i="25" l="1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E104" i="23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AB227" i="25" l="1"/>
  <c r="AA227" i="25" s="1"/>
  <c r="AD349" i="25"/>
  <c r="F350" i="25"/>
  <c r="AD105" i="25"/>
  <c r="F106" i="25"/>
  <c r="AD349" i="23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L227" i="25" l="1"/>
  <c r="K228" i="25" s="1"/>
  <c r="Q227" i="25"/>
  <c r="G227" i="25"/>
  <c r="AE105" i="25"/>
  <c r="AF105" i="25" s="1"/>
  <c r="AB106" i="25"/>
  <c r="AA106" i="25" s="1"/>
  <c r="AB350" i="25"/>
  <c r="Z228" i="25"/>
  <c r="P228" i="25"/>
  <c r="AB227" i="23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Q350" i="25" l="1"/>
  <c r="P351" i="25" s="1"/>
  <c r="V350" i="25"/>
  <c r="L350" i="25"/>
  <c r="K351" i="25" s="1"/>
  <c r="L106" i="25"/>
  <c r="K107" i="25" s="1"/>
  <c r="Q106" i="25"/>
  <c r="P107" i="25" s="1"/>
  <c r="G106" i="25"/>
  <c r="G350" i="25"/>
  <c r="F228" i="25"/>
  <c r="AD227" i="25"/>
  <c r="U351" i="25"/>
  <c r="AC106" i="25"/>
  <c r="Z107" i="25"/>
  <c r="AB106" i="23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AD350" i="25" l="1"/>
  <c r="F351" i="25"/>
  <c r="AB228" i="25"/>
  <c r="AA228" i="25" s="1"/>
  <c r="AD106" i="25"/>
  <c r="F107" i="25"/>
  <c r="AD350" i="23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L228" i="25" l="1"/>
  <c r="K229" i="25" s="1"/>
  <c r="Q228" i="25"/>
  <c r="G228" i="25"/>
  <c r="AE106" i="25"/>
  <c r="AF106" i="25" s="1"/>
  <c r="AB107" i="25"/>
  <c r="AA107" i="25" s="1"/>
  <c r="Z229" i="25"/>
  <c r="P229" i="25"/>
  <c r="AB351" i="25"/>
  <c r="AB228" i="23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Q351" i="25" l="1"/>
  <c r="P352" i="25" s="1"/>
  <c r="V351" i="25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U352" i="25"/>
  <c r="AB107" i="23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AD107" i="25" l="1"/>
  <c r="F108" i="25"/>
  <c r="AD351" i="25"/>
  <c r="F352" i="25"/>
  <c r="AB229" i="25"/>
  <c r="AA229" i="25" s="1"/>
  <c r="AD228" i="23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L229" i="25" l="1"/>
  <c r="K230" i="25" s="1"/>
  <c r="Q229" i="25"/>
  <c r="G229" i="25"/>
  <c r="AE107" i="25"/>
  <c r="AF107" i="25" s="1"/>
  <c r="AB108" i="25"/>
  <c r="AA108" i="25" s="1"/>
  <c r="P230" i="25"/>
  <c r="Z230" i="25"/>
  <c r="AB352" i="25"/>
  <c r="AB352" i="23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Q352" i="25" l="1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Q229" i="23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AD108" i="25" l="1"/>
  <c r="F109" i="25"/>
  <c r="AD352" i="25"/>
  <c r="F353" i="25"/>
  <c r="AB230" i="25"/>
  <c r="AA230" i="25" s="1"/>
  <c r="AA108" i="23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L230" i="25" l="1"/>
  <c r="K231" i="25" s="1"/>
  <c r="Q230" i="25"/>
  <c r="P231" i="25" s="1"/>
  <c r="G230" i="25"/>
  <c r="Z231" i="25"/>
  <c r="AB353" i="25"/>
  <c r="AB109" i="25"/>
  <c r="AA109" i="25" s="1"/>
  <c r="AE108" i="25"/>
  <c r="AF108" i="25" s="1"/>
  <c r="AD108" i="23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Q353" i="25" l="1"/>
  <c r="P354" i="25" s="1"/>
  <c r="V353" i="25"/>
  <c r="L109" i="25"/>
  <c r="K110" i="25" s="1"/>
  <c r="Q109" i="25"/>
  <c r="P110" i="25" s="1"/>
  <c r="L353" i="25"/>
  <c r="K354" i="25" s="1"/>
  <c r="G353" i="25"/>
  <c r="G109" i="25"/>
  <c r="AC109" i="25"/>
  <c r="Z110" i="25"/>
  <c r="U354" i="25"/>
  <c r="AD230" i="25"/>
  <c r="F231" i="25"/>
  <c r="Q353" i="23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AB231" i="25" l="1"/>
  <c r="AA231" i="25" s="1"/>
  <c r="AD353" i="25"/>
  <c r="F354" i="25"/>
  <c r="F110" i="25"/>
  <c r="AD109" i="25"/>
  <c r="Q109" i="23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L231" i="25" l="1"/>
  <c r="Q231" i="25"/>
  <c r="P232" i="25" s="1"/>
  <c r="G231" i="25"/>
  <c r="K232" i="25"/>
  <c r="AB110" i="25"/>
  <c r="AA110" i="25" s="1"/>
  <c r="AE109" i="25"/>
  <c r="AF109" i="25" s="1"/>
  <c r="AB354" i="25"/>
  <c r="Z232" i="25"/>
  <c r="AB231" i="23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Q354" i="25" l="1"/>
  <c r="P355" i="25" s="1"/>
  <c r="V354" i="25"/>
  <c r="U355" i="25" s="1"/>
  <c r="L110" i="25"/>
  <c r="Q110" i="25"/>
  <c r="P111" i="25" s="1"/>
  <c r="L354" i="25"/>
  <c r="K355" i="25" s="1"/>
  <c r="G354" i="25"/>
  <c r="G110" i="25"/>
  <c r="K111" i="25"/>
  <c r="AD231" i="25"/>
  <c r="F232" i="25"/>
  <c r="Z111" i="25"/>
  <c r="AC110" i="25"/>
  <c r="L354" i="23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AB232" i="25" l="1"/>
  <c r="AA232" i="25" s="1"/>
  <c r="F111" i="25"/>
  <c r="AD110" i="25"/>
  <c r="AD354" i="25"/>
  <c r="F355" i="25"/>
  <c r="AD231" i="23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L232" i="25" l="1"/>
  <c r="K233" i="25" s="1"/>
  <c r="Q232" i="25"/>
  <c r="P233" i="25" s="1"/>
  <c r="G232" i="25"/>
  <c r="AB355" i="25"/>
  <c r="AE110" i="25"/>
  <c r="AF110" i="25" s="1"/>
  <c r="AB111" i="25"/>
  <c r="AA111" i="25" s="1"/>
  <c r="Z233" i="25"/>
  <c r="AD110" i="23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Q355" i="25" l="1"/>
  <c r="V355" i="25"/>
  <c r="L355" i="25"/>
  <c r="K356" i="25" s="1"/>
  <c r="L111" i="25"/>
  <c r="Q111" i="25"/>
  <c r="P112" i="25" s="1"/>
  <c r="G111" i="25"/>
  <c r="G355" i="25"/>
  <c r="AD232" i="25"/>
  <c r="F233" i="25"/>
  <c r="Z112" i="25"/>
  <c r="AC111" i="25"/>
  <c r="K112" i="25"/>
  <c r="U356" i="25"/>
  <c r="P356" i="25"/>
  <c r="L355" i="23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AD111" i="25" l="1"/>
  <c r="F112" i="25"/>
  <c r="F356" i="25"/>
  <c r="AD355" i="25"/>
  <c r="AB233" i="25"/>
  <c r="AA233" i="25" s="1"/>
  <c r="AD232" i="23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L233" i="25" l="1"/>
  <c r="K234" i="25" s="1"/>
  <c r="Q233" i="25"/>
  <c r="P234" i="25" s="1"/>
  <c r="G233" i="25"/>
  <c r="Z234" i="25"/>
  <c r="AB356" i="25"/>
  <c r="AB112" i="25"/>
  <c r="AA112" i="25" s="1"/>
  <c r="AE111" i="25"/>
  <c r="AF111" i="25" s="1"/>
  <c r="AB356" i="23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Q356" i="25" l="1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AE111" i="23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F113" i="25" l="1"/>
  <c r="AD112" i="25"/>
  <c r="AB234" i="25"/>
  <c r="AA234" i="25" s="1"/>
  <c r="F357" i="25"/>
  <c r="AD356" i="25"/>
  <c r="F357" i="23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L234" i="25" l="1"/>
  <c r="Q234" i="25"/>
  <c r="G234" i="25"/>
  <c r="AB357" i="25"/>
  <c r="Z235" i="25"/>
  <c r="P235" i="25"/>
  <c r="K235" i="25"/>
  <c r="AE112" i="25"/>
  <c r="AF112" i="25" s="1"/>
  <c r="AB113" i="25"/>
  <c r="AA113" i="25" s="1"/>
  <c r="AD112" i="23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Q357" i="25" l="1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G234" i="23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AD357" i="25" l="1"/>
  <c r="F358" i="25"/>
  <c r="AD113" i="25"/>
  <c r="F114" i="25"/>
  <c r="AB235" i="25"/>
  <c r="AA235" i="25" s="1"/>
  <c r="AC113" i="23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L235" i="25" l="1"/>
  <c r="Q235" i="25"/>
  <c r="G235" i="25"/>
  <c r="Z236" i="25"/>
  <c r="P236" i="25"/>
  <c r="K236" i="25"/>
  <c r="AE113" i="25"/>
  <c r="AF113" i="25" s="1"/>
  <c r="AB114" i="25"/>
  <c r="AA114" i="25" s="1"/>
  <c r="AB358" i="25"/>
  <c r="AB235" i="23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Q358" i="25" l="1"/>
  <c r="P359" i="25" s="1"/>
  <c r="V358" i="25"/>
  <c r="L114" i="25"/>
  <c r="Q114" i="25"/>
  <c r="L358" i="25"/>
  <c r="K359" i="25" s="1"/>
  <c r="G358" i="25"/>
  <c r="G114" i="25"/>
  <c r="K115" i="25"/>
  <c r="AC114" i="25"/>
  <c r="Z115" i="25"/>
  <c r="P115" i="25"/>
  <c r="AD235" i="25"/>
  <c r="F236" i="25"/>
  <c r="U359" i="25"/>
  <c r="AB114" i="23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F359" i="25" l="1"/>
  <c r="AD358" i="25"/>
  <c r="AB236" i="25"/>
  <c r="AA236" i="25" s="1"/>
  <c r="AD114" i="25"/>
  <c r="F115" i="25"/>
  <c r="F236" i="23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L236" i="25" l="1"/>
  <c r="K237" i="25" s="1"/>
  <c r="Q236" i="25"/>
  <c r="P237" i="25" s="1"/>
  <c r="G236" i="25"/>
  <c r="AE114" i="25"/>
  <c r="AF114" i="25" s="1"/>
  <c r="AB115" i="25"/>
  <c r="AA115" i="25" s="1"/>
  <c r="Z237" i="25"/>
  <c r="AB359" i="25"/>
  <c r="F115" i="23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Q359" i="25" l="1"/>
  <c r="V359" i="25"/>
  <c r="U360" i="25" s="1"/>
  <c r="L115" i="25"/>
  <c r="K116" i="25" s="1"/>
  <c r="Q115" i="25"/>
  <c r="P116" i="25" s="1"/>
  <c r="L359" i="25"/>
  <c r="K360" i="25" s="1"/>
  <c r="P360" i="25"/>
  <c r="G359" i="25"/>
  <c r="G115" i="25"/>
  <c r="AD236" i="25"/>
  <c r="F237" i="25"/>
  <c r="AC115" i="25"/>
  <c r="Z116" i="25"/>
  <c r="G359" i="23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AB237" i="25" l="1"/>
  <c r="AA237" i="25" s="1"/>
  <c r="F360" i="25"/>
  <c r="AD359" i="25"/>
  <c r="AD115" i="25"/>
  <c r="F116" i="25"/>
  <c r="AA115" i="23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L237" i="25" l="1"/>
  <c r="K238" i="25" s="1"/>
  <c r="Q237" i="25"/>
  <c r="P238" i="25" s="1"/>
  <c r="G237" i="25"/>
  <c r="AE115" i="25"/>
  <c r="AF115" i="25" s="1"/>
  <c r="AB116" i="25"/>
  <c r="AA116" i="25" s="1"/>
  <c r="AB360" i="25"/>
  <c r="Z238" i="25"/>
  <c r="AB237" i="23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Q360" i="25" l="1"/>
  <c r="P361" i="25" s="1"/>
  <c r="V360" i="25"/>
  <c r="U361" i="25" s="1"/>
  <c r="L116" i="25"/>
  <c r="Q116" i="25"/>
  <c r="L360" i="25"/>
  <c r="K361" i="25" s="1"/>
  <c r="G360" i="25"/>
  <c r="G116" i="25"/>
  <c r="AD237" i="25"/>
  <c r="F238" i="25"/>
  <c r="AC116" i="25"/>
  <c r="Z117" i="25"/>
  <c r="P117" i="25"/>
  <c r="K117" i="25"/>
  <c r="G360" i="23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AD116" i="25" l="1"/>
  <c r="F117" i="25"/>
  <c r="AB238" i="25"/>
  <c r="AA238" i="25" s="1"/>
  <c r="AD360" i="25"/>
  <c r="F361" i="25"/>
  <c r="AA116" i="23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L238" i="25" l="1"/>
  <c r="K239" i="25" s="1"/>
  <c r="Q238" i="25"/>
  <c r="G238" i="25"/>
  <c r="AB361" i="25"/>
  <c r="P239" i="25"/>
  <c r="Z239" i="25"/>
  <c r="AB117" i="25"/>
  <c r="AA117" i="25" s="1"/>
  <c r="AE116" i="25"/>
  <c r="AF116" i="25" s="1"/>
  <c r="AB238" i="23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Q361" i="25" l="1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E116" i="23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AB239" i="25" l="1"/>
  <c r="AA239" i="25" s="1"/>
  <c r="AD361" i="25"/>
  <c r="F362" i="25"/>
  <c r="F118" i="25"/>
  <c r="AD117" i="25"/>
  <c r="F362" i="23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L239" i="25" l="1"/>
  <c r="K240" i="25" s="1"/>
  <c r="Q239" i="25"/>
  <c r="P240" i="25" s="1"/>
  <c r="G239" i="25"/>
  <c r="AB118" i="25"/>
  <c r="AA118" i="25" s="1"/>
  <c r="AE117" i="25"/>
  <c r="AF117" i="25" s="1"/>
  <c r="AB362" i="25"/>
  <c r="Z240" i="25"/>
  <c r="AD117" i="23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Q362" i="25" l="1"/>
  <c r="P363" i="25" s="1"/>
  <c r="V362" i="25"/>
  <c r="U363" i="25" s="1"/>
  <c r="L118" i="25"/>
  <c r="Q118" i="25"/>
  <c r="P119" i="25" s="1"/>
  <c r="L362" i="25"/>
  <c r="K363" i="25" s="1"/>
  <c r="G362" i="25"/>
  <c r="G118" i="25"/>
  <c r="AD239" i="25"/>
  <c r="F240" i="25"/>
  <c r="Z119" i="25"/>
  <c r="K119" i="25"/>
  <c r="AC118" i="25"/>
  <c r="Q362" i="23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AD118" i="25" l="1"/>
  <c r="F119" i="25"/>
  <c r="AD362" i="25"/>
  <c r="F363" i="25"/>
  <c r="AB240" i="25"/>
  <c r="AA240" i="25" s="1"/>
  <c r="AD239" i="23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L240" i="25" l="1"/>
  <c r="Q240" i="25"/>
  <c r="P241" i="25" s="1"/>
  <c r="G240" i="25"/>
  <c r="K241" i="25"/>
  <c r="Z241" i="25"/>
  <c r="AB363" i="25"/>
  <c r="AE118" i="25"/>
  <c r="AF118" i="25" s="1"/>
  <c r="AB119" i="25"/>
  <c r="AA119" i="25" s="1"/>
  <c r="AB240" i="23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Q363" i="25" l="1"/>
  <c r="P364" i="25" s="1"/>
  <c r="V363" i="25"/>
  <c r="L363" i="25"/>
  <c r="K364" i="25" s="1"/>
  <c r="L119" i="25"/>
  <c r="K120" i="25" s="1"/>
  <c r="Q119" i="25"/>
  <c r="G363" i="25"/>
  <c r="G119" i="25"/>
  <c r="U364" i="25"/>
  <c r="AD240" i="25"/>
  <c r="F241" i="25"/>
  <c r="Z120" i="25"/>
  <c r="P120" i="25"/>
  <c r="AC119" i="25"/>
  <c r="V363" i="23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AB241" i="25" l="1"/>
  <c r="AA241" i="25" s="1"/>
  <c r="AD119" i="25"/>
  <c r="F120" i="25"/>
  <c r="AD363" i="25"/>
  <c r="F364" i="25"/>
  <c r="L119" i="23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L241" i="25" l="1"/>
  <c r="K242" i="25" s="1"/>
  <c r="Q241" i="25"/>
  <c r="G241" i="25"/>
  <c r="AB364" i="25"/>
  <c r="AB120" i="25"/>
  <c r="AA120" i="25" s="1"/>
  <c r="AE119" i="25"/>
  <c r="AF119" i="25" s="1"/>
  <c r="Z242" i="25"/>
  <c r="P242" i="25"/>
  <c r="AD119" i="23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Q364" i="25" l="1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Q364" i="23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AD364" i="25" l="1"/>
  <c r="F365" i="25"/>
  <c r="F121" i="25"/>
  <c r="AD120" i="25"/>
  <c r="AB242" i="25"/>
  <c r="AA242" i="25" s="1"/>
  <c r="AD241" i="23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L242" i="25" l="1"/>
  <c r="Q242" i="25"/>
  <c r="G242" i="25"/>
  <c r="K243" i="25"/>
  <c r="Z243" i="25"/>
  <c r="P243" i="25"/>
  <c r="AE120" i="25"/>
  <c r="AF120" i="25" s="1"/>
  <c r="AB121" i="25"/>
  <c r="AA121" i="25" s="1"/>
  <c r="AB365" i="25"/>
  <c r="AD120" i="23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Q365" i="25" l="1"/>
  <c r="P366" i="25" s="1"/>
  <c r="V365" i="25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U366" i="25"/>
  <c r="G242" i="23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AB243" i="25" l="1"/>
  <c r="AA243" i="25" s="1"/>
  <c r="AD121" i="25"/>
  <c r="F122" i="25"/>
  <c r="AD365" i="25"/>
  <c r="F366" i="25"/>
  <c r="AC121" i="23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L243" i="25" l="1"/>
  <c r="K244" i="25" s="1"/>
  <c r="Q243" i="25"/>
  <c r="G243" i="25"/>
  <c r="AB366" i="25"/>
  <c r="AE121" i="25"/>
  <c r="AF121" i="25" s="1"/>
  <c r="AB122" i="25"/>
  <c r="AA122" i="25" s="1"/>
  <c r="Z244" i="25"/>
  <c r="P244" i="25"/>
  <c r="AB243" i="23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Q366" i="25" l="1"/>
  <c r="P367" i="25" s="1"/>
  <c r="V366" i="25"/>
  <c r="L366" i="25"/>
  <c r="K367" i="25" s="1"/>
  <c r="L122" i="25"/>
  <c r="Q122" i="25"/>
  <c r="P123" i="25" s="1"/>
  <c r="G366" i="25"/>
  <c r="G122" i="25"/>
  <c r="K123" i="25"/>
  <c r="AC122" i="25"/>
  <c r="Z123" i="25"/>
  <c r="AD243" i="25"/>
  <c r="F244" i="25"/>
  <c r="U367" i="25"/>
  <c r="AB122" i="23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AD366" i="25" l="1"/>
  <c r="F367" i="25"/>
  <c r="AB244" i="25"/>
  <c r="AA244" i="25" s="1"/>
  <c r="AD122" i="25"/>
  <c r="F123" i="25"/>
  <c r="F244" i="23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L244" i="25" l="1"/>
  <c r="Q244" i="25"/>
  <c r="G244" i="25"/>
  <c r="AE122" i="25"/>
  <c r="AF122" i="25" s="1"/>
  <c r="AB123" i="25"/>
  <c r="AA123" i="25" s="1"/>
  <c r="Z245" i="25"/>
  <c r="P245" i="25"/>
  <c r="K245" i="25"/>
  <c r="AB367" i="25"/>
  <c r="F123" i="23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Q367" i="25" l="1"/>
  <c r="P368" i="25" s="1"/>
  <c r="V367" i="25"/>
  <c r="L123" i="25"/>
  <c r="K124" i="25" s="1"/>
  <c r="Q123" i="25"/>
  <c r="L367" i="25"/>
  <c r="K368" i="25" s="1"/>
  <c r="G367" i="25"/>
  <c r="G123" i="25"/>
  <c r="U368" i="25"/>
  <c r="AD244" i="25"/>
  <c r="F245" i="25"/>
  <c r="AC123" i="25"/>
  <c r="Z124" i="25"/>
  <c r="P124" i="25"/>
  <c r="AA244" i="23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AB245" i="25" l="1"/>
  <c r="AA245" i="25" s="1"/>
  <c r="AD123" i="25"/>
  <c r="F124" i="25"/>
  <c r="AD367" i="25"/>
  <c r="F368" i="25"/>
  <c r="AD367" i="23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L245" i="25" l="1"/>
  <c r="K246" i="25" s="1"/>
  <c r="Q245" i="25"/>
  <c r="G245" i="25"/>
  <c r="AB368" i="25"/>
  <c r="AE123" i="25"/>
  <c r="AF123" i="25" s="1"/>
  <c r="AB124" i="25"/>
  <c r="AA124" i="25" s="1"/>
  <c r="P246" i="25"/>
  <c r="Z246" i="25"/>
  <c r="AB245" i="23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Q368" i="25" l="1"/>
  <c r="P369" i="25" s="1"/>
  <c r="V368" i="25"/>
  <c r="L124" i="25"/>
  <c r="Q124" i="25"/>
  <c r="P125" i="25" s="1"/>
  <c r="L368" i="25"/>
  <c r="K369" i="25" s="1"/>
  <c r="G124" i="25"/>
  <c r="G368" i="25"/>
  <c r="AD245" i="25"/>
  <c r="F246" i="25"/>
  <c r="AC124" i="25"/>
  <c r="Z125" i="25"/>
  <c r="K125" i="25"/>
  <c r="U369" i="25"/>
  <c r="AE123" i="23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AD124" i="25" l="1"/>
  <c r="F125" i="25"/>
  <c r="AD368" i="25"/>
  <c r="F369" i="25"/>
  <c r="AB246" i="25"/>
  <c r="AA246" i="25" s="1"/>
  <c r="AD245" i="23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L246" i="25" l="1"/>
  <c r="K247" i="25" s="1"/>
  <c r="Q246" i="25"/>
  <c r="P247" i="25" s="1"/>
  <c r="G246" i="25"/>
  <c r="Z247" i="25"/>
  <c r="AB369" i="25"/>
  <c r="AB125" i="25"/>
  <c r="AC125" i="25" s="1"/>
  <c r="AE124" i="25"/>
  <c r="AF124" i="25" s="1"/>
  <c r="AD124" i="23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AE125" i="25" l="1"/>
  <c r="AF125" i="25" s="1"/>
  <c r="AC126" i="25"/>
  <c r="AD246" i="25"/>
  <c r="F247" i="25"/>
  <c r="G246" i="23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AB247" i="25" l="1"/>
  <c r="AA247" i="25" s="1"/>
  <c r="AE126" i="25"/>
  <c r="AF126" i="25" s="1"/>
  <c r="AC127" i="25"/>
  <c r="AE125" i="23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L247" i="25" l="1"/>
  <c r="K248" i="25" s="1"/>
  <c r="Q247" i="25"/>
  <c r="G247" i="25"/>
  <c r="AE127" i="25"/>
  <c r="AF127" i="25" s="1"/>
  <c r="AC128" i="25"/>
  <c r="P248" i="25"/>
  <c r="AB247" i="23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AD247" i="25" l="1"/>
  <c r="F248" i="25"/>
  <c r="AE128" i="25"/>
  <c r="AF128" i="25" s="1"/>
  <c r="AC129" i="25"/>
  <c r="AE127" i="23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AE129" i="25" l="1"/>
  <c r="AF129" i="25" s="1"/>
  <c r="AC130" i="25"/>
  <c r="AB248" i="25"/>
  <c r="AD247" i="23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AE130" i="25" l="1"/>
  <c r="AF130" i="25" s="1"/>
  <c r="AC131" i="25"/>
  <c r="AE129" i="23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AE131" i="25" l="1"/>
  <c r="AF131" i="25" s="1"/>
  <c r="AC132" i="25"/>
  <c r="AE130" i="23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AE132" i="25" l="1"/>
  <c r="AF132" i="25" s="1"/>
  <c r="AC133" i="25"/>
  <c r="AE131" i="23"/>
  <c r="AF131" i="23" s="1"/>
  <c r="AC132" i="23"/>
  <c r="AE132" i="22"/>
  <c r="AF132" i="22" s="1"/>
  <c r="AC133" i="22"/>
  <c r="P132" i="19"/>
  <c r="Q132" i="19" s="1"/>
  <c r="N133" i="19"/>
  <c r="V373" i="12"/>
  <c r="W373" i="12" s="1"/>
  <c r="AE133" i="25" l="1"/>
  <c r="AF133" i="25" s="1"/>
  <c r="AC134" i="25"/>
  <c r="AE132" i="23"/>
  <c r="AF132" i="23" s="1"/>
  <c r="AC133" i="23"/>
  <c r="AE133" i="22"/>
  <c r="AF133" i="22" s="1"/>
  <c r="AC134" i="22"/>
  <c r="P133" i="19"/>
  <c r="Q133" i="19" s="1"/>
  <c r="N134" i="19"/>
  <c r="V374" i="12"/>
  <c r="W374" i="12" s="1"/>
  <c r="AE134" i="25" l="1"/>
  <c r="AF134" i="25" s="1"/>
  <c r="AC135" i="25"/>
  <c r="AE133" i="23"/>
  <c r="AF133" i="23" s="1"/>
  <c r="AC134" i="23"/>
  <c r="AE134" i="22"/>
  <c r="AF134" i="22" s="1"/>
  <c r="AC135" i="22"/>
  <c r="P134" i="19"/>
  <c r="Q134" i="19" s="1"/>
  <c r="N135" i="19"/>
  <c r="V375" i="12"/>
  <c r="W375" i="12" s="1"/>
  <c r="AE135" i="25" l="1"/>
  <c r="AF135" i="25" s="1"/>
  <c r="AC136" i="25"/>
  <c r="AE134" i="23"/>
  <c r="AF134" i="23" s="1"/>
  <c r="AC135" i="23"/>
  <c r="AE135" i="22"/>
  <c r="AF135" i="22" s="1"/>
  <c r="AC136" i="22"/>
  <c r="P135" i="19"/>
  <c r="Q135" i="19" s="1"/>
  <c r="N136" i="19"/>
  <c r="V376" i="12"/>
  <c r="W376" i="12" s="1"/>
  <c r="AE136" i="25" l="1"/>
  <c r="AF136" i="25" s="1"/>
  <c r="AC137" i="25"/>
  <c r="AE135" i="23"/>
  <c r="AF135" i="23" s="1"/>
  <c r="AC136" i="23"/>
  <c r="AE136" i="22"/>
  <c r="AF136" i="22" s="1"/>
  <c r="AC137" i="22"/>
  <c r="P136" i="19"/>
  <c r="Q136" i="19" s="1"/>
  <c r="N137" i="19"/>
  <c r="V377" i="12"/>
  <c r="W377" i="12" s="1"/>
  <c r="AE137" i="25" l="1"/>
  <c r="AF137" i="25" s="1"/>
  <c r="AC138" i="25"/>
  <c r="AE136" i="23"/>
  <c r="AF136" i="23" s="1"/>
  <c r="AC137" i="23"/>
  <c r="AE137" i="22"/>
  <c r="AF137" i="22" s="1"/>
  <c r="AC138" i="22"/>
  <c r="P137" i="19"/>
  <c r="Q137" i="19" s="1"/>
  <c r="N138" i="19"/>
  <c r="V378" i="12"/>
  <c r="W378" i="12" s="1"/>
  <c r="AE138" i="25" l="1"/>
  <c r="AF138" i="25" s="1"/>
  <c r="AC139" i="25"/>
  <c r="AE137" i="23"/>
  <c r="AF137" i="23" s="1"/>
  <c r="AC138" i="23"/>
  <c r="AE138" i="22"/>
  <c r="AF138" i="22" s="1"/>
  <c r="AC139" i="22"/>
  <c r="P138" i="19"/>
  <c r="Q138" i="19" s="1"/>
  <c r="N139" i="19"/>
  <c r="V379" i="12"/>
  <c r="W379" i="12" s="1"/>
  <c r="AE139" i="25" l="1"/>
  <c r="AF139" i="25" s="1"/>
  <c r="AC140" i="25"/>
  <c r="AE138" i="23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AE140" i="25" l="1"/>
  <c r="AF140" i="25" s="1"/>
  <c r="AC141" i="25"/>
  <c r="AE139" i="23"/>
  <c r="AF139" i="23" s="1"/>
  <c r="AC140" i="23"/>
  <c r="AE140" i="22"/>
  <c r="AF140" i="22" s="1"/>
  <c r="AC141" i="22"/>
  <c r="P140" i="19"/>
  <c r="Q140" i="19" s="1"/>
  <c r="N141" i="19"/>
  <c r="W381" i="12"/>
  <c r="AE141" i="25" l="1"/>
  <c r="AF141" i="25" s="1"/>
  <c r="AC142" i="25"/>
  <c r="AE140" i="23"/>
  <c r="AF140" i="23" s="1"/>
  <c r="AC141" i="23"/>
  <c r="AE141" i="22"/>
  <c r="AF141" i="22" s="1"/>
  <c r="AC142" i="22"/>
  <c r="P141" i="19"/>
  <c r="Q141" i="19" s="1"/>
  <c r="N142" i="19"/>
  <c r="AE142" i="25" l="1"/>
  <c r="AF142" i="25" s="1"/>
  <c r="AC143" i="25"/>
  <c r="AE141" i="23"/>
  <c r="AF141" i="23" s="1"/>
  <c r="AC142" i="23"/>
  <c r="AE142" i="22"/>
  <c r="AF142" i="22" s="1"/>
  <c r="AC143" i="22"/>
  <c r="P142" i="19"/>
  <c r="Q142" i="19" s="1"/>
  <c r="N143" i="19"/>
  <c r="AE143" i="25" l="1"/>
  <c r="AF143" i="25" s="1"/>
  <c r="AC144" i="25"/>
  <c r="AE142" i="23"/>
  <c r="AF142" i="23" s="1"/>
  <c r="AC143" i="23"/>
  <c r="AE143" i="22"/>
  <c r="AF143" i="22" s="1"/>
  <c r="AC144" i="22"/>
  <c r="P143" i="19"/>
  <c r="Q143" i="19" s="1"/>
  <c r="N144" i="19"/>
  <c r="AE144" i="25" l="1"/>
  <c r="AF144" i="25" s="1"/>
  <c r="AC145" i="25"/>
  <c r="AE143" i="23"/>
  <c r="AF143" i="23" s="1"/>
  <c r="AC144" i="23"/>
  <c r="AE144" i="22"/>
  <c r="AF144" i="22" s="1"/>
  <c r="AC145" i="22"/>
  <c r="P144" i="19"/>
  <c r="Q144" i="19" s="1"/>
  <c r="N145" i="19"/>
  <c r="AE145" i="25" l="1"/>
  <c r="AF145" i="25" s="1"/>
  <c r="AC146" i="25"/>
  <c r="AE144" i="23"/>
  <c r="AF144" i="23" s="1"/>
  <c r="AC145" i="23"/>
  <c r="AE145" i="22"/>
  <c r="AF145" i="22" s="1"/>
  <c r="AC146" i="22"/>
  <c r="P145" i="19"/>
  <c r="Q145" i="19" s="1"/>
  <c r="N146" i="19"/>
  <c r="AE146" i="25" l="1"/>
  <c r="AF146" i="25" s="1"/>
  <c r="AC147" i="25"/>
  <c r="AE145" i="23"/>
  <c r="AF145" i="23" s="1"/>
  <c r="AC146" i="23"/>
  <c r="AE146" i="22"/>
  <c r="AF146" i="22" s="1"/>
  <c r="AC147" i="22"/>
  <c r="P146" i="19"/>
  <c r="Q146" i="19" s="1"/>
  <c r="N147" i="19"/>
  <c r="AE147" i="25" l="1"/>
  <c r="AF147" i="25" s="1"/>
  <c r="AC148" i="25"/>
  <c r="AE146" i="23"/>
  <c r="AF146" i="23" s="1"/>
  <c r="AC147" i="23"/>
  <c r="AE147" i="22"/>
  <c r="AF147" i="22" s="1"/>
  <c r="AC148" i="22"/>
  <c r="P147" i="19"/>
  <c r="Q147" i="19" s="1"/>
  <c r="N148" i="19"/>
  <c r="AE148" i="25" l="1"/>
  <c r="AF148" i="25" s="1"/>
  <c r="AC149" i="25"/>
  <c r="AE147" i="23"/>
  <c r="AF147" i="23" s="1"/>
  <c r="AC148" i="23"/>
  <c r="AE148" i="22"/>
  <c r="AF148" i="22" s="1"/>
  <c r="AC149" i="22"/>
  <c r="P148" i="19"/>
  <c r="Q148" i="19" s="1"/>
  <c r="N149" i="19"/>
  <c r="AE149" i="25" l="1"/>
  <c r="AF149" i="25" s="1"/>
  <c r="AC150" i="25"/>
  <c r="AE148" i="23"/>
  <c r="AF148" i="23" s="1"/>
  <c r="AC149" i="23"/>
  <c r="AE149" i="22"/>
  <c r="AF149" i="22" s="1"/>
  <c r="AC150" i="22"/>
  <c r="P149" i="19"/>
  <c r="Q149" i="19" s="1"/>
  <c r="N150" i="19"/>
  <c r="AE150" i="25" l="1"/>
  <c r="AF150" i="25" s="1"/>
  <c r="AC151" i="25"/>
  <c r="AE149" i="23"/>
  <c r="AF149" i="23" s="1"/>
  <c r="AC150" i="23"/>
  <c r="AE150" i="22"/>
  <c r="AF150" i="22" s="1"/>
  <c r="AC151" i="22"/>
  <c r="P150" i="19"/>
  <c r="Q150" i="19" s="1"/>
  <c r="N151" i="19"/>
  <c r="AE151" i="25" l="1"/>
  <c r="AF151" i="25" s="1"/>
  <c r="AC152" i="25"/>
  <c r="AE150" i="23"/>
  <c r="AF150" i="23" s="1"/>
  <c r="AC151" i="23"/>
  <c r="AE151" i="22"/>
  <c r="AF151" i="22" s="1"/>
  <c r="AC152" i="22"/>
  <c r="P151" i="19"/>
  <c r="Q151" i="19" s="1"/>
  <c r="N152" i="19"/>
  <c r="AE152" i="25" l="1"/>
  <c r="AF152" i="25" s="1"/>
  <c r="AC153" i="25"/>
  <c r="AE151" i="23"/>
  <c r="AF151" i="23" s="1"/>
  <c r="AC152" i="23"/>
  <c r="AE152" i="22"/>
  <c r="AF152" i="22" s="1"/>
  <c r="AC153" i="22"/>
  <c r="P152" i="19"/>
  <c r="Q152" i="19" s="1"/>
  <c r="N153" i="19"/>
  <c r="AE153" i="25" l="1"/>
  <c r="AF153" i="25" s="1"/>
  <c r="AC154" i="25"/>
  <c r="AE152" i="23"/>
  <c r="AF152" i="23" s="1"/>
  <c r="AC153" i="23"/>
  <c r="AE153" i="22"/>
  <c r="AF153" i="22" s="1"/>
  <c r="AC154" i="22"/>
  <c r="P153" i="19"/>
  <c r="Q153" i="19" s="1"/>
  <c r="N154" i="19"/>
  <c r="AE154" i="25" l="1"/>
  <c r="AF154" i="25" s="1"/>
  <c r="AC155" i="25"/>
  <c r="AE153" i="23"/>
  <c r="AF153" i="23" s="1"/>
  <c r="AC154" i="23"/>
  <c r="AE154" i="22"/>
  <c r="AF154" i="22" s="1"/>
  <c r="AC155" i="22"/>
  <c r="P154" i="19"/>
  <c r="Q154" i="19" s="1"/>
  <c r="N155" i="19"/>
  <c r="AE155" i="25" l="1"/>
  <c r="AF155" i="25" s="1"/>
  <c r="AC156" i="25"/>
  <c r="AE154" i="23"/>
  <c r="AF154" i="23" s="1"/>
  <c r="AC155" i="23"/>
  <c r="AE155" i="22"/>
  <c r="AF155" i="22" s="1"/>
  <c r="AC156" i="22"/>
  <c r="P155" i="19"/>
  <c r="Q155" i="19" s="1"/>
  <c r="N156" i="19"/>
  <c r="AE156" i="25" l="1"/>
  <c r="AF156" i="25" s="1"/>
  <c r="AC157" i="25"/>
  <c r="AE155" i="23"/>
  <c r="AF155" i="23" s="1"/>
  <c r="AC156" i="23"/>
  <c r="AE156" i="22"/>
  <c r="AF156" i="22" s="1"/>
  <c r="AC157" i="22"/>
  <c r="P156" i="19"/>
  <c r="Q156" i="19" s="1"/>
  <c r="N157" i="19"/>
  <c r="AE157" i="25" l="1"/>
  <c r="AF157" i="25" s="1"/>
  <c r="AC158" i="25"/>
  <c r="AE156" i="23"/>
  <c r="AF156" i="23" s="1"/>
  <c r="AC157" i="23"/>
  <c r="AE157" i="22"/>
  <c r="AF157" i="22" s="1"/>
  <c r="AC158" i="22"/>
  <c r="P157" i="19"/>
  <c r="Q157" i="19" s="1"/>
  <c r="N158" i="19"/>
  <c r="AE158" i="25" l="1"/>
  <c r="AF158" i="25" s="1"/>
  <c r="AC159" i="25"/>
  <c r="AE157" i="23"/>
  <c r="AF157" i="23" s="1"/>
  <c r="AC158" i="23"/>
  <c r="AE158" i="22"/>
  <c r="AF158" i="22" s="1"/>
  <c r="AC159" i="22"/>
  <c r="P158" i="19"/>
  <c r="Q158" i="19" s="1"/>
  <c r="N159" i="19"/>
  <c r="AE159" i="25" l="1"/>
  <c r="AF159" i="25" s="1"/>
  <c r="AC160" i="25"/>
  <c r="AE158" i="23"/>
  <c r="AF158" i="23" s="1"/>
  <c r="AC159" i="23"/>
  <c r="AE159" i="22"/>
  <c r="AF159" i="22" s="1"/>
  <c r="AC160" i="22"/>
  <c r="P159" i="19"/>
  <c r="Q159" i="19" s="1"/>
  <c r="N160" i="19"/>
  <c r="AE160" i="25" l="1"/>
  <c r="AF160" i="25" s="1"/>
  <c r="AC161" i="25"/>
  <c r="AE159" i="23"/>
  <c r="AF159" i="23" s="1"/>
  <c r="AC160" i="23"/>
  <c r="AE160" i="22"/>
  <c r="AF160" i="22" s="1"/>
  <c r="AC161" i="22"/>
  <c r="P160" i="19"/>
  <c r="Q160" i="19" s="1"/>
  <c r="N161" i="19"/>
  <c r="AE161" i="25" l="1"/>
  <c r="AF161" i="25" s="1"/>
  <c r="AC162" i="25"/>
  <c r="AE160" i="23"/>
  <c r="AF160" i="23" s="1"/>
  <c r="AC161" i="23"/>
  <c r="AE161" i="22"/>
  <c r="AF161" i="22" s="1"/>
  <c r="AC162" i="22"/>
  <c r="P161" i="19"/>
  <c r="Q161" i="19" s="1"/>
  <c r="N162" i="19"/>
  <c r="AE162" i="25" l="1"/>
  <c r="AF162" i="25" s="1"/>
  <c r="AC163" i="25"/>
  <c r="AE161" i="23"/>
  <c r="AF161" i="23" s="1"/>
  <c r="AC162" i="23"/>
  <c r="AE162" i="22"/>
  <c r="AF162" i="22" s="1"/>
  <c r="AC163" i="22"/>
  <c r="P162" i="19"/>
  <c r="Q162" i="19" s="1"/>
  <c r="N163" i="19"/>
  <c r="AE163" i="25" l="1"/>
  <c r="AF163" i="25" s="1"/>
  <c r="AC164" i="25"/>
  <c r="AE162" i="23"/>
  <c r="AF162" i="23" s="1"/>
  <c r="AC163" i="23"/>
  <c r="AE163" i="22"/>
  <c r="AF163" i="22" s="1"/>
  <c r="AC164" i="22"/>
  <c r="P163" i="19"/>
  <c r="Q163" i="19" s="1"/>
  <c r="N164" i="19"/>
  <c r="AE164" i="25" l="1"/>
  <c r="AF164" i="25" s="1"/>
  <c r="AC165" i="25"/>
  <c r="AE163" i="23"/>
  <c r="AF163" i="23" s="1"/>
  <c r="AC164" i="23"/>
  <c r="AE164" i="22"/>
  <c r="AF164" i="22" s="1"/>
  <c r="AC165" i="22"/>
  <c r="P164" i="19"/>
  <c r="Q164" i="19" s="1"/>
  <c r="N165" i="19"/>
  <c r="AE165" i="25" l="1"/>
  <c r="AF165" i="25" s="1"/>
  <c r="AC166" i="25"/>
  <c r="AE164" i="23"/>
  <c r="AF164" i="23" s="1"/>
  <c r="AC165" i="23"/>
  <c r="AE165" i="22"/>
  <c r="AF165" i="22" s="1"/>
  <c r="AC166" i="22"/>
  <c r="P165" i="19"/>
  <c r="Q165" i="19" s="1"/>
  <c r="N166" i="19"/>
  <c r="AE166" i="25" l="1"/>
  <c r="AF166" i="25" s="1"/>
  <c r="AC167" i="25"/>
  <c r="AE165" i="23"/>
  <c r="AF165" i="23" s="1"/>
  <c r="AC166" i="23"/>
  <c r="AE166" i="22"/>
  <c r="AF166" i="22" s="1"/>
  <c r="AC167" i="22"/>
  <c r="P166" i="19"/>
  <c r="Q166" i="19" s="1"/>
  <c r="N167" i="19"/>
  <c r="AE167" i="25" l="1"/>
  <c r="AF167" i="25" s="1"/>
  <c r="AC168" i="25"/>
  <c r="AE166" i="23"/>
  <c r="AF166" i="23" s="1"/>
  <c r="AC167" i="23"/>
  <c r="AE167" i="22"/>
  <c r="AF167" i="22" s="1"/>
  <c r="AC168" i="22"/>
  <c r="P167" i="19"/>
  <c r="Q167" i="19" s="1"/>
  <c r="N168" i="19"/>
  <c r="AE168" i="25" l="1"/>
  <c r="AF168" i="25" s="1"/>
  <c r="AC169" i="25"/>
  <c r="AE167" i="23"/>
  <c r="AF167" i="23" s="1"/>
  <c r="AC168" i="23"/>
  <c r="AE168" i="22"/>
  <c r="AF168" i="22" s="1"/>
  <c r="AC169" i="22"/>
  <c r="P168" i="19"/>
  <c r="Q168" i="19" s="1"/>
  <c r="N169" i="19"/>
  <c r="AE169" i="25" l="1"/>
  <c r="AF169" i="25" s="1"/>
  <c r="AC170" i="25"/>
  <c r="AE168" i="23"/>
  <c r="AF168" i="23" s="1"/>
  <c r="AC169" i="23"/>
  <c r="AE169" i="22"/>
  <c r="AF169" i="22" s="1"/>
  <c r="AC170" i="22"/>
  <c r="P169" i="19"/>
  <c r="Q169" i="19" s="1"/>
  <c r="N170" i="19"/>
  <c r="AE170" i="25" l="1"/>
  <c r="AF170" i="25" s="1"/>
  <c r="AC171" i="25"/>
  <c r="AE169" i="23"/>
  <c r="AF169" i="23" s="1"/>
  <c r="AC170" i="23"/>
  <c r="AE170" i="22"/>
  <c r="AF170" i="22" s="1"/>
  <c r="AC171" i="22"/>
  <c r="P170" i="19"/>
  <c r="Q170" i="19" s="1"/>
  <c r="N171" i="19"/>
  <c r="AE171" i="25" l="1"/>
  <c r="AF171" i="25" s="1"/>
  <c r="AC172" i="25"/>
  <c r="AE170" i="23"/>
  <c r="AF170" i="23" s="1"/>
  <c r="AC171" i="23"/>
  <c r="AE171" i="22"/>
  <c r="AF171" i="22" s="1"/>
  <c r="AC172" i="22"/>
  <c r="P171" i="19"/>
  <c r="Q171" i="19" s="1"/>
  <c r="N172" i="19"/>
  <c r="AE172" i="25" l="1"/>
  <c r="AF172" i="25" s="1"/>
  <c r="AC173" i="25"/>
  <c r="AE171" i="23"/>
  <c r="AF171" i="23" s="1"/>
  <c r="AC172" i="23"/>
  <c r="AE172" i="22"/>
  <c r="AF172" i="22" s="1"/>
  <c r="AC173" i="22"/>
  <c r="P172" i="19"/>
  <c r="Q172" i="19" s="1"/>
  <c r="N173" i="19"/>
  <c r="AE173" i="25" l="1"/>
  <c r="AF173" i="25" s="1"/>
  <c r="AC174" i="25"/>
  <c r="AE172" i="23"/>
  <c r="AF172" i="23" s="1"/>
  <c r="AC173" i="23"/>
  <c r="AE173" i="22"/>
  <c r="AF173" i="22" s="1"/>
  <c r="AC174" i="22"/>
  <c r="P173" i="19"/>
  <c r="Q173" i="19" s="1"/>
  <c r="N174" i="19"/>
  <c r="AE174" i="25" l="1"/>
  <c r="AF174" i="25" s="1"/>
  <c r="AC175" i="25"/>
  <c r="AE173" i="23"/>
  <c r="AF173" i="23" s="1"/>
  <c r="AC174" i="23"/>
  <c r="AE174" i="22"/>
  <c r="AF174" i="22" s="1"/>
  <c r="AC175" i="22"/>
  <c r="P174" i="19"/>
  <c r="Q174" i="19" s="1"/>
  <c r="N175" i="19"/>
  <c r="AE175" i="25" l="1"/>
  <c r="AF175" i="25" s="1"/>
  <c r="AC176" i="25"/>
  <c r="AE174" i="23"/>
  <c r="AF174" i="23" s="1"/>
  <c r="AC175" i="23"/>
  <c r="AE175" i="22"/>
  <c r="AF175" i="22" s="1"/>
  <c r="AC176" i="22"/>
  <c r="P175" i="19"/>
  <c r="Q175" i="19" s="1"/>
  <c r="N176" i="19"/>
  <c r="AE176" i="25" l="1"/>
  <c r="AF176" i="25" s="1"/>
  <c r="AC177" i="25"/>
  <c r="AE175" i="23"/>
  <c r="AF175" i="23" s="1"/>
  <c r="AC176" i="23"/>
  <c r="AE176" i="22"/>
  <c r="AF176" i="22" s="1"/>
  <c r="AC177" i="22"/>
  <c r="P176" i="19"/>
  <c r="Q176" i="19" s="1"/>
  <c r="N177" i="19"/>
  <c r="AE177" i="25" l="1"/>
  <c r="AF177" i="25" s="1"/>
  <c r="AC178" i="25"/>
  <c r="AE176" i="23"/>
  <c r="AF176" i="23" s="1"/>
  <c r="AC177" i="23"/>
  <c r="AE177" i="22"/>
  <c r="AF177" i="22" s="1"/>
  <c r="AC178" i="22"/>
  <c r="P177" i="19"/>
  <c r="Q177" i="19" s="1"/>
  <c r="N178" i="19"/>
  <c r="AE178" i="25" l="1"/>
  <c r="AF178" i="25" s="1"/>
  <c r="AC179" i="25"/>
  <c r="AE177" i="23"/>
  <c r="AF177" i="23" s="1"/>
  <c r="AC178" i="23"/>
  <c r="AE178" i="22"/>
  <c r="AF178" i="22" s="1"/>
  <c r="AC179" i="22"/>
  <c r="P178" i="19"/>
  <c r="Q178" i="19" s="1"/>
  <c r="N179" i="19"/>
  <c r="AE179" i="25" l="1"/>
  <c r="AF179" i="25" s="1"/>
  <c r="AC180" i="25"/>
  <c r="AE178" i="23"/>
  <c r="AF178" i="23" s="1"/>
  <c r="AC179" i="23"/>
  <c r="AE179" i="22"/>
  <c r="AF179" i="22" s="1"/>
  <c r="AC180" i="22"/>
  <c r="P179" i="19"/>
  <c r="Q179" i="19" s="1"/>
  <c r="N180" i="19"/>
  <c r="AE180" i="25" l="1"/>
  <c r="AF180" i="25" s="1"/>
  <c r="AC181" i="25"/>
  <c r="AE179" i="23"/>
  <c r="AF179" i="23" s="1"/>
  <c r="AC180" i="23"/>
  <c r="AE180" i="22"/>
  <c r="AF180" i="22" s="1"/>
  <c r="AC181" i="22"/>
  <c r="P180" i="19"/>
  <c r="Q180" i="19" s="1"/>
  <c r="N181" i="19"/>
  <c r="AE181" i="25" l="1"/>
  <c r="AF181" i="25" s="1"/>
  <c r="AC182" i="25"/>
  <c r="AE180" i="23"/>
  <c r="AF180" i="23" s="1"/>
  <c r="AC181" i="23"/>
  <c r="AE181" i="22"/>
  <c r="AF181" i="22" s="1"/>
  <c r="AC182" i="22"/>
  <c r="P181" i="19"/>
  <c r="Q181" i="19" s="1"/>
  <c r="N182" i="19"/>
  <c r="AE182" i="25" l="1"/>
  <c r="AF182" i="25" s="1"/>
  <c r="AC183" i="25"/>
  <c r="AE181" i="23"/>
  <c r="AF181" i="23" s="1"/>
  <c r="AC182" i="23"/>
  <c r="AE182" i="22"/>
  <c r="AF182" i="22" s="1"/>
  <c r="AC183" i="22"/>
  <c r="P182" i="19"/>
  <c r="Q182" i="19" s="1"/>
  <c r="N183" i="19"/>
  <c r="AE183" i="25" l="1"/>
  <c r="AF183" i="25" s="1"/>
  <c r="AC184" i="25"/>
  <c r="AE182" i="23"/>
  <c r="AF182" i="23" s="1"/>
  <c r="AC183" i="23"/>
  <c r="AE183" i="22"/>
  <c r="AF183" i="22" s="1"/>
  <c r="AC184" i="22"/>
  <c r="P183" i="19"/>
  <c r="Q183" i="19" s="1"/>
  <c r="N184" i="19"/>
  <c r="AE184" i="25" l="1"/>
  <c r="AF184" i="25" s="1"/>
  <c r="AC185" i="25"/>
  <c r="AE183" i="23"/>
  <c r="AF183" i="23" s="1"/>
  <c r="AC184" i="23"/>
  <c r="AE184" i="22"/>
  <c r="AF184" i="22" s="1"/>
  <c r="AC185" i="22"/>
  <c r="P184" i="19"/>
  <c r="Q184" i="19" s="1"/>
  <c r="N185" i="19"/>
  <c r="AE185" i="25" l="1"/>
  <c r="AF185" i="25" s="1"/>
  <c r="AC186" i="25"/>
  <c r="AE184" i="23"/>
  <c r="AF184" i="23" s="1"/>
  <c r="AC185" i="23"/>
  <c r="AE185" i="22"/>
  <c r="AF185" i="22" s="1"/>
  <c r="AC186" i="22"/>
  <c r="P185" i="19"/>
  <c r="Q185" i="19" s="1"/>
  <c r="N186" i="19"/>
  <c r="AE186" i="25" l="1"/>
  <c r="AF186" i="25" s="1"/>
  <c r="AC187" i="25"/>
  <c r="AE185" i="23"/>
  <c r="AF185" i="23" s="1"/>
  <c r="AC186" i="23"/>
  <c r="AE186" i="22"/>
  <c r="AF186" i="22" s="1"/>
  <c r="AC187" i="22"/>
  <c r="P186" i="19"/>
  <c r="Q186" i="19" s="1"/>
  <c r="N187" i="19"/>
  <c r="AE187" i="25" l="1"/>
  <c r="AF187" i="25" s="1"/>
  <c r="AC188" i="25"/>
  <c r="AE186" i="23"/>
  <c r="AF186" i="23" s="1"/>
  <c r="AC187" i="23"/>
  <c r="AE187" i="22"/>
  <c r="AF187" i="22" s="1"/>
  <c r="AC188" i="22"/>
  <c r="P187" i="19"/>
  <c r="Q187" i="19" s="1"/>
  <c r="N188" i="19"/>
  <c r="AE188" i="25" l="1"/>
  <c r="AF188" i="25" s="1"/>
  <c r="AC189" i="25"/>
  <c r="AE187" i="23"/>
  <c r="AF187" i="23" s="1"/>
  <c r="AC188" i="23"/>
  <c r="AE188" i="22"/>
  <c r="AF188" i="22" s="1"/>
  <c r="AC189" i="22"/>
  <c r="P188" i="19"/>
  <c r="Q188" i="19" s="1"/>
  <c r="N189" i="19"/>
  <c r="AE189" i="25" l="1"/>
  <c r="AF189" i="25" s="1"/>
  <c r="AC190" i="25"/>
  <c r="AE188" i="23"/>
  <c r="AF188" i="23" s="1"/>
  <c r="AC189" i="23"/>
  <c r="AE189" i="22"/>
  <c r="AF189" i="22" s="1"/>
  <c r="AC190" i="22"/>
  <c r="P189" i="19"/>
  <c r="Q189" i="19" s="1"/>
  <c r="N190" i="19"/>
  <c r="AE190" i="25" l="1"/>
  <c r="AF190" i="25" s="1"/>
  <c r="AC191" i="25"/>
  <c r="AE189" i="23"/>
  <c r="AF189" i="23" s="1"/>
  <c r="AC190" i="23"/>
  <c r="AE190" i="22"/>
  <c r="AF190" i="22" s="1"/>
  <c r="AC191" i="22"/>
  <c r="P190" i="19"/>
  <c r="Q190" i="19" s="1"/>
  <c r="N191" i="19"/>
  <c r="AE191" i="25" l="1"/>
  <c r="AF191" i="25" s="1"/>
  <c r="AC192" i="25"/>
  <c r="AE190" i="23"/>
  <c r="AF190" i="23" s="1"/>
  <c r="AC191" i="23"/>
  <c r="AE191" i="22"/>
  <c r="AF191" i="22" s="1"/>
  <c r="AC192" i="22"/>
  <c r="P191" i="19"/>
  <c r="Q191" i="19" s="1"/>
  <c r="N192" i="19"/>
  <c r="AE192" i="25" l="1"/>
  <c r="AF192" i="25" s="1"/>
  <c r="AC193" i="25"/>
  <c r="AE191" i="23"/>
  <c r="AF191" i="23" s="1"/>
  <c r="AC192" i="23"/>
  <c r="AE192" i="22"/>
  <c r="AF192" i="22" s="1"/>
  <c r="AC193" i="22"/>
  <c r="P192" i="19"/>
  <c r="Q192" i="19" s="1"/>
  <c r="N193" i="19"/>
  <c r="AE193" i="25" l="1"/>
  <c r="AF193" i="25" s="1"/>
  <c r="AC194" i="25"/>
  <c r="AE192" i="23"/>
  <c r="AF192" i="23" s="1"/>
  <c r="AC193" i="23"/>
  <c r="AE193" i="22"/>
  <c r="AF193" i="22" s="1"/>
  <c r="AC194" i="22"/>
  <c r="P193" i="19"/>
  <c r="Q193" i="19" s="1"/>
  <c r="N194" i="19"/>
  <c r="AE194" i="25" l="1"/>
  <c r="AF194" i="25" s="1"/>
  <c r="AC195" i="25"/>
  <c r="AE193" i="23"/>
  <c r="AF193" i="23" s="1"/>
  <c r="AC194" i="23"/>
  <c r="AE194" i="22"/>
  <c r="AF194" i="22" s="1"/>
  <c r="AC195" i="22"/>
  <c r="P194" i="19"/>
  <c r="Q194" i="19" s="1"/>
  <c r="N195" i="19"/>
  <c r="AE195" i="25" l="1"/>
  <c r="AF195" i="25" s="1"/>
  <c r="AC196" i="25"/>
  <c r="AE194" i="23"/>
  <c r="AF194" i="23" s="1"/>
  <c r="AC195" i="23"/>
  <c r="AE195" i="22"/>
  <c r="AF195" i="22" s="1"/>
  <c r="AC196" i="22"/>
  <c r="P195" i="19"/>
  <c r="Q195" i="19" s="1"/>
  <c r="N196" i="19"/>
  <c r="AE196" i="25" l="1"/>
  <c r="AF196" i="25" s="1"/>
  <c r="AC197" i="25"/>
  <c r="AE195" i="23"/>
  <c r="AF195" i="23" s="1"/>
  <c r="AC196" i="23"/>
  <c r="AE196" i="22"/>
  <c r="AF196" i="22" s="1"/>
  <c r="AC197" i="22"/>
  <c r="P196" i="19"/>
  <c r="Q196" i="19" s="1"/>
  <c r="N197" i="19"/>
  <c r="AE197" i="25" l="1"/>
  <c r="AF197" i="25" s="1"/>
  <c r="AC198" i="25"/>
  <c r="AE196" i="23"/>
  <c r="AF196" i="23" s="1"/>
  <c r="AC197" i="23"/>
  <c r="AE197" i="22"/>
  <c r="AF197" i="22" s="1"/>
  <c r="AC198" i="22"/>
  <c r="P197" i="19"/>
  <c r="Q197" i="19" s="1"/>
  <c r="N198" i="19"/>
  <c r="AE198" i="25" l="1"/>
  <c r="AF198" i="25" s="1"/>
  <c r="AC199" i="25"/>
  <c r="AE197" i="23"/>
  <c r="AF197" i="23" s="1"/>
  <c r="AC198" i="23"/>
  <c r="AE198" i="22"/>
  <c r="AF198" i="22" s="1"/>
  <c r="AC199" i="22"/>
  <c r="P198" i="19"/>
  <c r="Q198" i="19" s="1"/>
  <c r="N199" i="19"/>
  <c r="AE199" i="25" l="1"/>
  <c r="AF199" i="25" s="1"/>
  <c r="AC200" i="25"/>
  <c r="AE198" i="23"/>
  <c r="AF198" i="23" s="1"/>
  <c r="AC199" i="23"/>
  <c r="AE199" i="22"/>
  <c r="AF199" i="22" s="1"/>
  <c r="AC200" i="22"/>
  <c r="P199" i="19"/>
  <c r="Q199" i="19" s="1"/>
  <c r="N200" i="19"/>
  <c r="AE200" i="25" l="1"/>
  <c r="AF200" i="25" s="1"/>
  <c r="AC201" i="25"/>
  <c r="AE199" i="23"/>
  <c r="AF199" i="23" s="1"/>
  <c r="AC200" i="23"/>
  <c r="AE200" i="22"/>
  <c r="AF200" i="22" s="1"/>
  <c r="AC201" i="22"/>
  <c r="P200" i="19"/>
  <c r="Q200" i="19" s="1"/>
  <c r="N201" i="19"/>
  <c r="AE201" i="25" l="1"/>
  <c r="AF201" i="25" s="1"/>
  <c r="AC202" i="25"/>
  <c r="AE200" i="23"/>
  <c r="AF200" i="23" s="1"/>
  <c r="AC201" i="23"/>
  <c r="AE201" i="22"/>
  <c r="AF201" i="22" s="1"/>
  <c r="AC202" i="22"/>
  <c r="P201" i="19"/>
  <c r="Q201" i="19" s="1"/>
  <c r="N202" i="19"/>
  <c r="AE202" i="25" l="1"/>
  <c r="AF202" i="25" s="1"/>
  <c r="AC203" i="25"/>
  <c r="AE201" i="23"/>
  <c r="AF201" i="23" s="1"/>
  <c r="AC202" i="23"/>
  <c r="AE202" i="22"/>
  <c r="AF202" i="22" s="1"/>
  <c r="AC203" i="22"/>
  <c r="P202" i="19"/>
  <c r="Q202" i="19" s="1"/>
  <c r="N203" i="19"/>
  <c r="AE203" i="25" l="1"/>
  <c r="AF203" i="25" s="1"/>
  <c r="AC204" i="25"/>
  <c r="AE202" i="23"/>
  <c r="AF202" i="23" s="1"/>
  <c r="AC203" i="23"/>
  <c r="AE203" i="22"/>
  <c r="AF203" i="22" s="1"/>
  <c r="AC204" i="22"/>
  <c r="P203" i="19"/>
  <c r="Q203" i="19" s="1"/>
  <c r="N204" i="19"/>
  <c r="AE204" i="25" l="1"/>
  <c r="AF204" i="25" s="1"/>
  <c r="AC205" i="25"/>
  <c r="AE203" i="23"/>
  <c r="AF203" i="23" s="1"/>
  <c r="AC204" i="23"/>
  <c r="AE204" i="22"/>
  <c r="AF204" i="22" s="1"/>
  <c r="AC205" i="22"/>
  <c r="P204" i="19"/>
  <c r="Q204" i="19" s="1"/>
  <c r="N205" i="19"/>
  <c r="AE205" i="25" l="1"/>
  <c r="AF205" i="25" s="1"/>
  <c r="AC206" i="25"/>
  <c r="AE204" i="23"/>
  <c r="AF204" i="23" s="1"/>
  <c r="AC205" i="23"/>
  <c r="AE205" i="22"/>
  <c r="AF205" i="22" s="1"/>
  <c r="AC206" i="22"/>
  <c r="P205" i="19"/>
  <c r="Q205" i="19" s="1"/>
  <c r="N206" i="19"/>
  <c r="AE206" i="25" l="1"/>
  <c r="AF206" i="25" s="1"/>
  <c r="AC207" i="25"/>
  <c r="AE205" i="23"/>
  <c r="AF205" i="23" s="1"/>
  <c r="AC206" i="23"/>
  <c r="AE206" i="22"/>
  <c r="AF206" i="22" s="1"/>
  <c r="AC207" i="22"/>
  <c r="P206" i="19"/>
  <c r="Q206" i="19" s="1"/>
  <c r="N207" i="19"/>
  <c r="AE207" i="25" l="1"/>
  <c r="AF207" i="25" s="1"/>
  <c r="AC208" i="25"/>
  <c r="AE206" i="23"/>
  <c r="AF206" i="23" s="1"/>
  <c r="AC207" i="23"/>
  <c r="AE207" i="22"/>
  <c r="AF207" i="22" s="1"/>
  <c r="AC208" i="22"/>
  <c r="P207" i="19"/>
  <c r="Q207" i="19" s="1"/>
  <c r="N208" i="19"/>
  <c r="AE208" i="25" l="1"/>
  <c r="AF208" i="25" s="1"/>
  <c r="AC209" i="25"/>
  <c r="AE207" i="23"/>
  <c r="AF207" i="23" s="1"/>
  <c r="AC208" i="23"/>
  <c r="AE208" i="22"/>
  <c r="AF208" i="22" s="1"/>
  <c r="AC209" i="22"/>
  <c r="P208" i="19"/>
  <c r="Q208" i="19" s="1"/>
  <c r="N209" i="19"/>
  <c r="AE209" i="25" l="1"/>
  <c r="AF209" i="25" s="1"/>
  <c r="AC210" i="25"/>
  <c r="AE208" i="23"/>
  <c r="AF208" i="23" s="1"/>
  <c r="AC209" i="23"/>
  <c r="AE209" i="22"/>
  <c r="AF209" i="22" s="1"/>
  <c r="AC210" i="22"/>
  <c r="P209" i="19"/>
  <c r="Q209" i="19" s="1"/>
  <c r="N210" i="19"/>
  <c r="AE210" i="25" l="1"/>
  <c r="AF210" i="25" s="1"/>
  <c r="AC211" i="25"/>
  <c r="AE209" i="23"/>
  <c r="AF209" i="23" s="1"/>
  <c r="AC210" i="23"/>
  <c r="AE210" i="22"/>
  <c r="AF210" i="22" s="1"/>
  <c r="AC211" i="22"/>
  <c r="P210" i="19"/>
  <c r="Q210" i="19" s="1"/>
  <c r="N211" i="19"/>
  <c r="AE211" i="25" l="1"/>
  <c r="AF211" i="25" s="1"/>
  <c r="AC212" i="25"/>
  <c r="AE210" i="23"/>
  <c r="AF210" i="23" s="1"/>
  <c r="AC211" i="23"/>
  <c r="AE211" i="22"/>
  <c r="AF211" i="22" s="1"/>
  <c r="AC212" i="22"/>
  <c r="P211" i="19"/>
  <c r="Q211" i="19" s="1"/>
  <c r="N212" i="19"/>
  <c r="AE212" i="25" l="1"/>
  <c r="AF212" i="25" s="1"/>
  <c r="AC213" i="25"/>
  <c r="AE211" i="23"/>
  <c r="AF211" i="23" s="1"/>
  <c r="AC212" i="23"/>
  <c r="AE212" i="22"/>
  <c r="AF212" i="22" s="1"/>
  <c r="AC213" i="22"/>
  <c r="P212" i="19"/>
  <c r="Q212" i="19" s="1"/>
  <c r="N213" i="19"/>
  <c r="AE213" i="25" l="1"/>
  <c r="AF213" i="25" s="1"/>
  <c r="AC214" i="25"/>
  <c r="AE212" i="23"/>
  <c r="AF212" i="23" s="1"/>
  <c r="AC213" i="23"/>
  <c r="AE213" i="22"/>
  <c r="AF213" i="22" s="1"/>
  <c r="AC214" i="22"/>
  <c r="P213" i="19"/>
  <c r="Q213" i="19" s="1"/>
  <c r="N214" i="19"/>
  <c r="AE214" i="25" l="1"/>
  <c r="AF214" i="25" s="1"/>
  <c r="AC215" i="25"/>
  <c r="AE213" i="23"/>
  <c r="AF213" i="23" s="1"/>
  <c r="AC214" i="23"/>
  <c r="AE214" i="22"/>
  <c r="AF214" i="22" s="1"/>
  <c r="AC215" i="22"/>
  <c r="P214" i="19"/>
  <c r="Q214" i="19" s="1"/>
  <c r="N215" i="19"/>
  <c r="AE215" i="25" l="1"/>
  <c r="AF215" i="25" s="1"/>
  <c r="AC216" i="25"/>
  <c r="AE214" i="23"/>
  <c r="AF214" i="23" s="1"/>
  <c r="AC215" i="23"/>
  <c r="AE215" i="22"/>
  <c r="AF215" i="22" s="1"/>
  <c r="AC216" i="22"/>
  <c r="P215" i="19"/>
  <c r="Q215" i="19" s="1"/>
  <c r="N216" i="19"/>
  <c r="AE216" i="25" l="1"/>
  <c r="AF216" i="25" s="1"/>
  <c r="AC217" i="25"/>
  <c r="AE215" i="23"/>
  <c r="AF215" i="23" s="1"/>
  <c r="AC216" i="23"/>
  <c r="AE216" i="22"/>
  <c r="AF216" i="22" s="1"/>
  <c r="AC217" i="22"/>
  <c r="P216" i="19"/>
  <c r="Q216" i="19" s="1"/>
  <c r="N217" i="19"/>
  <c r="AE217" i="25" l="1"/>
  <c r="AF217" i="25" s="1"/>
  <c r="AC218" i="25"/>
  <c r="AE216" i="23"/>
  <c r="AF216" i="23" s="1"/>
  <c r="AC217" i="23"/>
  <c r="AE217" i="22"/>
  <c r="AF217" i="22" s="1"/>
  <c r="AC218" i="22"/>
  <c r="P217" i="19"/>
  <c r="Q217" i="19" s="1"/>
  <c r="N218" i="19"/>
  <c r="AE218" i="25" l="1"/>
  <c r="AF218" i="25" s="1"/>
  <c r="AC219" i="25"/>
  <c r="AE217" i="23"/>
  <c r="AF217" i="23" s="1"/>
  <c r="AC218" i="23"/>
  <c r="AE218" i="22"/>
  <c r="AF218" i="22" s="1"/>
  <c r="AC219" i="22"/>
  <c r="P218" i="19"/>
  <c r="Q218" i="19" s="1"/>
  <c r="N219" i="19"/>
  <c r="AE219" i="25" l="1"/>
  <c r="AF219" i="25" s="1"/>
  <c r="AC220" i="25"/>
  <c r="AE218" i="23"/>
  <c r="AF218" i="23" s="1"/>
  <c r="AC219" i="23"/>
  <c r="AE219" i="22"/>
  <c r="AF219" i="22" s="1"/>
  <c r="AC220" i="22"/>
  <c r="P219" i="19"/>
  <c r="Q219" i="19" s="1"/>
  <c r="N220" i="19"/>
  <c r="AE220" i="25" l="1"/>
  <c r="AF220" i="25" s="1"/>
  <c r="AC221" i="25"/>
  <c r="AE219" i="23"/>
  <c r="AF219" i="23" s="1"/>
  <c r="AC220" i="23"/>
  <c r="AE220" i="22"/>
  <c r="AF220" i="22" s="1"/>
  <c r="AC221" i="22"/>
  <c r="P220" i="19"/>
  <c r="Q220" i="19" s="1"/>
  <c r="N221" i="19"/>
  <c r="AE221" i="25" l="1"/>
  <c r="AF221" i="25" s="1"/>
  <c r="AC222" i="25"/>
  <c r="AE220" i="23"/>
  <c r="AF220" i="23" s="1"/>
  <c r="AC221" i="23"/>
  <c r="AE221" i="22"/>
  <c r="AF221" i="22" s="1"/>
  <c r="AC222" i="22"/>
  <c r="P221" i="19"/>
  <c r="Q221" i="19" s="1"/>
  <c r="N222" i="19"/>
  <c r="AE222" i="25" l="1"/>
  <c r="AF222" i="25" s="1"/>
  <c r="AC223" i="25"/>
  <c r="AE221" i="23"/>
  <c r="AF221" i="23" s="1"/>
  <c r="AC222" i="23"/>
  <c r="AE222" i="22"/>
  <c r="AF222" i="22" s="1"/>
  <c r="AC223" i="22"/>
  <c r="P222" i="19"/>
  <c r="Q222" i="19" s="1"/>
  <c r="N223" i="19"/>
  <c r="AE223" i="25" l="1"/>
  <c r="AF223" i="25" s="1"/>
  <c r="AC224" i="25"/>
  <c r="AE222" i="23"/>
  <c r="AF222" i="23" s="1"/>
  <c r="AC223" i="23"/>
  <c r="AE223" i="22"/>
  <c r="AF223" i="22" s="1"/>
  <c r="AC224" i="22"/>
  <c r="P223" i="19"/>
  <c r="Q223" i="19" s="1"/>
  <c r="N224" i="19"/>
  <c r="AE224" i="25" l="1"/>
  <c r="AF224" i="25" s="1"/>
  <c r="AC225" i="25"/>
  <c r="AE223" i="23"/>
  <c r="AF223" i="23" s="1"/>
  <c r="AC224" i="23"/>
  <c r="AE224" i="22"/>
  <c r="AF224" i="22" s="1"/>
  <c r="AC225" i="22"/>
  <c r="P224" i="19"/>
  <c r="Q224" i="19" s="1"/>
  <c r="N225" i="19"/>
  <c r="AE225" i="25" l="1"/>
  <c r="AF225" i="25" s="1"/>
  <c r="AC226" i="25"/>
  <c r="AE224" i="23"/>
  <c r="AF224" i="23" s="1"/>
  <c r="AC225" i="23"/>
  <c r="AE225" i="22"/>
  <c r="AF225" i="22" s="1"/>
  <c r="AC226" i="22"/>
  <c r="P225" i="19"/>
  <c r="Q225" i="19" s="1"/>
  <c r="N226" i="19"/>
  <c r="AE226" i="25" l="1"/>
  <c r="AF226" i="25" s="1"/>
  <c r="AC227" i="25"/>
  <c r="AE225" i="23"/>
  <c r="AF225" i="23" s="1"/>
  <c r="AC226" i="23"/>
  <c r="AE226" i="22"/>
  <c r="AF226" i="22" s="1"/>
  <c r="AC227" i="22"/>
  <c r="P226" i="19"/>
  <c r="Q226" i="19" s="1"/>
  <c r="N227" i="19"/>
  <c r="AE227" i="25" l="1"/>
  <c r="AF227" i="25" s="1"/>
  <c r="AC228" i="25"/>
  <c r="AE226" i="23"/>
  <c r="AF226" i="23" s="1"/>
  <c r="AC227" i="23"/>
  <c r="AE227" i="22"/>
  <c r="AF227" i="22" s="1"/>
  <c r="AC228" i="22"/>
  <c r="P227" i="19"/>
  <c r="Q227" i="19" s="1"/>
  <c r="N228" i="19"/>
  <c r="AE228" i="25" l="1"/>
  <c r="AF228" i="25" s="1"/>
  <c r="AC229" i="25"/>
  <c r="AE227" i="23"/>
  <c r="AF227" i="23" s="1"/>
  <c r="AC228" i="23"/>
  <c r="AE228" i="22"/>
  <c r="AF228" i="22" s="1"/>
  <c r="AC229" i="22"/>
  <c r="P228" i="19"/>
  <c r="Q228" i="19" s="1"/>
  <c r="N229" i="19"/>
  <c r="AE229" i="25" l="1"/>
  <c r="AF229" i="25" s="1"/>
  <c r="AC230" i="25"/>
  <c r="AE228" i="23"/>
  <c r="AF228" i="23" s="1"/>
  <c r="AC229" i="23"/>
  <c r="AE229" i="22"/>
  <c r="AF229" i="22" s="1"/>
  <c r="AC230" i="22"/>
  <c r="P229" i="19"/>
  <c r="Q229" i="19" s="1"/>
  <c r="N230" i="19"/>
  <c r="AE230" i="25" l="1"/>
  <c r="AF230" i="25" s="1"/>
  <c r="AC231" i="25"/>
  <c r="AE229" i="23"/>
  <c r="AF229" i="23" s="1"/>
  <c r="AC230" i="23"/>
  <c r="AE230" i="22"/>
  <c r="AF230" i="22" s="1"/>
  <c r="AC231" i="22"/>
  <c r="P230" i="19"/>
  <c r="Q230" i="19" s="1"/>
  <c r="N231" i="19"/>
  <c r="AE231" i="25" l="1"/>
  <c r="AF231" i="25" s="1"/>
  <c r="AC232" i="25"/>
  <c r="AE230" i="23"/>
  <c r="AF230" i="23" s="1"/>
  <c r="AC231" i="23"/>
  <c r="AE231" i="22"/>
  <c r="AF231" i="22" s="1"/>
  <c r="AC232" i="22"/>
  <c r="P231" i="19"/>
  <c r="Q231" i="19" s="1"/>
  <c r="N232" i="19"/>
  <c r="AE232" i="25" l="1"/>
  <c r="AF232" i="25" s="1"/>
  <c r="AC233" i="25"/>
  <c r="AE231" i="23"/>
  <c r="AF231" i="23" s="1"/>
  <c r="AC232" i="23"/>
  <c r="AE232" i="22"/>
  <c r="AF232" i="22" s="1"/>
  <c r="AC233" i="22"/>
  <c r="P232" i="19"/>
  <c r="Q232" i="19" s="1"/>
  <c r="N233" i="19"/>
  <c r="AE233" i="25" l="1"/>
  <c r="AF233" i="25" s="1"/>
  <c r="AC234" i="25"/>
  <c r="AE232" i="23"/>
  <c r="AF232" i="23" s="1"/>
  <c r="AC233" i="23"/>
  <c r="AE233" i="22"/>
  <c r="AF233" i="22" s="1"/>
  <c r="AC234" i="22"/>
  <c r="P233" i="19"/>
  <c r="Q233" i="19" s="1"/>
  <c r="N234" i="19"/>
  <c r="AE234" i="25" l="1"/>
  <c r="AF234" i="25" s="1"/>
  <c r="AC235" i="25"/>
  <c r="AE233" i="23"/>
  <c r="AF233" i="23" s="1"/>
  <c r="AC234" i="23"/>
  <c r="AE234" i="22"/>
  <c r="AF234" i="22" s="1"/>
  <c r="AC235" i="22"/>
  <c r="P234" i="19"/>
  <c r="Q234" i="19" s="1"/>
  <c r="N235" i="19"/>
  <c r="AE235" i="25" l="1"/>
  <c r="AF235" i="25" s="1"/>
  <c r="AC236" i="25"/>
  <c r="AE234" i="23"/>
  <c r="AF234" i="23" s="1"/>
  <c r="AC235" i="23"/>
  <c r="AE235" i="22"/>
  <c r="AF235" i="22" s="1"/>
  <c r="AC236" i="22"/>
  <c r="P235" i="19"/>
  <c r="Q235" i="19" s="1"/>
  <c r="N236" i="19"/>
  <c r="AE236" i="25" l="1"/>
  <c r="AF236" i="25" s="1"/>
  <c r="AC237" i="25"/>
  <c r="AE235" i="23"/>
  <c r="AF235" i="23" s="1"/>
  <c r="AC236" i="23"/>
  <c r="AE236" i="22"/>
  <c r="AF236" i="22" s="1"/>
  <c r="AC237" i="22"/>
  <c r="P236" i="19"/>
  <c r="Q236" i="19" s="1"/>
  <c r="N237" i="19"/>
  <c r="AE237" i="25" l="1"/>
  <c r="AF237" i="25" s="1"/>
  <c r="AC238" i="25"/>
  <c r="AE236" i="23"/>
  <c r="AF236" i="23" s="1"/>
  <c r="AC237" i="23"/>
  <c r="AE237" i="22"/>
  <c r="AF237" i="22" s="1"/>
  <c r="AC238" i="22"/>
  <c r="P237" i="19"/>
  <c r="Q237" i="19" s="1"/>
  <c r="N238" i="19"/>
  <c r="AE238" i="25" l="1"/>
  <c r="AF238" i="25" s="1"/>
  <c r="AC239" i="25"/>
  <c r="AE237" i="23"/>
  <c r="AF237" i="23" s="1"/>
  <c r="AC238" i="23"/>
  <c r="AE238" i="22"/>
  <c r="AF238" i="22" s="1"/>
  <c r="AC239" i="22"/>
  <c r="P238" i="19"/>
  <c r="Q238" i="19" s="1"/>
  <c r="N239" i="19"/>
  <c r="AE239" i="25" l="1"/>
  <c r="AF239" i="25" s="1"/>
  <c r="AC240" i="25"/>
  <c r="AE238" i="23"/>
  <c r="AF238" i="23" s="1"/>
  <c r="AC239" i="23"/>
  <c r="AE239" i="22"/>
  <c r="AF239" i="22" s="1"/>
  <c r="AC240" i="22"/>
  <c r="P239" i="19"/>
  <c r="Q239" i="19" s="1"/>
  <c r="N240" i="19"/>
  <c r="AE240" i="25" l="1"/>
  <c r="AF240" i="25" s="1"/>
  <c r="AC241" i="25"/>
  <c r="AE239" i="23"/>
  <c r="AF239" i="23" s="1"/>
  <c r="AC240" i="23"/>
  <c r="AE240" i="22"/>
  <c r="AF240" i="22" s="1"/>
  <c r="AC241" i="22"/>
  <c r="P240" i="19"/>
  <c r="Q240" i="19" s="1"/>
  <c r="N241" i="19"/>
  <c r="AE241" i="25" l="1"/>
  <c r="AF241" i="25" s="1"/>
  <c r="AC242" i="25"/>
  <c r="AE240" i="23"/>
  <c r="AF240" i="23" s="1"/>
  <c r="AC241" i="23"/>
  <c r="AE241" i="22"/>
  <c r="AF241" i="22" s="1"/>
  <c r="AC242" i="22"/>
  <c r="P241" i="19"/>
  <c r="Q241" i="19" s="1"/>
  <c r="N242" i="19"/>
  <c r="AE242" i="25" l="1"/>
  <c r="AF242" i="25" s="1"/>
  <c r="AC243" i="25"/>
  <c r="AE241" i="23"/>
  <c r="AF241" i="23" s="1"/>
  <c r="AC242" i="23"/>
  <c r="AE242" i="22"/>
  <c r="AF242" i="22" s="1"/>
  <c r="AC243" i="22"/>
  <c r="P242" i="19"/>
  <c r="Q242" i="19" s="1"/>
  <c r="N243" i="19"/>
  <c r="AE243" i="25" l="1"/>
  <c r="AF243" i="25" s="1"/>
  <c r="AC244" i="25"/>
  <c r="AE242" i="23"/>
  <c r="AF242" i="23" s="1"/>
  <c r="AC243" i="23"/>
  <c r="AE243" i="22"/>
  <c r="AF243" i="22" s="1"/>
  <c r="AC244" i="22"/>
  <c r="P243" i="19"/>
  <c r="Q243" i="19" s="1"/>
  <c r="N244" i="19"/>
  <c r="AE244" i="25" l="1"/>
  <c r="AF244" i="25" s="1"/>
  <c r="AC245" i="25"/>
  <c r="AE243" i="23"/>
  <c r="AF243" i="23" s="1"/>
  <c r="AC244" i="23"/>
  <c r="AE244" i="22"/>
  <c r="AF244" i="22" s="1"/>
  <c r="AC245" i="22"/>
  <c r="P244" i="19"/>
  <c r="Q244" i="19" s="1"/>
  <c r="N245" i="19"/>
  <c r="AE245" i="25" l="1"/>
  <c r="AF245" i="25" s="1"/>
  <c r="AC246" i="25"/>
  <c r="AE244" i="23"/>
  <c r="AF244" i="23" s="1"/>
  <c r="AC245" i="23"/>
  <c r="AE245" i="22"/>
  <c r="AF245" i="22" s="1"/>
  <c r="AC246" i="22"/>
  <c r="P245" i="19"/>
  <c r="Q245" i="19" s="1"/>
  <c r="N246" i="19"/>
  <c r="AE246" i="25" l="1"/>
  <c r="AF246" i="25" s="1"/>
  <c r="AC247" i="25"/>
  <c r="AE245" i="23"/>
  <c r="AF245" i="23" s="1"/>
  <c r="AC246" i="23"/>
  <c r="AE246" i="22"/>
  <c r="AF246" i="22" s="1"/>
  <c r="AC247" i="22"/>
  <c r="P246" i="19"/>
  <c r="Q246" i="19" s="1"/>
  <c r="N247" i="19"/>
  <c r="AE247" i="25" l="1"/>
  <c r="AF247" i="25" s="1"/>
  <c r="AC248" i="25"/>
  <c r="AE246" i="23"/>
  <c r="AF246" i="23" s="1"/>
  <c r="AC247" i="23"/>
  <c r="AE247" i="22"/>
  <c r="AF247" i="22" s="1"/>
  <c r="AC248" i="22"/>
  <c r="P247" i="19"/>
  <c r="Q247" i="19" s="1"/>
  <c r="N248" i="19"/>
  <c r="AE248" i="25" l="1"/>
  <c r="AF248" i="25" s="1"/>
  <c r="AC249" i="25"/>
  <c r="AE247" i="23"/>
  <c r="AF247" i="23" s="1"/>
  <c r="AC248" i="23"/>
  <c r="AE248" i="22"/>
  <c r="AF248" i="22" s="1"/>
  <c r="AC249" i="22"/>
  <c r="P248" i="19"/>
  <c r="Q248" i="19" s="1"/>
  <c r="N249" i="19"/>
  <c r="AE249" i="25" l="1"/>
  <c r="AF249" i="25" s="1"/>
  <c r="AC250" i="25"/>
  <c r="AE248" i="23"/>
  <c r="AF248" i="23" s="1"/>
  <c r="AC249" i="23"/>
  <c r="AE249" i="22"/>
  <c r="AF249" i="22" s="1"/>
  <c r="AC250" i="22"/>
  <c r="P249" i="19"/>
  <c r="Q249" i="19" s="1"/>
  <c r="N250" i="19"/>
  <c r="AE250" i="25" l="1"/>
  <c r="AF250" i="25" s="1"/>
  <c r="AC251" i="25"/>
  <c r="AE249" i="23"/>
  <c r="AF249" i="23" s="1"/>
  <c r="AC250" i="23"/>
  <c r="AE250" i="22"/>
  <c r="AF250" i="22" s="1"/>
  <c r="AC251" i="22"/>
  <c r="P250" i="19"/>
  <c r="Q250" i="19" s="1"/>
  <c r="N251" i="19"/>
  <c r="AE251" i="25" l="1"/>
  <c r="AF251" i="25" s="1"/>
  <c r="AC252" i="25"/>
  <c r="AE250" i="23"/>
  <c r="AF250" i="23" s="1"/>
  <c r="AC251" i="23"/>
  <c r="AE251" i="22"/>
  <c r="AF251" i="22" s="1"/>
  <c r="AC252" i="22"/>
  <c r="P251" i="19"/>
  <c r="Q251" i="19" s="1"/>
  <c r="N252" i="19"/>
  <c r="AE252" i="25" l="1"/>
  <c r="AF252" i="25" s="1"/>
  <c r="AC253" i="25"/>
  <c r="AE251" i="23"/>
  <c r="AF251" i="23" s="1"/>
  <c r="AC252" i="23"/>
  <c r="AE252" i="22"/>
  <c r="AF252" i="22" s="1"/>
  <c r="AC253" i="22"/>
  <c r="P252" i="19"/>
  <c r="Q252" i="19" s="1"/>
  <c r="N253" i="19"/>
  <c r="AE253" i="25" l="1"/>
  <c r="AF253" i="25" s="1"/>
  <c r="AC254" i="25"/>
  <c r="AE252" i="23"/>
  <c r="AF252" i="23" s="1"/>
  <c r="AC253" i="23"/>
  <c r="AE253" i="22"/>
  <c r="AF253" i="22" s="1"/>
  <c r="AC254" i="22"/>
  <c r="P253" i="19"/>
  <c r="Q253" i="19" s="1"/>
  <c r="N254" i="19"/>
  <c r="AE254" i="25" l="1"/>
  <c r="AF254" i="25" s="1"/>
  <c r="AC255" i="25"/>
  <c r="AE253" i="23"/>
  <c r="AF253" i="23" s="1"/>
  <c r="AC254" i="23"/>
  <c r="AE254" i="22"/>
  <c r="AF254" i="22" s="1"/>
  <c r="AC255" i="22"/>
  <c r="P254" i="19"/>
  <c r="Q254" i="19" s="1"/>
  <c r="N255" i="19"/>
  <c r="AE255" i="25" l="1"/>
  <c r="AF255" i="25" s="1"/>
  <c r="AC256" i="25"/>
  <c r="AE254" i="23"/>
  <c r="AF254" i="23" s="1"/>
  <c r="AC255" i="23"/>
  <c r="AE255" i="22"/>
  <c r="AF255" i="22" s="1"/>
  <c r="AC256" i="22"/>
  <c r="P255" i="19"/>
  <c r="Q255" i="19" s="1"/>
  <c r="N256" i="19"/>
  <c r="AE256" i="25" l="1"/>
  <c r="AF256" i="25" s="1"/>
  <c r="AC257" i="25"/>
  <c r="AE255" i="23"/>
  <c r="AF255" i="23" s="1"/>
  <c r="AC256" i="23"/>
  <c r="AE256" i="22"/>
  <c r="AF256" i="22" s="1"/>
  <c r="AC257" i="22"/>
  <c r="P256" i="19"/>
  <c r="Q256" i="19" s="1"/>
  <c r="N257" i="19"/>
  <c r="AE257" i="25" l="1"/>
  <c r="AF257" i="25" s="1"/>
  <c r="AC258" i="25"/>
  <c r="AE256" i="23"/>
  <c r="AF256" i="23" s="1"/>
  <c r="AC257" i="23"/>
  <c r="AE257" i="22"/>
  <c r="AF257" i="22" s="1"/>
  <c r="AC258" i="22"/>
  <c r="P257" i="19"/>
  <c r="Q257" i="19" s="1"/>
  <c r="N258" i="19"/>
  <c r="AE258" i="25" l="1"/>
  <c r="AF258" i="25" s="1"/>
  <c r="AC259" i="25"/>
  <c r="AE257" i="23"/>
  <c r="AF257" i="23" s="1"/>
  <c r="AC258" i="23"/>
  <c r="AE258" i="22"/>
  <c r="AF258" i="22" s="1"/>
  <c r="AC259" i="22"/>
  <c r="P258" i="19"/>
  <c r="Q258" i="19" s="1"/>
  <c r="N259" i="19"/>
  <c r="AE259" i="25" l="1"/>
  <c r="AF259" i="25" s="1"/>
  <c r="AC260" i="25"/>
  <c r="AE258" i="23"/>
  <c r="AF258" i="23" s="1"/>
  <c r="AC259" i="23"/>
  <c r="AE259" i="22"/>
  <c r="AF259" i="22" s="1"/>
  <c r="AC260" i="22"/>
  <c r="P259" i="19"/>
  <c r="Q259" i="19" s="1"/>
  <c r="N260" i="19"/>
  <c r="AE260" i="25" l="1"/>
  <c r="AF260" i="25" s="1"/>
  <c r="AC261" i="25"/>
  <c r="AE259" i="23"/>
  <c r="AF259" i="23" s="1"/>
  <c r="AC260" i="23"/>
  <c r="AE260" i="22"/>
  <c r="AF260" i="22" s="1"/>
  <c r="AC261" i="22"/>
  <c r="P260" i="19"/>
  <c r="Q260" i="19" s="1"/>
  <c r="N261" i="19"/>
  <c r="AE261" i="25" l="1"/>
  <c r="AF261" i="25" s="1"/>
  <c r="AC262" i="25"/>
  <c r="AE260" i="23"/>
  <c r="AF260" i="23" s="1"/>
  <c r="AC261" i="23"/>
  <c r="AE261" i="22"/>
  <c r="AF261" i="22" s="1"/>
  <c r="AC262" i="22"/>
  <c r="P261" i="19"/>
  <c r="Q261" i="19" s="1"/>
  <c r="N262" i="19"/>
  <c r="AE262" i="25" l="1"/>
  <c r="AF262" i="25" s="1"/>
  <c r="AC263" i="25"/>
  <c r="AE261" i="23"/>
  <c r="AF261" i="23" s="1"/>
  <c r="AC262" i="23"/>
  <c r="AE262" i="22"/>
  <c r="AF262" i="22" s="1"/>
  <c r="AC263" i="22"/>
  <c r="P262" i="19"/>
  <c r="Q262" i="19" s="1"/>
  <c r="N263" i="19"/>
  <c r="AE263" i="25" l="1"/>
  <c r="AF263" i="25" s="1"/>
  <c r="AC264" i="25"/>
  <c r="AE262" i="23"/>
  <c r="AF262" i="23" s="1"/>
  <c r="AC263" i="23"/>
  <c r="AE263" i="22"/>
  <c r="AF263" i="22" s="1"/>
  <c r="AC264" i="22"/>
  <c r="P263" i="19"/>
  <c r="Q263" i="19" s="1"/>
  <c r="N264" i="19"/>
  <c r="AE264" i="25" l="1"/>
  <c r="AF264" i="25" s="1"/>
  <c r="AC265" i="25"/>
  <c r="AE263" i="23"/>
  <c r="AF263" i="23" s="1"/>
  <c r="AC264" i="23"/>
  <c r="AE264" i="22"/>
  <c r="AF264" i="22" s="1"/>
  <c r="AC265" i="22"/>
  <c r="P264" i="19"/>
  <c r="Q264" i="19" s="1"/>
  <c r="N265" i="19"/>
  <c r="AE265" i="25" l="1"/>
  <c r="AF265" i="25" s="1"/>
  <c r="AC266" i="25"/>
  <c r="AE264" i="23"/>
  <c r="AF264" i="23" s="1"/>
  <c r="AC265" i="23"/>
  <c r="AE265" i="22"/>
  <c r="AF265" i="22" s="1"/>
  <c r="AC266" i="22"/>
  <c r="P265" i="19"/>
  <c r="Q265" i="19" s="1"/>
  <c r="N266" i="19"/>
  <c r="AE266" i="25" l="1"/>
  <c r="AF266" i="25" s="1"/>
  <c r="AC267" i="25"/>
  <c r="AE265" i="23"/>
  <c r="AF265" i="23" s="1"/>
  <c r="AC266" i="23"/>
  <c r="AE266" i="22"/>
  <c r="AF266" i="22" s="1"/>
  <c r="AC267" i="22"/>
  <c r="P266" i="19"/>
  <c r="Q266" i="19" s="1"/>
  <c r="N267" i="19"/>
  <c r="AE267" i="25" l="1"/>
  <c r="AF267" i="25" s="1"/>
  <c r="AC268" i="25"/>
  <c r="AE266" i="23"/>
  <c r="AF266" i="23" s="1"/>
  <c r="AC267" i="23"/>
  <c r="AE267" i="22"/>
  <c r="AF267" i="22" s="1"/>
  <c r="AC268" i="22"/>
  <c r="P267" i="19"/>
  <c r="Q267" i="19" s="1"/>
  <c r="N268" i="19"/>
  <c r="AE268" i="25" l="1"/>
  <c r="AF268" i="25" s="1"/>
  <c r="AC269" i="25"/>
  <c r="AE267" i="23"/>
  <c r="AF267" i="23" s="1"/>
  <c r="AC268" i="23"/>
  <c r="AE268" i="22"/>
  <c r="AF268" i="22" s="1"/>
  <c r="AC269" i="22"/>
  <c r="P268" i="19"/>
  <c r="Q268" i="19" s="1"/>
  <c r="N269" i="19"/>
  <c r="AE269" i="25" l="1"/>
  <c r="AF269" i="25" s="1"/>
  <c r="AC270" i="25"/>
  <c r="AE268" i="23"/>
  <c r="AF268" i="23" s="1"/>
  <c r="AC269" i="23"/>
  <c r="AE269" i="22"/>
  <c r="AF269" i="22" s="1"/>
  <c r="AC270" i="22"/>
  <c r="P269" i="19"/>
  <c r="Q269" i="19" s="1"/>
  <c r="N270" i="19"/>
  <c r="AE270" i="25" l="1"/>
  <c r="AF270" i="25" s="1"/>
  <c r="AC271" i="25"/>
  <c r="AE269" i="23"/>
  <c r="AF269" i="23" s="1"/>
  <c r="AC270" i="23"/>
  <c r="AE270" i="22"/>
  <c r="AF270" i="22" s="1"/>
  <c r="AC271" i="22"/>
  <c r="P270" i="19"/>
  <c r="Q270" i="19" s="1"/>
  <c r="N271" i="19"/>
  <c r="AE271" i="25" l="1"/>
  <c r="AF271" i="25" s="1"/>
  <c r="AC272" i="25"/>
  <c r="AE270" i="23"/>
  <c r="AF270" i="23" s="1"/>
  <c r="AC271" i="23"/>
  <c r="AE271" i="22"/>
  <c r="AF271" i="22" s="1"/>
  <c r="AC272" i="22"/>
  <c r="P271" i="19"/>
  <c r="Q271" i="19" s="1"/>
  <c r="N272" i="19"/>
  <c r="AE272" i="25" l="1"/>
  <c r="AF272" i="25" s="1"/>
  <c r="AC273" i="25"/>
  <c r="AE271" i="23"/>
  <c r="AF271" i="23" s="1"/>
  <c r="AC272" i="23"/>
  <c r="AE272" i="22"/>
  <c r="AF272" i="22" s="1"/>
  <c r="AC273" i="22"/>
  <c r="P272" i="19"/>
  <c r="Q272" i="19" s="1"/>
  <c r="N273" i="19"/>
  <c r="AE273" i="25" l="1"/>
  <c r="AF273" i="25" s="1"/>
  <c r="AC274" i="25"/>
  <c r="AE272" i="23"/>
  <c r="AF272" i="23" s="1"/>
  <c r="AC273" i="23"/>
  <c r="AE273" i="22"/>
  <c r="AF273" i="22" s="1"/>
  <c r="AC274" i="22"/>
  <c r="P273" i="19"/>
  <c r="Q273" i="19" s="1"/>
  <c r="N274" i="19"/>
  <c r="AE274" i="25" l="1"/>
  <c r="AF274" i="25" s="1"/>
  <c r="AC275" i="25"/>
  <c r="AE273" i="23"/>
  <c r="AF273" i="23" s="1"/>
  <c r="AC274" i="23"/>
  <c r="AE274" i="22"/>
  <c r="AF274" i="22" s="1"/>
  <c r="AC275" i="22"/>
  <c r="P274" i="19"/>
  <c r="Q274" i="19" s="1"/>
  <c r="N275" i="19"/>
  <c r="AE275" i="25" l="1"/>
  <c r="AF275" i="25" s="1"/>
  <c r="AC276" i="25"/>
  <c r="AE274" i="23"/>
  <c r="AF274" i="23" s="1"/>
  <c r="AC275" i="23"/>
  <c r="AE275" i="22"/>
  <c r="AF275" i="22" s="1"/>
  <c r="AC276" i="22"/>
  <c r="P275" i="19"/>
  <c r="Q275" i="19" s="1"/>
  <c r="N276" i="19"/>
  <c r="AE276" i="25" l="1"/>
  <c r="AF276" i="25" s="1"/>
  <c r="AC277" i="25"/>
  <c r="AE275" i="23"/>
  <c r="AF275" i="23" s="1"/>
  <c r="AC276" i="23"/>
  <c r="AE276" i="22"/>
  <c r="AF276" i="22" s="1"/>
  <c r="AC277" i="22"/>
  <c r="P276" i="19"/>
  <c r="Q276" i="19" s="1"/>
  <c r="N277" i="19"/>
  <c r="AE277" i="25" l="1"/>
  <c r="AF277" i="25" s="1"/>
  <c r="AC278" i="25"/>
  <c r="AE276" i="23"/>
  <c r="AF276" i="23" s="1"/>
  <c r="AC277" i="23"/>
  <c r="AE277" i="22"/>
  <c r="AF277" i="22" s="1"/>
  <c r="AC278" i="22"/>
  <c r="P277" i="19"/>
  <c r="Q277" i="19" s="1"/>
  <c r="N278" i="19"/>
  <c r="AE278" i="25" l="1"/>
  <c r="AF278" i="25" s="1"/>
  <c r="AC279" i="25"/>
  <c r="AE277" i="23"/>
  <c r="AF277" i="23" s="1"/>
  <c r="AC278" i="23"/>
  <c r="AE278" i="22"/>
  <c r="AF278" i="22" s="1"/>
  <c r="AC279" i="22"/>
  <c r="P278" i="19"/>
  <c r="Q278" i="19" s="1"/>
  <c r="N279" i="19"/>
  <c r="AE279" i="25" l="1"/>
  <c r="AF279" i="25" s="1"/>
  <c r="AC280" i="25"/>
  <c r="AE278" i="23"/>
  <c r="AF278" i="23" s="1"/>
  <c r="AC279" i="23"/>
  <c r="AE279" i="22"/>
  <c r="AF279" i="22" s="1"/>
  <c r="AC280" i="22"/>
  <c r="P279" i="19"/>
  <c r="Q279" i="19" s="1"/>
  <c r="N280" i="19"/>
  <c r="AE280" i="25" l="1"/>
  <c r="AF280" i="25" s="1"/>
  <c r="AC281" i="25"/>
  <c r="AE279" i="23"/>
  <c r="AF279" i="23" s="1"/>
  <c r="AC280" i="23"/>
  <c r="AE280" i="22"/>
  <c r="AF280" i="22" s="1"/>
  <c r="AC281" i="22"/>
  <c r="P280" i="19"/>
  <c r="Q280" i="19" s="1"/>
  <c r="N281" i="19"/>
  <c r="AE281" i="25" l="1"/>
  <c r="AF281" i="25" s="1"/>
  <c r="AC282" i="25"/>
  <c r="AE280" i="23"/>
  <c r="AF280" i="23" s="1"/>
  <c r="AC281" i="23"/>
  <c r="AE281" i="22"/>
  <c r="AF281" i="22" s="1"/>
  <c r="AC282" i="22"/>
  <c r="P281" i="19"/>
  <c r="Q281" i="19" s="1"/>
  <c r="N282" i="19"/>
  <c r="AE282" i="25" l="1"/>
  <c r="AF282" i="25" s="1"/>
  <c r="AC283" i="25"/>
  <c r="AE281" i="23"/>
  <c r="AF281" i="23" s="1"/>
  <c r="AC282" i="23"/>
  <c r="AE282" i="22"/>
  <c r="AF282" i="22" s="1"/>
  <c r="AC283" i="22"/>
  <c r="P282" i="19"/>
  <c r="Q282" i="19" s="1"/>
  <c r="N283" i="19"/>
  <c r="AE283" i="25" l="1"/>
  <c r="AF283" i="25" s="1"/>
  <c r="AC284" i="25"/>
  <c r="AE282" i="23"/>
  <c r="AF282" i="23" s="1"/>
  <c r="AC283" i="23"/>
  <c r="AE283" i="22"/>
  <c r="AF283" i="22" s="1"/>
  <c r="AC284" i="22"/>
  <c r="P283" i="19"/>
  <c r="Q283" i="19" s="1"/>
  <c r="N284" i="19"/>
  <c r="AE284" i="25" l="1"/>
  <c r="AF284" i="25" s="1"/>
  <c r="AC285" i="25"/>
  <c r="AE283" i="23"/>
  <c r="AF283" i="23" s="1"/>
  <c r="AC284" i="23"/>
  <c r="AE284" i="22"/>
  <c r="AF284" i="22" s="1"/>
  <c r="AC285" i="22"/>
  <c r="P284" i="19"/>
  <c r="Q284" i="19" s="1"/>
  <c r="N285" i="19"/>
  <c r="AE285" i="25" l="1"/>
  <c r="AF285" i="25" s="1"/>
  <c r="AC286" i="25"/>
  <c r="AE284" i="23"/>
  <c r="AF284" i="23" s="1"/>
  <c r="AC285" i="23"/>
  <c r="AE285" i="22"/>
  <c r="AF285" i="22" s="1"/>
  <c r="AC286" i="22"/>
  <c r="P285" i="19"/>
  <c r="Q285" i="19" s="1"/>
  <c r="N286" i="19"/>
  <c r="AE286" i="25" l="1"/>
  <c r="AF286" i="25" s="1"/>
  <c r="AC287" i="25"/>
  <c r="AE285" i="23"/>
  <c r="AF285" i="23" s="1"/>
  <c r="AC286" i="23"/>
  <c r="AE286" i="22"/>
  <c r="AF286" i="22" s="1"/>
  <c r="AC287" i="22"/>
  <c r="P286" i="19"/>
  <c r="Q286" i="19" s="1"/>
  <c r="N287" i="19"/>
  <c r="AE287" i="25" l="1"/>
  <c r="AF287" i="25" s="1"/>
  <c r="AC288" i="25"/>
  <c r="AE286" i="23"/>
  <c r="AF286" i="23" s="1"/>
  <c r="AC287" i="23"/>
  <c r="AE287" i="22"/>
  <c r="AF287" i="22" s="1"/>
  <c r="AC288" i="22"/>
  <c r="P287" i="19"/>
  <c r="Q287" i="19" s="1"/>
  <c r="N288" i="19"/>
  <c r="AE288" i="25" l="1"/>
  <c r="AF288" i="25" s="1"/>
  <c r="AC289" i="25"/>
  <c r="AE287" i="23"/>
  <c r="AF287" i="23" s="1"/>
  <c r="AC288" i="23"/>
  <c r="AE288" i="22"/>
  <c r="AF288" i="22" s="1"/>
  <c r="AC289" i="22"/>
  <c r="P288" i="19"/>
  <c r="Q288" i="19" s="1"/>
  <c r="N289" i="19"/>
  <c r="AE289" i="25" l="1"/>
  <c r="AF289" i="25" s="1"/>
  <c r="AC290" i="25"/>
  <c r="AE288" i="23"/>
  <c r="AF288" i="23" s="1"/>
  <c r="AC289" i="23"/>
  <c r="AE289" i="22"/>
  <c r="AF289" i="22" s="1"/>
  <c r="AC290" i="22"/>
  <c r="P289" i="19"/>
  <c r="Q289" i="19" s="1"/>
  <c r="N290" i="19"/>
  <c r="AE290" i="25" l="1"/>
  <c r="AF290" i="25" s="1"/>
  <c r="AC291" i="25"/>
  <c r="AE289" i="23"/>
  <c r="AF289" i="23" s="1"/>
  <c r="AC290" i="23"/>
  <c r="AE290" i="22"/>
  <c r="AF290" i="22" s="1"/>
  <c r="AC291" i="22"/>
  <c r="P290" i="19"/>
  <c r="Q290" i="19" s="1"/>
  <c r="N291" i="19"/>
  <c r="AE291" i="25" l="1"/>
  <c r="AF291" i="25" s="1"/>
  <c r="AC292" i="25"/>
  <c r="AE290" i="23"/>
  <c r="AF290" i="23" s="1"/>
  <c r="AC291" i="23"/>
  <c r="AE291" i="22"/>
  <c r="AF291" i="22" s="1"/>
  <c r="AC292" i="22"/>
  <c r="P291" i="19"/>
  <c r="Q291" i="19" s="1"/>
  <c r="N292" i="19"/>
  <c r="AE292" i="25" l="1"/>
  <c r="AF292" i="25" s="1"/>
  <c r="AC293" i="25"/>
  <c r="AE291" i="23"/>
  <c r="AF291" i="23" s="1"/>
  <c r="AC292" i="23"/>
  <c r="AE292" i="22"/>
  <c r="AF292" i="22" s="1"/>
  <c r="AC293" i="22"/>
  <c r="P292" i="19"/>
  <c r="Q292" i="19" s="1"/>
  <c r="N293" i="19"/>
  <c r="AE293" i="25" l="1"/>
  <c r="AF293" i="25" s="1"/>
  <c r="AC294" i="25"/>
  <c r="AE292" i="23"/>
  <c r="AF292" i="23" s="1"/>
  <c r="AC293" i="23"/>
  <c r="AE293" i="22"/>
  <c r="AF293" i="22" s="1"/>
  <c r="AC294" i="22"/>
  <c r="P293" i="19"/>
  <c r="Q293" i="19" s="1"/>
  <c r="N294" i="19"/>
  <c r="AE294" i="25" l="1"/>
  <c r="AF294" i="25" s="1"/>
  <c r="AC295" i="25"/>
  <c r="AE293" i="23"/>
  <c r="AF293" i="23" s="1"/>
  <c r="AC294" i="23"/>
  <c r="AE294" i="22"/>
  <c r="AF294" i="22" s="1"/>
  <c r="AC295" i="22"/>
  <c r="P294" i="19"/>
  <c r="Q294" i="19" s="1"/>
  <c r="N295" i="19"/>
  <c r="AE295" i="25" l="1"/>
  <c r="AF295" i="25" s="1"/>
  <c r="AC296" i="25"/>
  <c r="AE294" i="23"/>
  <c r="AF294" i="23" s="1"/>
  <c r="AC295" i="23"/>
  <c r="AE295" i="22"/>
  <c r="AF295" i="22" s="1"/>
  <c r="AC296" i="22"/>
  <c r="P295" i="19"/>
  <c r="Q295" i="19" s="1"/>
  <c r="N296" i="19"/>
  <c r="AE296" i="25" l="1"/>
  <c r="AF296" i="25" s="1"/>
  <c r="AC297" i="25"/>
  <c r="AE295" i="23"/>
  <c r="AF295" i="23" s="1"/>
  <c r="AC296" i="23"/>
  <c r="AE296" i="22"/>
  <c r="AF296" i="22" s="1"/>
  <c r="AC297" i="22"/>
  <c r="P296" i="19"/>
  <c r="Q296" i="19" s="1"/>
  <c r="N297" i="19"/>
  <c r="AE297" i="25" l="1"/>
  <c r="AF297" i="25" s="1"/>
  <c r="AC298" i="25"/>
  <c r="AE296" i="23"/>
  <c r="AF296" i="23" s="1"/>
  <c r="AC297" i="23"/>
  <c r="AE297" i="22"/>
  <c r="AF297" i="22" s="1"/>
  <c r="AC298" i="22"/>
  <c r="P297" i="19"/>
  <c r="Q297" i="19" s="1"/>
  <c r="N298" i="19"/>
  <c r="AE298" i="25" l="1"/>
  <c r="AF298" i="25" s="1"/>
  <c r="AC299" i="25"/>
  <c r="AE297" i="23"/>
  <c r="AF297" i="23" s="1"/>
  <c r="AC298" i="23"/>
  <c r="AE298" i="22"/>
  <c r="AF298" i="22" s="1"/>
  <c r="AC299" i="22"/>
  <c r="P298" i="19"/>
  <c r="Q298" i="19" s="1"/>
  <c r="N299" i="19"/>
  <c r="AE299" i="25" l="1"/>
  <c r="AF299" i="25" s="1"/>
  <c r="AC300" i="25"/>
  <c r="AE298" i="23"/>
  <c r="AF298" i="23" s="1"/>
  <c r="AC299" i="23"/>
  <c r="AE299" i="22"/>
  <c r="AF299" i="22" s="1"/>
  <c r="AC300" i="22"/>
  <c r="P299" i="19"/>
  <c r="Q299" i="19" s="1"/>
  <c r="N300" i="19"/>
  <c r="AE300" i="25" l="1"/>
  <c r="AF300" i="25" s="1"/>
  <c r="AC301" i="25"/>
  <c r="AE299" i="23"/>
  <c r="AF299" i="23" s="1"/>
  <c r="AC300" i="23"/>
  <c r="AE300" i="22"/>
  <c r="AF300" i="22" s="1"/>
  <c r="AC301" i="22"/>
  <c r="P300" i="19"/>
  <c r="Q300" i="19" s="1"/>
  <c r="N301" i="19"/>
  <c r="AE301" i="25" l="1"/>
  <c r="AF301" i="25" s="1"/>
  <c r="AC302" i="25"/>
  <c r="AE300" i="23"/>
  <c r="AF300" i="23" s="1"/>
  <c r="AC301" i="23"/>
  <c r="AE301" i="22"/>
  <c r="AF301" i="22" s="1"/>
  <c r="AC302" i="22"/>
  <c r="P301" i="19"/>
  <c r="Q301" i="19" s="1"/>
  <c r="N302" i="19"/>
  <c r="AE302" i="25" l="1"/>
  <c r="AF302" i="25" s="1"/>
  <c r="AC303" i="25"/>
  <c r="AE301" i="23"/>
  <c r="AF301" i="23" s="1"/>
  <c r="AC302" i="23"/>
  <c r="AE302" i="22"/>
  <c r="AF302" i="22" s="1"/>
  <c r="AC303" i="22"/>
  <c r="P302" i="19"/>
  <c r="Q302" i="19" s="1"/>
  <c r="N303" i="19"/>
  <c r="AE303" i="25" l="1"/>
  <c r="AF303" i="25" s="1"/>
  <c r="AC304" i="25"/>
  <c r="AE302" i="23"/>
  <c r="AF302" i="23" s="1"/>
  <c r="AC303" i="23"/>
  <c r="AE303" i="22"/>
  <c r="AF303" i="22" s="1"/>
  <c r="AC304" i="22"/>
  <c r="P303" i="19"/>
  <c r="Q303" i="19" s="1"/>
  <c r="N304" i="19"/>
  <c r="AE304" i="25" l="1"/>
  <c r="AF304" i="25" s="1"/>
  <c r="AC305" i="25"/>
  <c r="AE303" i="23"/>
  <c r="AF303" i="23" s="1"/>
  <c r="AC304" i="23"/>
  <c r="AE304" i="22"/>
  <c r="AF304" i="22" s="1"/>
  <c r="AC305" i="22"/>
  <c r="P304" i="19"/>
  <c r="Q304" i="19" s="1"/>
  <c r="N305" i="19"/>
  <c r="AE305" i="25" l="1"/>
  <c r="AF305" i="25" s="1"/>
  <c r="AC306" i="25"/>
  <c r="AE304" i="23"/>
  <c r="AF304" i="23" s="1"/>
  <c r="AC305" i="23"/>
  <c r="AE305" i="22"/>
  <c r="AF305" i="22" s="1"/>
  <c r="AC306" i="22"/>
  <c r="P305" i="19"/>
  <c r="Q305" i="19" s="1"/>
  <c r="N306" i="19"/>
  <c r="AE306" i="25" l="1"/>
  <c r="AF306" i="25" s="1"/>
  <c r="AC307" i="25"/>
  <c r="AE305" i="23"/>
  <c r="AF305" i="23" s="1"/>
  <c r="AC306" i="23"/>
  <c r="AE306" i="22"/>
  <c r="AF306" i="22" s="1"/>
  <c r="AC307" i="22"/>
  <c r="P306" i="19"/>
  <c r="Q306" i="19" s="1"/>
  <c r="N307" i="19"/>
  <c r="AE307" i="25" l="1"/>
  <c r="AF307" i="25" s="1"/>
  <c r="AC308" i="25"/>
  <c r="AE306" i="23"/>
  <c r="AF306" i="23" s="1"/>
  <c r="AC307" i="23"/>
  <c r="AE307" i="22"/>
  <c r="AF307" i="22" s="1"/>
  <c r="AC308" i="22"/>
  <c r="P307" i="19"/>
  <c r="Q307" i="19" s="1"/>
  <c r="N308" i="19"/>
  <c r="AE308" i="25" l="1"/>
  <c r="AF308" i="25" s="1"/>
  <c r="AC309" i="25"/>
  <c r="AE307" i="23"/>
  <c r="AF307" i="23" s="1"/>
  <c r="AC308" i="23"/>
  <c r="AE308" i="22"/>
  <c r="AF308" i="22" s="1"/>
  <c r="AC309" i="22"/>
  <c r="P308" i="19"/>
  <c r="Q308" i="19" s="1"/>
  <c r="N309" i="19"/>
  <c r="AE309" i="25" l="1"/>
  <c r="AF309" i="25" s="1"/>
  <c r="AC310" i="25"/>
  <c r="AE308" i="23"/>
  <c r="AF308" i="23" s="1"/>
  <c r="AC309" i="23"/>
  <c r="AE309" i="22"/>
  <c r="AF309" i="22" s="1"/>
  <c r="AC310" i="22"/>
  <c r="P309" i="19"/>
  <c r="Q309" i="19" s="1"/>
  <c r="N310" i="19"/>
  <c r="AE310" i="25" l="1"/>
  <c r="AF310" i="25" s="1"/>
  <c r="AC311" i="25"/>
  <c r="AE309" i="23"/>
  <c r="AF309" i="23" s="1"/>
  <c r="AC310" i="23"/>
  <c r="AE310" i="22"/>
  <c r="AF310" i="22" s="1"/>
  <c r="AC311" i="22"/>
  <c r="P310" i="19"/>
  <c r="Q310" i="19" s="1"/>
  <c r="N311" i="19"/>
  <c r="AE311" i="25" l="1"/>
  <c r="AF311" i="25" s="1"/>
  <c r="AC312" i="25"/>
  <c r="AE310" i="23"/>
  <c r="AF310" i="23" s="1"/>
  <c r="AC311" i="23"/>
  <c r="AE311" i="22"/>
  <c r="AF311" i="22" s="1"/>
  <c r="AC312" i="22"/>
  <c r="P311" i="19"/>
  <c r="Q311" i="19" s="1"/>
  <c r="N312" i="19"/>
  <c r="AE312" i="25" l="1"/>
  <c r="AF312" i="25" s="1"/>
  <c r="AC313" i="25"/>
  <c r="AE311" i="23"/>
  <c r="AF311" i="23" s="1"/>
  <c r="AC312" i="23"/>
  <c r="AE312" i="22"/>
  <c r="AF312" i="22" s="1"/>
  <c r="AC313" i="22"/>
  <c r="P312" i="19"/>
  <c r="Q312" i="19" s="1"/>
  <c r="N313" i="19"/>
  <c r="AE313" i="25" l="1"/>
  <c r="AF313" i="25" s="1"/>
  <c r="AC314" i="25"/>
  <c r="AE312" i="23"/>
  <c r="AF312" i="23" s="1"/>
  <c r="AC313" i="23"/>
  <c r="AE313" i="22"/>
  <c r="AF313" i="22" s="1"/>
  <c r="AC314" i="22"/>
  <c r="P313" i="19"/>
  <c r="Q313" i="19" s="1"/>
  <c r="N314" i="19"/>
  <c r="AE314" i="25" l="1"/>
  <c r="AF314" i="25" s="1"/>
  <c r="AC315" i="25"/>
  <c r="AE313" i="23"/>
  <c r="AF313" i="23" s="1"/>
  <c r="AC314" i="23"/>
  <c r="AE314" i="22"/>
  <c r="AF314" i="22" s="1"/>
  <c r="AC315" i="22"/>
  <c r="P314" i="19"/>
  <c r="Q314" i="19" s="1"/>
  <c r="N315" i="19"/>
  <c r="AE315" i="25" l="1"/>
  <c r="AF315" i="25" s="1"/>
  <c r="AC316" i="25"/>
  <c r="AE314" i="23"/>
  <c r="AF314" i="23" s="1"/>
  <c r="AC315" i="23"/>
  <c r="AE315" i="22"/>
  <c r="AF315" i="22" s="1"/>
  <c r="AC316" i="22"/>
  <c r="P315" i="19"/>
  <c r="Q315" i="19" s="1"/>
  <c r="N316" i="19"/>
  <c r="AE316" i="25" l="1"/>
  <c r="AF316" i="25" s="1"/>
  <c r="AC317" i="25"/>
  <c r="AE315" i="23"/>
  <c r="AF315" i="23" s="1"/>
  <c r="AC316" i="23"/>
  <c r="AE316" i="22"/>
  <c r="AF316" i="22" s="1"/>
  <c r="AC317" i="22"/>
  <c r="P316" i="19"/>
  <c r="Q316" i="19" s="1"/>
  <c r="N317" i="19"/>
  <c r="AE317" i="25" l="1"/>
  <c r="AF317" i="25" s="1"/>
  <c r="AC318" i="25"/>
  <c r="AE316" i="23"/>
  <c r="AF316" i="23" s="1"/>
  <c r="AC317" i="23"/>
  <c r="AE317" i="22"/>
  <c r="AF317" i="22" s="1"/>
  <c r="AC318" i="22"/>
  <c r="P317" i="19"/>
  <c r="Q317" i="19" s="1"/>
  <c r="N318" i="19"/>
  <c r="AE318" i="25" l="1"/>
  <c r="AF318" i="25" s="1"/>
  <c r="AC319" i="25"/>
  <c r="AE317" i="23"/>
  <c r="AF317" i="23" s="1"/>
  <c r="AC318" i="23"/>
  <c r="AE318" i="22"/>
  <c r="AF318" i="22" s="1"/>
  <c r="AC319" i="22"/>
  <c r="P318" i="19"/>
  <c r="Q318" i="19" s="1"/>
  <c r="N319" i="19"/>
  <c r="AE319" i="25" l="1"/>
  <c r="AF319" i="25" s="1"/>
  <c r="AC320" i="25"/>
  <c r="AE318" i="23"/>
  <c r="AF318" i="23" s="1"/>
  <c r="AC319" i="23"/>
  <c r="AE319" i="22"/>
  <c r="AF319" i="22" s="1"/>
  <c r="AC320" i="22"/>
  <c r="P319" i="19"/>
  <c r="Q319" i="19" s="1"/>
  <c r="N320" i="19"/>
  <c r="AE320" i="25" l="1"/>
  <c r="AF320" i="25" s="1"/>
  <c r="AC321" i="25"/>
  <c r="AE319" i="23"/>
  <c r="AF319" i="23" s="1"/>
  <c r="AC320" i="23"/>
  <c r="AE320" i="22"/>
  <c r="AF320" i="22" s="1"/>
  <c r="AC321" i="22"/>
  <c r="P320" i="19"/>
  <c r="Q320" i="19" s="1"/>
  <c r="N321" i="19"/>
  <c r="AE321" i="25" l="1"/>
  <c r="AF321" i="25" s="1"/>
  <c r="AC322" i="25"/>
  <c r="AE320" i="23"/>
  <c r="AF320" i="23" s="1"/>
  <c r="AC321" i="23"/>
  <c r="AE321" i="22"/>
  <c r="AF321" i="22" s="1"/>
  <c r="AC322" i="22"/>
  <c r="P321" i="19"/>
  <c r="Q321" i="19" s="1"/>
  <c r="N322" i="19"/>
  <c r="AE322" i="25" l="1"/>
  <c r="AF322" i="25" s="1"/>
  <c r="AC323" i="25"/>
  <c r="AE321" i="23"/>
  <c r="AF321" i="23" s="1"/>
  <c r="AC322" i="23"/>
  <c r="AE322" i="22"/>
  <c r="AF322" i="22" s="1"/>
  <c r="AC323" i="22"/>
  <c r="P322" i="19"/>
  <c r="Q322" i="19" s="1"/>
  <c r="N323" i="19"/>
  <c r="AE323" i="25" l="1"/>
  <c r="AF323" i="25" s="1"/>
  <c r="AC324" i="25"/>
  <c r="AE322" i="23"/>
  <c r="AF322" i="23" s="1"/>
  <c r="AC323" i="23"/>
  <c r="AE323" i="22"/>
  <c r="AF323" i="22" s="1"/>
  <c r="AC324" i="22"/>
  <c r="P323" i="19"/>
  <c r="Q323" i="19" s="1"/>
  <c r="N324" i="19"/>
  <c r="AE324" i="25" l="1"/>
  <c r="AF324" i="25" s="1"/>
  <c r="AC325" i="25"/>
  <c r="AE323" i="23"/>
  <c r="AF323" i="23" s="1"/>
  <c r="AC324" i="23"/>
  <c r="AE324" i="22"/>
  <c r="AF324" i="22" s="1"/>
  <c r="AC325" i="22"/>
  <c r="P324" i="19"/>
  <c r="Q324" i="19" s="1"/>
  <c r="N325" i="19"/>
  <c r="AE325" i="25" l="1"/>
  <c r="AF325" i="25" s="1"/>
  <c r="AC326" i="25"/>
  <c r="AE324" i="23"/>
  <c r="AF324" i="23" s="1"/>
  <c r="AC325" i="23"/>
  <c r="AE325" i="22"/>
  <c r="AF325" i="22" s="1"/>
  <c r="AC326" i="22"/>
  <c r="P325" i="19"/>
  <c r="Q325" i="19" s="1"/>
  <c r="N326" i="19"/>
  <c r="AE326" i="25" l="1"/>
  <c r="AF326" i="25" s="1"/>
  <c r="AC327" i="25"/>
  <c r="AE325" i="23"/>
  <c r="AF325" i="23" s="1"/>
  <c r="AC326" i="23"/>
  <c r="AE326" i="22"/>
  <c r="AF326" i="22" s="1"/>
  <c r="AC327" i="22"/>
  <c r="P326" i="19"/>
  <c r="Q326" i="19" s="1"/>
  <c r="N327" i="19"/>
  <c r="AE327" i="25" l="1"/>
  <c r="AF327" i="25" s="1"/>
  <c r="AC328" i="25"/>
  <c r="AE326" i="23"/>
  <c r="AF326" i="23" s="1"/>
  <c r="AC327" i="23"/>
  <c r="AE327" i="22"/>
  <c r="AF327" i="22" s="1"/>
  <c r="AC328" i="22"/>
  <c r="P327" i="19"/>
  <c r="Q327" i="19" s="1"/>
  <c r="N328" i="19"/>
  <c r="AE328" i="25" l="1"/>
  <c r="AF328" i="25" s="1"/>
  <c r="AC329" i="25"/>
  <c r="AE327" i="23"/>
  <c r="AF327" i="23" s="1"/>
  <c r="AC328" i="23"/>
  <c r="AE328" i="22"/>
  <c r="AF328" i="22" s="1"/>
  <c r="AC329" i="22"/>
  <c r="P328" i="19"/>
  <c r="Q328" i="19" s="1"/>
  <c r="N329" i="19"/>
  <c r="AE329" i="25" l="1"/>
  <c r="AF329" i="25" s="1"/>
  <c r="AC330" i="25"/>
  <c r="AE328" i="23"/>
  <c r="AF328" i="23" s="1"/>
  <c r="AC329" i="23"/>
  <c r="AE329" i="22"/>
  <c r="AF329" i="22" s="1"/>
  <c r="AC330" i="22"/>
  <c r="P329" i="19"/>
  <c r="Q329" i="19" s="1"/>
  <c r="N330" i="19"/>
  <c r="AE330" i="25" l="1"/>
  <c r="AF330" i="25" s="1"/>
  <c r="AC331" i="25"/>
  <c r="AE329" i="23"/>
  <c r="AF329" i="23" s="1"/>
  <c r="AC330" i="23"/>
  <c r="AE330" i="22"/>
  <c r="AF330" i="22" s="1"/>
  <c r="AC331" i="22"/>
  <c r="P330" i="19"/>
  <c r="Q330" i="19" s="1"/>
  <c r="N331" i="19"/>
  <c r="AE331" i="25" l="1"/>
  <c r="AF331" i="25" s="1"/>
  <c r="AC332" i="25"/>
  <c r="AE330" i="23"/>
  <c r="AF330" i="23" s="1"/>
  <c r="AC331" i="23"/>
  <c r="AE331" i="22"/>
  <c r="AF331" i="22" s="1"/>
  <c r="AC332" i="22"/>
  <c r="P331" i="19"/>
  <c r="Q331" i="19" s="1"/>
  <c r="N332" i="19"/>
  <c r="AE332" i="25" l="1"/>
  <c r="AF332" i="25" s="1"/>
  <c r="AC333" i="25"/>
  <c r="AE331" i="23"/>
  <c r="AF331" i="23" s="1"/>
  <c r="AC332" i="23"/>
  <c r="AE332" i="22"/>
  <c r="AF332" i="22" s="1"/>
  <c r="AC333" i="22"/>
  <c r="P332" i="19"/>
  <c r="Q332" i="19" s="1"/>
  <c r="N333" i="19"/>
  <c r="AE333" i="25" l="1"/>
  <c r="AF333" i="25" s="1"/>
  <c r="AC334" i="25"/>
  <c r="AE332" i="23"/>
  <c r="AF332" i="23" s="1"/>
  <c r="AC333" i="23"/>
  <c r="AE333" i="22"/>
  <c r="AF333" i="22" s="1"/>
  <c r="AC334" i="22"/>
  <c r="P333" i="19"/>
  <c r="Q333" i="19" s="1"/>
  <c r="N334" i="19"/>
  <c r="AE334" i="25" l="1"/>
  <c r="AF334" i="25" s="1"/>
  <c r="AC335" i="25"/>
  <c r="AE333" i="23"/>
  <c r="AF333" i="23" s="1"/>
  <c r="AC334" i="23"/>
  <c r="AE334" i="22"/>
  <c r="AF334" i="22" s="1"/>
  <c r="AC335" i="22"/>
  <c r="P334" i="19"/>
  <c r="Q334" i="19" s="1"/>
  <c r="N335" i="19"/>
  <c r="AE335" i="25" l="1"/>
  <c r="AF335" i="25" s="1"/>
  <c r="AC336" i="25"/>
  <c r="AE334" i="23"/>
  <c r="AF334" i="23" s="1"/>
  <c r="AC335" i="23"/>
  <c r="AE335" i="22"/>
  <c r="AF335" i="22" s="1"/>
  <c r="AC336" i="22"/>
  <c r="P335" i="19"/>
  <c r="Q335" i="19" s="1"/>
  <c r="N336" i="19"/>
  <c r="AE336" i="25" l="1"/>
  <c r="AF336" i="25" s="1"/>
  <c r="AC337" i="25"/>
  <c r="AE335" i="23"/>
  <c r="AF335" i="23" s="1"/>
  <c r="AC336" i="23"/>
  <c r="AE336" i="22"/>
  <c r="AF336" i="22" s="1"/>
  <c r="AC337" i="22"/>
  <c r="P336" i="19"/>
  <c r="Q336" i="19" s="1"/>
  <c r="N337" i="19"/>
  <c r="AE337" i="25" l="1"/>
  <c r="AF337" i="25" s="1"/>
  <c r="AC338" i="25"/>
  <c r="AE336" i="23"/>
  <c r="AF336" i="23" s="1"/>
  <c r="AC337" i="23"/>
  <c r="AE337" i="22"/>
  <c r="AF337" i="22" s="1"/>
  <c r="AC338" i="22"/>
  <c r="P337" i="19"/>
  <c r="Q337" i="19" s="1"/>
  <c r="N338" i="19"/>
  <c r="AE338" i="25" l="1"/>
  <c r="AF338" i="25" s="1"/>
  <c r="AC339" i="25"/>
  <c r="AE337" i="23"/>
  <c r="AF337" i="23" s="1"/>
  <c r="AC338" i="23"/>
  <c r="AE338" i="22"/>
  <c r="AF338" i="22" s="1"/>
  <c r="AC339" i="22"/>
  <c r="P338" i="19"/>
  <c r="Q338" i="19" s="1"/>
  <c r="N339" i="19"/>
  <c r="AE339" i="25" l="1"/>
  <c r="AF339" i="25" s="1"/>
  <c r="AC340" i="25"/>
  <c r="AE338" i="23"/>
  <c r="AF338" i="23" s="1"/>
  <c r="AC339" i="23"/>
  <c r="AE339" i="22"/>
  <c r="AF339" i="22" s="1"/>
  <c r="AC340" i="22"/>
  <c r="P339" i="19"/>
  <c r="Q339" i="19" s="1"/>
  <c r="N340" i="19"/>
  <c r="AE340" i="25" l="1"/>
  <c r="AF340" i="25" s="1"/>
  <c r="AC341" i="25"/>
  <c r="AE339" i="23"/>
  <c r="AF339" i="23" s="1"/>
  <c r="AC340" i="23"/>
  <c r="AE340" i="22"/>
  <c r="AF340" i="22" s="1"/>
  <c r="AC341" i="22"/>
  <c r="P340" i="19"/>
  <c r="Q340" i="19" s="1"/>
  <c r="N341" i="19"/>
  <c r="AE341" i="25" l="1"/>
  <c r="AF341" i="25" s="1"/>
  <c r="AC342" i="25"/>
  <c r="AE340" i="23"/>
  <c r="AF340" i="23" s="1"/>
  <c r="AC341" i="23"/>
  <c r="AE341" i="22"/>
  <c r="AF341" i="22" s="1"/>
  <c r="AC342" i="22"/>
  <c r="P341" i="19"/>
  <c r="Q341" i="19" s="1"/>
  <c r="N342" i="19"/>
  <c r="AE342" i="25" l="1"/>
  <c r="AF342" i="25" s="1"/>
  <c r="AC343" i="25"/>
  <c r="AE341" i="23"/>
  <c r="AF341" i="23" s="1"/>
  <c r="AC342" i="23"/>
  <c r="AE342" i="22"/>
  <c r="AF342" i="22" s="1"/>
  <c r="AC343" i="22"/>
  <c r="P342" i="19"/>
  <c r="Q342" i="19" s="1"/>
  <c r="N343" i="19"/>
  <c r="AE343" i="25" l="1"/>
  <c r="AF343" i="25" s="1"/>
  <c r="AC344" i="25"/>
  <c r="AE342" i="23"/>
  <c r="AF342" i="23" s="1"/>
  <c r="AC343" i="23"/>
  <c r="AE343" i="22"/>
  <c r="AF343" i="22" s="1"/>
  <c r="AC344" i="22"/>
  <c r="P343" i="19"/>
  <c r="Q343" i="19" s="1"/>
  <c r="N344" i="19"/>
  <c r="AE344" i="25" l="1"/>
  <c r="AF344" i="25" s="1"/>
  <c r="AC345" i="25"/>
  <c r="AE343" i="23"/>
  <c r="AF343" i="23" s="1"/>
  <c r="AC344" i="23"/>
  <c r="AE344" i="22"/>
  <c r="AF344" i="22" s="1"/>
  <c r="AC345" i="22"/>
  <c r="P344" i="19"/>
  <c r="Q344" i="19" s="1"/>
  <c r="N345" i="19"/>
  <c r="AE345" i="25" l="1"/>
  <c r="AF345" i="25" s="1"/>
  <c r="AC346" i="25"/>
  <c r="AE344" i="23"/>
  <c r="AF344" i="23" s="1"/>
  <c r="AC345" i="23"/>
  <c r="AE345" i="22"/>
  <c r="AF345" i="22" s="1"/>
  <c r="AC346" i="22"/>
  <c r="P345" i="19"/>
  <c r="Q345" i="19" s="1"/>
  <c r="N346" i="19"/>
  <c r="AE346" i="25" l="1"/>
  <c r="AF346" i="25" s="1"/>
  <c r="AC347" i="25"/>
  <c r="AE345" i="23"/>
  <c r="AF345" i="23" s="1"/>
  <c r="AC346" i="23"/>
  <c r="AE346" i="22"/>
  <c r="AF346" i="22" s="1"/>
  <c r="AC347" i="22"/>
  <c r="P346" i="19"/>
  <c r="Q346" i="19" s="1"/>
  <c r="N347" i="19"/>
  <c r="AE347" i="25" l="1"/>
  <c r="AF347" i="25" s="1"/>
  <c r="AC348" i="25"/>
  <c r="AE346" i="23"/>
  <c r="AF346" i="23" s="1"/>
  <c r="AC347" i="23"/>
  <c r="AE347" i="22"/>
  <c r="AF347" i="22" s="1"/>
  <c r="AC348" i="22"/>
  <c r="P347" i="19"/>
  <c r="Q347" i="19" s="1"/>
  <c r="N348" i="19"/>
  <c r="AE348" i="25" l="1"/>
  <c r="AF348" i="25" s="1"/>
  <c r="AC349" i="25"/>
  <c r="AE347" i="23"/>
  <c r="AF347" i="23" s="1"/>
  <c r="AC348" i="23"/>
  <c r="AE348" i="22"/>
  <c r="AF348" i="22" s="1"/>
  <c r="AC349" i="22"/>
  <c r="P348" i="19"/>
  <c r="Q348" i="19" s="1"/>
  <c r="N349" i="19"/>
  <c r="AE349" i="25" l="1"/>
  <c r="AF349" i="25" s="1"/>
  <c r="AC350" i="25"/>
  <c r="AE348" i="23"/>
  <c r="AF348" i="23" s="1"/>
  <c r="AC349" i="23"/>
  <c r="AE349" i="22"/>
  <c r="AF349" i="22" s="1"/>
  <c r="AC350" i="22"/>
  <c r="P349" i="19"/>
  <c r="Q349" i="19" s="1"/>
  <c r="N350" i="19"/>
  <c r="AE350" i="25" l="1"/>
  <c r="AF350" i="25" s="1"/>
  <c r="AC351" i="25"/>
  <c r="AE349" i="23"/>
  <c r="AF349" i="23" s="1"/>
  <c r="AC350" i="23"/>
  <c r="AE350" i="22"/>
  <c r="AF350" i="22" s="1"/>
  <c r="AC351" i="22"/>
  <c r="P350" i="19"/>
  <c r="Q350" i="19" s="1"/>
  <c r="N351" i="19"/>
  <c r="AE351" i="25" l="1"/>
  <c r="AF351" i="25" s="1"/>
  <c r="AC352" i="25"/>
  <c r="AE350" i="23"/>
  <c r="AF350" i="23" s="1"/>
  <c r="AC351" i="23"/>
  <c r="AE351" i="22"/>
  <c r="AF351" i="22" s="1"/>
  <c r="AC352" i="22"/>
  <c r="P351" i="19"/>
  <c r="Q351" i="19" s="1"/>
  <c r="N352" i="19"/>
  <c r="AE352" i="25" l="1"/>
  <c r="AF352" i="25" s="1"/>
  <c r="AC353" i="25"/>
  <c r="AE351" i="23"/>
  <c r="AF351" i="23" s="1"/>
  <c r="AC352" i="23"/>
  <c r="AE352" i="22"/>
  <c r="AF352" i="22" s="1"/>
  <c r="AC353" i="22"/>
  <c r="P352" i="19"/>
  <c r="Q352" i="19" s="1"/>
  <c r="N353" i="19"/>
  <c r="AE353" i="25" l="1"/>
  <c r="AF353" i="25" s="1"/>
  <c r="AC354" i="25"/>
  <c r="AE352" i="23"/>
  <c r="AF352" i="23" s="1"/>
  <c r="AC353" i="23"/>
  <c r="AE353" i="22"/>
  <c r="AF353" i="22" s="1"/>
  <c r="AC354" i="22"/>
  <c r="P353" i="19"/>
  <c r="Q353" i="19" s="1"/>
  <c r="N354" i="19"/>
  <c r="AE354" i="25" l="1"/>
  <c r="AF354" i="25" s="1"/>
  <c r="AC355" i="25"/>
  <c r="AE353" i="23"/>
  <c r="AF353" i="23" s="1"/>
  <c r="AC354" i="23"/>
  <c r="AE354" i="22"/>
  <c r="AF354" i="22" s="1"/>
  <c r="AC355" i="22"/>
  <c r="P354" i="19"/>
  <c r="Q354" i="19" s="1"/>
  <c r="N355" i="19"/>
  <c r="AE355" i="25" l="1"/>
  <c r="AF355" i="25" s="1"/>
  <c r="AC356" i="25"/>
  <c r="AE354" i="23"/>
  <c r="AF354" i="23" s="1"/>
  <c r="AC355" i="23"/>
  <c r="AE355" i="22"/>
  <c r="AF355" i="22" s="1"/>
  <c r="AC356" i="22"/>
  <c r="P355" i="19"/>
  <c r="Q355" i="19" s="1"/>
  <c r="N356" i="19"/>
  <c r="AE356" i="25" l="1"/>
  <c r="AF356" i="25" s="1"/>
  <c r="AC357" i="25"/>
  <c r="AE355" i="23"/>
  <c r="AF355" i="23" s="1"/>
  <c r="AC356" i="23"/>
  <c r="AE356" i="22"/>
  <c r="AF356" i="22" s="1"/>
  <c r="AC357" i="22"/>
  <c r="P356" i="19"/>
  <c r="Q356" i="19" s="1"/>
  <c r="N357" i="19"/>
  <c r="AE357" i="25" l="1"/>
  <c r="AF357" i="25" s="1"/>
  <c r="AC358" i="25"/>
  <c r="AE356" i="23"/>
  <c r="AF356" i="23" s="1"/>
  <c r="AC357" i="23"/>
  <c r="AE357" i="22"/>
  <c r="AF357" i="22" s="1"/>
  <c r="AC358" i="22"/>
  <c r="P357" i="19"/>
  <c r="Q357" i="19" s="1"/>
  <c r="N358" i="19"/>
  <c r="AE358" i="25" l="1"/>
  <c r="AF358" i="25" s="1"/>
  <c r="AC359" i="25"/>
  <c r="AE357" i="23"/>
  <c r="AF357" i="23" s="1"/>
  <c r="AC358" i="23"/>
  <c r="AE358" i="22"/>
  <c r="AF358" i="22" s="1"/>
  <c r="AC359" i="22"/>
  <c r="P358" i="19"/>
  <c r="Q358" i="19" s="1"/>
  <c r="N359" i="19"/>
  <c r="AE359" i="25" l="1"/>
  <c r="AF359" i="25" s="1"/>
  <c r="AC360" i="25"/>
  <c r="AE358" i="23"/>
  <c r="AF358" i="23" s="1"/>
  <c r="AC359" i="23"/>
  <c r="AE359" i="22"/>
  <c r="AF359" i="22" s="1"/>
  <c r="AC360" i="22"/>
  <c r="P359" i="19"/>
  <c r="Q359" i="19" s="1"/>
  <c r="N360" i="19"/>
  <c r="AE360" i="25" l="1"/>
  <c r="AF360" i="25" s="1"/>
  <c r="AC361" i="25"/>
  <c r="AE359" i="23"/>
  <c r="AF359" i="23" s="1"/>
  <c r="AC360" i="23"/>
  <c r="AE360" i="22"/>
  <c r="AF360" i="22" s="1"/>
  <c r="AC361" i="22"/>
  <c r="P360" i="19"/>
  <c r="Q360" i="19" s="1"/>
  <c r="N361" i="19"/>
  <c r="AE361" i="25" l="1"/>
  <c r="AF361" i="25" s="1"/>
  <c r="AC362" i="25"/>
  <c r="AE360" i="23"/>
  <c r="AF360" i="23" s="1"/>
  <c r="AC361" i="23"/>
  <c r="AE361" i="22"/>
  <c r="AF361" i="22" s="1"/>
  <c r="AC362" i="22"/>
  <c r="P361" i="19"/>
  <c r="Q361" i="19" s="1"/>
  <c r="N362" i="19"/>
  <c r="AE362" i="25" l="1"/>
  <c r="AF362" i="25" s="1"/>
  <c r="AC363" i="25"/>
  <c r="AE361" i="23"/>
  <c r="AF361" i="23" s="1"/>
  <c r="AC362" i="23"/>
  <c r="AE362" i="22"/>
  <c r="AF362" i="22" s="1"/>
  <c r="AC363" i="22"/>
  <c r="P362" i="19"/>
  <c r="Q362" i="19" s="1"/>
  <c r="N363" i="19"/>
  <c r="AE363" i="25" l="1"/>
  <c r="AF363" i="25" s="1"/>
  <c r="AC364" i="25"/>
  <c r="AE362" i="23"/>
  <c r="AF362" i="23" s="1"/>
  <c r="AC363" i="23"/>
  <c r="AE363" i="22"/>
  <c r="AF363" i="22" s="1"/>
  <c r="AC364" i="22"/>
  <c r="P363" i="19"/>
  <c r="Q363" i="19" s="1"/>
  <c r="N364" i="19"/>
  <c r="AE364" i="25" l="1"/>
  <c r="AF364" i="25" s="1"/>
  <c r="AC365" i="25"/>
  <c r="AE363" i="23"/>
  <c r="AF363" i="23" s="1"/>
  <c r="AC364" i="23"/>
  <c r="AE364" i="22"/>
  <c r="AF364" i="22" s="1"/>
  <c r="AC365" i="22"/>
  <c r="P364" i="19"/>
  <c r="Q364" i="19" s="1"/>
  <c r="N365" i="19"/>
  <c r="AE365" i="25" l="1"/>
  <c r="AF365" i="25" s="1"/>
  <c r="AC366" i="25"/>
  <c r="AE364" i="23"/>
  <c r="AF364" i="23" s="1"/>
  <c r="AC365" i="23"/>
  <c r="AE365" i="22"/>
  <c r="AF365" i="22" s="1"/>
  <c r="AC366" i="22"/>
  <c r="P365" i="19"/>
  <c r="Q365" i="19" s="1"/>
  <c r="N366" i="19"/>
  <c r="AE366" i="25" l="1"/>
  <c r="AF366" i="25" s="1"/>
  <c r="AC367" i="25"/>
  <c r="AE365" i="23"/>
  <c r="AF365" i="23" s="1"/>
  <c r="AC366" i="23"/>
  <c r="AE366" i="22"/>
  <c r="AF366" i="22" s="1"/>
  <c r="AC367" i="22"/>
  <c r="P366" i="19"/>
  <c r="Q366" i="19" s="1"/>
  <c r="N367" i="19"/>
  <c r="AE367" i="25" l="1"/>
  <c r="AF367" i="25" s="1"/>
  <c r="AC368" i="25"/>
  <c r="AE366" i="23"/>
  <c r="AF366" i="23" s="1"/>
  <c r="AC367" i="23"/>
  <c r="AE367" i="22"/>
  <c r="AF367" i="22" s="1"/>
  <c r="AC368" i="22"/>
  <c r="P367" i="19"/>
  <c r="Q367" i="19" s="1"/>
  <c r="N368" i="19"/>
  <c r="AE368" i="25" l="1"/>
  <c r="AF368" i="25" s="1"/>
  <c r="AC369" i="25"/>
  <c r="AE367" i="23"/>
  <c r="AF367" i="23" s="1"/>
  <c r="AC368" i="23"/>
  <c r="AE368" i="22"/>
  <c r="AF368" i="22" s="1"/>
  <c r="AC369" i="22"/>
  <c r="P368" i="19"/>
  <c r="Q368" i="19" s="1"/>
  <c r="N369" i="19"/>
  <c r="AE369" i="25" l="1"/>
  <c r="AF369" i="25" s="1"/>
  <c r="AC370" i="25"/>
  <c r="AE368" i="23"/>
  <c r="AF368" i="23" s="1"/>
  <c r="AC369" i="23"/>
  <c r="AE369" i="22"/>
  <c r="AF369" i="22" s="1"/>
  <c r="AC370" i="22"/>
  <c r="P369" i="19"/>
  <c r="Q369" i="19" s="1"/>
  <c r="N370" i="19"/>
  <c r="AE370" i="25" l="1"/>
  <c r="AF370" i="25" s="1"/>
  <c r="AC371" i="25"/>
  <c r="AE369" i="23"/>
  <c r="AF369" i="23" s="1"/>
  <c r="AC370" i="23"/>
  <c r="AE370" i="22"/>
  <c r="AF370" i="22" s="1"/>
  <c r="AC371" i="22"/>
  <c r="P370" i="19"/>
  <c r="Q370" i="19" s="1"/>
  <c r="N371" i="19"/>
  <c r="AE371" i="25" l="1"/>
  <c r="AF371" i="25" s="1"/>
  <c r="AC372" i="25"/>
  <c r="AE370" i="23"/>
  <c r="AF370" i="23" s="1"/>
  <c r="AC371" i="23"/>
  <c r="AE371" i="22"/>
  <c r="AF371" i="22" s="1"/>
  <c r="AC372" i="22"/>
  <c r="P371" i="19"/>
  <c r="Q371" i="19" s="1"/>
  <c r="N372" i="19"/>
  <c r="AE372" i="25" l="1"/>
  <c r="AF372" i="25" s="1"/>
  <c r="AC373" i="25"/>
  <c r="AE371" i="23"/>
  <c r="AF371" i="23" s="1"/>
  <c r="AC372" i="23"/>
  <c r="AE372" i="22"/>
  <c r="AF372" i="22" s="1"/>
  <c r="AC373" i="22"/>
  <c r="P372" i="19"/>
  <c r="Q372" i="19" s="1"/>
  <c r="N373" i="19"/>
  <c r="AE373" i="25" l="1"/>
  <c r="AF373" i="25" s="1"/>
  <c r="AC374" i="25"/>
  <c r="AE372" i="23"/>
  <c r="AF372" i="23" s="1"/>
  <c r="AC373" i="23"/>
  <c r="AE373" i="22"/>
  <c r="AF373" i="22" s="1"/>
  <c r="AC374" i="22"/>
  <c r="P373" i="19"/>
  <c r="Q373" i="19" s="1"/>
  <c r="N374" i="19"/>
  <c r="AE374" i="25" l="1"/>
  <c r="AF374" i="25" s="1"/>
  <c r="AC375" i="25"/>
  <c r="AE373" i="23"/>
  <c r="AF373" i="23" s="1"/>
  <c r="AC374" i="23"/>
  <c r="AE374" i="22"/>
  <c r="AF374" i="22" s="1"/>
  <c r="AC375" i="22"/>
  <c r="P374" i="19"/>
  <c r="Q374" i="19" s="1"/>
  <c r="N375" i="19"/>
  <c r="AE375" i="25" l="1"/>
  <c r="AF375" i="25" s="1"/>
  <c r="AC376" i="25"/>
  <c r="AE374" i="23"/>
  <c r="AF374" i="23" s="1"/>
  <c r="AC375" i="23"/>
  <c r="AE375" i="22"/>
  <c r="AF375" i="22" s="1"/>
  <c r="AC376" i="22"/>
  <c r="P375" i="19"/>
  <c r="Q375" i="19" s="1"/>
  <c r="N376" i="19"/>
  <c r="AE376" i="25" l="1"/>
  <c r="AF376" i="25" s="1"/>
  <c r="AC377" i="25"/>
  <c r="AE375" i="23"/>
  <c r="AF375" i="23" s="1"/>
  <c r="AC376" i="23"/>
  <c r="AE376" i="22"/>
  <c r="AF376" i="22" s="1"/>
  <c r="AC377" i="22"/>
  <c r="P376" i="19"/>
  <c r="Q376" i="19" s="1"/>
  <c r="N377" i="19"/>
  <c r="AE377" i="25" l="1"/>
  <c r="AF377" i="25" s="1"/>
  <c r="AC378" i="25"/>
  <c r="AE376" i="23"/>
  <c r="AF376" i="23" s="1"/>
  <c r="AC377" i="23"/>
  <c r="AE377" i="22"/>
  <c r="AF377" i="22" s="1"/>
  <c r="AC378" i="22"/>
  <c r="P377" i="19"/>
  <c r="Q377" i="19" s="1"/>
  <c r="N378" i="19"/>
  <c r="AE378" i="25" l="1"/>
  <c r="AF378" i="25" s="1"/>
  <c r="AC379" i="25"/>
  <c r="AE377" i="23"/>
  <c r="AF377" i="23" s="1"/>
  <c r="AC378" i="23"/>
  <c r="AE378" i="22"/>
  <c r="AF378" i="22" s="1"/>
  <c r="AC379" i="22"/>
  <c r="P378" i="19"/>
  <c r="Q378" i="19" s="1"/>
  <c r="N379" i="19"/>
  <c r="AE379" i="25" l="1"/>
  <c r="AF379" i="25" s="1"/>
  <c r="AC380" i="25"/>
  <c r="AE378" i="23"/>
  <c r="AF378" i="23" s="1"/>
  <c r="AC379" i="23"/>
  <c r="AE379" i="22"/>
  <c r="AF379" i="22" s="1"/>
  <c r="AC380" i="22"/>
  <c r="P379" i="19"/>
  <c r="Q379" i="19" s="1"/>
  <c r="N380" i="19"/>
  <c r="AE380" i="25" l="1"/>
  <c r="AF380" i="25" s="1"/>
  <c r="AC381" i="25"/>
  <c r="AE381" i="25" s="1"/>
  <c r="AE379" i="23"/>
  <c r="AF379" i="23" s="1"/>
  <c r="AC380" i="23"/>
  <c r="AE380" i="22"/>
  <c r="AF380" i="22" s="1"/>
  <c r="AC381" i="22"/>
  <c r="AE381" i="22" s="1"/>
  <c r="P380" i="19"/>
  <c r="Q380" i="19" s="1"/>
  <c r="N381" i="19"/>
  <c r="P381" i="19" s="1"/>
  <c r="AF381" i="25" l="1"/>
  <c r="AE380" i="23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<sst xmlns="http://schemas.openxmlformats.org/spreadsheetml/2006/main" count="7518" uniqueCount="236">
  <si>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</si>
  <si>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</si>
  <si>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</si>
  <si>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</si>
  <si>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</si>
  <si>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</si>
  <si>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</si>
  <si>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</si>
  <si>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</si>
  <si>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</si>
  <si>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</si>
  <si>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</si>
  <si>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</si>
  <si>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</si>
  <si>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</si>
  <si>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</si>
  <si>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</si>
  <si>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</si>
  <si>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</si>
  <si>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</si>
  <si>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</si>
  <si>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</si>
  <si>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</si>
  <si>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</si>
  <si>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</si>
  <si>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</si>
  <si>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</si>
  <si>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</si>
  <si>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</si>
  <si>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</si>
  <si>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</si>
  <si>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</si>
  <si>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</si>
  <si>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</si>
  <si>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</si>
  <si>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</si>
  <si>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</si>
  <si>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</si>
  <si>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</si>
  <si>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</si>
  <si>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</si>
  <si>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</si>
  <si>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</si>
  <si>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</si>
  <si>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</si>
  <si>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</si>
  <si>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</si>
  <si>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</si>
  <si>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</si>
  <si>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</si>
  <si>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</si>
  <si>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</si>
  <si>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</si>
  <si>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</si>
  <si>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</si>
  <si>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</si>
  <si>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</si>
  <si>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</si>
  <si>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</si>
  <si>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</si>
  <si>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</si>
  <si>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</si>
  <si>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</si>
  <si>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</si>
  <si>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</si>
  <si>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</si>
  <si>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</si>
  <si>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</si>
  <si>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</si>
  <si>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</si>
  <si>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</si>
  <si>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</si>
  <si>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</si>
  <si>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</si>
  <si>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</si>
  <si>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</si>
  <si>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</si>
  <si>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</si>
  <si>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</si>
  <si>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</si>
  <si>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</si>
  <si>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</si>
  <si>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</si>
  <si>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</si>
  <si>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</si>
  <si>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</si>
  <si>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</si>
  <si>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</si>
  <si>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</si>
  <si>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</si>
  <si>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</si>
  <si>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</si>
  <si>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</si>
  <si>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</si>
  <si>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</si>
  <si>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</si>
  <si>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</si>
  <si>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</si>
  <si>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</si>
  <si>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</si>
  <si>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</si>
  <si>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</si>
  <si>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</si>
  <si>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</si>
  <si>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</si>
  <si>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</si>
  <si>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</si>
  <si>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</si>
  <si>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</si>
  <si>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</si>
  <si>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</si>
  <si>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</si>
  <si>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</si>
  <si>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</si>
  <si>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</si>
  <si>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</si>
  <si>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</si>
  <si>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</si>
  <si>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</si>
  <si>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</si>
  <si>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</si>
  <si>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</si>
  <si>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</si>
  <si>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</si>
  <si>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</si>
  <si>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</si>
  <si>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</si>
  <si>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</si>
  <si>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</si>
  <si>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</si>
  <si>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</si>
  <si>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</si>
  <si>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</si>
  <si>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</si>
  <si>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</si>
  <si>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</si>
  <si>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</si>
  <si>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</si>
  <si>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</si>
  <si>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</si>
  <si>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</si>
  <si>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</si>
  <si>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</si>
  <si>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</si>
  <si>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</si>
  <si>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</si>
  <si>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</si>
  <si>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</si>
  <si>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</si>
  <si>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</si>
  <si>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</si>
  <si>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</si>
  <si>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</si>
  <si>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</si>
  <si>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</si>
  <si>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</si>
  <si>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</si>
  <si>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</si>
  <si>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</si>
  <si>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</si>
  <si>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</si>
  <si>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</si>
  <si>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</si>
  <si>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</si>
  <si>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</si>
  <si>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</si>
  <si>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</si>
  <si>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</si>
  <si>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</si>
  <si>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</si>
  <si>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</si>
  <si>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</si>
  <si>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</si>
  <si>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</si>
  <si>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</si>
  <si>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</si>
  <si>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</si>
  <si>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</si>
  <si>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</si>
  <si>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</si>
  <si>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</si>
  <si>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</si>
  <si>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</si>
  <si>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</si>
  <si>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</si>
  <si>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</si>
  <si>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</si>
  <si>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</si>
  <si>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</si>
  <si>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</si>
  <si>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</si>
  <si>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</si>
  <si>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</si>
  <si>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</si>
  <si>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</si>
  <si>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</si>
  <si>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</si>
  <si>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</si>
  <si>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</si>
  <si>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</si>
  <si>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</si>
  <si>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</si>
  <si>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</si>
  <si>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</si>
  <si>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</si>
  <si>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</si>
  <si>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</si>
  <si>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</si>
  <si>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</si>
  <si>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</si>
  <si>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</si>
  <si>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</si>
  <si>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</si>
  <si>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</si>
  <si>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</si>
  <si>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</si>
  <si>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</si>
  <si>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</si>
  <si>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</si>
  <si>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</si>
  <si>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</si>
  <si>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</si>
  <si>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</si>
  <si>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</si>
  <si>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</si>
  <si>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</si>
  <si>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</si>
  <si>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</si>
  <si>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</si>
  <si>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</si>
  <si>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</si>
  <si>
    <t>삼성전자(005930) 25%</t>
    <phoneticPr fontId="1" type="noConversion"/>
  </si>
  <si>
    <t>셀트리온(068270) 25%</t>
    <phoneticPr fontId="1" type="noConversion"/>
  </si>
  <si>
    <t>헬릭스미스(084990) 25%</t>
    <phoneticPr fontId="1" type="noConversion"/>
  </si>
  <si>
    <t>TIGER MSCI TR(310970)  25%</t>
    <phoneticPr fontId="1" type="noConversion"/>
  </si>
  <si>
    <t>현금(KRW) 25%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</si>
</sst>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_ "/>
    <numFmt numFmtId="177" formatCode="0.0000%"/>
    <numFmt numFmtId="178" formatCode="0.00_ "/>
    <numFmt numFmtId="179" formatCode="#,##0_ "/>
    <numFmt numFmtId="180" formatCode="0.00000_);[Red]\(0.00000\)"/>
    <numFmt numFmtId="181" formatCode="0.000000000_);[Red]\(0.000000000\)"/>
    <numFmt numFmtId="182" formatCode="0.00000%"/>
    <numFmt numFmtId="183" formatCode="0.0000000000_ "/>
    <numFmt numFmtId="184" formatCode="0.0000000_ "/>
    <numFmt numFmtId="185" formatCode="0.0000000000000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292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0" fontId="5" fillId="0" borderId="0" xfId="0" applyNumberFormat="1" applyFont="1">
      <alignment vertical="center"/>
    </xf>
    <xf numFmtId="0" fontId="6" fillId="5" borderId="0" xfId="0" applyFont="1" applyFill="1">
      <alignment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0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0" fontId="6" fillId="5" borderId="2" xfId="0" applyNumberFormat="1" applyFont="1" applyFill="1" applyBorder="1">
      <alignment vertical="center"/>
    </xf>
    <xf numFmtId="181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2" fontId="6" fillId="14" borderId="2" xfId="0" applyNumberFormat="1" applyFont="1" applyFill="1" applyBorder="1">
      <alignment vertical="center"/>
    </xf>
    <xf numFmtId="182" fontId="6" fillId="0" borderId="2" xfId="0" applyNumberFormat="1" applyFont="1" applyBorder="1">
      <alignment vertical="center"/>
    </xf>
    <xf numFmtId="183" fontId="6" fillId="0" borderId="2" xfId="0" applyNumberFormat="1" applyFont="1" applyBorder="1">
      <alignment vertical="center"/>
    </xf>
    <xf numFmtId="183" fontId="6" fillId="14" borderId="2" xfId="0" applyNumberFormat="1" applyFont="1" applyFill="1" applyBorder="1">
      <alignment vertical="center"/>
    </xf>
    <xf numFmtId="0" fontId="6" fillId="12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1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3" fontId="5" fillId="0" borderId="2" xfId="0" applyNumberFormat="1" applyFont="1" applyBorder="1">
      <alignment vertical="center"/>
    </xf>
    <xf numFmtId="183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4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3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3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3" fontId="5" fillId="0" borderId="20" xfId="0" applyNumberFormat="1" applyFont="1" applyBorder="1">
      <alignment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3" fontId="5" fillId="5" borderId="2" xfId="0" applyNumberFormat="1" applyFont="1" applyFill="1" applyBorder="1">
      <alignment vertical="center"/>
    </xf>
    <xf numFmtId="183" fontId="5" fillId="4" borderId="18" xfId="0" applyNumberFormat="1" applyFont="1" applyFill="1" applyBorder="1">
      <alignment vertical="center"/>
    </xf>
    <xf numFmtId="183" fontId="5" fillId="5" borderId="18" xfId="0" applyNumberFormat="1" applyFont="1" applyFill="1" applyBorder="1">
      <alignment vertical="center"/>
    </xf>
    <xf numFmtId="184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3" fontId="5" fillId="5" borderId="20" xfId="0" applyNumberFormat="1" applyFont="1" applyFill="1" applyBorder="1">
      <alignment vertical="center"/>
    </xf>
    <xf numFmtId="184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185" fontId="0" fillId="5" borderId="2" xfId="0" applyNumberForma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opLeftCell="A34" zoomScaleNormal="100" workbookViewId="0">
      <selection activeCell="A45" sqref="A45:N46"/>
    </sheetView>
  </sheetViews>
  <sheetFormatPr defaultRowHeight="16.5"/>
  <sheetData>
    <row r="2" spans="1:14" ht="20.25">
      <c r="A2" s="229" t="s">
        <v>230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</row>
    <row r="34" spans="1:15" ht="17.25" thickBot="1"/>
    <row r="35" spans="1:15" ht="16.5" customHeight="1">
      <c r="A35" s="230" t="s">
        <v>222</v>
      </c>
      <c r="B35" s="231"/>
      <c r="C35" s="231"/>
      <c r="D35" s="231"/>
      <c r="E35" s="231"/>
      <c r="F35" s="231"/>
      <c r="G35" s="231"/>
      <c r="H35" s="231"/>
      <c r="I35" s="231"/>
      <c r="J35" s="231"/>
      <c r="K35" s="231"/>
      <c r="L35" s="231"/>
      <c r="M35" s="231"/>
      <c r="N35" s="232"/>
      <c r="O35" s="227"/>
    </row>
    <row r="36" spans="1:15">
      <c r="A36" s="233"/>
      <c r="B36" s="234"/>
      <c r="C36" s="234"/>
      <c r="D36" s="234"/>
      <c r="E36" s="234"/>
      <c r="F36" s="234"/>
      <c r="G36" s="234"/>
      <c r="H36" s="234"/>
      <c r="I36" s="234"/>
      <c r="J36" s="234"/>
      <c r="K36" s="234"/>
      <c r="L36" s="234"/>
      <c r="M36" s="234"/>
      <c r="N36" s="235"/>
      <c r="O36" s="227"/>
    </row>
    <row r="37" spans="1:15">
      <c r="A37" s="233"/>
      <c r="B37" s="234"/>
      <c r="C37" s="234"/>
      <c r="D37" s="234"/>
      <c r="E37" s="234"/>
      <c r="F37" s="234"/>
      <c r="G37" s="234"/>
      <c r="H37" s="234"/>
      <c r="I37" s="234"/>
      <c r="J37" s="234"/>
      <c r="K37" s="234"/>
      <c r="L37" s="234"/>
      <c r="M37" s="234"/>
      <c r="N37" s="235"/>
      <c r="O37" s="227"/>
    </row>
    <row r="38" spans="1:15" ht="17.25" thickBot="1">
      <c r="A38" s="236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8"/>
      <c r="O38" s="227"/>
    </row>
    <row r="39" spans="1:15" ht="17.25" thickBot="1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</row>
    <row r="40" spans="1:15">
      <c r="A40" s="239" t="s">
        <v>225</v>
      </c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2"/>
      <c r="O40" s="227"/>
    </row>
    <row r="41" spans="1:15">
      <c r="A41" s="233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235"/>
    </row>
    <row r="42" spans="1:15">
      <c r="A42" s="233"/>
      <c r="B42" s="234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5"/>
    </row>
    <row r="43" spans="1:15" ht="17.25" thickBot="1">
      <c r="A43" s="236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8"/>
    </row>
    <row r="44" spans="1:15" ht="17.25" thickBot="1"/>
    <row r="45" spans="1:15" ht="16.5" customHeight="1">
      <c r="A45" s="239" t="s">
        <v>223</v>
      </c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1"/>
    </row>
    <row r="46" spans="1:15" ht="17.25" thickBot="1">
      <c r="A46" s="242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4"/>
    </row>
    <row r="47" spans="1:15" ht="17.25" thickBot="1"/>
    <row r="48" spans="1:15">
      <c r="A48" s="239" t="s">
        <v>224</v>
      </c>
      <c r="B48" s="231"/>
      <c r="C48" s="231"/>
      <c r="D48" s="231"/>
      <c r="E48" s="231"/>
      <c r="F48" s="231"/>
      <c r="G48" s="231"/>
      <c r="H48" s="231"/>
      <c r="I48" s="231"/>
      <c r="J48" s="231"/>
      <c r="K48" s="231"/>
      <c r="L48" s="231"/>
      <c r="M48" s="231"/>
      <c r="N48" s="232"/>
    </row>
    <row r="49" spans="1:14">
      <c r="A49" s="233"/>
      <c r="B49" s="234"/>
      <c r="C49" s="234"/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5"/>
    </row>
    <row r="50" spans="1:14">
      <c r="A50" s="233"/>
      <c r="B50" s="234"/>
      <c r="C50" s="234"/>
      <c r="D50" s="234"/>
      <c r="E50" s="234"/>
      <c r="F50" s="234"/>
      <c r="G50" s="234"/>
      <c r="H50" s="234"/>
      <c r="I50" s="234"/>
      <c r="J50" s="234"/>
      <c r="K50" s="234"/>
      <c r="L50" s="234"/>
      <c r="M50" s="234"/>
      <c r="N50" s="235"/>
    </row>
    <row r="51" spans="1:14" ht="17.25" thickBot="1">
      <c r="A51" s="236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8"/>
    </row>
    <row r="52" spans="1:14" ht="17.25" thickBot="1"/>
    <row r="53" spans="1:14">
      <c r="A53" s="239" t="s">
        <v>228</v>
      </c>
      <c r="B53" s="231"/>
      <c r="C53" s="231"/>
      <c r="D53" s="231"/>
      <c r="E53" s="231"/>
      <c r="F53" s="231"/>
      <c r="G53" s="231"/>
      <c r="H53" s="231"/>
      <c r="I53" s="231"/>
      <c r="J53" s="231"/>
      <c r="K53" s="231"/>
      <c r="L53" s="231"/>
      <c r="M53" s="231"/>
      <c r="N53" s="232"/>
    </row>
    <row r="54" spans="1:14">
      <c r="A54" s="233"/>
      <c r="B54" s="234"/>
      <c r="C54" s="234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5"/>
    </row>
    <row r="55" spans="1:14">
      <c r="A55" s="233"/>
      <c r="B55" s="234"/>
      <c r="C55" s="234"/>
      <c r="D55" s="234"/>
      <c r="E55" s="234"/>
      <c r="F55" s="234"/>
      <c r="G55" s="234"/>
      <c r="H55" s="234"/>
      <c r="I55" s="234"/>
      <c r="J55" s="234"/>
      <c r="K55" s="234"/>
      <c r="L55" s="234"/>
      <c r="M55" s="234"/>
      <c r="N55" s="235"/>
    </row>
    <row r="56" spans="1:14" ht="17.25" thickBot="1">
      <c r="A56" s="236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8"/>
    </row>
    <row r="57" spans="1:14" ht="17.25" thickBot="1"/>
    <row r="58" spans="1:14" ht="16.5" customHeight="1">
      <c r="A58" s="239" t="s">
        <v>226</v>
      </c>
      <c r="B58" s="240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1"/>
    </row>
    <row r="59" spans="1:14" ht="17.25" thickBot="1">
      <c r="A59" s="242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4"/>
    </row>
    <row r="60" spans="1:14" ht="17.25" thickBot="1"/>
    <row r="61" spans="1:14" ht="16.5" customHeight="1">
      <c r="A61" s="239" t="s">
        <v>227</v>
      </c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1"/>
    </row>
    <row r="62" spans="1:14" ht="17.25" thickBot="1">
      <c r="A62" s="242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4"/>
    </row>
    <row r="63" spans="1:14" ht="17.25" thickBot="1"/>
    <row r="64" spans="1:14">
      <c r="A64" s="239" t="s">
        <v>229</v>
      </c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2"/>
    </row>
    <row r="65" spans="1:14">
      <c r="A65" s="233"/>
      <c r="B65" s="234"/>
      <c r="C65" s="234"/>
      <c r="D65" s="234"/>
      <c r="E65" s="234"/>
      <c r="F65" s="234"/>
      <c r="G65" s="234"/>
      <c r="H65" s="234"/>
      <c r="I65" s="234"/>
      <c r="J65" s="234"/>
      <c r="K65" s="234"/>
      <c r="L65" s="234"/>
      <c r="M65" s="234"/>
      <c r="N65" s="235"/>
    </row>
    <row r="66" spans="1:14">
      <c r="A66" s="233"/>
      <c r="B66" s="234"/>
      <c r="C66" s="234"/>
      <c r="D66" s="234"/>
      <c r="E66" s="234"/>
      <c r="F66" s="234"/>
      <c r="G66" s="234"/>
      <c r="H66" s="234"/>
      <c r="I66" s="234"/>
      <c r="J66" s="234"/>
      <c r="K66" s="234"/>
      <c r="L66" s="234"/>
      <c r="M66" s="234"/>
      <c r="N66" s="235"/>
    </row>
    <row r="67" spans="1:14" ht="17.25" thickBot="1">
      <c r="A67" s="236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8"/>
    </row>
  </sheetData>
  <mergeCells count="9">
    <mergeCell ref="A64:N67"/>
    <mergeCell ref="A45:N46"/>
    <mergeCell ref="A58:N59"/>
    <mergeCell ref="A61:N62"/>
    <mergeCell ref="A2:N2"/>
    <mergeCell ref="A35:N38"/>
    <mergeCell ref="A40:N43"/>
    <mergeCell ref="A48:N51"/>
    <mergeCell ref="A53:N5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58" workbookViewId="0">
      <selection activeCell="G391" sqref="G391"/>
    </sheetView>
  </sheetViews>
  <sheetFormatPr defaultRowHeight="13.5"/>
  <cols>
    <col min="1" max="1" width="9.125" style="140" bestFit="1" customWidth="1"/>
    <col min="2" max="2" width="11.5" style="140" bestFit="1" customWidth="1"/>
    <col min="3" max="3" width="9.125" style="137" bestFit="1" customWidth="1"/>
    <col min="4" max="4" width="9.125" style="137" customWidth="1"/>
    <col min="5" max="5" width="12.25" style="137" bestFit="1" customWidth="1"/>
    <col min="6" max="6" width="13" style="137" bestFit="1" customWidth="1"/>
    <col min="7" max="7" width="9.125" style="140" bestFit="1" customWidth="1"/>
    <col min="8" max="8" width="12.375" style="140" customWidth="1"/>
    <col min="9" max="9" width="11.5" style="140" bestFit="1" customWidth="1"/>
    <col min="10" max="10" width="13" style="140" bestFit="1" customWidth="1"/>
    <col min="11" max="11" width="9.125" style="137" bestFit="1" customWidth="1"/>
    <col min="12" max="12" width="9.125" style="137" customWidth="1"/>
    <col min="13" max="13" width="11.5" style="137" bestFit="1" customWidth="1"/>
    <col min="14" max="14" width="12.25" style="137" bestFit="1" customWidth="1"/>
    <col min="15" max="16384" width="9" style="137"/>
  </cols>
  <sheetData>
    <row r="1" spans="1:14">
      <c r="A1" s="247" t="s">
        <v>202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9"/>
    </row>
    <row r="2" spans="1:14">
      <c r="A2" s="250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2"/>
    </row>
    <row r="3" spans="1:14">
      <c r="A3" s="250"/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2"/>
    </row>
    <row r="4" spans="1:14">
      <c r="A4" s="250"/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2"/>
    </row>
    <row r="5" spans="1:14">
      <c r="A5" s="250"/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2"/>
    </row>
    <row r="6" spans="1:14">
      <c r="A6" s="250"/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2"/>
    </row>
    <row r="7" spans="1:14">
      <c r="A7" s="250"/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1"/>
      <c r="N7" s="252"/>
    </row>
    <row r="8" spans="1:14">
      <c r="A8" s="250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2"/>
    </row>
    <row r="9" spans="1:14">
      <c r="A9" s="250"/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2"/>
    </row>
    <row r="10" spans="1:14" ht="14.25" thickBot="1">
      <c r="A10" s="253"/>
      <c r="B10" s="254"/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5"/>
    </row>
    <row r="11" spans="1:14">
      <c r="A11" s="245" t="s">
        <v>197</v>
      </c>
      <c r="B11" s="245"/>
      <c r="C11" s="246" t="s">
        <v>200</v>
      </c>
      <c r="D11" s="246"/>
      <c r="E11" s="246"/>
      <c r="F11" s="246"/>
      <c r="G11" s="245" t="s">
        <v>201</v>
      </c>
      <c r="H11" s="245"/>
      <c r="I11" s="245"/>
      <c r="J11" s="245"/>
      <c r="K11" s="246" t="s">
        <v>195</v>
      </c>
      <c r="L11" s="246"/>
      <c r="M11" s="246"/>
      <c r="N11" s="246"/>
    </row>
    <row r="12" spans="1:14">
      <c r="A12" s="139" t="s">
        <v>179</v>
      </c>
      <c r="B12" s="139" t="s">
        <v>182</v>
      </c>
      <c r="C12" s="138" t="s">
        <v>179</v>
      </c>
      <c r="D12" s="138" t="s">
        <v>198</v>
      </c>
      <c r="E12" s="138" t="s">
        <v>182</v>
      </c>
      <c r="F12" s="138" t="s">
        <v>186</v>
      </c>
      <c r="G12" s="139" t="s">
        <v>179</v>
      </c>
      <c r="H12" s="139" t="s">
        <v>198</v>
      </c>
      <c r="I12" s="139" t="s">
        <v>182</v>
      </c>
      <c r="J12" s="139" t="s">
        <v>199</v>
      </c>
      <c r="K12" s="138" t="s">
        <v>179</v>
      </c>
      <c r="L12" s="138" t="s">
        <v>198</v>
      </c>
      <c r="M12" s="138" t="s">
        <v>182</v>
      </c>
      <c r="N12" s="138" t="s">
        <v>186</v>
      </c>
    </row>
    <row r="13" spans="1:14">
      <c r="A13" s="139">
        <v>1000</v>
      </c>
      <c r="B13" s="139"/>
      <c r="C13" s="138">
        <v>1000</v>
      </c>
      <c r="D13" s="138"/>
      <c r="E13" s="138"/>
      <c r="F13" s="138"/>
      <c r="G13" s="139">
        <v>1000</v>
      </c>
      <c r="H13" s="139"/>
      <c r="I13" s="139"/>
      <c r="J13" s="139"/>
      <c r="K13" s="138">
        <v>1000</v>
      </c>
      <c r="L13" s="138"/>
      <c r="M13" s="138"/>
      <c r="N13" s="138"/>
    </row>
    <row r="14" spans="1:14">
      <c r="A14" s="139">
        <v>1013.4945603041625</v>
      </c>
      <c r="B14" s="141">
        <f>(A14-A13)/A13</f>
        <v>1.3494560304162519E-2</v>
      </c>
      <c r="C14" s="138">
        <v>1013.4967378037741</v>
      </c>
      <c r="D14" s="138">
        <f>C14-A14</f>
        <v>2.1774996115482281E-3</v>
      </c>
      <c r="E14" s="142">
        <v>1.3496737803774068E-2</v>
      </c>
      <c r="F14" s="143">
        <v>-2.1774996115490886E-6</v>
      </c>
      <c r="G14" s="139">
        <v>1013.4967378037741</v>
      </c>
      <c r="H14" s="139">
        <f>G14-A14</f>
        <v>2.1774996115482281E-3</v>
      </c>
      <c r="I14" s="141">
        <v>1.3496737803774068E-2</v>
      </c>
      <c r="J14" s="144">
        <f>I14-B14</f>
        <v>2.1774996115490886E-6</v>
      </c>
      <c r="K14" s="138">
        <v>1013.4945603041623</v>
      </c>
      <c r="L14" s="138">
        <f>K14-A14</f>
        <v>0</v>
      </c>
      <c r="M14" s="142">
        <f>(K14-K13)/K13</f>
        <v>1.3494560304162292E-2</v>
      </c>
      <c r="N14" s="143">
        <f>M14-B14</f>
        <v>-2.2724877535296173E-16</v>
      </c>
    </row>
    <row r="15" spans="1:14">
      <c r="A15" s="139">
        <v>1074.6489553134138</v>
      </c>
      <c r="B15" s="141">
        <f t="shared" ref="B15:B78" si="0">(A15-A14)/A14</f>
        <v>6.0340131466416633E-2</v>
      </c>
      <c r="C15" s="138">
        <v>1074.6513614317453</v>
      </c>
      <c r="D15" s="138">
        <f t="shared" ref="D15:D78" si="1">C15-A15</f>
        <v>2.4061183314643131E-3</v>
      </c>
      <c r="E15" s="142">
        <v>6.0340227399736851E-2</v>
      </c>
      <c r="F15" s="143">
        <v>-9.593332021828882E-8</v>
      </c>
      <c r="G15" s="139">
        <v>1074.6513614317453</v>
      </c>
      <c r="H15" s="139">
        <f t="shared" ref="H15:H78" si="2">G15-A15</f>
        <v>2.4061183314643131E-3</v>
      </c>
      <c r="I15" s="141">
        <v>6.0340227399736851E-2</v>
      </c>
      <c r="J15" s="144">
        <f t="shared" ref="J15:J78" si="3">I15-B15</f>
        <v>9.593332021828882E-8</v>
      </c>
      <c r="K15" s="138">
        <v>1074.6489553134136</v>
      </c>
      <c r="L15" s="138">
        <f t="shared" ref="L15:L78" si="4">K15-A15</f>
        <v>0</v>
      </c>
      <c r="M15" s="142">
        <f t="shared" ref="M15:M78" si="5">(K15-K14)/K14</f>
        <v>6.0340131466416647E-2</v>
      </c>
      <c r="N15" s="143">
        <f t="shared" ref="N15:N78" si="6">M15-B15</f>
        <v>0</v>
      </c>
    </row>
    <row r="16" spans="1:14">
      <c r="A16" s="139">
        <v>1079.368034249271</v>
      </c>
      <c r="B16" s="141">
        <f t="shared" si="0"/>
        <v>4.3912748554069759E-3</v>
      </c>
      <c r="C16" s="138">
        <v>1079.3679667880094</v>
      </c>
      <c r="D16" s="138">
        <f t="shared" si="1"/>
        <v>-6.7461261551216012E-5</v>
      </c>
      <c r="E16" s="142">
        <v>4.3889632726843396E-3</v>
      </c>
      <c r="F16" s="143">
        <v>2.3115827226362698E-6</v>
      </c>
      <c r="G16" s="139">
        <v>1079.3679667880094</v>
      </c>
      <c r="H16" s="139">
        <f t="shared" si="2"/>
        <v>-6.7461261551216012E-5</v>
      </c>
      <c r="I16" s="141">
        <v>4.3889632726843396E-3</v>
      </c>
      <c r="J16" s="144">
        <f t="shared" si="3"/>
        <v>-2.3115827226362698E-6</v>
      </c>
      <c r="K16" s="138">
        <v>1079.3680342492712</v>
      </c>
      <c r="L16" s="138">
        <f t="shared" si="4"/>
        <v>0</v>
      </c>
      <c r="M16" s="142">
        <f t="shared" si="5"/>
        <v>4.3912748554074E-3</v>
      </c>
      <c r="N16" s="143">
        <f t="shared" si="6"/>
        <v>4.2413988987632933E-16</v>
      </c>
    </row>
    <row r="17" spans="1:14">
      <c r="A17" s="139">
        <v>1133.3915064414682</v>
      </c>
      <c r="B17" s="141">
        <f t="shared" si="0"/>
        <v>5.0051021040077387E-2</v>
      </c>
      <c r="C17" s="138">
        <v>1133.3928331796135</v>
      </c>
      <c r="D17" s="138">
        <f t="shared" si="1"/>
        <v>1.3267381452806148E-3</v>
      </c>
      <c r="E17" s="142">
        <v>5.0052315849590787E-2</v>
      </c>
      <c r="F17" s="143">
        <v>-1.294809513399664E-6</v>
      </c>
      <c r="G17" s="139">
        <v>1133.3928331796135</v>
      </c>
      <c r="H17" s="139">
        <f t="shared" si="2"/>
        <v>1.3267381452806148E-3</v>
      </c>
      <c r="I17" s="141">
        <v>5.0052315849590787E-2</v>
      </c>
      <c r="J17" s="144">
        <f t="shared" si="3"/>
        <v>1.294809513399664E-6</v>
      </c>
      <c r="K17" s="138">
        <v>1133.3915064414682</v>
      </c>
      <c r="L17" s="138">
        <f t="shared" si="4"/>
        <v>0</v>
      </c>
      <c r="M17" s="142">
        <f t="shared" si="5"/>
        <v>5.0051021040077165E-2</v>
      </c>
      <c r="N17" s="143">
        <f t="shared" si="6"/>
        <v>-2.2204460492503131E-16</v>
      </c>
    </row>
    <row r="18" spans="1:14">
      <c r="A18" s="139">
        <v>1229.2132587595338</v>
      </c>
      <c r="B18" s="141">
        <f t="shared" si="0"/>
        <v>8.4544265395916945E-2</v>
      </c>
      <c r="C18" s="138">
        <v>1229.2157735654537</v>
      </c>
      <c r="D18" s="138">
        <f t="shared" si="1"/>
        <v>2.5148059198727424E-3</v>
      </c>
      <c r="E18" s="142">
        <v>8.4545214669320856E-2</v>
      </c>
      <c r="F18" s="143">
        <v>-9.4927340391071091E-7</v>
      </c>
      <c r="G18" s="139">
        <v>1229.2157735654537</v>
      </c>
      <c r="H18" s="139">
        <f t="shared" si="2"/>
        <v>2.5148059198727424E-3</v>
      </c>
      <c r="I18" s="141">
        <v>8.4545214669320856E-2</v>
      </c>
      <c r="J18" s="144">
        <f t="shared" si="3"/>
        <v>9.4927340391071091E-7</v>
      </c>
      <c r="K18" s="138">
        <v>1229.2132587595338</v>
      </c>
      <c r="L18" s="138">
        <f t="shared" si="4"/>
        <v>0</v>
      </c>
      <c r="M18" s="142">
        <f t="shared" si="5"/>
        <v>8.4544265395916945E-2</v>
      </c>
      <c r="N18" s="143">
        <f t="shared" si="6"/>
        <v>0</v>
      </c>
    </row>
    <row r="19" spans="1:14">
      <c r="A19" s="139">
        <v>1189.3619052374422</v>
      </c>
      <c r="B19" s="141">
        <f t="shared" si="0"/>
        <v>-3.2420211251469711E-2</v>
      </c>
      <c r="C19" s="138">
        <v>1189.36287593004</v>
      </c>
      <c r="D19" s="138">
        <f t="shared" si="1"/>
        <v>9.7069259777526895E-4</v>
      </c>
      <c r="E19" s="142">
        <v>-3.2421401101790842E-2</v>
      </c>
      <c r="F19" s="143">
        <v>1.1898503211316136E-6</v>
      </c>
      <c r="G19" s="139">
        <v>1189.36287593004</v>
      </c>
      <c r="H19" s="139">
        <f t="shared" si="2"/>
        <v>9.7069259777526895E-4</v>
      </c>
      <c r="I19" s="141">
        <v>-3.2421401101790842E-2</v>
      </c>
      <c r="J19" s="144">
        <f t="shared" si="3"/>
        <v>-1.1898503211316136E-6</v>
      </c>
      <c r="K19" s="138">
        <v>1189.361905237442</v>
      </c>
      <c r="L19" s="138">
        <f t="shared" si="4"/>
        <v>0</v>
      </c>
      <c r="M19" s="142">
        <f t="shared" si="5"/>
        <v>-3.2420211251469898E-2</v>
      </c>
      <c r="N19" s="143">
        <f t="shared" si="6"/>
        <v>-1.8735013540549517E-16</v>
      </c>
    </row>
    <row r="20" spans="1:14">
      <c r="A20" s="139">
        <v>1186.6160888587688</v>
      </c>
      <c r="B20" s="141">
        <f t="shared" si="0"/>
        <v>-2.308646650428309E-3</v>
      </c>
      <c r="C20" s="138">
        <v>1186.6159426927018</v>
      </c>
      <c r="D20" s="138">
        <f t="shared" si="1"/>
        <v>-1.4616606699746626E-4</v>
      </c>
      <c r="E20" s="142">
        <v>-2.3095838056911107E-3</v>
      </c>
      <c r="F20" s="143">
        <v>9.3715526280164704E-7</v>
      </c>
      <c r="G20" s="139">
        <v>1186.6159426927018</v>
      </c>
      <c r="H20" s="139">
        <f t="shared" si="2"/>
        <v>-1.4616606699746626E-4</v>
      </c>
      <c r="I20" s="141">
        <v>-2.3095838056911107E-3</v>
      </c>
      <c r="J20" s="144">
        <f t="shared" si="3"/>
        <v>-9.3715526280164704E-7</v>
      </c>
      <c r="K20" s="138">
        <v>1186.6160888587688</v>
      </c>
      <c r="L20" s="138">
        <f t="shared" si="4"/>
        <v>0</v>
      </c>
      <c r="M20" s="142">
        <f t="shared" si="5"/>
        <v>-2.3086466504281186E-3</v>
      </c>
      <c r="N20" s="143">
        <f t="shared" si="6"/>
        <v>1.9038590148845458E-16</v>
      </c>
    </row>
    <row r="21" spans="1:14">
      <c r="A21" s="139">
        <v>1211.7572177629513</v>
      </c>
      <c r="B21" s="141">
        <f t="shared" si="0"/>
        <v>2.1187247619710012E-2</v>
      </c>
      <c r="C21" s="138">
        <v>1211.7571128232109</v>
      </c>
      <c r="D21" s="138">
        <f t="shared" si="1"/>
        <v>-1.0493974036762665E-4</v>
      </c>
      <c r="E21" s="142">
        <v>2.1187284972303794E-2</v>
      </c>
      <c r="F21" s="143">
        <v>-3.7352593781903032E-8</v>
      </c>
      <c r="G21" s="139">
        <v>1211.7571128232109</v>
      </c>
      <c r="H21" s="139">
        <f t="shared" si="2"/>
        <v>-1.0493974036762665E-4</v>
      </c>
      <c r="I21" s="141">
        <v>2.1187284972303794E-2</v>
      </c>
      <c r="J21" s="144">
        <f t="shared" si="3"/>
        <v>3.7352593781903032E-8</v>
      </c>
      <c r="K21" s="138">
        <v>1211.7572177629511</v>
      </c>
      <c r="L21" s="138">
        <f t="shared" si="4"/>
        <v>0</v>
      </c>
      <c r="M21" s="142">
        <f t="shared" si="5"/>
        <v>2.1187247619709818E-2</v>
      </c>
      <c r="N21" s="143">
        <f t="shared" si="6"/>
        <v>-1.9428902930940239E-16</v>
      </c>
    </row>
    <row r="22" spans="1:14">
      <c r="A22" s="139">
        <v>1305.0640285414349</v>
      </c>
      <c r="B22" s="141">
        <f t="shared" si="0"/>
        <v>7.700124200682637E-2</v>
      </c>
      <c r="C22" s="138">
        <v>1305.0659361960002</v>
      </c>
      <c r="D22" s="138">
        <f t="shared" si="1"/>
        <v>1.9076545652296772E-3</v>
      </c>
      <c r="E22" s="142">
        <v>7.7002909564437186E-2</v>
      </c>
      <c r="F22" s="143">
        <v>-1.6675576108154955E-6</v>
      </c>
      <c r="G22" s="139">
        <v>1305.0659361960002</v>
      </c>
      <c r="H22" s="139">
        <f t="shared" si="2"/>
        <v>1.9076545652296772E-3</v>
      </c>
      <c r="I22" s="141">
        <v>7.7002909564437186E-2</v>
      </c>
      <c r="J22" s="144">
        <f t="shared" si="3"/>
        <v>1.6675576108154955E-6</v>
      </c>
      <c r="K22" s="138">
        <v>1305.0640285414349</v>
      </c>
      <c r="L22" s="138">
        <f t="shared" si="4"/>
        <v>0</v>
      </c>
      <c r="M22" s="142">
        <f t="shared" si="5"/>
        <v>7.7001242006826578E-2</v>
      </c>
      <c r="N22" s="143">
        <f t="shared" si="6"/>
        <v>2.0816681711721685E-16</v>
      </c>
    </row>
    <row r="23" spans="1:14">
      <c r="A23" s="139">
        <v>1330.7996189081089</v>
      </c>
      <c r="B23" s="141">
        <f t="shared" si="0"/>
        <v>1.9719791369498193E-2</v>
      </c>
      <c r="C23" s="138">
        <v>1330.80118176067</v>
      </c>
      <c r="D23" s="138">
        <f t="shared" si="1"/>
        <v>1.5628525611646182E-3</v>
      </c>
      <c r="E23" s="142">
        <v>1.9719498341733473E-2</v>
      </c>
      <c r="F23" s="143">
        <v>2.930277647195112E-7</v>
      </c>
      <c r="G23" s="139">
        <v>1330.80118176067</v>
      </c>
      <c r="H23" s="139">
        <f t="shared" si="2"/>
        <v>1.5628525611646182E-3</v>
      </c>
      <c r="I23" s="141">
        <v>1.9719498341733473E-2</v>
      </c>
      <c r="J23" s="144">
        <f t="shared" si="3"/>
        <v>-2.930277647195112E-7</v>
      </c>
      <c r="K23" s="138">
        <v>1330.7996189081089</v>
      </c>
      <c r="L23" s="138">
        <f t="shared" si="4"/>
        <v>0</v>
      </c>
      <c r="M23" s="142">
        <f t="shared" si="5"/>
        <v>1.9719791369498193E-2</v>
      </c>
      <c r="N23" s="143">
        <f t="shared" si="6"/>
        <v>0</v>
      </c>
    </row>
    <row r="24" spans="1:14">
      <c r="A24" s="139">
        <v>1335.2050209635013</v>
      </c>
      <c r="B24" s="141">
        <f t="shared" si="0"/>
        <v>3.3103421377644725E-3</v>
      </c>
      <c r="C24" s="138">
        <v>1335.2055194272677</v>
      </c>
      <c r="D24" s="138">
        <f t="shared" si="1"/>
        <v>4.9846376646200952E-4</v>
      </c>
      <c r="E24" s="142">
        <v>3.3095384396718878E-3</v>
      </c>
      <c r="F24" s="143">
        <v>8.0369809258478211E-7</v>
      </c>
      <c r="G24" s="139">
        <v>1335.2055194272677</v>
      </c>
      <c r="H24" s="139">
        <f t="shared" si="2"/>
        <v>4.9846376646200952E-4</v>
      </c>
      <c r="I24" s="141">
        <v>3.3095384396718878E-3</v>
      </c>
      <c r="J24" s="144">
        <f t="shared" si="3"/>
        <v>-8.0369809258478211E-7</v>
      </c>
      <c r="K24" s="138">
        <v>1335.2050209635013</v>
      </c>
      <c r="L24" s="138">
        <f t="shared" si="4"/>
        <v>0</v>
      </c>
      <c r="M24" s="142">
        <f t="shared" si="5"/>
        <v>3.3103421377644725E-3</v>
      </c>
      <c r="N24" s="143">
        <f t="shared" si="6"/>
        <v>0</v>
      </c>
    </row>
    <row r="25" spans="1:14">
      <c r="A25" s="139">
        <v>1240.228421413153</v>
      </c>
      <c r="B25" s="141">
        <f t="shared" si="0"/>
        <v>-7.1132596162506889E-2</v>
      </c>
      <c r="C25" s="138">
        <v>1240.2282152815201</v>
      </c>
      <c r="D25" s="138">
        <f t="shared" si="1"/>
        <v>-2.0613163292182435E-4</v>
      </c>
      <c r="E25" s="142">
        <v>-7.1133097312605392E-2</v>
      </c>
      <c r="F25" s="143">
        <v>5.0115009850304482E-7</v>
      </c>
      <c r="G25" s="139">
        <v>1240.2282152815201</v>
      </c>
      <c r="H25" s="139">
        <f t="shared" si="2"/>
        <v>-2.0613163292182435E-4</v>
      </c>
      <c r="I25" s="141">
        <v>-7.1133097312605392E-2</v>
      </c>
      <c r="J25" s="144">
        <f t="shared" si="3"/>
        <v>-5.0115009850304482E-7</v>
      </c>
      <c r="K25" s="138">
        <v>1240.2284214131532</v>
      </c>
      <c r="L25" s="138">
        <f t="shared" si="4"/>
        <v>0</v>
      </c>
      <c r="M25" s="142">
        <f t="shared" si="5"/>
        <v>-7.1132596162506723E-2</v>
      </c>
      <c r="N25" s="143">
        <f t="shared" si="6"/>
        <v>1.6653345369377348E-16</v>
      </c>
    </row>
    <row r="26" spans="1:14">
      <c r="A26" s="139">
        <v>1258.1650333945397</v>
      </c>
      <c r="B26" s="141">
        <f t="shared" si="0"/>
        <v>1.4462345541919767E-2</v>
      </c>
      <c r="C26" s="138">
        <v>1258.1655018755234</v>
      </c>
      <c r="D26" s="138">
        <f t="shared" si="1"/>
        <v>4.6848098372720415E-4</v>
      </c>
      <c r="E26" s="142">
        <v>1.4462891887951251E-2</v>
      </c>
      <c r="F26" s="143">
        <v>-5.4634603148355498E-7</v>
      </c>
      <c r="G26" s="139">
        <v>1258.1655018755234</v>
      </c>
      <c r="H26" s="139">
        <f t="shared" si="2"/>
        <v>4.6848098372720415E-4</v>
      </c>
      <c r="I26" s="141">
        <v>1.4462891887951251E-2</v>
      </c>
      <c r="J26" s="144">
        <f t="shared" si="3"/>
        <v>5.4634603148355498E-7</v>
      </c>
      <c r="K26" s="138">
        <v>1258.1650333945395</v>
      </c>
      <c r="L26" s="138">
        <f t="shared" si="4"/>
        <v>0</v>
      </c>
      <c r="M26" s="142">
        <f t="shared" si="5"/>
        <v>1.4462345541919398E-2</v>
      </c>
      <c r="N26" s="143">
        <f t="shared" si="6"/>
        <v>-3.6949610038305991E-16</v>
      </c>
    </row>
    <row r="27" spans="1:14">
      <c r="A27" s="139">
        <v>1168.1289953947096</v>
      </c>
      <c r="B27" s="141">
        <f t="shared" si="0"/>
        <v>-7.1561389491895305E-2</v>
      </c>
      <c r="C27" s="138">
        <v>1168.1312291120391</v>
      </c>
      <c r="D27" s="138">
        <f t="shared" si="1"/>
        <v>2.2337173295454704E-3</v>
      </c>
      <c r="E27" s="142">
        <v>-7.15599598218771E-2</v>
      </c>
      <c r="F27" s="143">
        <v>-1.4296700182048205E-6</v>
      </c>
      <c r="G27" s="139">
        <v>1168.1312291120391</v>
      </c>
      <c r="H27" s="139">
        <f t="shared" si="2"/>
        <v>2.2337173295454704E-3</v>
      </c>
      <c r="I27" s="141">
        <v>-7.15599598218771E-2</v>
      </c>
      <c r="J27" s="144">
        <f t="shared" si="3"/>
        <v>1.4296700182048205E-6</v>
      </c>
      <c r="K27" s="138">
        <v>1168.1289953947098</v>
      </c>
      <c r="L27" s="138">
        <f t="shared" si="4"/>
        <v>0</v>
      </c>
      <c r="M27" s="142">
        <f t="shared" si="5"/>
        <v>-7.1561389491894958E-2</v>
      </c>
      <c r="N27" s="143">
        <f t="shared" si="6"/>
        <v>3.4694469519536142E-16</v>
      </c>
    </row>
    <row r="28" spans="1:14">
      <c r="A28" s="139">
        <v>1140.114973228583</v>
      </c>
      <c r="B28" s="141">
        <f t="shared" si="0"/>
        <v>-2.398195942106603E-2</v>
      </c>
      <c r="C28" s="138">
        <v>1140.1153217784347</v>
      </c>
      <c r="D28" s="138">
        <f t="shared" si="1"/>
        <v>3.485498516511143E-4</v>
      </c>
      <c r="E28" s="142">
        <v>-2.3983527394350102E-2</v>
      </c>
      <c r="F28" s="143">
        <v>1.5679732840723215E-6</v>
      </c>
      <c r="G28" s="139">
        <v>1140.1153217784347</v>
      </c>
      <c r="H28" s="139">
        <f t="shared" si="2"/>
        <v>3.485498516511143E-4</v>
      </c>
      <c r="I28" s="141">
        <v>-2.3983527394350102E-2</v>
      </c>
      <c r="J28" s="144">
        <f t="shared" si="3"/>
        <v>-1.5679732840723215E-6</v>
      </c>
      <c r="K28" s="138">
        <v>1140.1149732285828</v>
      </c>
      <c r="L28" s="138">
        <f t="shared" si="4"/>
        <v>0</v>
      </c>
      <c r="M28" s="142">
        <f t="shared" si="5"/>
        <v>-2.3981959421066415E-2</v>
      </c>
      <c r="N28" s="143">
        <f t="shared" si="6"/>
        <v>-3.8510861166685117E-16</v>
      </c>
    </row>
    <row r="29" spans="1:14">
      <c r="A29" s="139">
        <v>1197.2679597510662</v>
      </c>
      <c r="B29" s="141">
        <f t="shared" si="0"/>
        <v>5.0129142993918463E-2</v>
      </c>
      <c r="C29" s="138">
        <v>1197.2688292517716</v>
      </c>
      <c r="D29" s="138">
        <f t="shared" si="1"/>
        <v>8.6950070544844493E-4</v>
      </c>
      <c r="E29" s="142">
        <v>5.0129584596920219E-2</v>
      </c>
      <c r="F29" s="143">
        <v>-4.4160300175649647E-7</v>
      </c>
      <c r="G29" s="139">
        <v>1197.2688292517716</v>
      </c>
      <c r="H29" s="139">
        <f t="shared" si="2"/>
        <v>8.6950070544844493E-4</v>
      </c>
      <c r="I29" s="141">
        <v>5.0129584596920219E-2</v>
      </c>
      <c r="J29" s="144">
        <f t="shared" si="3"/>
        <v>4.4160300175649647E-7</v>
      </c>
      <c r="K29" s="138">
        <v>1197.2679597510662</v>
      </c>
      <c r="L29" s="138">
        <f t="shared" si="4"/>
        <v>0</v>
      </c>
      <c r="M29" s="142">
        <f t="shared" si="5"/>
        <v>5.0129142993918671E-2</v>
      </c>
      <c r="N29" s="143">
        <f t="shared" si="6"/>
        <v>2.0816681711721685E-16</v>
      </c>
    </row>
    <row r="30" spans="1:14">
      <c r="A30" s="139">
        <v>1183.7540989894057</v>
      </c>
      <c r="B30" s="141">
        <f t="shared" si="0"/>
        <v>-1.1287248315297965E-2</v>
      </c>
      <c r="C30" s="138">
        <v>1183.7563289588877</v>
      </c>
      <c r="D30" s="138">
        <f t="shared" si="1"/>
        <v>2.2299694819594151E-3</v>
      </c>
      <c r="E30" s="142">
        <v>-1.1286103807887929E-2</v>
      </c>
      <c r="F30" s="143">
        <v>-1.1445074100356611E-6</v>
      </c>
      <c r="G30" s="139">
        <v>1183.7563289588877</v>
      </c>
      <c r="H30" s="139">
        <f t="shared" si="2"/>
        <v>2.2299694819594151E-3</v>
      </c>
      <c r="I30" s="141">
        <v>-1.1286103807887929E-2</v>
      </c>
      <c r="J30" s="144">
        <f t="shared" si="3"/>
        <v>1.1445074100356611E-6</v>
      </c>
      <c r="K30" s="138">
        <v>1183.7540989894057</v>
      </c>
      <c r="L30" s="138">
        <f t="shared" si="4"/>
        <v>0</v>
      </c>
      <c r="M30" s="142">
        <f t="shared" si="5"/>
        <v>-1.1287248315297965E-2</v>
      </c>
      <c r="N30" s="143">
        <f t="shared" si="6"/>
        <v>0</v>
      </c>
    </row>
    <row r="31" spans="1:14">
      <c r="A31" s="139">
        <v>1180.6642913069088</v>
      </c>
      <c r="B31" s="141">
        <f t="shared" si="0"/>
        <v>-2.6101769659211903E-3</v>
      </c>
      <c r="C31" s="138">
        <v>1180.6656030536626</v>
      </c>
      <c r="D31" s="138">
        <f t="shared" si="1"/>
        <v>1.3117467537995253E-3</v>
      </c>
      <c r="E31" s="142">
        <v>-2.6109477344407436E-3</v>
      </c>
      <c r="F31" s="143">
        <v>7.707685195533151E-7</v>
      </c>
      <c r="G31" s="139">
        <v>1180.6656030536626</v>
      </c>
      <c r="H31" s="139">
        <f t="shared" si="2"/>
        <v>1.3117467537995253E-3</v>
      </c>
      <c r="I31" s="141">
        <v>-2.6109477344407436E-3</v>
      </c>
      <c r="J31" s="144">
        <f t="shared" si="3"/>
        <v>-7.707685195533151E-7</v>
      </c>
      <c r="K31" s="138">
        <v>1180.6642913069088</v>
      </c>
      <c r="L31" s="138">
        <f t="shared" si="4"/>
        <v>0</v>
      </c>
      <c r="M31" s="142">
        <f t="shared" si="5"/>
        <v>-2.6101769659211903E-3</v>
      </c>
      <c r="N31" s="143">
        <f t="shared" si="6"/>
        <v>0</v>
      </c>
    </row>
    <row r="32" spans="1:14">
      <c r="A32" s="139">
        <v>1212.6962602534225</v>
      </c>
      <c r="B32" s="141">
        <f t="shared" si="0"/>
        <v>2.7130463064192957E-2</v>
      </c>
      <c r="C32" s="138">
        <v>1212.6983890310116</v>
      </c>
      <c r="D32" s="138">
        <f t="shared" si="1"/>
        <v>2.1287775891778438E-3</v>
      </c>
      <c r="E32" s="142">
        <v>2.7131124930293321E-2</v>
      </c>
      <c r="F32" s="143">
        <v>-6.6186610036406135E-7</v>
      </c>
      <c r="G32" s="139">
        <v>1212.6983890310116</v>
      </c>
      <c r="H32" s="139">
        <f t="shared" si="2"/>
        <v>2.1287775891778438E-3</v>
      </c>
      <c r="I32" s="141">
        <v>2.7131124930293321E-2</v>
      </c>
      <c r="J32" s="144">
        <f t="shared" si="3"/>
        <v>6.6186610036406135E-7</v>
      </c>
      <c r="K32" s="138">
        <v>1212.6962602534222</v>
      </c>
      <c r="L32" s="138">
        <f t="shared" si="4"/>
        <v>0</v>
      </c>
      <c r="M32" s="142">
        <f t="shared" si="5"/>
        <v>2.7130463064192766E-2</v>
      </c>
      <c r="N32" s="143">
        <f t="shared" si="6"/>
        <v>-1.9081958235744878E-16</v>
      </c>
    </row>
    <row r="33" spans="1:14">
      <c r="A33" s="139">
        <v>1292.9491539182002</v>
      </c>
      <c r="B33" s="141">
        <f t="shared" si="0"/>
        <v>6.6177241816517962E-2</v>
      </c>
      <c r="C33" s="138">
        <v>1292.9499072356214</v>
      </c>
      <c r="D33" s="138">
        <f t="shared" si="1"/>
        <v>7.5331742118578404E-4</v>
      </c>
      <c r="E33" s="142">
        <v>6.6175991434056003E-2</v>
      </c>
      <c r="F33" s="143">
        <v>1.2503824619591875E-6</v>
      </c>
      <c r="G33" s="139">
        <v>1292.9499072356214</v>
      </c>
      <c r="H33" s="139">
        <f t="shared" si="2"/>
        <v>7.5331742118578404E-4</v>
      </c>
      <c r="I33" s="141">
        <v>6.6175991434056003E-2</v>
      </c>
      <c r="J33" s="144">
        <f t="shared" si="3"/>
        <v>-1.2503824619591875E-6</v>
      </c>
      <c r="K33" s="138">
        <v>1292.9491539182</v>
      </c>
      <c r="L33" s="138">
        <f t="shared" si="4"/>
        <v>0</v>
      </c>
      <c r="M33" s="142">
        <f t="shared" si="5"/>
        <v>6.6177241816517962E-2</v>
      </c>
      <c r="N33" s="143">
        <f t="shared" si="6"/>
        <v>0</v>
      </c>
    </row>
    <row r="34" spans="1:14">
      <c r="A34" s="139">
        <v>1277.1903433796817</v>
      </c>
      <c r="B34" s="141">
        <f t="shared" si="0"/>
        <v>-1.2188267799056423E-2</v>
      </c>
      <c r="C34" s="138">
        <v>1277.1906132247284</v>
      </c>
      <c r="D34" s="138">
        <f t="shared" si="1"/>
        <v>2.698450466596114E-4</v>
      </c>
      <c r="E34" s="142">
        <v>-1.2188634627452021E-2</v>
      </c>
      <c r="F34" s="143">
        <v>3.6682839559855351E-7</v>
      </c>
      <c r="G34" s="139">
        <v>1277.1906132247284</v>
      </c>
      <c r="H34" s="139">
        <f t="shared" si="2"/>
        <v>2.698450466596114E-4</v>
      </c>
      <c r="I34" s="141">
        <v>-1.2188634627452021E-2</v>
      </c>
      <c r="J34" s="144">
        <f t="shared" si="3"/>
        <v>-3.6682839559855351E-7</v>
      </c>
      <c r="K34" s="138">
        <v>1277.1903433796817</v>
      </c>
      <c r="L34" s="138">
        <f t="shared" si="4"/>
        <v>0</v>
      </c>
      <c r="M34" s="142">
        <f t="shared" si="5"/>
        <v>-1.2188267799056249E-2</v>
      </c>
      <c r="N34" s="143">
        <f t="shared" si="6"/>
        <v>1.7347234759768071E-16</v>
      </c>
    </row>
    <row r="35" spans="1:14">
      <c r="A35" s="139">
        <v>1248.3952597538696</v>
      </c>
      <c r="B35" s="141">
        <f t="shared" si="0"/>
        <v>-2.254564777683413E-2</v>
      </c>
      <c r="C35" s="138">
        <v>1248.3961667330536</v>
      </c>
      <c r="D35" s="138">
        <f t="shared" si="1"/>
        <v>9.069791840374819E-4</v>
      </c>
      <c r="E35" s="142">
        <v>-2.2545144157435353E-2</v>
      </c>
      <c r="F35" s="143">
        <v>-5.03619398777716E-7</v>
      </c>
      <c r="G35" s="139">
        <v>1248.3961667330536</v>
      </c>
      <c r="H35" s="139">
        <f t="shared" si="2"/>
        <v>9.069791840374819E-4</v>
      </c>
      <c r="I35" s="141">
        <v>-2.2545144157435353E-2</v>
      </c>
      <c r="J35" s="144">
        <f t="shared" si="3"/>
        <v>5.03619398777716E-7</v>
      </c>
      <c r="K35" s="138">
        <v>1248.3952597538696</v>
      </c>
      <c r="L35" s="138">
        <f t="shared" si="4"/>
        <v>0</v>
      </c>
      <c r="M35" s="142">
        <f t="shared" si="5"/>
        <v>-2.254564777683413E-2</v>
      </c>
      <c r="N35" s="143">
        <f t="shared" si="6"/>
        <v>0</v>
      </c>
    </row>
    <row r="36" spans="1:14">
      <c r="A36" s="139">
        <v>1204.6195543120664</v>
      </c>
      <c r="B36" s="141">
        <f t="shared" si="0"/>
        <v>-3.5065581273060836E-2</v>
      </c>
      <c r="C36" s="138">
        <v>1204.6203263687271</v>
      </c>
      <c r="D36" s="138">
        <f t="shared" si="1"/>
        <v>7.720566607076762E-4</v>
      </c>
      <c r="E36" s="142">
        <v>-3.5065663874060252E-2</v>
      </c>
      <c r="F36" s="143">
        <v>8.2600999415372023E-8</v>
      </c>
      <c r="G36" s="139">
        <v>1204.6203263687271</v>
      </c>
      <c r="H36" s="139">
        <f t="shared" si="2"/>
        <v>7.720566607076762E-4</v>
      </c>
      <c r="I36" s="141">
        <v>-3.5065663874060252E-2</v>
      </c>
      <c r="J36" s="144">
        <f t="shared" si="3"/>
        <v>-8.2600999415372023E-8</v>
      </c>
      <c r="K36" s="138">
        <v>1204.6195543120664</v>
      </c>
      <c r="L36" s="138">
        <f t="shared" si="4"/>
        <v>0</v>
      </c>
      <c r="M36" s="142">
        <f t="shared" si="5"/>
        <v>-3.5065581273060836E-2</v>
      </c>
      <c r="N36" s="143">
        <f t="shared" si="6"/>
        <v>0</v>
      </c>
    </row>
    <row r="37" spans="1:14">
      <c r="A37" s="139">
        <v>1192.3211735753539</v>
      </c>
      <c r="B37" s="141">
        <f t="shared" si="0"/>
        <v>-1.0209348414351319E-2</v>
      </c>
      <c r="C37" s="138">
        <v>1192.3217507439256</v>
      </c>
      <c r="D37" s="138">
        <f t="shared" si="1"/>
        <v>5.7716857168088609E-4</v>
      </c>
      <c r="E37" s="142">
        <v>-1.0209503654877723E-2</v>
      </c>
      <c r="F37" s="143">
        <v>1.5524052640429609E-7</v>
      </c>
      <c r="G37" s="139">
        <v>1192.3217507439256</v>
      </c>
      <c r="H37" s="139">
        <f t="shared" si="2"/>
        <v>5.7716857168088609E-4</v>
      </c>
      <c r="I37" s="141">
        <v>-1.0209503654877723E-2</v>
      </c>
      <c r="J37" s="144">
        <f t="shared" si="3"/>
        <v>-1.5524052640429609E-7</v>
      </c>
      <c r="K37" s="138">
        <v>1192.3211735753539</v>
      </c>
      <c r="L37" s="138">
        <f t="shared" si="4"/>
        <v>0</v>
      </c>
      <c r="M37" s="142">
        <f t="shared" si="5"/>
        <v>-1.0209348414351319E-2</v>
      </c>
      <c r="N37" s="143">
        <f t="shared" si="6"/>
        <v>0</v>
      </c>
    </row>
    <row r="38" spans="1:14">
      <c r="A38" s="139">
        <v>1152.2564786673031</v>
      </c>
      <c r="B38" s="141">
        <f t="shared" si="0"/>
        <v>-3.3602267405778596E-2</v>
      </c>
      <c r="C38" s="138">
        <v>1152.2575505517937</v>
      </c>
      <c r="D38" s="138">
        <f t="shared" si="1"/>
        <v>1.0718844905568403E-3</v>
      </c>
      <c r="E38" s="142">
        <v>-3.3601836221753612E-2</v>
      </c>
      <c r="F38" s="143">
        <v>-4.311840249848764E-7</v>
      </c>
      <c r="G38" s="139">
        <v>1152.2575505517937</v>
      </c>
      <c r="H38" s="139">
        <f t="shared" si="2"/>
        <v>1.0718844905568403E-3</v>
      </c>
      <c r="I38" s="141">
        <v>-3.3601836221753612E-2</v>
      </c>
      <c r="J38" s="144">
        <f t="shared" si="3"/>
        <v>4.311840249848764E-7</v>
      </c>
      <c r="K38" s="138">
        <v>1152.2564786673031</v>
      </c>
      <c r="L38" s="138">
        <f t="shared" si="4"/>
        <v>0</v>
      </c>
      <c r="M38" s="142">
        <f t="shared" si="5"/>
        <v>-3.3602267405778596E-2</v>
      </c>
      <c r="N38" s="143">
        <f t="shared" si="6"/>
        <v>0</v>
      </c>
    </row>
    <row r="39" spans="1:14">
      <c r="A39" s="139">
        <v>1143.4483261471182</v>
      </c>
      <c r="B39" s="141">
        <f t="shared" si="0"/>
        <v>-7.6442638277654665E-3</v>
      </c>
      <c r="C39" s="138">
        <v>1143.4482361987693</v>
      </c>
      <c r="D39" s="138">
        <f t="shared" si="1"/>
        <v>-8.9948348886537133E-5</v>
      </c>
      <c r="E39" s="142">
        <v>-7.6452650267344402E-3</v>
      </c>
      <c r="F39" s="143">
        <v>1.0011989689737155E-6</v>
      </c>
      <c r="G39" s="139">
        <v>1143.4482361987693</v>
      </c>
      <c r="H39" s="139">
        <f t="shared" si="2"/>
        <v>-8.9948348886537133E-5</v>
      </c>
      <c r="I39" s="141">
        <v>-7.6452650267344402E-3</v>
      </c>
      <c r="J39" s="144">
        <f t="shared" si="3"/>
        <v>-1.0011989689737155E-6</v>
      </c>
      <c r="K39" s="138">
        <v>1143.4483261471182</v>
      </c>
      <c r="L39" s="138">
        <f t="shared" si="4"/>
        <v>0</v>
      </c>
      <c r="M39" s="142">
        <f t="shared" si="5"/>
        <v>-7.6442638277654665E-3</v>
      </c>
      <c r="N39" s="143">
        <f t="shared" si="6"/>
        <v>0</v>
      </c>
    </row>
    <row r="40" spans="1:14">
      <c r="A40" s="139">
        <v>1054.203958137477</v>
      </c>
      <c r="B40" s="141">
        <f t="shared" si="0"/>
        <v>-7.8048448687097802E-2</v>
      </c>
      <c r="C40" s="138">
        <v>1054.2059220097599</v>
      </c>
      <c r="D40" s="138">
        <f t="shared" si="1"/>
        <v>1.963872282885859E-3</v>
      </c>
      <c r="E40" s="142">
        <v>-7.8046658662645541E-2</v>
      </c>
      <c r="F40" s="143">
        <v>-1.7900244522611741E-6</v>
      </c>
      <c r="G40" s="139">
        <v>1054.2059220097599</v>
      </c>
      <c r="H40" s="139">
        <f t="shared" si="2"/>
        <v>1.963872282885859E-3</v>
      </c>
      <c r="I40" s="141">
        <v>-7.8046658662645541E-2</v>
      </c>
      <c r="J40" s="144">
        <f t="shared" si="3"/>
        <v>1.7900244522611741E-6</v>
      </c>
      <c r="K40" s="138">
        <v>1054.203958137477</v>
      </c>
      <c r="L40" s="138">
        <f t="shared" si="4"/>
        <v>0</v>
      </c>
      <c r="M40" s="142">
        <f t="shared" si="5"/>
        <v>-7.8048448687097802E-2</v>
      </c>
      <c r="N40" s="143">
        <f t="shared" si="6"/>
        <v>0</v>
      </c>
    </row>
    <row r="41" spans="1:14">
      <c r="A41" s="139">
        <v>1097.5653563422306</v>
      </c>
      <c r="B41" s="141">
        <f t="shared" si="0"/>
        <v>4.1131887117330436E-2</v>
      </c>
      <c r="C41" s="138">
        <v>1097.6398555219018</v>
      </c>
      <c r="D41" s="138">
        <f t="shared" si="1"/>
        <v>7.4499179671192906E-2</v>
      </c>
      <c r="E41" s="142">
        <v>4.120061612757648E-2</v>
      </c>
      <c r="F41" s="143">
        <v>-6.8729010246043609E-5</v>
      </c>
      <c r="G41" s="139">
        <v>1097.5668254985951</v>
      </c>
      <c r="H41" s="139">
        <f t="shared" si="2"/>
        <v>1.4691563644646521E-3</v>
      </c>
      <c r="I41" s="141">
        <v>4.1131341214789514E-2</v>
      </c>
      <c r="J41" s="144">
        <f t="shared" si="3"/>
        <v>-5.4590254092157231E-7</v>
      </c>
      <c r="K41" s="138">
        <v>1097.5653563422306</v>
      </c>
      <c r="L41" s="138">
        <f t="shared" si="4"/>
        <v>0</v>
      </c>
      <c r="M41" s="142">
        <f t="shared" si="5"/>
        <v>4.1131887117330436E-2</v>
      </c>
      <c r="N41" s="143">
        <f t="shared" si="6"/>
        <v>0</v>
      </c>
    </row>
    <row r="42" spans="1:14">
      <c r="A42" s="139">
        <v>1132.4094054151724</v>
      </c>
      <c r="B42" s="141">
        <f t="shared" si="0"/>
        <v>3.1746673554879458E-2</v>
      </c>
      <c r="C42" s="138">
        <v>1132.3248288460516</v>
      </c>
      <c r="D42" s="138">
        <f t="shared" si="1"/>
        <v>-8.4576569120827116E-2</v>
      </c>
      <c r="E42" s="142">
        <v>3.1599593573119519E-2</v>
      </c>
      <c r="F42" s="143">
        <v>1.4707998175993858E-4</v>
      </c>
      <c r="G42" s="139">
        <v>1132.1223711439166</v>
      </c>
      <c r="H42" s="139">
        <f t="shared" si="2"/>
        <v>-0.28703427125583403</v>
      </c>
      <c r="I42" s="141">
        <v>3.1483773782633957E-2</v>
      </c>
      <c r="J42" s="144">
        <f t="shared" si="3"/>
        <v>-2.6289977224550065E-4</v>
      </c>
      <c r="K42" s="138">
        <v>1132.4094054151724</v>
      </c>
      <c r="L42" s="138">
        <f t="shared" si="4"/>
        <v>0</v>
      </c>
      <c r="M42" s="142">
        <f t="shared" si="5"/>
        <v>3.1746673554879458E-2</v>
      </c>
      <c r="N42" s="143">
        <f t="shared" si="6"/>
        <v>0</v>
      </c>
    </row>
    <row r="43" spans="1:14">
      <c r="A43" s="139">
        <v>1179.7627093089843</v>
      </c>
      <c r="B43" s="141">
        <f t="shared" si="0"/>
        <v>4.1816416984324589E-2</v>
      </c>
      <c r="C43" s="138">
        <v>1179.7130725526681</v>
      </c>
      <c r="D43" s="138">
        <f t="shared" si="1"/>
        <v>-4.96367563162039E-2</v>
      </c>
      <c r="E43" s="142">
        <v>4.1850397076349327E-2</v>
      </c>
      <c r="F43" s="143">
        <v>-3.3980092024737951E-5</v>
      </c>
      <c r="G43" s="139">
        <v>1179.462868489715</v>
      </c>
      <c r="H43" s="139">
        <f t="shared" si="2"/>
        <v>-0.29984081926932049</v>
      </c>
      <c r="I43" s="141">
        <v>4.1815706987544783E-2</v>
      </c>
      <c r="J43" s="144">
        <f t="shared" si="3"/>
        <v>-7.0999677980604359E-7</v>
      </c>
      <c r="K43" s="138">
        <v>1179.7627093089843</v>
      </c>
      <c r="L43" s="138">
        <f t="shared" si="4"/>
        <v>0</v>
      </c>
      <c r="M43" s="142">
        <f t="shared" si="5"/>
        <v>4.1816416984324589E-2</v>
      </c>
      <c r="N43" s="143">
        <f t="shared" si="6"/>
        <v>0</v>
      </c>
    </row>
    <row r="44" spans="1:14">
      <c r="A44" s="139">
        <v>1170.9843552035211</v>
      </c>
      <c r="B44" s="141">
        <f t="shared" si="0"/>
        <v>-7.4407794348788307E-3</v>
      </c>
      <c r="C44" s="138">
        <v>1170.8390170820098</v>
      </c>
      <c r="D44" s="138">
        <f t="shared" si="1"/>
        <v>-0.14533812151125858</v>
      </c>
      <c r="E44" s="142">
        <v>-7.5222150852804898E-3</v>
      </c>
      <c r="F44" s="143">
        <v>8.1435650401659107E-5</v>
      </c>
      <c r="G44" s="139">
        <v>1170.6905929655636</v>
      </c>
      <c r="H44" s="139">
        <f t="shared" si="2"/>
        <v>-0.29376223795748047</v>
      </c>
      <c r="I44" s="141">
        <v>-7.4375173297181905E-3</v>
      </c>
      <c r="J44" s="144">
        <f t="shared" si="3"/>
        <v>3.2621051606401483E-6</v>
      </c>
      <c r="K44" s="138">
        <v>1170.9843552035211</v>
      </c>
      <c r="L44" s="138">
        <f t="shared" si="4"/>
        <v>0</v>
      </c>
      <c r="M44" s="142">
        <f t="shared" si="5"/>
        <v>-7.4407794348788307E-3</v>
      </c>
      <c r="N44" s="143">
        <f t="shared" si="6"/>
        <v>0</v>
      </c>
    </row>
    <row r="45" spans="1:14">
      <c r="A45" s="139">
        <v>1232.6466523104971</v>
      </c>
      <c r="B45" s="141">
        <f t="shared" si="0"/>
        <v>5.2658514892164263E-2</v>
      </c>
      <c r="C45" s="138">
        <v>1232.5400992958828</v>
      </c>
      <c r="D45" s="138">
        <f t="shared" si="1"/>
        <v>-0.1065530146142919</v>
      </c>
      <c r="E45" s="142">
        <v>5.2698177387055067E-2</v>
      </c>
      <c r="F45" s="143">
        <v>-3.9662494890804756E-5</v>
      </c>
      <c r="G45" s="139">
        <v>1232.3355982133914</v>
      </c>
      <c r="H45" s="139">
        <f t="shared" si="2"/>
        <v>-0.31105409710562526</v>
      </c>
      <c r="I45" s="141">
        <v>5.2656957883013548E-2</v>
      </c>
      <c r="J45" s="144">
        <f t="shared" si="3"/>
        <v>-1.5570091507141615E-6</v>
      </c>
      <c r="K45" s="138">
        <v>1232.6466523104968</v>
      </c>
      <c r="L45" s="138">
        <f t="shared" si="4"/>
        <v>0</v>
      </c>
      <c r="M45" s="142">
        <f t="shared" si="5"/>
        <v>5.2658514892164068E-2</v>
      </c>
      <c r="N45" s="143">
        <f t="shared" si="6"/>
        <v>-1.9428902930940239E-16</v>
      </c>
    </row>
    <row r="46" spans="1:14">
      <c r="A46" s="139">
        <v>1238.6353943462666</v>
      </c>
      <c r="B46" s="141">
        <f t="shared" si="0"/>
        <v>4.8584418126184853E-3</v>
      </c>
      <c r="C46" s="138">
        <v>1238.5650358290204</v>
      </c>
      <c r="D46" s="138">
        <f t="shared" si="1"/>
        <v>-7.0358517246177144E-2</v>
      </c>
      <c r="E46" s="142">
        <v>4.8882276013409373E-3</v>
      </c>
      <c r="F46" s="143">
        <v>-2.9785788722451988E-5</v>
      </c>
      <c r="G46" s="139">
        <v>1238.3198549380265</v>
      </c>
      <c r="H46" s="139">
        <f t="shared" si="2"/>
        <v>-0.31553940824005622</v>
      </c>
      <c r="I46" s="141">
        <v>4.8560284498077554E-3</v>
      </c>
      <c r="J46" s="144">
        <f t="shared" si="3"/>
        <v>-2.4133628107299646E-6</v>
      </c>
      <c r="K46" s="138">
        <v>1238.6353943462666</v>
      </c>
      <c r="L46" s="138">
        <f t="shared" si="4"/>
        <v>0</v>
      </c>
      <c r="M46" s="142">
        <f t="shared" si="5"/>
        <v>4.8584418126186709E-3</v>
      </c>
      <c r="N46" s="143">
        <f t="shared" si="6"/>
        <v>1.8561541192951836E-16</v>
      </c>
    </row>
    <row r="47" spans="1:14">
      <c r="A47" s="139">
        <v>1197.0209520537135</v>
      </c>
      <c r="B47" s="141">
        <f t="shared" si="0"/>
        <v>-3.3597007224645481E-2</v>
      </c>
      <c r="C47" s="138">
        <v>1196.9258317955209</v>
      </c>
      <c r="D47" s="138">
        <f t="shared" si="1"/>
        <v>-9.5120258192537221E-2</v>
      </c>
      <c r="E47" s="142">
        <v>-3.361890803386737E-2</v>
      </c>
      <c r="F47" s="143">
        <v>2.1900809221889195E-5</v>
      </c>
      <c r="G47" s="139">
        <v>1196.7187387017989</v>
      </c>
      <c r="H47" s="139">
        <f t="shared" si="2"/>
        <v>-0.3022133519145882</v>
      </c>
      <c r="I47" s="141">
        <v>-3.3594806762029701E-2</v>
      </c>
      <c r="J47" s="144">
        <f t="shared" si="3"/>
        <v>2.2004626157798302E-6</v>
      </c>
      <c r="K47" s="138">
        <v>1197.0209520537135</v>
      </c>
      <c r="L47" s="138">
        <f t="shared" si="4"/>
        <v>0</v>
      </c>
      <c r="M47" s="142">
        <f t="shared" si="5"/>
        <v>-3.3597007224645481E-2</v>
      </c>
      <c r="N47" s="143">
        <f t="shared" si="6"/>
        <v>0</v>
      </c>
    </row>
    <row r="48" spans="1:14">
      <c r="A48" s="139">
        <v>1205.5781184065938</v>
      </c>
      <c r="B48" s="141">
        <f t="shared" si="0"/>
        <v>7.1487189411337691E-3</v>
      </c>
      <c r="C48" s="138">
        <v>1205.5010838884928</v>
      </c>
      <c r="D48" s="138">
        <f t="shared" si="1"/>
        <v>-7.7034518101072536E-2</v>
      </c>
      <c r="E48" s="142">
        <v>7.1643972125724764E-3</v>
      </c>
      <c r="F48" s="143">
        <v>-1.5678271438707321E-5</v>
      </c>
      <c r="G48" s="139">
        <v>1205.2712898664668</v>
      </c>
      <c r="H48" s="139">
        <f t="shared" si="2"/>
        <v>-0.30682854012707139</v>
      </c>
      <c r="I48" s="141">
        <v>7.1466677073559384E-3</v>
      </c>
      <c r="J48" s="144">
        <f t="shared" si="3"/>
        <v>-2.0512337778307368E-6</v>
      </c>
      <c r="K48" s="138">
        <v>1205.5781184065938</v>
      </c>
      <c r="L48" s="138">
        <f t="shared" si="4"/>
        <v>0</v>
      </c>
      <c r="M48" s="142">
        <f t="shared" si="5"/>
        <v>7.1487189411337691E-3</v>
      </c>
      <c r="N48" s="143">
        <f t="shared" si="6"/>
        <v>0</v>
      </c>
    </row>
    <row r="49" spans="1:14">
      <c r="A49" s="139">
        <v>1201.4964857535326</v>
      </c>
      <c r="B49" s="141">
        <f t="shared" si="0"/>
        <v>-3.3856227072666832E-3</v>
      </c>
      <c r="C49" s="138">
        <v>1201.4353206559065</v>
      </c>
      <c r="D49" s="138">
        <f t="shared" si="1"/>
        <v>-6.1165097626144416E-2</v>
      </c>
      <c r="E49" s="142">
        <v>-3.3726748875842201E-3</v>
      </c>
      <c r="F49" s="143">
        <v>-1.2947819682463096E-5</v>
      </c>
      <c r="G49" s="139">
        <v>1201.1896572134058</v>
      </c>
      <c r="H49" s="139">
        <f t="shared" si="2"/>
        <v>-0.30682854012684402</v>
      </c>
      <c r="I49" s="141">
        <v>-3.3864845926207922E-3</v>
      </c>
      <c r="J49" s="144">
        <f t="shared" si="3"/>
        <v>-8.6188535410904044E-7</v>
      </c>
      <c r="K49" s="138">
        <v>1201.4964857535326</v>
      </c>
      <c r="L49" s="138">
        <f t="shared" si="4"/>
        <v>0</v>
      </c>
      <c r="M49" s="142">
        <f t="shared" si="5"/>
        <v>-3.3856227072666832E-3</v>
      </c>
      <c r="N49" s="143">
        <f t="shared" si="6"/>
        <v>0</v>
      </c>
    </row>
    <row r="50" spans="1:14">
      <c r="A50" s="139">
        <v>1233.6016433704306</v>
      </c>
      <c r="B50" s="141">
        <f t="shared" si="0"/>
        <v>2.6720975048680908E-2</v>
      </c>
      <c r="C50" s="138">
        <v>1233.572472801593</v>
      </c>
      <c r="D50" s="138">
        <f t="shared" si="1"/>
        <v>-2.9170568837571409E-2</v>
      </c>
      <c r="E50" s="142">
        <v>2.6748965668948115E-2</v>
      </c>
      <c r="F50" s="143">
        <v>-2.7990620267207694E-5</v>
      </c>
      <c r="G50" s="139">
        <v>1233.283731429545</v>
      </c>
      <c r="H50" s="139">
        <f t="shared" si="2"/>
        <v>-0.3179119408855513</v>
      </c>
      <c r="I50" s="141">
        <v>2.6718573560309416E-2</v>
      </c>
      <c r="J50" s="144">
        <f t="shared" si="3"/>
        <v>-2.4014883714916502E-6</v>
      </c>
      <c r="K50" s="138">
        <v>1233.6016433704306</v>
      </c>
      <c r="L50" s="138">
        <f t="shared" si="4"/>
        <v>0</v>
      </c>
      <c r="M50" s="142">
        <f t="shared" si="5"/>
        <v>2.6720975048680908E-2</v>
      </c>
      <c r="N50" s="143">
        <f t="shared" si="6"/>
        <v>0</v>
      </c>
    </row>
    <row r="51" spans="1:14">
      <c r="A51" s="139">
        <v>1257.9215987317809</v>
      </c>
      <c r="B51" s="141">
        <f t="shared" si="0"/>
        <v>1.9714593841577331E-2</v>
      </c>
      <c r="C51" s="138">
        <v>1257.9277036578696</v>
      </c>
      <c r="D51" s="138">
        <f t="shared" si="1"/>
        <v>6.1049260887102719E-3</v>
      </c>
      <c r="E51" s="142">
        <v>1.9743656244989773E-2</v>
      </c>
      <c r="F51" s="143">
        <v>-2.9062403412442178E-5</v>
      </c>
      <c r="G51" s="139">
        <v>1257.5976082095838</v>
      </c>
      <c r="H51" s="139">
        <f t="shared" si="2"/>
        <v>-0.32399052219716395</v>
      </c>
      <c r="I51" s="141">
        <v>1.9714747028938454E-2</v>
      </c>
      <c r="J51" s="144">
        <f t="shared" si="3"/>
        <v>1.5318736112240883E-7</v>
      </c>
      <c r="K51" s="138">
        <v>1257.9215987317809</v>
      </c>
      <c r="L51" s="138">
        <f t="shared" si="4"/>
        <v>0</v>
      </c>
      <c r="M51" s="142">
        <f t="shared" si="5"/>
        <v>1.9714593841577331E-2</v>
      </c>
      <c r="N51" s="143">
        <f t="shared" si="6"/>
        <v>0</v>
      </c>
    </row>
    <row r="52" spans="1:14">
      <c r="A52" s="139">
        <v>1324.4096454675939</v>
      </c>
      <c r="B52" s="141">
        <f t="shared" si="0"/>
        <v>5.28554774819395E-2</v>
      </c>
      <c r="C52" s="138">
        <v>1324.5222396843894</v>
      </c>
      <c r="D52" s="138">
        <f t="shared" si="1"/>
        <v>0.11259421679551451</v>
      </c>
      <c r="E52" s="142">
        <v>5.2939875505462378E-2</v>
      </c>
      <c r="F52" s="143">
        <v>-8.4398023522877508E-5</v>
      </c>
      <c r="G52" s="139">
        <v>1324.0588729556673</v>
      </c>
      <c r="H52" s="139">
        <f t="shared" si="2"/>
        <v>-0.35077251192660697</v>
      </c>
      <c r="I52" s="141">
        <v>5.2847798303865337E-2</v>
      </c>
      <c r="J52" s="144">
        <f t="shared" si="3"/>
        <v>-7.6791780741630733E-6</v>
      </c>
      <c r="K52" s="138">
        <v>1324.4096454675937</v>
      </c>
      <c r="L52" s="138">
        <f t="shared" si="4"/>
        <v>0</v>
      </c>
      <c r="M52" s="142">
        <f t="shared" si="5"/>
        <v>5.285547748193932E-2</v>
      </c>
      <c r="N52" s="143">
        <f t="shared" si="6"/>
        <v>-1.8041124150158794E-16</v>
      </c>
    </row>
    <row r="53" spans="1:14">
      <c r="A53" s="139">
        <v>1327.325523549843</v>
      </c>
      <c r="B53" s="141">
        <f t="shared" si="0"/>
        <v>2.2016436472112539E-3</v>
      </c>
      <c r="C53" s="138">
        <v>1327.4565201964856</v>
      </c>
      <c r="D53" s="138">
        <f t="shared" si="1"/>
        <v>0.1309966466426431</v>
      </c>
      <c r="E53" s="142">
        <v>2.2153501271487547E-3</v>
      </c>
      <c r="F53" s="143">
        <v>-1.3706479937500814E-5</v>
      </c>
      <c r="G53" s="139">
        <v>1326.9725083823491</v>
      </c>
      <c r="H53" s="139">
        <f t="shared" si="2"/>
        <v>-0.35301516749382245</v>
      </c>
      <c r="I53" s="141">
        <v>2.2005331380603775E-3</v>
      </c>
      <c r="J53" s="144">
        <f t="shared" si="3"/>
        <v>-1.110509150876321E-6</v>
      </c>
      <c r="K53" s="138">
        <v>1327.325523549843</v>
      </c>
      <c r="L53" s="138">
        <f t="shared" si="4"/>
        <v>0</v>
      </c>
      <c r="M53" s="142">
        <f t="shared" si="5"/>
        <v>2.201643647211426E-3</v>
      </c>
      <c r="N53" s="143">
        <f t="shared" si="6"/>
        <v>1.721713049906981E-16</v>
      </c>
    </row>
    <row r="54" spans="1:14">
      <c r="A54" s="139">
        <v>1370.7208092125495</v>
      </c>
      <c r="B54" s="141">
        <f t="shared" si="0"/>
        <v>3.2693777745378377E-2</v>
      </c>
      <c r="C54" s="138">
        <v>1370.9697359559611</v>
      </c>
      <c r="D54" s="138">
        <f t="shared" si="1"/>
        <v>0.24892674341163001</v>
      </c>
      <c r="E54" s="142">
        <v>3.2779390584510341E-2</v>
      </c>
      <c r="F54" s="143">
        <v>-8.5612839131964102E-5</v>
      </c>
      <c r="G54" s="139">
        <v>1370.3506320629854</v>
      </c>
      <c r="H54" s="139">
        <f t="shared" si="2"/>
        <v>-0.37017714956414238</v>
      </c>
      <c r="I54" s="141">
        <v>3.2689542101754995E-2</v>
      </c>
      <c r="J54" s="144">
        <f t="shared" si="3"/>
        <v>-4.2356436233820238E-6</v>
      </c>
      <c r="K54" s="138">
        <v>1370.7208092125493</v>
      </c>
      <c r="L54" s="138">
        <f t="shared" si="4"/>
        <v>0</v>
      </c>
      <c r="M54" s="142">
        <f t="shared" si="5"/>
        <v>3.2693777745378204E-2</v>
      </c>
      <c r="N54" s="143">
        <f t="shared" si="6"/>
        <v>-1.7347234759768071E-16</v>
      </c>
    </row>
    <row r="55" spans="1:14">
      <c r="A55" s="139">
        <v>1368.3558180483301</v>
      </c>
      <c r="B55" s="141">
        <f t="shared" si="0"/>
        <v>-1.725363143482192E-3</v>
      </c>
      <c r="C55" s="138">
        <v>1368.6355565806098</v>
      </c>
      <c r="D55" s="138">
        <f t="shared" si="1"/>
        <v>0.27973853227967993</v>
      </c>
      <c r="E55" s="142">
        <v>-1.7025754209838721E-3</v>
      </c>
      <c r="F55" s="143">
        <v>-2.2787722498319877E-5</v>
      </c>
      <c r="G55" s="139">
        <v>1367.9832683661209</v>
      </c>
      <c r="H55" s="139">
        <f t="shared" si="2"/>
        <v>-0.37254968220918272</v>
      </c>
      <c r="I55" s="141">
        <v>-1.7275605538274001E-3</v>
      </c>
      <c r="J55" s="144">
        <f t="shared" si="3"/>
        <v>-2.1974103452081228E-6</v>
      </c>
      <c r="K55" s="138">
        <v>1368.3558180483299</v>
      </c>
      <c r="L55" s="138">
        <f t="shared" si="4"/>
        <v>0</v>
      </c>
      <c r="M55" s="142">
        <f t="shared" si="5"/>
        <v>-1.7253631434821922E-3</v>
      </c>
      <c r="N55" s="143">
        <f t="shared" si="6"/>
        <v>0</v>
      </c>
    </row>
    <row r="56" spans="1:14">
      <c r="A56" s="139">
        <v>1373.1424507535341</v>
      </c>
      <c r="B56" s="141">
        <f t="shared" si="0"/>
        <v>3.4980906589275693E-3</v>
      </c>
      <c r="C56" s="138">
        <v>1373.3522227480166</v>
      </c>
      <c r="D56" s="138">
        <f t="shared" si="1"/>
        <v>0.2097719944824803</v>
      </c>
      <c r="E56" s="142">
        <v>3.4462542966448603E-3</v>
      </c>
      <c r="F56" s="143">
        <v>5.1836362282709023E-5</v>
      </c>
      <c r="G56" s="139">
        <v>1372.7745162595377</v>
      </c>
      <c r="H56" s="139">
        <f t="shared" si="2"/>
        <v>-0.36793449399647216</v>
      </c>
      <c r="I56" s="141">
        <v>3.5024170281989578E-3</v>
      </c>
      <c r="J56" s="144">
        <f t="shared" si="3"/>
        <v>4.32636927138845E-6</v>
      </c>
      <c r="K56" s="138">
        <v>1373.1424507535341</v>
      </c>
      <c r="L56" s="138">
        <f t="shared" si="4"/>
        <v>0</v>
      </c>
      <c r="M56" s="142">
        <f t="shared" si="5"/>
        <v>3.4980906589277359E-3</v>
      </c>
      <c r="N56" s="143">
        <f t="shared" si="6"/>
        <v>1.6653345369377348E-16</v>
      </c>
    </row>
    <row r="57" spans="1:14">
      <c r="A57" s="139">
        <v>1263.5860553565828</v>
      </c>
      <c r="B57" s="141">
        <f t="shared" si="0"/>
        <v>-7.9785163831203709E-2</v>
      </c>
      <c r="C57" s="138">
        <v>1263.545768721079</v>
      </c>
      <c r="D57" s="138">
        <f t="shared" si="1"/>
        <v>-4.0286635503889556E-2</v>
      </c>
      <c r="E57" s="142">
        <v>-7.9955056108781661E-2</v>
      </c>
      <c r="F57" s="143">
        <v>1.6989227757795156E-4</v>
      </c>
      <c r="G57" s="139">
        <v>1263.2616752031515</v>
      </c>
      <c r="H57" s="139">
        <f t="shared" si="2"/>
        <v>-0.32438015343132065</v>
      </c>
      <c r="I57" s="141">
        <v>-7.9774820816736064E-2</v>
      </c>
      <c r="J57" s="144">
        <f t="shared" si="3"/>
        <v>1.0343014467645295E-5</v>
      </c>
      <c r="K57" s="138">
        <v>1263.5860553565826</v>
      </c>
      <c r="L57" s="138">
        <f t="shared" si="4"/>
        <v>0</v>
      </c>
      <c r="M57" s="142">
        <f t="shared" si="5"/>
        <v>-7.9785163831203876E-2</v>
      </c>
      <c r="N57" s="143">
        <f t="shared" si="6"/>
        <v>-1.6653345369377348E-16</v>
      </c>
    </row>
    <row r="58" spans="1:14">
      <c r="A58" s="139">
        <v>1346.83545670526</v>
      </c>
      <c r="B58" s="141">
        <f t="shared" si="0"/>
        <v>6.5883444183138129E-2</v>
      </c>
      <c r="C58" s="138">
        <v>1346.9068439812813</v>
      </c>
      <c r="D58" s="138">
        <f t="shared" si="1"/>
        <v>7.1387276021368962E-2</v>
      </c>
      <c r="E58" s="142">
        <v>6.5973926171726899E-2</v>
      </c>
      <c r="F58" s="143">
        <v>-9.0481988588769768E-5</v>
      </c>
      <c r="G58" s="139">
        <v>1346.4827012919225</v>
      </c>
      <c r="H58" s="139">
        <f t="shared" si="2"/>
        <v>-0.35275541333749061</v>
      </c>
      <c r="I58" s="141">
        <v>6.5877899822606223E-2</v>
      </c>
      <c r="J58" s="144">
        <f t="shared" si="3"/>
        <v>-5.5443605319061007E-6</v>
      </c>
      <c r="K58" s="138">
        <v>1346.83545670526</v>
      </c>
      <c r="L58" s="138">
        <f t="shared" si="4"/>
        <v>0</v>
      </c>
      <c r="M58" s="142">
        <f t="shared" si="5"/>
        <v>6.5883444183138323E-2</v>
      </c>
      <c r="N58" s="143">
        <f t="shared" si="6"/>
        <v>1.9428902930940239E-16</v>
      </c>
    </row>
    <row r="59" spans="1:14">
      <c r="A59" s="139">
        <v>1275.0897090771491</v>
      </c>
      <c r="B59" s="141">
        <f t="shared" si="0"/>
        <v>-5.3269868469026808E-2</v>
      </c>
      <c r="C59" s="138">
        <v>1275.0209415496474</v>
      </c>
      <c r="D59" s="138">
        <f t="shared" si="1"/>
        <v>-6.876752750167725E-2</v>
      </c>
      <c r="E59" s="142">
        <v>-5.3371101908687706E-2</v>
      </c>
      <c r="F59" s="143">
        <v>1.0123343966089715E-4</v>
      </c>
      <c r="G59" s="139">
        <v>1274.7655886778739</v>
      </c>
      <c r="H59" s="139">
        <f t="shared" si="2"/>
        <v>-0.32412039927521619</v>
      </c>
      <c r="I59" s="141">
        <v>-5.3262557733001308E-2</v>
      </c>
      <c r="J59" s="144">
        <f t="shared" si="3"/>
        <v>7.3107360255009191E-6</v>
      </c>
      <c r="K59" s="138">
        <v>1275.0897090771491</v>
      </c>
      <c r="L59" s="138">
        <f t="shared" si="4"/>
        <v>0</v>
      </c>
      <c r="M59" s="142">
        <f t="shared" si="5"/>
        <v>-5.3269868469026808E-2</v>
      </c>
      <c r="N59" s="143">
        <f t="shared" si="6"/>
        <v>0</v>
      </c>
    </row>
    <row r="60" spans="1:14">
      <c r="A60" s="139">
        <v>1264.2344050319603</v>
      </c>
      <c r="B60" s="141">
        <f t="shared" si="0"/>
        <v>-8.5133649561374199E-3</v>
      </c>
      <c r="C60" s="138">
        <v>1264.1483642391952</v>
      </c>
      <c r="D60" s="138">
        <f t="shared" si="1"/>
        <v>-8.6040792765061269E-2</v>
      </c>
      <c r="E60" s="142">
        <v>-8.5273715561391666E-3</v>
      </c>
      <c r="F60" s="143">
        <v>1.4006600001746639E-5</v>
      </c>
      <c r="G60" s="139">
        <v>1263.9147699438192</v>
      </c>
      <c r="H60" s="139">
        <f t="shared" si="2"/>
        <v>-0.3196350881410126</v>
      </c>
      <c r="I60" s="141">
        <v>-8.512011016322308E-3</v>
      </c>
      <c r="J60" s="144">
        <f t="shared" si="3"/>
        <v>1.3539398151119625E-6</v>
      </c>
      <c r="K60" s="138">
        <v>1264.23440503196</v>
      </c>
      <c r="L60" s="138">
        <f t="shared" si="4"/>
        <v>0</v>
      </c>
      <c r="M60" s="142">
        <f t="shared" si="5"/>
        <v>-8.5133649561375986E-3</v>
      </c>
      <c r="N60" s="143">
        <f t="shared" si="6"/>
        <v>-1.7867651802561113E-16</v>
      </c>
    </row>
    <row r="61" spans="1:14">
      <c r="A61" s="139">
        <v>1249.4543436317024</v>
      </c>
      <c r="B61" s="141">
        <f t="shared" si="0"/>
        <v>-1.1690918504851338E-2</v>
      </c>
      <c r="C61" s="138">
        <v>1249.260825494232</v>
      </c>
      <c r="D61" s="138">
        <f t="shared" si="1"/>
        <v>-0.19351813747039159</v>
      </c>
      <c r="E61" s="142">
        <v>-1.1776733780708556E-2</v>
      </c>
      <c r="F61" s="143">
        <v>8.5815275857218515E-5</v>
      </c>
      <c r="G61" s="139">
        <v>1249.1456620672416</v>
      </c>
      <c r="H61" s="139">
        <f t="shared" si="2"/>
        <v>-0.3086815644608123</v>
      </c>
      <c r="I61" s="141">
        <v>-1.1685208708522448E-2</v>
      </c>
      <c r="J61" s="144">
        <f t="shared" si="3"/>
        <v>5.7097963288895576E-6</v>
      </c>
      <c r="K61" s="138">
        <v>1249.4543436317022</v>
      </c>
      <c r="L61" s="138">
        <f t="shared" si="4"/>
        <v>0</v>
      </c>
      <c r="M61" s="142">
        <f t="shared" si="5"/>
        <v>-1.1690918504851339E-2</v>
      </c>
      <c r="N61" s="143">
        <f t="shared" si="6"/>
        <v>0</v>
      </c>
    </row>
    <row r="62" spans="1:14">
      <c r="A62" s="139">
        <v>1238.0277464781923</v>
      </c>
      <c r="B62" s="141">
        <f t="shared" si="0"/>
        <v>-9.1452698626003446E-3</v>
      </c>
      <c r="C62" s="138">
        <v>1237.8110535647015</v>
      </c>
      <c r="D62" s="138">
        <f t="shared" si="1"/>
        <v>-0.21669291349076047</v>
      </c>
      <c r="E62" s="142">
        <v>-9.1652373114323154E-3</v>
      </c>
      <c r="F62" s="143">
        <v>1.9967448831970797E-5</v>
      </c>
      <c r="G62" s="139">
        <v>1237.7234203477883</v>
      </c>
      <c r="H62" s="139">
        <f t="shared" si="2"/>
        <v>-0.30432613040397882</v>
      </c>
      <c r="I62" s="141">
        <v>-9.1440430578370833E-3</v>
      </c>
      <c r="J62" s="144">
        <f t="shared" si="3"/>
        <v>1.2268047632612439E-6</v>
      </c>
      <c r="K62" s="138">
        <v>1238.0277464781923</v>
      </c>
      <c r="L62" s="138">
        <f t="shared" si="4"/>
        <v>0</v>
      </c>
      <c r="M62" s="142">
        <f t="shared" si="5"/>
        <v>-9.1452698626001642E-3</v>
      </c>
      <c r="N62" s="143">
        <f t="shared" si="6"/>
        <v>1.8041124150158794E-16</v>
      </c>
    </row>
    <row r="63" spans="1:14">
      <c r="A63" s="139">
        <v>1279.7221180749609</v>
      </c>
      <c r="B63" s="141">
        <f t="shared" si="0"/>
        <v>3.367805908662086E-2</v>
      </c>
      <c r="C63" s="138">
        <v>1279.5812322081085</v>
      </c>
      <c r="D63" s="138">
        <f t="shared" si="1"/>
        <v>-0.14088586685238624</v>
      </c>
      <c r="E63" s="142">
        <v>3.3745197639910754E-2</v>
      </c>
      <c r="F63" s="143">
        <v>-6.7138553289894376E-5</v>
      </c>
      <c r="G63" s="139">
        <v>1279.3998507000188</v>
      </c>
      <c r="H63" s="139">
        <f t="shared" si="2"/>
        <v>-0.3222673749421574</v>
      </c>
      <c r="I63" s="141">
        <v>3.3671844345095917E-2</v>
      </c>
      <c r="J63" s="144">
        <f t="shared" si="3"/>
        <v>-6.2147415249430571E-6</v>
      </c>
      <c r="K63" s="138">
        <v>1279.7221180749607</v>
      </c>
      <c r="L63" s="138">
        <f t="shared" si="4"/>
        <v>0</v>
      </c>
      <c r="M63" s="142">
        <f t="shared" si="5"/>
        <v>3.3678059086620679E-2</v>
      </c>
      <c r="N63" s="143">
        <f t="shared" si="6"/>
        <v>-1.8041124150158794E-16</v>
      </c>
    </row>
    <row r="64" spans="1:14">
      <c r="A64" s="139">
        <v>1280.6510680435656</v>
      </c>
      <c r="B64" s="141">
        <f t="shared" si="0"/>
        <v>7.258997523634812E-4</v>
      </c>
      <c r="C64" s="138">
        <v>1280.5309385206153</v>
      </c>
      <c r="D64" s="138">
        <f t="shared" si="1"/>
        <v>-0.1201295229502648</v>
      </c>
      <c r="E64" s="142">
        <v>7.4220087681963354E-4</v>
      </c>
      <c r="F64" s="143">
        <v>-1.6301124456152339E-5</v>
      </c>
      <c r="G64" s="139">
        <v>1280.3291902998574</v>
      </c>
      <c r="H64" s="139">
        <f t="shared" si="2"/>
        <v>-0.32187774370822808</v>
      </c>
      <c r="I64" s="141">
        <v>7.2638714107253375E-4</v>
      </c>
      <c r="J64" s="144">
        <f t="shared" si="3"/>
        <v>4.873887090525459E-7</v>
      </c>
      <c r="K64" s="138">
        <v>1280.6510680435654</v>
      </c>
      <c r="L64" s="138">
        <f t="shared" si="4"/>
        <v>0</v>
      </c>
      <c r="M64" s="142">
        <f t="shared" si="5"/>
        <v>7.2589975236348131E-4</v>
      </c>
      <c r="N64" s="143">
        <f t="shared" si="6"/>
        <v>0</v>
      </c>
    </row>
    <row r="65" spans="1:14">
      <c r="A65" s="139">
        <v>1263.9436016435873</v>
      </c>
      <c r="B65" s="141">
        <f t="shared" si="0"/>
        <v>-1.3046072280642466E-2</v>
      </c>
      <c r="C65" s="138">
        <v>1263.8127067036376</v>
      </c>
      <c r="D65" s="138">
        <f t="shared" si="1"/>
        <v>-0.13089493994971235</v>
      </c>
      <c r="E65" s="142">
        <v>-1.3055703157232722E-2</v>
      </c>
      <c r="F65" s="143">
        <v>9.6308765902552995E-6</v>
      </c>
      <c r="G65" s="139">
        <v>1263.6259494568578</v>
      </c>
      <c r="H65" s="139">
        <f t="shared" si="2"/>
        <v>-0.31765218672944684</v>
      </c>
      <c r="I65" s="141">
        <v>-1.3046051726031172E-2</v>
      </c>
      <c r="J65" s="144">
        <f t="shared" si="3"/>
        <v>2.0554611294271163E-8</v>
      </c>
      <c r="K65" s="138">
        <v>1263.9436016435873</v>
      </c>
      <c r="L65" s="138">
        <f t="shared" si="4"/>
        <v>0</v>
      </c>
      <c r="M65" s="142">
        <f t="shared" si="5"/>
        <v>-1.3046072280642291E-2</v>
      </c>
      <c r="N65" s="143">
        <f t="shared" si="6"/>
        <v>1.7520707107365752E-16</v>
      </c>
    </row>
    <row r="66" spans="1:14">
      <c r="A66" s="139">
        <v>1277.0533582633441</v>
      </c>
      <c r="B66" s="141">
        <f t="shared" si="0"/>
        <v>1.037210568787195E-2</v>
      </c>
      <c r="C66" s="138">
        <v>1276.9228485560329</v>
      </c>
      <c r="D66" s="138">
        <f t="shared" si="1"/>
        <v>-0.1305097073111483</v>
      </c>
      <c r="E66" s="142">
        <v>1.037348475992945E-2</v>
      </c>
      <c r="F66" s="143">
        <v>-1.3790720574998611E-6</v>
      </c>
      <c r="G66" s="139">
        <v>1276.7310908884019</v>
      </c>
      <c r="H66" s="139">
        <f t="shared" si="2"/>
        <v>-0.3222673749421574</v>
      </c>
      <c r="I66" s="141">
        <v>1.0371060706039678E-2</v>
      </c>
      <c r="J66" s="144">
        <f t="shared" si="3"/>
        <v>-1.0449818322721266E-6</v>
      </c>
      <c r="K66" s="138">
        <v>1277.0533582633439</v>
      </c>
      <c r="L66" s="138">
        <f t="shared" si="4"/>
        <v>0</v>
      </c>
      <c r="M66" s="142">
        <f t="shared" si="5"/>
        <v>1.0372105687871769E-2</v>
      </c>
      <c r="N66" s="143">
        <f t="shared" si="6"/>
        <v>-1.8041124150158794E-16</v>
      </c>
    </row>
    <row r="67" spans="1:14">
      <c r="A67" s="139">
        <v>1246.1037521221128</v>
      </c>
      <c r="B67" s="141">
        <f t="shared" si="0"/>
        <v>-2.4235170708387155E-2</v>
      </c>
      <c r="C67" s="138">
        <v>1245.9286323896695</v>
      </c>
      <c r="D67" s="138">
        <f t="shared" si="1"/>
        <v>-0.17511973244336332</v>
      </c>
      <c r="E67" s="142">
        <v>-2.4272583266414467E-2</v>
      </c>
      <c r="F67" s="143">
        <v>3.7412558027312415E-5</v>
      </c>
      <c r="G67" s="139">
        <v>1245.7924382708509</v>
      </c>
      <c r="H67" s="139">
        <f t="shared" si="2"/>
        <v>-0.3113138512619571</v>
      </c>
      <c r="I67" s="141">
        <v>-2.4232708702991369E-2</v>
      </c>
      <c r="J67" s="144">
        <f t="shared" si="3"/>
        <v>2.4620053957861987E-6</v>
      </c>
      <c r="K67" s="138">
        <v>1246.1037521221126</v>
      </c>
      <c r="L67" s="138">
        <f t="shared" si="4"/>
        <v>0</v>
      </c>
      <c r="M67" s="142">
        <f t="shared" si="5"/>
        <v>-2.4235170708387158E-2</v>
      </c>
      <c r="N67" s="143">
        <f t="shared" si="6"/>
        <v>0</v>
      </c>
    </row>
    <row r="68" spans="1:14">
      <c r="A68" s="139">
        <v>1249.040036394653</v>
      </c>
      <c r="B68" s="141">
        <f t="shared" si="0"/>
        <v>2.3563722262610301E-3</v>
      </c>
      <c r="C68" s="138">
        <v>1248.8400063840993</v>
      </c>
      <c r="D68" s="138">
        <f t="shared" si="1"/>
        <v>-0.20003001055374625</v>
      </c>
      <c r="E68" s="142">
        <v>2.336710080131844E-3</v>
      </c>
      <c r="F68" s="143">
        <v>1.966214612918616E-5</v>
      </c>
      <c r="G68" s="139">
        <v>1248.7312249531146</v>
      </c>
      <c r="H68" s="139">
        <f t="shared" si="2"/>
        <v>-0.30881144153840978</v>
      </c>
      <c r="I68" s="141">
        <v>2.3589697544984011E-3</v>
      </c>
      <c r="J68" s="144">
        <f t="shared" si="3"/>
        <v>2.5975282373709614E-6</v>
      </c>
      <c r="K68" s="138">
        <v>1249.0400363946528</v>
      </c>
      <c r="L68" s="138">
        <f t="shared" si="4"/>
        <v>0</v>
      </c>
      <c r="M68" s="142">
        <f t="shared" si="5"/>
        <v>2.3563722262610306E-3</v>
      </c>
      <c r="N68" s="143">
        <f t="shared" si="6"/>
        <v>0</v>
      </c>
    </row>
    <row r="69" spans="1:14">
      <c r="A69" s="139">
        <v>1204.3760090760284</v>
      </c>
      <c r="B69" s="141">
        <f t="shared" si="0"/>
        <v>-3.5758683482674532E-2</v>
      </c>
      <c r="C69" s="138">
        <v>1204.1928135227618</v>
      </c>
      <c r="D69" s="138">
        <f t="shared" si="1"/>
        <v>-0.1831955532666143</v>
      </c>
      <c r="E69" s="142">
        <v>-3.5750930970420591E-2</v>
      </c>
      <c r="F69" s="143">
        <v>-7.7525122539404134E-6</v>
      </c>
      <c r="G69" s="139">
        <v>1204.0782810352482</v>
      </c>
      <c r="H69" s="139">
        <f t="shared" si="2"/>
        <v>-0.29772804078015724</v>
      </c>
      <c r="I69" s="141">
        <v>-3.5758650881452074E-2</v>
      </c>
      <c r="J69" s="144">
        <f t="shared" si="3"/>
        <v>3.2601222457739887E-8</v>
      </c>
      <c r="K69" s="138">
        <v>1204.3760090760281</v>
      </c>
      <c r="L69" s="138">
        <f t="shared" si="4"/>
        <v>0</v>
      </c>
      <c r="M69" s="142">
        <f t="shared" si="5"/>
        <v>-3.5758683482674539E-2</v>
      </c>
      <c r="N69" s="143">
        <f t="shared" si="6"/>
        <v>0</v>
      </c>
    </row>
    <row r="70" spans="1:14">
      <c r="A70" s="139">
        <v>1208.7716134716327</v>
      </c>
      <c r="B70" s="141">
        <f t="shared" si="0"/>
        <v>3.6496944164277545E-3</v>
      </c>
      <c r="C70" s="138">
        <v>1208.5713277732395</v>
      </c>
      <c r="D70" s="138">
        <f t="shared" si="1"/>
        <v>-0.20028569839314514</v>
      </c>
      <c r="E70" s="142">
        <v>3.6360574496943129E-3</v>
      </c>
      <c r="F70" s="143">
        <v>1.3636966733441593E-5</v>
      </c>
      <c r="G70" s="139">
        <v>1208.4738854308523</v>
      </c>
      <c r="H70" s="139">
        <f t="shared" si="2"/>
        <v>-0.29772804078038462</v>
      </c>
      <c r="I70" s="141">
        <v>3.6505968630418462E-3</v>
      </c>
      <c r="J70" s="144">
        <f t="shared" si="3"/>
        <v>9.0244661409173699E-7</v>
      </c>
      <c r="K70" s="138">
        <v>1208.7716134716327</v>
      </c>
      <c r="L70" s="138">
        <f t="shared" si="4"/>
        <v>0</v>
      </c>
      <c r="M70" s="142">
        <f t="shared" si="5"/>
        <v>3.649694416427944E-3</v>
      </c>
      <c r="N70" s="143">
        <f t="shared" si="6"/>
        <v>1.8951853975046618E-16</v>
      </c>
    </row>
    <row r="71" spans="1:14">
      <c r="A71" s="139">
        <v>1198.2767284506067</v>
      </c>
      <c r="B71" s="141">
        <f t="shared" si="0"/>
        <v>-8.682272899248793E-3</v>
      </c>
      <c r="C71" s="138">
        <v>1198.0712621562157</v>
      </c>
      <c r="D71" s="138">
        <f t="shared" si="1"/>
        <v>-0.20546629439104436</v>
      </c>
      <c r="E71" s="142">
        <v>-8.6879982800601302E-3</v>
      </c>
      <c r="F71" s="143">
        <v>5.7253808113371524E-6</v>
      </c>
      <c r="G71" s="139">
        <v>1197.9809833112381</v>
      </c>
      <c r="H71" s="139">
        <f t="shared" si="2"/>
        <v>-0.29574513936859148</v>
      </c>
      <c r="I71" s="141">
        <v>-8.6827710934549562E-3</v>
      </c>
      <c r="J71" s="144">
        <f t="shared" si="3"/>
        <v>-4.9819420616312171E-7</v>
      </c>
      <c r="K71" s="138">
        <v>1198.2767284506067</v>
      </c>
      <c r="L71" s="138">
        <f t="shared" si="4"/>
        <v>0</v>
      </c>
      <c r="M71" s="142">
        <f t="shared" si="5"/>
        <v>-8.682272899248793E-3</v>
      </c>
      <c r="N71" s="143">
        <f t="shared" si="6"/>
        <v>0</v>
      </c>
    </row>
    <row r="72" spans="1:14">
      <c r="A72" s="139">
        <v>1167.8780092274053</v>
      </c>
      <c r="B72" s="141">
        <f t="shared" si="0"/>
        <v>-2.536869698079465E-2</v>
      </c>
      <c r="C72" s="138">
        <v>1167.6771471265974</v>
      </c>
      <c r="D72" s="138">
        <f t="shared" si="1"/>
        <v>-0.20086210080785349</v>
      </c>
      <c r="E72" s="142">
        <v>-2.536920464557069E-2</v>
      </c>
      <c r="F72" s="143">
        <v>5.0766477604005655E-7</v>
      </c>
      <c r="G72" s="139">
        <v>1167.5886024235042</v>
      </c>
      <c r="H72" s="139">
        <f t="shared" si="2"/>
        <v>-0.28940680390110174</v>
      </c>
      <c r="I72" s="141">
        <v>-2.5369668893849128E-2</v>
      </c>
      <c r="J72" s="144">
        <f t="shared" si="3"/>
        <v>-9.719130544781629E-7</v>
      </c>
      <c r="K72" s="138">
        <v>1167.8780092274051</v>
      </c>
      <c r="L72" s="138">
        <f t="shared" si="4"/>
        <v>0</v>
      </c>
      <c r="M72" s="142">
        <f t="shared" si="5"/>
        <v>-2.5368696980794841E-2</v>
      </c>
      <c r="N72" s="143">
        <f t="shared" si="6"/>
        <v>-1.9081958235744878E-16</v>
      </c>
    </row>
    <row r="73" spans="1:14">
      <c r="A73" s="139">
        <v>1245.172150562908</v>
      </c>
      <c r="B73" s="141">
        <f t="shared" si="0"/>
        <v>6.6183403339048763E-2</v>
      </c>
      <c r="C73" s="138">
        <v>1245.0844997880326</v>
      </c>
      <c r="D73" s="138">
        <f t="shared" si="1"/>
        <v>-8.7650774875328352E-2</v>
      </c>
      <c r="E73" s="142">
        <v>6.6291742415202748E-2</v>
      </c>
      <c r="F73" s="143">
        <v>-1.0833907615398486E-4</v>
      </c>
      <c r="G73" s="139">
        <v>1244.8567410317457</v>
      </c>
      <c r="H73" s="139">
        <f t="shared" si="2"/>
        <v>-0.31540953116223136</v>
      </c>
      <c r="I73" s="141">
        <v>6.617753757433055E-2</v>
      </c>
      <c r="J73" s="144">
        <f t="shared" si="3"/>
        <v>-5.8657647182130956E-6</v>
      </c>
      <c r="K73" s="138">
        <v>1245.172150562908</v>
      </c>
      <c r="L73" s="138">
        <f t="shared" si="4"/>
        <v>0</v>
      </c>
      <c r="M73" s="142">
        <f t="shared" si="5"/>
        <v>6.6183403339048971E-2</v>
      </c>
      <c r="N73" s="143">
        <f t="shared" si="6"/>
        <v>2.0816681711721685E-16</v>
      </c>
    </row>
    <row r="74" spans="1:14">
      <c r="A74" s="139">
        <v>1226.2333999425323</v>
      </c>
      <c r="B74" s="141">
        <f t="shared" si="0"/>
        <v>-1.5209744782529868E-2</v>
      </c>
      <c r="C74" s="138">
        <v>1226.1057969114452</v>
      </c>
      <c r="D74" s="138">
        <f t="shared" si="1"/>
        <v>-0.12760303108711923</v>
      </c>
      <c r="E74" s="142">
        <v>-1.5242903497568619E-2</v>
      </c>
      <c r="F74" s="143">
        <v>3.3158715038750577E-5</v>
      </c>
      <c r="G74" s="139">
        <v>1225.9243287468378</v>
      </c>
      <c r="H74" s="139">
        <f t="shared" si="2"/>
        <v>-0.30907119569451424</v>
      </c>
      <c r="I74" s="141">
        <v>-1.5208506859364923E-2</v>
      </c>
      <c r="J74" s="144">
        <f t="shared" si="3"/>
        <v>1.2379231649449485E-6</v>
      </c>
      <c r="K74" s="138">
        <v>1226.2333999425323</v>
      </c>
      <c r="L74" s="138">
        <f t="shared" si="4"/>
        <v>0</v>
      </c>
      <c r="M74" s="142">
        <f t="shared" si="5"/>
        <v>-1.5209744782529868E-2</v>
      </c>
      <c r="N74" s="143">
        <f t="shared" si="6"/>
        <v>0</v>
      </c>
    </row>
    <row r="75" spans="1:14">
      <c r="A75" s="139">
        <v>1205.969146716194</v>
      </c>
      <c r="B75" s="141">
        <f t="shared" si="0"/>
        <v>-1.6525608605415541E-2</v>
      </c>
      <c r="C75" s="138">
        <v>1205.839235805422</v>
      </c>
      <c r="D75" s="138">
        <f t="shared" si="1"/>
        <v>-0.1299109107719687</v>
      </c>
      <c r="E75" s="142">
        <v>-1.6529210739460242E-2</v>
      </c>
      <c r="F75" s="143">
        <v>3.6021340447008054E-6</v>
      </c>
      <c r="G75" s="139">
        <v>1205.666933364279</v>
      </c>
      <c r="H75" s="139">
        <f t="shared" si="2"/>
        <v>-0.30221335191504295</v>
      </c>
      <c r="I75" s="141">
        <v>-1.6524180903780803E-2</v>
      </c>
      <c r="J75" s="144">
        <f t="shared" si="3"/>
        <v>1.4277016347381821E-6</v>
      </c>
      <c r="K75" s="138">
        <v>1205.9691467161936</v>
      </c>
      <c r="L75" s="138">
        <f t="shared" si="4"/>
        <v>0</v>
      </c>
      <c r="M75" s="142">
        <f t="shared" si="5"/>
        <v>-1.6525608605415913E-2</v>
      </c>
      <c r="N75" s="143">
        <f t="shared" si="6"/>
        <v>-3.7123082385903672E-16</v>
      </c>
    </row>
    <row r="76" spans="1:14">
      <c r="A76" s="139">
        <v>1189.104694444944</v>
      </c>
      <c r="B76" s="141">
        <f t="shared" si="0"/>
        <v>-1.3984149028332303E-2</v>
      </c>
      <c r="C76" s="138">
        <v>1188.9646284794983</v>
      </c>
      <c r="D76" s="138">
        <f t="shared" si="1"/>
        <v>-0.14006596544572858</v>
      </c>
      <c r="E76" s="142">
        <v>-1.3994077174518726E-2</v>
      </c>
      <c r="F76" s="143">
        <v>9.9281461864234033E-6</v>
      </c>
      <c r="G76" s="139">
        <v>1188.8067066500078</v>
      </c>
      <c r="H76" s="139">
        <f t="shared" si="2"/>
        <v>-0.29798779493626171</v>
      </c>
      <c r="I76" s="141">
        <v>-1.3984149558804471E-2</v>
      </c>
      <c r="J76" s="144">
        <f t="shared" si="3"/>
        <v>-5.3047216792834195E-10</v>
      </c>
      <c r="K76" s="138">
        <v>1189.1046944449438</v>
      </c>
      <c r="L76" s="138">
        <f t="shared" si="4"/>
        <v>0</v>
      </c>
      <c r="M76" s="142">
        <f t="shared" si="5"/>
        <v>-1.3984149028332121E-2</v>
      </c>
      <c r="N76" s="143">
        <f t="shared" si="6"/>
        <v>1.8214596497756474E-16</v>
      </c>
    </row>
    <row r="77" spans="1:14">
      <c r="A77" s="139">
        <v>1166.117793194102</v>
      </c>
      <c r="B77" s="141">
        <f t="shared" si="0"/>
        <v>-1.9331267766604834E-2</v>
      </c>
      <c r="C77" s="138">
        <v>1165.9913763046952</v>
      </c>
      <c r="D77" s="138">
        <f t="shared" si="1"/>
        <v>-0.12641688940675522</v>
      </c>
      <c r="E77" s="142">
        <v>-1.9322065286485685E-2</v>
      </c>
      <c r="F77" s="143">
        <v>-9.2024801191491201E-6</v>
      </c>
      <c r="G77" s="139">
        <v>1165.8240309561445</v>
      </c>
      <c r="H77" s="139">
        <f t="shared" si="2"/>
        <v>-0.29376223795748047</v>
      </c>
      <c r="I77" s="141">
        <v>-1.9332558914162908E-2</v>
      </c>
      <c r="J77" s="144">
        <f t="shared" si="3"/>
        <v>-1.2911475580738851E-6</v>
      </c>
      <c r="K77" s="138">
        <v>1166.117793194102</v>
      </c>
      <c r="L77" s="138">
        <f t="shared" si="4"/>
        <v>0</v>
      </c>
      <c r="M77" s="142">
        <f t="shared" si="5"/>
        <v>-1.9331267766604647E-2</v>
      </c>
      <c r="N77" s="143">
        <f t="shared" si="6"/>
        <v>1.8735013540549517E-16</v>
      </c>
    </row>
    <row r="78" spans="1:14">
      <c r="A78" s="139">
        <v>1183.1159524091738</v>
      </c>
      <c r="B78" s="141">
        <f t="shared" si="0"/>
        <v>1.4576708557471148E-2</v>
      </c>
      <c r="C78" s="138">
        <v>1182.9396919463607</v>
      </c>
      <c r="D78" s="138">
        <f t="shared" si="1"/>
        <v>-0.17626046281316121</v>
      </c>
      <c r="E78" s="142">
        <v>1.4535541159299725E-2</v>
      </c>
      <c r="F78" s="143">
        <v>4.1167398171422856E-5</v>
      </c>
      <c r="G78" s="139">
        <v>1182.8224499253724</v>
      </c>
      <c r="H78" s="139">
        <f t="shared" si="2"/>
        <v>-0.293502483801376</v>
      </c>
      <c r="I78" s="141">
        <v>1.4580604377563549E-2</v>
      </c>
      <c r="J78" s="144">
        <f t="shared" si="3"/>
        <v>3.895820092400526E-6</v>
      </c>
      <c r="K78" s="138">
        <v>1183.1159524091738</v>
      </c>
      <c r="L78" s="138">
        <f t="shared" si="4"/>
        <v>0</v>
      </c>
      <c r="M78" s="142">
        <f t="shared" si="5"/>
        <v>1.4576708557471148E-2</v>
      </c>
      <c r="N78" s="143">
        <f t="shared" si="6"/>
        <v>0</v>
      </c>
    </row>
    <row r="79" spans="1:14">
      <c r="A79" s="139">
        <v>1172.3070956456049</v>
      </c>
      <c r="B79" s="141">
        <f t="shared" ref="B79:B142" si="7">(A79-A78)/A78</f>
        <v>-9.1359234414503977E-3</v>
      </c>
      <c r="C79" s="138">
        <v>1172.1268753114455</v>
      </c>
      <c r="D79" s="138">
        <f t="shared" ref="D79:D142" si="8">C79-A79</f>
        <v>-0.18022033415945771</v>
      </c>
      <c r="E79" s="142">
        <v>-9.1406321966627166E-3</v>
      </c>
      <c r="F79" s="143">
        <v>4.7087552123188658E-6</v>
      </c>
      <c r="G79" s="139">
        <v>1172.0155760632144</v>
      </c>
      <c r="H79" s="139">
        <f t="shared" ref="H79:H142" si="9">G79-A79</f>
        <v>-0.29151958239049236</v>
      </c>
      <c r="I79" s="141">
        <v>-9.1365139906161193E-3</v>
      </c>
      <c r="J79" s="144">
        <f t="shared" ref="J79:J142" si="10">I79-B79</f>
        <v>-5.9054916572154337E-7</v>
      </c>
      <c r="K79" s="138">
        <v>1172.3070956456047</v>
      </c>
      <c r="L79" s="138">
        <f t="shared" ref="L79:L142" si="11">K79-A79</f>
        <v>0</v>
      </c>
      <c r="M79" s="142">
        <f t="shared" ref="M79:M142" si="12">(K79-K78)/K78</f>
        <v>-9.1359234414505885E-3</v>
      </c>
      <c r="N79" s="143">
        <f t="shared" ref="N79:N142" si="13">M79-B79</f>
        <v>-1.9081958235744878E-16</v>
      </c>
    </row>
    <row r="80" spans="1:14">
      <c r="A80" s="139">
        <v>1216.5773324907505</v>
      </c>
      <c r="B80" s="141">
        <f t="shared" si="7"/>
        <v>3.7763344613013124E-2</v>
      </c>
      <c r="C80" s="138">
        <v>1216.4359162558537</v>
      </c>
      <c r="D80" s="138">
        <f t="shared" si="8"/>
        <v>-0.14141623489672384</v>
      </c>
      <c r="E80" s="142">
        <v>3.7802256630823275E-2</v>
      </c>
      <c r="F80" s="143">
        <v>-3.8912017810151245E-5</v>
      </c>
      <c r="G80" s="139">
        <v>1216.2728764832686</v>
      </c>
      <c r="H80" s="139">
        <f t="shared" si="9"/>
        <v>-0.30445600748180368</v>
      </c>
      <c r="I80" s="141">
        <v>3.776169986470139E-2</v>
      </c>
      <c r="J80" s="144">
        <f t="shared" si="10"/>
        <v>-1.6447483117340567E-6</v>
      </c>
      <c r="K80" s="138">
        <v>1216.5773324907502</v>
      </c>
      <c r="L80" s="138">
        <f t="shared" si="11"/>
        <v>0</v>
      </c>
      <c r="M80" s="142">
        <f t="shared" si="12"/>
        <v>3.7763344613013131E-2</v>
      </c>
      <c r="N80" s="143">
        <f t="shared" si="13"/>
        <v>0</v>
      </c>
    </row>
    <row r="81" spans="1:14">
      <c r="A81" s="139">
        <v>1205.9254615984532</v>
      </c>
      <c r="B81" s="141">
        <f t="shared" si="7"/>
        <v>-8.7556052606119032E-3</v>
      </c>
      <c r="C81" s="138">
        <v>1205.7794751298845</v>
      </c>
      <c r="D81" s="138">
        <f t="shared" si="8"/>
        <v>-0.14598646856870801</v>
      </c>
      <c r="E81" s="142">
        <v>-8.7603802087407451E-3</v>
      </c>
      <c r="F81" s="143">
        <v>4.7749481288418549E-6</v>
      </c>
      <c r="G81" s="139">
        <v>1205.6229884923823</v>
      </c>
      <c r="H81" s="139">
        <f t="shared" si="9"/>
        <v>-0.30247310607092004</v>
      </c>
      <c r="I81" s="141">
        <v>-8.7561666438533206E-3</v>
      </c>
      <c r="J81" s="144">
        <f t="shared" si="10"/>
        <v>-5.6138324141738472E-7</v>
      </c>
      <c r="K81" s="138">
        <v>1205.925461598453</v>
      </c>
      <c r="L81" s="138">
        <f t="shared" si="11"/>
        <v>0</v>
      </c>
      <c r="M81" s="142">
        <f t="shared" si="12"/>
        <v>-8.755605260611905E-3</v>
      </c>
      <c r="N81" s="143">
        <f t="shared" si="13"/>
        <v>0</v>
      </c>
    </row>
    <row r="82" spans="1:14">
      <c r="A82" s="139">
        <v>1192.1979645887554</v>
      </c>
      <c r="B82" s="141">
        <f t="shared" si="7"/>
        <v>-1.138337106797796E-2</v>
      </c>
      <c r="C82" s="138">
        <v>1192.0323779828736</v>
      </c>
      <c r="D82" s="138">
        <f t="shared" si="8"/>
        <v>-0.16558660588179919</v>
      </c>
      <c r="E82" s="142">
        <v>-1.1401004437838914E-2</v>
      </c>
      <c r="F82" s="143">
        <v>1.7633369860953901E-5</v>
      </c>
      <c r="G82" s="139">
        <v>1191.9024792035427</v>
      </c>
      <c r="H82" s="139">
        <f t="shared" si="9"/>
        <v>-0.29548538521271439</v>
      </c>
      <c r="I82" s="141">
        <v>-1.1380431046688098E-2</v>
      </c>
      <c r="J82" s="144">
        <f t="shared" si="10"/>
        <v>2.9400212898621214E-6</v>
      </c>
      <c r="K82" s="138">
        <v>1192.1979645887554</v>
      </c>
      <c r="L82" s="138">
        <f t="shared" si="11"/>
        <v>0</v>
      </c>
      <c r="M82" s="142">
        <f t="shared" si="12"/>
        <v>-1.1383371067977774E-2</v>
      </c>
      <c r="N82" s="143">
        <f t="shared" si="13"/>
        <v>1.8561541192951836E-16</v>
      </c>
    </row>
    <row r="83" spans="1:14">
      <c r="A83" s="139">
        <v>1194.6558503162148</v>
      </c>
      <c r="B83" s="141">
        <f t="shared" si="7"/>
        <v>2.0616422779309216E-3</v>
      </c>
      <c r="C83" s="138">
        <v>1194.4860787092994</v>
      </c>
      <c r="D83" s="138">
        <f t="shared" si="8"/>
        <v>-0.16977160691544668</v>
      </c>
      <c r="E83" s="142">
        <v>2.0584178515165937E-3</v>
      </c>
      <c r="F83" s="143">
        <v>3.2244264143279147E-6</v>
      </c>
      <c r="G83" s="139">
        <v>1194.3577326442005</v>
      </c>
      <c r="H83" s="139">
        <f t="shared" si="9"/>
        <v>-0.29811767201431394</v>
      </c>
      <c r="I83" s="141">
        <v>2.0599449061457012E-3</v>
      </c>
      <c r="J83" s="144">
        <f t="shared" si="10"/>
        <v>-1.6973717852203883E-6</v>
      </c>
      <c r="K83" s="138">
        <v>1194.6558503162146</v>
      </c>
      <c r="L83" s="138">
        <f t="shared" si="11"/>
        <v>0</v>
      </c>
      <c r="M83" s="142">
        <f t="shared" si="12"/>
        <v>2.0616422779307312E-3</v>
      </c>
      <c r="N83" s="143">
        <f t="shared" si="13"/>
        <v>-1.9038590148845458E-16</v>
      </c>
    </row>
    <row r="84" spans="1:14">
      <c r="A84" s="139">
        <v>1177.8684546120212</v>
      </c>
      <c r="B84" s="141">
        <f t="shared" si="7"/>
        <v>-1.4052076754782676E-2</v>
      </c>
      <c r="C84" s="138">
        <v>1177.6368722824138</v>
      </c>
      <c r="D84" s="138">
        <f t="shared" si="8"/>
        <v>-0.23158232960736314</v>
      </c>
      <c r="E84" s="142">
        <v>-1.4105820676530548E-2</v>
      </c>
      <c r="F84" s="143">
        <v>5.3743921747872667E-5</v>
      </c>
      <c r="G84" s="139">
        <v>1177.5791776851984</v>
      </c>
      <c r="H84" s="139">
        <f t="shared" si="9"/>
        <v>-0.28927692682282213</v>
      </c>
      <c r="I84" s="141">
        <v>-1.4048182132045072E-2</v>
      </c>
      <c r="J84" s="144">
        <f t="shared" si="10"/>
        <v>3.8946227376036174E-6</v>
      </c>
      <c r="K84" s="138">
        <v>1177.8684546120212</v>
      </c>
      <c r="L84" s="138">
        <f t="shared" si="11"/>
        <v>0</v>
      </c>
      <c r="M84" s="142">
        <f t="shared" si="12"/>
        <v>-1.4052076754782488E-2</v>
      </c>
      <c r="N84" s="143">
        <f t="shared" si="13"/>
        <v>1.8735013540549517E-16</v>
      </c>
    </row>
    <row r="85" spans="1:14">
      <c r="A85" s="139">
        <v>1197.0310445755797</v>
      </c>
      <c r="B85" s="141">
        <f t="shared" si="7"/>
        <v>1.6268871017409564E-2</v>
      </c>
      <c r="C85" s="138">
        <v>1196.8088048258176</v>
      </c>
      <c r="D85" s="138">
        <f t="shared" si="8"/>
        <v>-0.22223974976213867</v>
      </c>
      <c r="E85" s="142">
        <v>1.6280003619660807E-2</v>
      </c>
      <c r="F85" s="143">
        <v>-1.1132602251242435E-5</v>
      </c>
      <c r="G85" s="139">
        <v>1196.7376719688559</v>
      </c>
      <c r="H85" s="139">
        <f t="shared" si="9"/>
        <v>-0.29337260672377852</v>
      </c>
      <c r="I85" s="141">
        <v>1.6269389478606403E-2</v>
      </c>
      <c r="J85" s="144">
        <f t="shared" si="10"/>
        <v>5.1846119683909841E-7</v>
      </c>
      <c r="K85" s="138">
        <v>1197.0310445755795</v>
      </c>
      <c r="L85" s="138">
        <f t="shared" si="11"/>
        <v>0</v>
      </c>
      <c r="M85" s="142">
        <f t="shared" si="12"/>
        <v>1.626887101740937E-2</v>
      </c>
      <c r="N85" s="143">
        <f t="shared" si="13"/>
        <v>-1.9428902930940239E-16</v>
      </c>
    </row>
    <row r="86" spans="1:14">
      <c r="A86" s="139">
        <v>1179.2813274534658</v>
      </c>
      <c r="B86" s="141">
        <f t="shared" si="7"/>
        <v>-1.4828117618626391E-2</v>
      </c>
      <c r="C86" s="138">
        <v>1178.9847770491701</v>
      </c>
      <c r="D86" s="138">
        <f t="shared" si="8"/>
        <v>-0.29655040429565815</v>
      </c>
      <c r="E86" s="142">
        <v>-1.4892961770315117E-2</v>
      </c>
      <c r="F86" s="143">
        <v>6.4844151688725482E-5</v>
      </c>
      <c r="G86" s="139">
        <v>1178.9920505266423</v>
      </c>
      <c r="H86" s="139">
        <f t="shared" si="9"/>
        <v>-0.28927692682350425</v>
      </c>
      <c r="I86" s="141">
        <v>-1.4828330266414015E-2</v>
      </c>
      <c r="J86" s="144">
        <f t="shared" si="10"/>
        <v>-2.1264778762332404E-7</v>
      </c>
      <c r="K86" s="138">
        <v>1179.281327453466</v>
      </c>
      <c r="L86" s="138">
        <f t="shared" si="11"/>
        <v>0</v>
      </c>
      <c r="M86" s="142">
        <f t="shared" si="12"/>
        <v>-1.4828117618626015E-2</v>
      </c>
      <c r="N86" s="143">
        <f t="shared" si="13"/>
        <v>3.7643499428696714E-16</v>
      </c>
    </row>
    <row r="87" spans="1:14">
      <c r="A87" s="139">
        <v>1175.1866189681004</v>
      </c>
      <c r="B87" s="141">
        <f t="shared" si="7"/>
        <v>-3.4722066652301178E-3</v>
      </c>
      <c r="C87" s="138">
        <v>1174.5860522243925</v>
      </c>
      <c r="D87" s="138">
        <f t="shared" si="8"/>
        <v>-0.60056674370798646</v>
      </c>
      <c r="E87" s="142">
        <v>-3.7309428504980792E-3</v>
      </c>
      <c r="F87" s="143">
        <v>2.5873618526796142E-4</v>
      </c>
      <c r="G87" s="139">
        <v>1174.9041998850566</v>
      </c>
      <c r="H87" s="139">
        <f t="shared" si="9"/>
        <v>-0.28241908304380559</v>
      </c>
      <c r="I87" s="141">
        <v>-3.4672419035901474E-3</v>
      </c>
      <c r="J87" s="144">
        <f t="shared" si="10"/>
        <v>4.9647616399703734E-6</v>
      </c>
      <c r="K87" s="138">
        <v>1175.1866189681004</v>
      </c>
      <c r="L87" s="138">
        <f t="shared" si="11"/>
        <v>0</v>
      </c>
      <c r="M87" s="142">
        <f t="shared" si="12"/>
        <v>-3.4722066652303099E-3</v>
      </c>
      <c r="N87" s="143">
        <f t="shared" si="13"/>
        <v>-1.9212062496443139E-16</v>
      </c>
    </row>
    <row r="88" spans="1:14">
      <c r="A88" s="139">
        <v>1137.4865097889115</v>
      </c>
      <c r="B88" s="141">
        <f t="shared" si="7"/>
        <v>-3.2080104189998716E-2</v>
      </c>
      <c r="C88" s="138">
        <v>1136.2996393944679</v>
      </c>
      <c r="D88" s="138">
        <f t="shared" si="8"/>
        <v>-1.186870394443531</v>
      </c>
      <c r="E88" s="142">
        <v>-3.2595664453378262E-2</v>
      </c>
      <c r="F88" s="143">
        <v>5.1556026337954558E-4</v>
      </c>
      <c r="G88" s="139">
        <v>1137.2215124420941</v>
      </c>
      <c r="H88" s="139">
        <f t="shared" si="9"/>
        <v>-0.26499734681738119</v>
      </c>
      <c r="I88" s="141">
        <v>-3.2072987267088786E-2</v>
      </c>
      <c r="J88" s="144">
        <f t="shared" si="10"/>
        <v>7.1169229099304898E-6</v>
      </c>
      <c r="K88" s="138">
        <v>1137.4865097889117</v>
      </c>
      <c r="L88" s="138">
        <f t="shared" si="11"/>
        <v>0</v>
      </c>
      <c r="M88" s="142">
        <f t="shared" si="12"/>
        <v>-3.2080104189998522E-2</v>
      </c>
      <c r="N88" s="143">
        <f t="shared" si="13"/>
        <v>1.9428902930940239E-16</v>
      </c>
    </row>
    <row r="89" spans="1:14">
      <c r="A89" s="139">
        <v>1135.1652037424328</v>
      </c>
      <c r="B89" s="141">
        <f t="shared" si="7"/>
        <v>-2.0407328144132581E-3</v>
      </c>
      <c r="C89" s="138">
        <v>1134.1887005583974</v>
      </c>
      <c r="D89" s="138">
        <f t="shared" si="8"/>
        <v>-0.97650318403543679</v>
      </c>
      <c r="E89" s="142">
        <v>-1.8577307981858208E-3</v>
      </c>
      <c r="F89" s="143">
        <v>-1.830020162274374E-4</v>
      </c>
      <c r="G89" s="139">
        <v>1134.8980936171263</v>
      </c>
      <c r="H89" s="139">
        <f t="shared" si="9"/>
        <v>-0.26711012530654443</v>
      </c>
      <c r="I89" s="141">
        <v>-2.0430661920723282E-3</v>
      </c>
      <c r="J89" s="144">
        <f t="shared" si="10"/>
        <v>-2.3333776590700114E-6</v>
      </c>
      <c r="K89" s="138">
        <v>1135.1652037424328</v>
      </c>
      <c r="L89" s="138">
        <f t="shared" si="11"/>
        <v>0</v>
      </c>
      <c r="M89" s="142">
        <f t="shared" si="12"/>
        <v>-2.0407328144134576E-3</v>
      </c>
      <c r="N89" s="143">
        <f t="shared" si="13"/>
        <v>-1.9949319973733282E-16</v>
      </c>
    </row>
    <row r="90" spans="1:14">
      <c r="A90" s="139">
        <v>1087.1606774360851</v>
      </c>
      <c r="B90" s="141">
        <f t="shared" si="7"/>
        <v>-4.2288581563357998E-2</v>
      </c>
      <c r="C90" s="138">
        <v>1085.7385469612241</v>
      </c>
      <c r="D90" s="138">
        <f t="shared" si="8"/>
        <v>-1.4221304748609782</v>
      </c>
      <c r="E90" s="142">
        <v>-4.271789480297216E-2</v>
      </c>
      <c r="F90" s="143">
        <v>4.2931323961416246E-4</v>
      </c>
      <c r="G90" s="139">
        <v>1086.9108591699267</v>
      </c>
      <c r="H90" s="139">
        <f t="shared" si="9"/>
        <v>-0.24981826615839964</v>
      </c>
      <c r="I90" s="141">
        <v>-4.228329813671252E-2</v>
      </c>
      <c r="J90" s="144">
        <f t="shared" si="10"/>
        <v>5.2834266454776513E-6</v>
      </c>
      <c r="K90" s="138">
        <v>1087.1606774360848</v>
      </c>
      <c r="L90" s="138">
        <f t="shared" si="11"/>
        <v>0</v>
      </c>
      <c r="M90" s="142">
        <f t="shared" si="12"/>
        <v>-4.2288581563358199E-2</v>
      </c>
      <c r="N90" s="143">
        <f t="shared" si="13"/>
        <v>-2.0122792321330962E-16</v>
      </c>
    </row>
    <row r="91" spans="1:14">
      <c r="A91" s="139">
        <v>1070.4300426819364</v>
      </c>
      <c r="B91" s="141">
        <f t="shared" si="7"/>
        <v>-1.5389293506830597E-2</v>
      </c>
      <c r="C91" s="138">
        <v>1069.1565409093751</v>
      </c>
      <c r="D91" s="138">
        <f t="shared" si="8"/>
        <v>-1.2735017725613034</v>
      </c>
      <c r="E91" s="142">
        <v>-1.5272559032060625E-2</v>
      </c>
      <c r="F91" s="143">
        <v>-1.1673447476997188E-4</v>
      </c>
      <c r="G91" s="139">
        <v>1070.1824670713449</v>
      </c>
      <c r="H91" s="139">
        <f t="shared" si="9"/>
        <v>-0.24757561059141153</v>
      </c>
      <c r="I91" s="141">
        <v>-1.5390767290113537E-2</v>
      </c>
      <c r="J91" s="144">
        <f t="shared" si="10"/>
        <v>-1.4737832829403441E-6</v>
      </c>
      <c r="K91" s="138">
        <v>1070.4300426819364</v>
      </c>
      <c r="L91" s="138">
        <f t="shared" si="11"/>
        <v>0</v>
      </c>
      <c r="M91" s="142">
        <f t="shared" si="12"/>
        <v>-1.538929350683039E-2</v>
      </c>
      <c r="N91" s="143">
        <f t="shared" si="13"/>
        <v>2.0643209364124004E-16</v>
      </c>
    </row>
    <row r="92" spans="1:14">
      <c r="A92" s="139">
        <v>1076.7429595553949</v>
      </c>
      <c r="B92" s="141">
        <f t="shared" si="7"/>
        <v>5.8975520321175806E-3</v>
      </c>
      <c r="C92" s="138">
        <v>1075.5328625601187</v>
      </c>
      <c r="D92" s="138">
        <f t="shared" si="8"/>
        <v>-1.2100969952762171</v>
      </c>
      <c r="E92" s="142">
        <v>5.9638803175821606E-3</v>
      </c>
      <c r="F92" s="143">
        <v>-6.6328285464579972E-5</v>
      </c>
      <c r="G92" s="139">
        <v>1076.4932711663141</v>
      </c>
      <c r="H92" s="139">
        <f t="shared" si="9"/>
        <v>-0.24968838908080215</v>
      </c>
      <c r="I92" s="141">
        <v>5.8969421469212448E-3</v>
      </c>
      <c r="J92" s="144">
        <f t="shared" si="10"/>
        <v>-6.0988519633587562E-7</v>
      </c>
      <c r="K92" s="138">
        <v>1076.7429595553951</v>
      </c>
      <c r="L92" s="138">
        <f t="shared" si="11"/>
        <v>0</v>
      </c>
      <c r="M92" s="142">
        <f t="shared" si="12"/>
        <v>5.8975520321177923E-3</v>
      </c>
      <c r="N92" s="143">
        <f t="shared" si="13"/>
        <v>2.1163626406917047E-16</v>
      </c>
    </row>
    <row r="93" spans="1:14">
      <c r="A93" s="139">
        <v>1106.6836864238064</v>
      </c>
      <c r="B93" s="141">
        <f t="shared" si="7"/>
        <v>2.7806754251520276E-2</v>
      </c>
      <c r="C93" s="138">
        <v>1105.3723970284107</v>
      </c>
      <c r="D93" s="138">
        <f t="shared" si="8"/>
        <v>-1.3112893953957609</v>
      </c>
      <c r="E93" s="142">
        <v>2.7743954189613642E-2</v>
      </c>
      <c r="F93" s="143">
        <v>6.2800061906634341E-5</v>
      </c>
      <c r="G93" s="139">
        <v>1106.427270068024</v>
      </c>
      <c r="H93" s="139">
        <f t="shared" si="9"/>
        <v>-0.25641635578244859</v>
      </c>
      <c r="I93" s="141">
        <v>2.780695402701237E-2</v>
      </c>
      <c r="J93" s="144">
        <f t="shared" si="10"/>
        <v>1.9977549209349021E-7</v>
      </c>
      <c r="K93" s="138">
        <v>1106.6836864238066</v>
      </c>
      <c r="L93" s="138">
        <f t="shared" si="11"/>
        <v>0</v>
      </c>
      <c r="M93" s="142">
        <f t="shared" si="12"/>
        <v>2.7806754251520269E-2</v>
      </c>
      <c r="N93" s="143">
        <f t="shared" si="13"/>
        <v>0</v>
      </c>
    </row>
    <row r="94" spans="1:14">
      <c r="A94" s="139">
        <v>1166.3516144858713</v>
      </c>
      <c r="B94" s="141">
        <f t="shared" si="7"/>
        <v>5.3915973275867883E-2</v>
      </c>
      <c r="C94" s="138">
        <v>1165.3541440192012</v>
      </c>
      <c r="D94" s="138">
        <f t="shared" si="8"/>
        <v>-0.99747046667016548</v>
      </c>
      <c r="E94" s="142">
        <v>5.4263836469989966E-2</v>
      </c>
      <c r="F94" s="143">
        <v>-3.4786319412208333E-4</v>
      </c>
      <c r="G94" s="139">
        <v>1166.0754038612179</v>
      </c>
      <c r="H94" s="139">
        <f t="shared" si="9"/>
        <v>-0.27621062465345858</v>
      </c>
      <c r="I94" s="141">
        <v>5.3910578134545327E-2</v>
      </c>
      <c r="J94" s="144">
        <f t="shared" si="10"/>
        <v>-5.3951413225561407E-6</v>
      </c>
      <c r="K94" s="138">
        <v>1166.3516144858716</v>
      </c>
      <c r="L94" s="138">
        <f t="shared" si="11"/>
        <v>0</v>
      </c>
      <c r="M94" s="142">
        <f t="shared" si="12"/>
        <v>5.3915973275867876E-2</v>
      </c>
      <c r="N94" s="143">
        <f t="shared" si="13"/>
        <v>0</v>
      </c>
    </row>
    <row r="95" spans="1:14">
      <c r="A95" s="139">
        <v>1151.4248808827667</v>
      </c>
      <c r="B95" s="141">
        <f t="shared" si="7"/>
        <v>-1.2797799066522756E-2</v>
      </c>
      <c r="C95" s="138">
        <v>1150.3077651291474</v>
      </c>
      <c r="D95" s="138">
        <f t="shared" si="8"/>
        <v>-1.1171157536193732</v>
      </c>
      <c r="E95" s="142">
        <v>-1.2911421791628252E-2</v>
      </c>
      <c r="F95" s="143">
        <v>1.1362272510549547E-4</v>
      </c>
      <c r="G95" s="139">
        <v>1151.1555281018927</v>
      </c>
      <c r="H95" s="139">
        <f t="shared" si="9"/>
        <v>-0.26935278087398729</v>
      </c>
      <c r="I95" s="141">
        <v>-1.2794949374561059E-2</v>
      </c>
      <c r="J95" s="144">
        <f t="shared" si="10"/>
        <v>2.8496919616972233E-6</v>
      </c>
      <c r="K95" s="138">
        <v>1151.424880882767</v>
      </c>
      <c r="L95" s="138">
        <f t="shared" si="11"/>
        <v>0</v>
      </c>
      <c r="M95" s="142">
        <f t="shared" si="12"/>
        <v>-1.2797799066522755E-2</v>
      </c>
      <c r="N95" s="143">
        <f t="shared" si="13"/>
        <v>0</v>
      </c>
    </row>
    <row r="96" spans="1:14">
      <c r="A96" s="139">
        <v>1118.8617309110791</v>
      </c>
      <c r="B96" s="141">
        <f t="shared" si="7"/>
        <v>-2.8280741985288967E-2</v>
      </c>
      <c r="C96" s="138">
        <v>1117.4793020963029</v>
      </c>
      <c r="D96" s="138">
        <f t="shared" si="8"/>
        <v>-1.3824288147761763</v>
      </c>
      <c r="E96" s="142">
        <v>-2.8538851973374878E-2</v>
      </c>
      <c r="F96" s="143">
        <v>2.5810998808591112E-4</v>
      </c>
      <c r="G96" s="139">
        <v>1118.6030718997295</v>
      </c>
      <c r="H96" s="139">
        <f t="shared" si="9"/>
        <v>-0.25865901134966407</v>
      </c>
      <c r="I96" s="141">
        <v>-2.8278069650447751E-2</v>
      </c>
      <c r="J96" s="144">
        <f t="shared" si="10"/>
        <v>2.6723348412159564E-6</v>
      </c>
      <c r="K96" s="138">
        <v>1118.8617309110791</v>
      </c>
      <c r="L96" s="138">
        <f t="shared" si="11"/>
        <v>0</v>
      </c>
      <c r="M96" s="142">
        <f t="shared" si="12"/>
        <v>-2.8280741985289157E-2</v>
      </c>
      <c r="N96" s="143">
        <f t="shared" si="13"/>
        <v>-1.9081958235744878E-16</v>
      </c>
    </row>
    <row r="97" spans="1:14">
      <c r="A97" s="139">
        <v>1127.0018278630312</v>
      </c>
      <c r="B97" s="141">
        <f t="shared" si="7"/>
        <v>7.2753377178461877E-3</v>
      </c>
      <c r="C97" s="138">
        <v>1125.6864178545143</v>
      </c>
      <c r="D97" s="138">
        <f t="shared" si="8"/>
        <v>-1.315410008516892</v>
      </c>
      <c r="E97" s="142">
        <v>7.344311203630733E-3</v>
      </c>
      <c r="F97" s="143">
        <v>-6.8973485784545353E-5</v>
      </c>
      <c r="G97" s="139">
        <v>1126.7411859502704</v>
      </c>
      <c r="H97" s="139">
        <f t="shared" si="9"/>
        <v>-0.26064191276077509</v>
      </c>
      <c r="I97" s="141">
        <v>7.2752473643040629E-3</v>
      </c>
      <c r="J97" s="144">
        <f t="shared" si="10"/>
        <v>-9.0353542124728403E-8</v>
      </c>
      <c r="K97" s="138">
        <v>1127.0018278630314</v>
      </c>
      <c r="L97" s="138">
        <f t="shared" si="11"/>
        <v>0</v>
      </c>
      <c r="M97" s="142">
        <f t="shared" si="12"/>
        <v>7.2753377178463906E-3</v>
      </c>
      <c r="N97" s="143">
        <f t="shared" si="13"/>
        <v>2.0296264668928643E-16</v>
      </c>
    </row>
    <row r="98" spans="1:14">
      <c r="A98" s="139">
        <v>1085.8044549714064</v>
      </c>
      <c r="B98" s="141">
        <f t="shared" si="7"/>
        <v>-3.6554841237251022E-2</v>
      </c>
      <c r="C98" s="138">
        <v>1084.3706943348557</v>
      </c>
      <c r="D98" s="138">
        <f t="shared" si="8"/>
        <v>-1.4337606365506872</v>
      </c>
      <c r="E98" s="142">
        <v>-3.6702693453833889E-2</v>
      </c>
      <c r="F98" s="143">
        <v>1.4785221658286662E-4</v>
      </c>
      <c r="G98" s="139">
        <v>1085.5545068281697</v>
      </c>
      <c r="H98" s="139">
        <f t="shared" si="9"/>
        <v>-0.24994814323667924</v>
      </c>
      <c r="I98" s="141">
        <v>-3.6553806353820918E-2</v>
      </c>
      <c r="J98" s="144">
        <f t="shared" si="10"/>
        <v>1.0348834301038279E-6</v>
      </c>
      <c r="K98" s="138">
        <v>1085.8044549714064</v>
      </c>
      <c r="L98" s="138">
        <f t="shared" si="11"/>
        <v>0</v>
      </c>
      <c r="M98" s="142">
        <f t="shared" si="12"/>
        <v>-3.6554841237251216E-2</v>
      </c>
      <c r="N98" s="143">
        <f t="shared" si="13"/>
        <v>-1.9428902930940239E-16</v>
      </c>
    </row>
    <row r="99" spans="1:14">
      <c r="A99" s="139">
        <v>1053.3053963077502</v>
      </c>
      <c r="B99" s="141">
        <f t="shared" si="7"/>
        <v>-2.9930857729361542E-2</v>
      </c>
      <c r="C99" s="138">
        <v>1051.4718047426916</v>
      </c>
      <c r="D99" s="138">
        <f t="shared" si="8"/>
        <v>-1.8335915650586685</v>
      </c>
      <c r="E99" s="142">
        <v>-3.0339154095587222E-2</v>
      </c>
      <c r="F99" s="143">
        <v>4.0829636622568069E-4</v>
      </c>
      <c r="G99" s="139">
        <v>1053.0711467534843</v>
      </c>
      <c r="H99" s="139">
        <f t="shared" si="9"/>
        <v>-0.23424955426594352</v>
      </c>
      <c r="I99" s="141">
        <v>-2.9923287932908105E-2</v>
      </c>
      <c r="J99" s="144">
        <f t="shared" si="10"/>
        <v>7.5697964534368611E-6</v>
      </c>
      <c r="K99" s="138">
        <v>1053.30539630775</v>
      </c>
      <c r="L99" s="138">
        <f t="shared" si="11"/>
        <v>0</v>
      </c>
      <c r="M99" s="142">
        <f t="shared" si="12"/>
        <v>-2.9930857729361753E-2</v>
      </c>
      <c r="N99" s="143">
        <f t="shared" si="13"/>
        <v>-2.1163626406917047E-16</v>
      </c>
    </row>
    <row r="100" spans="1:14">
      <c r="A100" s="139">
        <v>1102.3782144275624</v>
      </c>
      <c r="B100" s="141">
        <f t="shared" si="7"/>
        <v>4.6589354133978321E-2</v>
      </c>
      <c r="C100" s="138">
        <v>1101.2763502578398</v>
      </c>
      <c r="D100" s="138">
        <f t="shared" si="8"/>
        <v>-1.101864169722603</v>
      </c>
      <c r="E100" s="142">
        <v>4.7366505968589448E-2</v>
      </c>
      <c r="F100" s="143">
        <v>-7.7715183461112697E-4</v>
      </c>
      <c r="G100" s="139">
        <v>1102.1195554162132</v>
      </c>
      <c r="H100" s="139">
        <f t="shared" si="9"/>
        <v>-0.25865901134920932</v>
      </c>
      <c r="I100" s="141">
        <v>4.6576538360148176E-2</v>
      </c>
      <c r="J100" s="144">
        <f t="shared" si="10"/>
        <v>-1.281577383014515E-5</v>
      </c>
      <c r="K100" s="138">
        <v>1102.3782144275626</v>
      </c>
      <c r="L100" s="138">
        <f t="shared" si="11"/>
        <v>0</v>
      </c>
      <c r="M100" s="142">
        <f t="shared" si="12"/>
        <v>4.6589354133978758E-2</v>
      </c>
      <c r="N100" s="143">
        <f t="shared" si="13"/>
        <v>4.3715031594615539E-16</v>
      </c>
    </row>
    <row r="101" spans="1:14">
      <c r="A101" s="139">
        <v>1107.8727199220682</v>
      </c>
      <c r="B101" s="141">
        <f t="shared" si="7"/>
        <v>4.9842290264770538E-3</v>
      </c>
      <c r="C101" s="138">
        <v>1106.677334203994</v>
      </c>
      <c r="D101" s="138">
        <f t="shared" si="8"/>
        <v>-1.1953857180742489</v>
      </c>
      <c r="E101" s="142">
        <v>4.9042948619478057E-3</v>
      </c>
      <c r="F101" s="143">
        <v>7.993416452924812E-5</v>
      </c>
      <c r="G101" s="139">
        <v>1107.6140609107185</v>
      </c>
      <c r="H101" s="139">
        <f t="shared" si="9"/>
        <v>-0.25865901134966407</v>
      </c>
      <c r="I101" s="141">
        <v>4.9853987868225041E-3</v>
      </c>
      <c r="J101" s="144">
        <f t="shared" si="10"/>
        <v>1.169760345450313E-6</v>
      </c>
      <c r="K101" s="138">
        <v>1107.8727199220682</v>
      </c>
      <c r="L101" s="138">
        <f t="shared" si="11"/>
        <v>0</v>
      </c>
      <c r="M101" s="142">
        <f t="shared" si="12"/>
        <v>4.9842290264768465E-3</v>
      </c>
      <c r="N101" s="143">
        <f t="shared" si="13"/>
        <v>-2.0729945537922845E-16</v>
      </c>
    </row>
    <row r="102" spans="1:14">
      <c r="A102" s="139">
        <v>1108.2303767823519</v>
      </c>
      <c r="B102" s="141">
        <f t="shared" si="7"/>
        <v>3.2283208517746301E-4</v>
      </c>
      <c r="C102" s="138">
        <v>1107.0983320512364</v>
      </c>
      <c r="D102" s="138">
        <f t="shared" si="8"/>
        <v>-1.1320447311154567</v>
      </c>
      <c r="E102" s="142">
        <v>3.8041607452390306E-4</v>
      </c>
      <c r="F102" s="143">
        <v>-5.7583989346440053E-5</v>
      </c>
      <c r="G102" s="139">
        <v>1107.9719775251581</v>
      </c>
      <c r="H102" s="139">
        <f t="shared" si="9"/>
        <v>-0.25839925719378698</v>
      </c>
      <c r="I102" s="141">
        <v>3.2314199238790307E-4</v>
      </c>
      <c r="J102" s="144">
        <f t="shared" si="10"/>
        <v>3.0990721044005807E-7</v>
      </c>
      <c r="K102" s="138">
        <v>1108.2303767823521</v>
      </c>
      <c r="L102" s="138">
        <f t="shared" si="11"/>
        <v>0</v>
      </c>
      <c r="M102" s="142">
        <f t="shared" si="12"/>
        <v>3.2283208517766825E-4</v>
      </c>
      <c r="N102" s="143">
        <f t="shared" si="13"/>
        <v>2.0523947125150599E-16</v>
      </c>
    </row>
    <row r="103" spans="1:14">
      <c r="A103" s="139">
        <v>1085.2434755315101</v>
      </c>
      <c r="B103" s="141">
        <f t="shared" si="7"/>
        <v>-2.0741988067122137E-2</v>
      </c>
      <c r="C103" s="138">
        <v>1084.160976165572</v>
      </c>
      <c r="D103" s="138">
        <f t="shared" si="8"/>
        <v>-1.0824993659380198</v>
      </c>
      <c r="E103" s="142">
        <v>-2.0718444985068259E-2</v>
      </c>
      <c r="F103" s="143">
        <v>-2.354308205387845E-5</v>
      </c>
      <c r="G103" s="139">
        <v>1084.9893018312951</v>
      </c>
      <c r="H103" s="139">
        <f t="shared" si="9"/>
        <v>-0.25417370021500574</v>
      </c>
      <c r="I103" s="141">
        <v>-2.0743011700709892E-2</v>
      </c>
      <c r="J103" s="144">
        <f t="shared" si="10"/>
        <v>-1.02363358775448E-6</v>
      </c>
      <c r="K103" s="138">
        <v>1085.2434755315101</v>
      </c>
      <c r="L103" s="138">
        <f t="shared" si="11"/>
        <v>0</v>
      </c>
      <c r="M103" s="142">
        <f t="shared" si="12"/>
        <v>-2.0741988067122338E-2</v>
      </c>
      <c r="N103" s="143">
        <f t="shared" si="13"/>
        <v>-2.0122792321330962E-16</v>
      </c>
    </row>
    <row r="104" spans="1:14">
      <c r="A104" s="139">
        <v>1113.4574683892133</v>
      </c>
      <c r="B104" s="141">
        <f t="shared" si="7"/>
        <v>2.5997846099821188E-2</v>
      </c>
      <c r="C104" s="138">
        <v>1112.8203751274423</v>
      </c>
      <c r="D104" s="138">
        <f t="shared" si="8"/>
        <v>-0.63709326177104231</v>
      </c>
      <c r="E104" s="142">
        <v>2.6434634331916226E-2</v>
      </c>
      <c r="F104" s="143">
        <v>-4.3678823209503809E-4</v>
      </c>
      <c r="G104" s="139">
        <v>1113.1900985097507</v>
      </c>
      <c r="H104" s="139">
        <f t="shared" si="9"/>
        <v>-0.2673698794626489</v>
      </c>
      <c r="I104" s="141">
        <v>2.5991773956533036E-2</v>
      </c>
      <c r="J104" s="144">
        <f t="shared" si="10"/>
        <v>-6.0721432881515047E-6</v>
      </c>
      <c r="K104" s="138">
        <v>1113.4574683892135</v>
      </c>
      <c r="L104" s="138">
        <f t="shared" si="11"/>
        <v>0</v>
      </c>
      <c r="M104" s="142">
        <f t="shared" si="12"/>
        <v>2.5997846099821399E-2</v>
      </c>
      <c r="N104" s="143">
        <f t="shared" si="13"/>
        <v>2.1163626406917047E-16</v>
      </c>
    </row>
    <row r="105" spans="1:14">
      <c r="A105" s="139">
        <v>1119.9157316702187</v>
      </c>
      <c r="B105" s="141">
        <f t="shared" si="7"/>
        <v>5.8001885697064803E-3</v>
      </c>
      <c r="C105" s="138">
        <v>1119.1971408562554</v>
      </c>
      <c r="D105" s="138">
        <f t="shared" si="8"/>
        <v>-0.71859081396337388</v>
      </c>
      <c r="E105" s="142">
        <v>5.730274059803064E-3</v>
      </c>
      <c r="F105" s="143">
        <v>6.9914509903416279E-5</v>
      </c>
      <c r="G105" s="139">
        <v>1119.6484916678339</v>
      </c>
      <c r="H105" s="139">
        <f t="shared" si="9"/>
        <v>-0.26724000238482404</v>
      </c>
      <c r="I105" s="141">
        <v>5.8016983502900635E-3</v>
      </c>
      <c r="J105" s="144">
        <f t="shared" si="10"/>
        <v>1.5097805835832465E-6</v>
      </c>
      <c r="K105" s="138">
        <v>1119.9157316702187</v>
      </c>
      <c r="L105" s="138">
        <f t="shared" si="11"/>
        <v>0</v>
      </c>
      <c r="M105" s="142">
        <f t="shared" si="12"/>
        <v>5.8001885697062747E-3</v>
      </c>
      <c r="N105" s="143">
        <f t="shared" si="13"/>
        <v>-2.0556473190325164E-16</v>
      </c>
    </row>
    <row r="106" spans="1:14">
      <c r="A106" s="139">
        <v>1113.6711046372504</v>
      </c>
      <c r="B106" s="141">
        <f t="shared" si="7"/>
        <v>-5.5759793852124973E-3</v>
      </c>
      <c r="C106" s="138">
        <v>1112.992262965437</v>
      </c>
      <c r="D106" s="138">
        <f t="shared" si="8"/>
        <v>-0.67884167181341581</v>
      </c>
      <c r="E106" s="142">
        <v>-5.5440437294820418E-3</v>
      </c>
      <c r="F106" s="143">
        <v>-3.1935655730455474E-5</v>
      </c>
      <c r="G106" s="139">
        <v>1113.4036048807097</v>
      </c>
      <c r="H106" s="139">
        <f t="shared" si="9"/>
        <v>-0.26749975654070113</v>
      </c>
      <c r="I106" s="141">
        <v>-5.5775422675930844E-3</v>
      </c>
      <c r="J106" s="144">
        <f t="shared" si="10"/>
        <v>-1.5628823805870912E-6</v>
      </c>
      <c r="K106" s="138">
        <v>1113.6711046372504</v>
      </c>
      <c r="L106" s="138">
        <f t="shared" si="11"/>
        <v>0</v>
      </c>
      <c r="M106" s="142">
        <f t="shared" si="12"/>
        <v>-5.5759793852124973E-3</v>
      </c>
      <c r="N106" s="143">
        <f t="shared" si="13"/>
        <v>0</v>
      </c>
    </row>
    <row r="107" spans="1:14">
      <c r="A107" s="139">
        <v>1121.2399084808815</v>
      </c>
      <c r="B107" s="141">
        <f t="shared" si="7"/>
        <v>6.7962649045261647E-3</v>
      </c>
      <c r="C107" s="138">
        <v>1120.6075519207438</v>
      </c>
      <c r="D107" s="138">
        <f t="shared" si="8"/>
        <v>-0.63235656013762309</v>
      </c>
      <c r="E107" s="142">
        <v>6.8421760049048154E-3</v>
      </c>
      <c r="F107" s="143">
        <v>-4.5911100378650746E-5</v>
      </c>
      <c r="G107" s="139">
        <v>1120.9702959458518</v>
      </c>
      <c r="H107" s="139">
        <f t="shared" si="9"/>
        <v>-0.269612535029637</v>
      </c>
      <c r="I107" s="141">
        <v>6.7960001494272075E-3</v>
      </c>
      <c r="J107" s="144">
        <f t="shared" si="10"/>
        <v>-2.6475509895713956E-7</v>
      </c>
      <c r="K107" s="138">
        <v>1121.2399084808815</v>
      </c>
      <c r="L107" s="138">
        <f t="shared" si="11"/>
        <v>0</v>
      </c>
      <c r="M107" s="142">
        <f t="shared" si="12"/>
        <v>6.7962649045261647E-3</v>
      </c>
      <c r="N107" s="143">
        <f t="shared" si="13"/>
        <v>0</v>
      </c>
    </row>
    <row r="108" spans="1:14">
      <c r="A108" s="139">
        <v>1125.1645552626715</v>
      </c>
      <c r="B108" s="141">
        <f t="shared" si="7"/>
        <v>3.5002738950911222E-3</v>
      </c>
      <c r="C108" s="138">
        <v>1124.4597010776895</v>
      </c>
      <c r="D108" s="138">
        <f t="shared" si="8"/>
        <v>-0.7048541849819685</v>
      </c>
      <c r="E108" s="142">
        <v>3.4375541645627694E-3</v>
      </c>
      <c r="F108" s="143">
        <v>6.2719730528352797E-5</v>
      </c>
      <c r="G108" s="139">
        <v>1124.8949427276414</v>
      </c>
      <c r="H108" s="139">
        <f t="shared" si="9"/>
        <v>-0.26961253503009175</v>
      </c>
      <c r="I108" s="141">
        <v>3.5011157708492151E-3</v>
      </c>
      <c r="J108" s="144">
        <f t="shared" si="10"/>
        <v>8.418757580929033E-7</v>
      </c>
      <c r="K108" s="138">
        <v>1125.1645552626712</v>
      </c>
      <c r="L108" s="138">
        <f t="shared" si="11"/>
        <v>0</v>
      </c>
      <c r="M108" s="142">
        <f t="shared" si="12"/>
        <v>3.5002738950909193E-3</v>
      </c>
      <c r="N108" s="143">
        <f t="shared" si="13"/>
        <v>-2.0296264668928643E-16</v>
      </c>
    </row>
    <row r="109" spans="1:14">
      <c r="A109" s="139">
        <v>1105.3711490768681</v>
      </c>
      <c r="B109" s="141">
        <f t="shared" si="7"/>
        <v>-1.759156568985823E-2</v>
      </c>
      <c r="C109" s="138">
        <v>1104.1031424231048</v>
      </c>
      <c r="D109" s="138">
        <f t="shared" si="8"/>
        <v>-1.2680066537632229</v>
      </c>
      <c r="E109" s="142">
        <v>-1.8103413252671306E-2</v>
      </c>
      <c r="F109" s="143">
        <v>5.118475628130767E-4</v>
      </c>
      <c r="G109" s="139">
        <v>1105.1148625981639</v>
      </c>
      <c r="H109" s="139">
        <f t="shared" si="9"/>
        <v>-0.25628647870416899</v>
      </c>
      <c r="I109" s="141">
        <v>-1.7583935510915191E-2</v>
      </c>
      <c r="J109" s="144">
        <f t="shared" si="10"/>
        <v>7.6301789430389955E-6</v>
      </c>
      <c r="K109" s="138">
        <v>1105.3711490768681</v>
      </c>
      <c r="L109" s="138">
        <f t="shared" si="11"/>
        <v>0</v>
      </c>
      <c r="M109" s="142">
        <f t="shared" si="12"/>
        <v>-1.7591565689858032E-2</v>
      </c>
      <c r="N109" s="143">
        <f t="shared" si="13"/>
        <v>1.9775847626135601E-16</v>
      </c>
    </row>
    <row r="110" spans="1:14">
      <c r="A110" s="139">
        <v>1121.2268326485776</v>
      </c>
      <c r="B110" s="141">
        <f t="shared" si="7"/>
        <v>1.4344216949167807E-2</v>
      </c>
      <c r="C110" s="138">
        <v>1120.1870286445183</v>
      </c>
      <c r="D110" s="138">
        <f t="shared" si="8"/>
        <v>-1.039804004059306</v>
      </c>
      <c r="E110" s="142">
        <v>1.4567376546103421E-2</v>
      </c>
      <c r="F110" s="143">
        <v>-2.2315959693561434E-4</v>
      </c>
      <c r="G110" s="139">
        <v>1120.9640779573276</v>
      </c>
      <c r="H110" s="139">
        <f t="shared" si="9"/>
        <v>-0.26275469124993833</v>
      </c>
      <c r="I110" s="141">
        <v>1.4341690529708084E-2</v>
      </c>
      <c r="J110" s="144">
        <f t="shared" si="10"/>
        <v>-2.5264194597231227E-6</v>
      </c>
      <c r="K110" s="138">
        <v>1121.2268326485778</v>
      </c>
      <c r="L110" s="138">
        <f t="shared" si="11"/>
        <v>0</v>
      </c>
      <c r="M110" s="142">
        <f t="shared" si="12"/>
        <v>1.4344216949168013E-2</v>
      </c>
      <c r="N110" s="143">
        <f t="shared" si="13"/>
        <v>2.0643209364124004E-16</v>
      </c>
    </row>
    <row r="111" spans="1:14">
      <c r="A111" s="139">
        <v>1159.9253968588821</v>
      </c>
      <c r="B111" s="141">
        <f t="shared" si="7"/>
        <v>3.4514482782123802E-2</v>
      </c>
      <c r="C111" s="138">
        <v>1158.9510247730318</v>
      </c>
      <c r="D111" s="138">
        <f t="shared" si="8"/>
        <v>-0.97437208585029111</v>
      </c>
      <c r="E111" s="142">
        <v>3.4604932156213151E-2</v>
      </c>
      <c r="F111" s="143">
        <v>-9.0449374089349166E-5</v>
      </c>
      <c r="G111" s="139">
        <v>1159.6515587668734</v>
      </c>
      <c r="H111" s="139">
        <f t="shared" si="9"/>
        <v>-0.27383809200864562</v>
      </c>
      <c r="I111" s="141">
        <v>3.4512685616156356E-2</v>
      </c>
      <c r="J111" s="144">
        <f t="shared" si="10"/>
        <v>-1.7971659674459461E-6</v>
      </c>
      <c r="K111" s="138">
        <v>1159.9253968588821</v>
      </c>
      <c r="L111" s="138">
        <f t="shared" si="11"/>
        <v>0</v>
      </c>
      <c r="M111" s="142">
        <f t="shared" si="12"/>
        <v>3.4514482782123594E-2</v>
      </c>
      <c r="N111" s="143">
        <f t="shared" si="13"/>
        <v>-2.0816681711721685E-16</v>
      </c>
    </row>
    <row r="112" spans="1:14">
      <c r="A112" s="139">
        <v>1145.9303753882612</v>
      </c>
      <c r="B112" s="141">
        <f t="shared" si="7"/>
        <v>-1.2065449647468657E-2</v>
      </c>
      <c r="C112" s="138">
        <v>1144.9175308492067</v>
      </c>
      <c r="D112" s="138">
        <f t="shared" si="8"/>
        <v>-1.012844539054413</v>
      </c>
      <c r="E112" s="142">
        <v>-1.2108789434457227E-2</v>
      </c>
      <c r="F112" s="143">
        <v>4.3339786988569676E-5</v>
      </c>
      <c r="G112" s="139">
        <v>1145.6610226073876</v>
      </c>
      <c r="H112" s="139">
        <f t="shared" si="9"/>
        <v>-0.26935278087353254</v>
      </c>
      <c r="I112" s="141">
        <v>-1.206443095231364E-2</v>
      </c>
      <c r="J112" s="144">
        <f t="shared" si="10"/>
        <v>1.0186951550170825E-6</v>
      </c>
      <c r="K112" s="138">
        <v>1145.9303753882614</v>
      </c>
      <c r="L112" s="138">
        <f t="shared" si="11"/>
        <v>0</v>
      </c>
      <c r="M112" s="142">
        <f t="shared" si="12"/>
        <v>-1.2065449647468461E-2</v>
      </c>
      <c r="N112" s="143">
        <f t="shared" si="13"/>
        <v>1.960237527853792E-16</v>
      </c>
    </row>
    <row r="113" spans="1:14">
      <c r="A113" s="139">
        <v>1136.7248593600032</v>
      </c>
      <c r="B113" s="141">
        <f t="shared" si="7"/>
        <v>-8.0332245535763899E-3</v>
      </c>
      <c r="C113" s="138">
        <v>1135.8442607105319</v>
      </c>
      <c r="D113" s="138">
        <f t="shared" si="8"/>
        <v>-0.88059864947126698</v>
      </c>
      <c r="E113" s="142">
        <v>-7.9248241853236614E-3</v>
      </c>
      <c r="F113" s="143">
        <v>-1.0840036825272847E-4</v>
      </c>
      <c r="G113" s="139">
        <v>1136.4553767020514</v>
      </c>
      <c r="H113" s="139">
        <f t="shared" si="9"/>
        <v>-0.26948265795181214</v>
      </c>
      <c r="I113" s="141">
        <v>-8.0352265841996777E-3</v>
      </c>
      <c r="J113" s="144">
        <f t="shared" si="10"/>
        <v>-2.0020306232878399E-6</v>
      </c>
      <c r="K113" s="138">
        <v>1136.7248593600032</v>
      </c>
      <c r="L113" s="138">
        <f t="shared" si="11"/>
        <v>0</v>
      </c>
      <c r="M113" s="142">
        <f t="shared" si="12"/>
        <v>-8.0332245535765859E-3</v>
      </c>
      <c r="N113" s="143">
        <f t="shared" si="13"/>
        <v>-1.960237527853792E-16</v>
      </c>
    </row>
    <row r="114" spans="1:14">
      <c r="A114" s="139">
        <v>1119.8809238523238</v>
      </c>
      <c r="B114" s="141">
        <f t="shared" si="7"/>
        <v>-1.4817952971630096E-2</v>
      </c>
      <c r="C114" s="138">
        <v>1119.2385800959603</v>
      </c>
      <c r="D114" s="138">
        <f t="shared" si="8"/>
        <v>-0.64234375636351615</v>
      </c>
      <c r="E114" s="142">
        <v>-1.4619680874369045E-2</v>
      </c>
      <c r="F114" s="143">
        <v>-1.9827209726105098E-4</v>
      </c>
      <c r="G114" s="139">
        <v>1119.6139436040951</v>
      </c>
      <c r="H114" s="139">
        <f t="shared" si="9"/>
        <v>-0.26698024822871957</v>
      </c>
      <c r="I114" s="141">
        <v>-1.4819264744762301E-2</v>
      </c>
      <c r="J114" s="144">
        <f t="shared" si="10"/>
        <v>-1.3117731322044579E-6</v>
      </c>
      <c r="K114" s="138">
        <v>1119.8809238523238</v>
      </c>
      <c r="L114" s="138">
        <f t="shared" si="11"/>
        <v>0</v>
      </c>
      <c r="M114" s="142">
        <f t="shared" si="12"/>
        <v>-1.4817952971630096E-2</v>
      </c>
      <c r="N114" s="143">
        <f t="shared" si="13"/>
        <v>0</v>
      </c>
    </row>
    <row r="115" spans="1:14">
      <c r="A115" s="139">
        <v>1118.447534247309</v>
      </c>
      <c r="B115" s="141">
        <f t="shared" si="7"/>
        <v>-1.2799482288563381E-3</v>
      </c>
      <c r="C115" s="138">
        <v>1117.5319634743616</v>
      </c>
      <c r="D115" s="138">
        <f t="shared" si="8"/>
        <v>-0.9155707729473761</v>
      </c>
      <c r="E115" s="142">
        <v>-1.5248014605182042E-3</v>
      </c>
      <c r="F115" s="143">
        <v>2.4485323166186608E-4</v>
      </c>
      <c r="G115" s="139">
        <v>1118.1822771463355</v>
      </c>
      <c r="H115" s="139">
        <f t="shared" si="9"/>
        <v>-0.26525710097348565</v>
      </c>
      <c r="I115" s="141">
        <v>-1.2787143871671866E-3</v>
      </c>
      <c r="J115" s="144">
        <f t="shared" si="10"/>
        <v>1.2338416891515425E-6</v>
      </c>
      <c r="K115" s="138">
        <v>1118.447534247309</v>
      </c>
      <c r="L115" s="138">
        <f t="shared" si="11"/>
        <v>0</v>
      </c>
      <c r="M115" s="142">
        <f t="shared" si="12"/>
        <v>-1.2799482288563381E-3</v>
      </c>
      <c r="N115" s="143">
        <f t="shared" si="13"/>
        <v>0</v>
      </c>
    </row>
    <row r="116" spans="1:14">
      <c r="A116" s="139">
        <v>1144.8649563119552</v>
      </c>
      <c r="B116" s="141">
        <f t="shared" si="7"/>
        <v>2.3619723997536052E-2</v>
      </c>
      <c r="C116" s="138">
        <v>1144.0580916592332</v>
      </c>
      <c r="D116" s="138">
        <f t="shared" si="8"/>
        <v>-0.80686465272196983</v>
      </c>
      <c r="E116" s="142">
        <v>2.3736348535752783E-2</v>
      </c>
      <c r="F116" s="143">
        <v>-1.166245382167308E-4</v>
      </c>
      <c r="G116" s="139">
        <v>1144.5934907525921</v>
      </c>
      <c r="H116" s="139">
        <f t="shared" si="9"/>
        <v>-0.27146555936315053</v>
      </c>
      <c r="I116" s="141">
        <v>2.3619774831040458E-2</v>
      </c>
      <c r="J116" s="144">
        <f t="shared" si="10"/>
        <v>5.0833504405822794E-8</v>
      </c>
      <c r="K116" s="138">
        <v>1144.8649563119552</v>
      </c>
      <c r="L116" s="138">
        <f t="shared" si="11"/>
        <v>0</v>
      </c>
      <c r="M116" s="142">
        <f t="shared" si="12"/>
        <v>2.3619723997536052E-2</v>
      </c>
      <c r="N116" s="143">
        <f t="shared" si="13"/>
        <v>0</v>
      </c>
    </row>
    <row r="117" spans="1:14">
      <c r="A117" s="139">
        <v>1124.2996966020985</v>
      </c>
      <c r="B117" s="141">
        <f t="shared" si="7"/>
        <v>-1.7963044109678427E-2</v>
      </c>
      <c r="C117" s="138">
        <v>1123.3516264494851</v>
      </c>
      <c r="D117" s="138">
        <f t="shared" si="8"/>
        <v>-0.94807015261335437</v>
      </c>
      <c r="E117" s="142">
        <v>-1.8099137937757522E-2</v>
      </c>
      <c r="F117" s="143">
        <v>1.360938280790952E-4</v>
      </c>
      <c r="G117" s="139">
        <v>1124.0346992552809</v>
      </c>
      <c r="H117" s="139">
        <f t="shared" si="9"/>
        <v>-0.26499734681760856</v>
      </c>
      <c r="I117" s="141">
        <v>-1.7961653341041963E-2</v>
      </c>
      <c r="J117" s="144">
        <f t="shared" si="10"/>
        <v>1.3907686364639238E-6</v>
      </c>
      <c r="K117" s="138">
        <v>1124.2996966020985</v>
      </c>
      <c r="L117" s="138">
        <f t="shared" si="11"/>
        <v>0</v>
      </c>
      <c r="M117" s="142">
        <f t="shared" si="12"/>
        <v>-1.7963044109678427E-2</v>
      </c>
      <c r="N117" s="143">
        <f t="shared" si="13"/>
        <v>0</v>
      </c>
    </row>
    <row r="118" spans="1:14">
      <c r="A118" s="139">
        <v>1127.225777779493</v>
      </c>
      <c r="B118" s="141">
        <f t="shared" si="7"/>
        <v>2.6025811322708901E-3</v>
      </c>
      <c r="C118" s="138">
        <v>1126.2614579370472</v>
      </c>
      <c r="D118" s="138">
        <f t="shared" si="8"/>
        <v>-0.96431984244577507</v>
      </c>
      <c r="E118" s="142">
        <v>2.590312257577825E-3</v>
      </c>
      <c r="F118" s="143">
        <v>1.2268874693065115E-5</v>
      </c>
      <c r="G118" s="139">
        <v>1126.9609103097534</v>
      </c>
      <c r="H118" s="139">
        <f t="shared" si="9"/>
        <v>-0.26486746973955633</v>
      </c>
      <c r="I118" s="141">
        <v>2.6033102504854121E-3</v>
      </c>
      <c r="J118" s="144">
        <f t="shared" si="10"/>
        <v>7.291182145220329E-7</v>
      </c>
      <c r="K118" s="138">
        <v>1127.225777779493</v>
      </c>
      <c r="L118" s="138">
        <f t="shared" si="11"/>
        <v>0</v>
      </c>
      <c r="M118" s="142">
        <f t="shared" si="12"/>
        <v>2.6025811322708901E-3</v>
      </c>
      <c r="N118" s="143">
        <f t="shared" si="13"/>
        <v>0</v>
      </c>
    </row>
    <row r="119" spans="1:14">
      <c r="A119" s="139">
        <v>1132.5865763301765</v>
      </c>
      <c r="B119" s="141">
        <f t="shared" si="7"/>
        <v>4.7557451722259917E-3</v>
      </c>
      <c r="C119" s="138">
        <v>1131.8202237155915</v>
      </c>
      <c r="D119" s="138">
        <f t="shared" si="8"/>
        <v>-0.76635261458500281</v>
      </c>
      <c r="E119" s="142">
        <v>4.9355908784503516E-3</v>
      </c>
      <c r="F119" s="143">
        <v>-1.798457062243599E-4</v>
      </c>
      <c r="G119" s="139">
        <v>1132.3172235493028</v>
      </c>
      <c r="H119" s="139">
        <f t="shared" si="9"/>
        <v>-0.26935278087375991</v>
      </c>
      <c r="I119" s="141">
        <v>4.7528828999730674E-3</v>
      </c>
      <c r="J119" s="144">
        <f t="shared" si="10"/>
        <v>-2.8622722529243749E-6</v>
      </c>
      <c r="K119" s="138">
        <v>1132.5865763301765</v>
      </c>
      <c r="L119" s="138">
        <f t="shared" si="11"/>
        <v>0</v>
      </c>
      <c r="M119" s="142">
        <f t="shared" si="12"/>
        <v>4.7557451722259917E-3</v>
      </c>
      <c r="N119" s="143">
        <f t="shared" si="13"/>
        <v>0</v>
      </c>
    </row>
    <row r="120" spans="1:14">
      <c r="A120" s="139">
        <v>1121.0583178868606</v>
      </c>
      <c r="B120" s="141">
        <f t="shared" si="7"/>
        <v>-1.0178699522176921E-2</v>
      </c>
      <c r="C120" s="138">
        <v>1120.3942248430442</v>
      </c>
      <c r="D120" s="138">
        <f t="shared" si="8"/>
        <v>-0.66409304381636503</v>
      </c>
      <c r="E120" s="142">
        <v>-1.0095241835348665E-2</v>
      </c>
      <c r="F120" s="143">
        <v>-8.345768682825605E-5</v>
      </c>
      <c r="G120" s="139">
        <v>1120.7913376386318</v>
      </c>
      <c r="H120" s="139">
        <f t="shared" si="9"/>
        <v>-0.26698024822871957</v>
      </c>
      <c r="I120" s="141">
        <v>-1.0179025515961402E-2</v>
      </c>
      <c r="J120" s="144">
        <f t="shared" si="10"/>
        <v>-3.2599378448072702E-7</v>
      </c>
      <c r="K120" s="138">
        <v>1121.0583178868606</v>
      </c>
      <c r="L120" s="138">
        <f t="shared" si="11"/>
        <v>0</v>
      </c>
      <c r="M120" s="142">
        <f t="shared" si="12"/>
        <v>-1.0178699522176921E-2</v>
      </c>
      <c r="N120" s="143">
        <f t="shared" si="13"/>
        <v>0</v>
      </c>
    </row>
    <row r="121" spans="1:14">
      <c r="A121" s="139">
        <v>1117.59575141904</v>
      </c>
      <c r="B121" s="141">
        <f t="shared" si="7"/>
        <v>-3.0886586474353499E-3</v>
      </c>
      <c r="C121" s="138">
        <v>1116.8444121223829</v>
      </c>
      <c r="D121" s="138">
        <f t="shared" si="8"/>
        <v>-0.7513392966570791</v>
      </c>
      <c r="E121" s="142">
        <v>-3.1683604234559368E-3</v>
      </c>
      <c r="F121" s="143">
        <v>7.970177602058693E-5</v>
      </c>
      <c r="G121" s="139">
        <v>1117.3282516624995</v>
      </c>
      <c r="H121" s="139">
        <f t="shared" si="9"/>
        <v>-0.26749975654047375</v>
      </c>
      <c r="I121" s="141">
        <v>-3.0898579064936615E-3</v>
      </c>
      <c r="J121" s="144">
        <f t="shared" si="10"/>
        <v>-1.1992590583115997E-6</v>
      </c>
      <c r="K121" s="138">
        <v>1117.59575141904</v>
      </c>
      <c r="L121" s="138">
        <f t="shared" si="11"/>
        <v>0</v>
      </c>
      <c r="M121" s="142">
        <f t="shared" si="12"/>
        <v>-3.0886586474353499E-3</v>
      </c>
      <c r="N121" s="143">
        <f t="shared" si="13"/>
        <v>0</v>
      </c>
    </row>
    <row r="122" spans="1:14">
      <c r="A122" s="139">
        <v>1128.5950760764761</v>
      </c>
      <c r="B122" s="141">
        <f t="shared" si="7"/>
        <v>9.8419528201229879E-3</v>
      </c>
      <c r="C122" s="138">
        <v>1128.0509530380562</v>
      </c>
      <c r="D122" s="138">
        <f t="shared" si="8"/>
        <v>-0.54412303841991161</v>
      </c>
      <c r="E122" s="142">
        <v>1.0034111102706807E-2</v>
      </c>
      <c r="F122" s="143">
        <v>-1.9215828258381876E-4</v>
      </c>
      <c r="G122" s="139">
        <v>1128.3234806400349</v>
      </c>
      <c r="H122" s="139">
        <f t="shared" si="9"/>
        <v>-0.27159543644120276</v>
      </c>
      <c r="I122" s="141">
        <v>9.8406434824997013E-3</v>
      </c>
      <c r="J122" s="144">
        <f t="shared" si="10"/>
        <v>-1.3093376232866522E-6</v>
      </c>
      <c r="K122" s="138">
        <v>1128.5950760764761</v>
      </c>
      <c r="L122" s="138">
        <f t="shared" si="11"/>
        <v>0</v>
      </c>
      <c r="M122" s="142">
        <f t="shared" si="12"/>
        <v>9.8419528201229879E-3</v>
      </c>
      <c r="N122" s="143">
        <f t="shared" si="13"/>
        <v>0</v>
      </c>
    </row>
    <row r="123" spans="1:14">
      <c r="A123" s="139">
        <v>1138.1713247973219</v>
      </c>
      <c r="B123" s="141">
        <f t="shared" si="7"/>
        <v>8.4851058841558247E-3</v>
      </c>
      <c r="C123" s="138">
        <v>1137.9714006083566</v>
      </c>
      <c r="D123" s="138">
        <f t="shared" si="8"/>
        <v>-0.19992418896526942</v>
      </c>
      <c r="E123" s="142">
        <v>8.794325773656575E-3</v>
      </c>
      <c r="F123" s="143">
        <v>-3.092198895007503E-4</v>
      </c>
      <c r="G123" s="139">
        <v>1137.8932611483351</v>
      </c>
      <c r="H123" s="139">
        <f t="shared" si="9"/>
        <v>-0.27806364898674474</v>
      </c>
      <c r="I123" s="141">
        <v>8.4814157220869432E-3</v>
      </c>
      <c r="J123" s="144">
        <f t="shared" si="10"/>
        <v>-3.6901620688815223E-6</v>
      </c>
      <c r="K123" s="138">
        <v>1138.1713247973219</v>
      </c>
      <c r="L123" s="138">
        <f t="shared" si="11"/>
        <v>0</v>
      </c>
      <c r="M123" s="142">
        <f t="shared" si="12"/>
        <v>8.4851058841558247E-3</v>
      </c>
      <c r="N123" s="143">
        <f t="shared" si="13"/>
        <v>0</v>
      </c>
    </row>
    <row r="124" spans="1:14">
      <c r="A124" s="139">
        <v>1184.0593040053827</v>
      </c>
      <c r="B124" s="141">
        <f t="shared" si="7"/>
        <v>4.0317286341959371E-2</v>
      </c>
      <c r="C124" s="138">
        <v>1184.3859940527079</v>
      </c>
      <c r="D124" s="138">
        <f t="shared" si="8"/>
        <v>0.32669004732520079</v>
      </c>
      <c r="E124" s="142">
        <v>4.0787135265032332E-2</v>
      </c>
      <c r="F124" s="143">
        <v>-4.6984892307296022E-4</v>
      </c>
      <c r="G124" s="139">
        <v>1183.7611863333684</v>
      </c>
      <c r="H124" s="139">
        <f t="shared" si="9"/>
        <v>-0.29811767201431394</v>
      </c>
      <c r="I124" s="141">
        <v>4.030951474195784E-2</v>
      </c>
      <c r="J124" s="144">
        <f t="shared" si="10"/>
        <v>-7.7716000015312647E-6</v>
      </c>
      <c r="K124" s="138">
        <v>1184.0593040053827</v>
      </c>
      <c r="L124" s="138">
        <f t="shared" si="11"/>
        <v>0</v>
      </c>
      <c r="M124" s="142">
        <f t="shared" si="12"/>
        <v>4.0317286341959371E-2</v>
      </c>
      <c r="N124" s="143">
        <f t="shared" si="13"/>
        <v>0</v>
      </c>
    </row>
    <row r="125" spans="1:14">
      <c r="A125" s="139">
        <v>1193.4567242960868</v>
      </c>
      <c r="B125" s="141">
        <f t="shared" si="7"/>
        <v>7.9366128528485895E-3</v>
      </c>
      <c r="C125" s="138">
        <v>1194.0931145453085</v>
      </c>
      <c r="D125" s="138">
        <f t="shared" si="8"/>
        <v>0.63639024922167664</v>
      </c>
      <c r="E125" s="142">
        <v>8.1959095610248858E-3</v>
      </c>
      <c r="F125" s="143">
        <v>-2.5929670817629626E-4</v>
      </c>
      <c r="G125" s="139">
        <v>1193.1520085344484</v>
      </c>
      <c r="H125" s="139">
        <f t="shared" si="9"/>
        <v>-0.30471576163836289</v>
      </c>
      <c r="I125" s="141">
        <v>7.9330377693557896E-3</v>
      </c>
      <c r="J125" s="144">
        <f t="shared" si="10"/>
        <v>-3.5750834927999325E-6</v>
      </c>
      <c r="K125" s="138">
        <v>1193.4567242960868</v>
      </c>
      <c r="L125" s="138">
        <f t="shared" si="11"/>
        <v>0</v>
      </c>
      <c r="M125" s="142">
        <f t="shared" si="12"/>
        <v>7.9366128528485895E-3</v>
      </c>
      <c r="N125" s="143">
        <f t="shared" si="13"/>
        <v>0</v>
      </c>
    </row>
    <row r="126" spans="1:14">
      <c r="A126" s="139">
        <v>1149.106558146726</v>
      </c>
      <c r="B126" s="141">
        <f t="shared" si="7"/>
        <v>-3.7161101233493816E-2</v>
      </c>
      <c r="C126" s="138">
        <v>1149.2608200034401</v>
      </c>
      <c r="D126" s="138">
        <f t="shared" si="8"/>
        <v>0.15426185671412895</v>
      </c>
      <c r="E126" s="142">
        <v>-3.7545057412829791E-2</v>
      </c>
      <c r="F126" s="143">
        <v>3.8395617933597442E-4</v>
      </c>
      <c r="G126" s="139">
        <v>1148.8193939983919</v>
      </c>
      <c r="H126" s="139">
        <f t="shared" si="9"/>
        <v>-0.28716414833411363</v>
      </c>
      <c r="I126" s="141">
        <v>-3.7155881412386349E-2</v>
      </c>
      <c r="J126" s="144">
        <f t="shared" si="10"/>
        <v>5.2198211074674927E-6</v>
      </c>
      <c r="K126" s="138">
        <v>1149.106558146726</v>
      </c>
      <c r="L126" s="138">
        <f t="shared" si="11"/>
        <v>0</v>
      </c>
      <c r="M126" s="142">
        <f t="shared" si="12"/>
        <v>-3.7161101233493816E-2</v>
      </c>
      <c r="N126" s="143">
        <f t="shared" si="13"/>
        <v>0</v>
      </c>
    </row>
    <row r="127" spans="1:14">
      <c r="A127" s="139">
        <v>1174.8858336311403</v>
      </c>
      <c r="B127" s="141">
        <f t="shared" si="7"/>
        <v>2.2434190547124679E-2</v>
      </c>
      <c r="C127" s="138">
        <v>1175.2712846743279</v>
      </c>
      <c r="D127" s="138">
        <f t="shared" si="8"/>
        <v>0.38545104318768608</v>
      </c>
      <c r="E127" s="142">
        <v>2.2632342648564278E-2</v>
      </c>
      <c r="F127" s="143">
        <v>-1.9815210143959983E-4</v>
      </c>
      <c r="G127" s="139">
        <v>1174.5900884917714</v>
      </c>
      <c r="H127" s="139">
        <f t="shared" si="9"/>
        <v>-0.29574513936881885</v>
      </c>
      <c r="I127" s="141">
        <v>2.243232890044301E-2</v>
      </c>
      <c r="J127" s="144">
        <f t="shared" si="10"/>
        <v>-1.8616466816688548E-6</v>
      </c>
      <c r="K127" s="138">
        <v>1174.8858336311405</v>
      </c>
      <c r="L127" s="138">
        <f t="shared" si="11"/>
        <v>0</v>
      </c>
      <c r="M127" s="142">
        <f t="shared" si="12"/>
        <v>2.2434190547124876E-2</v>
      </c>
      <c r="N127" s="143">
        <f t="shared" si="13"/>
        <v>1.9775847626135601E-16</v>
      </c>
    </row>
    <row r="128" spans="1:14">
      <c r="A128" s="139">
        <v>1161.7105493347728</v>
      </c>
      <c r="B128" s="141">
        <f t="shared" si="7"/>
        <v>-1.1214097505667804E-2</v>
      </c>
      <c r="C128" s="138">
        <v>1161.9667813421868</v>
      </c>
      <c r="D128" s="138">
        <f t="shared" si="8"/>
        <v>0.25623200741392793</v>
      </c>
      <c r="E128" s="142">
        <v>-1.1320367906230172E-2</v>
      </c>
      <c r="F128" s="143">
        <v>1.0627040056236832E-4</v>
      </c>
      <c r="G128" s="139">
        <v>1161.4190297523821</v>
      </c>
      <c r="H128" s="139">
        <f t="shared" si="9"/>
        <v>-0.29151958239071973</v>
      </c>
      <c r="I128" s="141">
        <v>-1.1213323582784157E-2</v>
      </c>
      <c r="J128" s="144">
        <f t="shared" si="10"/>
        <v>7.7392288364702688E-7</v>
      </c>
      <c r="K128" s="138">
        <v>1161.7105493347728</v>
      </c>
      <c r="L128" s="138">
        <f t="shared" si="11"/>
        <v>0</v>
      </c>
      <c r="M128" s="142">
        <f t="shared" si="12"/>
        <v>-1.1214097505667995E-2</v>
      </c>
      <c r="N128" s="143">
        <f t="shared" si="13"/>
        <v>-1.9081958235744878E-16</v>
      </c>
    </row>
    <row r="129" spans="1:14">
      <c r="A129" s="139">
        <v>1172.7767274641199</v>
      </c>
      <c r="B129" s="141">
        <f t="shared" si="7"/>
        <v>9.5257619341442695E-3</v>
      </c>
      <c r="C129" s="138">
        <v>1173.09044377845</v>
      </c>
      <c r="D129" s="138">
        <f t="shared" si="8"/>
        <v>0.31371631433012226</v>
      </c>
      <c r="E129" s="142">
        <v>9.5731329112647007E-3</v>
      </c>
      <c r="F129" s="143">
        <v>-4.7370977120431146E-5</v>
      </c>
      <c r="G129" s="139">
        <v>1172.4833548573956</v>
      </c>
      <c r="H129" s="139">
        <f t="shared" si="9"/>
        <v>-0.29337260672423326</v>
      </c>
      <c r="I129" s="141">
        <v>9.5265574453110534E-3</v>
      </c>
      <c r="J129" s="144">
        <f t="shared" si="10"/>
        <v>7.9551116678386324E-7</v>
      </c>
      <c r="K129" s="138">
        <v>1172.7767274641196</v>
      </c>
      <c r="L129" s="138">
        <f t="shared" si="11"/>
        <v>0</v>
      </c>
      <c r="M129" s="142">
        <f t="shared" si="12"/>
        <v>9.5257619341440752E-3</v>
      </c>
      <c r="N129" s="143">
        <f t="shared" si="13"/>
        <v>-1.9428902930940239E-16</v>
      </c>
    </row>
    <row r="130" spans="1:14">
      <c r="A130" s="139">
        <v>1169.4261359545301</v>
      </c>
      <c r="B130" s="141">
        <f t="shared" si="7"/>
        <v>-2.8569730547388312E-3</v>
      </c>
      <c r="C130" s="138">
        <v>1169.8368366148989</v>
      </c>
      <c r="D130" s="138">
        <f t="shared" si="8"/>
        <v>0.41070066036877506</v>
      </c>
      <c r="E130" s="142">
        <v>-2.7735347950422823E-3</v>
      </c>
      <c r="F130" s="143">
        <v>-8.3438259696548903E-5</v>
      </c>
      <c r="G130" s="139">
        <v>1169.1301310610052</v>
      </c>
      <c r="H130" s="139">
        <f t="shared" si="9"/>
        <v>-0.29600489352492332</v>
      </c>
      <c r="I130" s="141">
        <v>-2.8599329640788848E-3</v>
      </c>
      <c r="J130" s="144">
        <f t="shared" si="10"/>
        <v>-2.9599093400536382E-6</v>
      </c>
      <c r="K130" s="138">
        <v>1169.4261359545301</v>
      </c>
      <c r="L130" s="138">
        <f t="shared" si="11"/>
        <v>0</v>
      </c>
      <c r="M130" s="142">
        <f t="shared" si="12"/>
        <v>-2.8569730547386377E-3</v>
      </c>
      <c r="N130" s="143">
        <f t="shared" si="13"/>
        <v>1.9342166757141399E-16</v>
      </c>
    </row>
    <row r="131" spans="1:14">
      <c r="A131" s="139">
        <v>1185.7411376763293</v>
      </c>
      <c r="B131" s="141">
        <f t="shared" si="7"/>
        <v>1.3951288773345515E-2</v>
      </c>
      <c r="C131" s="138">
        <v>1186.2230592725964</v>
      </c>
      <c r="D131" s="138">
        <f t="shared" si="8"/>
        <v>0.48192159626705688</v>
      </c>
      <c r="E131" s="142">
        <v>1.4007271907348701E-2</v>
      </c>
      <c r="F131" s="143">
        <v>-5.5983134003186052E-5</v>
      </c>
      <c r="G131" s="139">
        <v>1185.4409072258259</v>
      </c>
      <c r="H131" s="139">
        <f t="shared" si="9"/>
        <v>-0.30023045050347719</v>
      </c>
      <c r="I131" s="141">
        <v>1.39512067403638E-2</v>
      </c>
      <c r="J131" s="144">
        <f t="shared" si="10"/>
        <v>-8.2032981714788566E-8</v>
      </c>
      <c r="K131" s="138">
        <v>1185.7411376763296</v>
      </c>
      <c r="L131" s="138">
        <f t="shared" si="11"/>
        <v>0</v>
      </c>
      <c r="M131" s="142">
        <f t="shared" si="12"/>
        <v>1.3951288773345711E-2</v>
      </c>
      <c r="N131" s="143">
        <f t="shared" si="13"/>
        <v>1.960237527853792E-16</v>
      </c>
    </row>
    <row r="132" spans="1:14">
      <c r="A132" s="139">
        <v>1195.9104114910876</v>
      </c>
      <c r="B132" s="141">
        <f t="shared" si="7"/>
        <v>8.5763017674218497E-3</v>
      </c>
      <c r="C132" s="138">
        <v>1196.2800863203602</v>
      </c>
      <c r="D132" s="138">
        <f t="shared" si="8"/>
        <v>0.36967482927252604</v>
      </c>
      <c r="E132" s="142">
        <v>8.4781921655871662E-3</v>
      </c>
      <c r="F132" s="143">
        <v>9.8109601834683521E-5</v>
      </c>
      <c r="G132" s="139">
        <v>1195.6104407947398</v>
      </c>
      <c r="H132" s="139">
        <f t="shared" si="9"/>
        <v>-0.29997069634782747</v>
      </c>
      <c r="I132" s="141">
        <v>8.5786929630366285E-3</v>
      </c>
      <c r="J132" s="144">
        <f t="shared" si="10"/>
        <v>2.3911956147787405E-6</v>
      </c>
      <c r="K132" s="138">
        <v>1195.9104114910874</v>
      </c>
      <c r="L132" s="138">
        <f t="shared" si="11"/>
        <v>0</v>
      </c>
      <c r="M132" s="142">
        <f t="shared" si="12"/>
        <v>8.5763017674214646E-3</v>
      </c>
      <c r="N132" s="143">
        <f t="shared" si="13"/>
        <v>-3.8510861166685117E-16</v>
      </c>
    </row>
    <row r="133" spans="1:14">
      <c r="A133" s="139">
        <v>1176.0284198477823</v>
      </c>
      <c r="B133" s="141">
        <f t="shared" si="7"/>
        <v>-1.6624984156226257E-2</v>
      </c>
      <c r="C133" s="138">
        <v>1176.4683686611165</v>
      </c>
      <c r="D133" s="138">
        <f t="shared" si="8"/>
        <v>0.43994881333424019</v>
      </c>
      <c r="E133" s="142">
        <v>-1.6561102943862031E-2</v>
      </c>
      <c r="F133" s="143">
        <v>-6.3881212364225171E-5</v>
      </c>
      <c r="G133" s="139">
        <v>1175.7329344625691</v>
      </c>
      <c r="H133" s="139">
        <f t="shared" si="9"/>
        <v>-0.29548538521316914</v>
      </c>
      <c r="I133" s="141">
        <v>-1.6625403771949186E-2</v>
      </c>
      <c r="J133" s="144">
        <f t="shared" si="10"/>
        <v>-4.1961572292900651E-7</v>
      </c>
      <c r="K133" s="138">
        <v>1176.0284198477821</v>
      </c>
      <c r="L133" s="138">
        <f t="shared" si="11"/>
        <v>0</v>
      </c>
      <c r="M133" s="142">
        <f t="shared" si="12"/>
        <v>-1.662498415622626E-2</v>
      </c>
      <c r="N133" s="143">
        <f t="shared" si="13"/>
        <v>0</v>
      </c>
    </row>
    <row r="134" spans="1:14">
      <c r="A134" s="139">
        <v>1189.7777594163499</v>
      </c>
      <c r="B134" s="141">
        <f t="shared" si="7"/>
        <v>1.1691332740366298E-2</v>
      </c>
      <c r="C134" s="138">
        <v>1190.3714139866522</v>
      </c>
      <c r="D134" s="138">
        <f t="shared" si="8"/>
        <v>0.59365457030230573</v>
      </c>
      <c r="E134" s="142">
        <v>1.1817610822259583E-2</v>
      </c>
      <c r="F134" s="143">
        <v>-1.2627808189328432E-4</v>
      </c>
      <c r="G134" s="139">
        <v>1189.4754161873573</v>
      </c>
      <c r="H134" s="139">
        <f t="shared" si="9"/>
        <v>-0.30234322899264043</v>
      </c>
      <c r="I134" s="141">
        <v>1.168843818351476E-2</v>
      </c>
      <c r="J134" s="144">
        <f t="shared" si="10"/>
        <v>-2.8945568515386516E-6</v>
      </c>
      <c r="K134" s="138">
        <v>1189.7777594163501</v>
      </c>
      <c r="L134" s="138">
        <f t="shared" si="11"/>
        <v>0</v>
      </c>
      <c r="M134" s="142">
        <f t="shared" si="12"/>
        <v>1.1691332740366687E-2</v>
      </c>
      <c r="N134" s="143">
        <f t="shared" si="13"/>
        <v>3.8857805861880479E-16</v>
      </c>
    </row>
    <row r="135" spans="1:14">
      <c r="A135" s="139">
        <v>1178.5558470017047</v>
      </c>
      <c r="B135" s="141">
        <f t="shared" si="7"/>
        <v>-9.4319399785638587E-3</v>
      </c>
      <c r="C135" s="138">
        <v>1181.8966858413717</v>
      </c>
      <c r="D135" s="138">
        <f t="shared" si="8"/>
        <v>3.3408388396669579</v>
      </c>
      <c r="E135" s="142">
        <v>-7.119398236301715E-3</v>
      </c>
      <c r="F135" s="143">
        <v>-2.3125417422621437E-3</v>
      </c>
      <c r="G135" s="139">
        <v>1178.2563554559008</v>
      </c>
      <c r="H135" s="139">
        <f t="shared" si="9"/>
        <v>-0.29949154580390314</v>
      </c>
      <c r="I135" s="141">
        <v>-9.4319399785638986E-3</v>
      </c>
      <c r="J135" s="144">
        <f t="shared" si="10"/>
        <v>-3.9898639947466563E-17</v>
      </c>
      <c r="K135" s="138">
        <v>1178.5558470017047</v>
      </c>
      <c r="L135" s="138">
        <f t="shared" si="11"/>
        <v>0</v>
      </c>
      <c r="M135" s="142">
        <f t="shared" si="12"/>
        <v>-9.4319399785640478E-3</v>
      </c>
      <c r="N135" s="143">
        <f t="shared" si="13"/>
        <v>-1.8908485888147197E-16</v>
      </c>
    </row>
    <row r="136" spans="1:14">
      <c r="A136" s="139">
        <v>1183.501377341044</v>
      </c>
      <c r="B136" s="141">
        <f t="shared" si="7"/>
        <v>4.1962630382946153E-3</v>
      </c>
      <c r="C136" s="138">
        <v>1185.1502930049232</v>
      </c>
      <c r="D136" s="138">
        <f t="shared" si="8"/>
        <v>1.6489156638792792</v>
      </c>
      <c r="E136" s="142">
        <v>2.7528693518887328E-3</v>
      </c>
      <c r="F136" s="143">
        <v>1.4433936864058825E-3</v>
      </c>
      <c r="G136" s="139">
        <v>1183.200084890846</v>
      </c>
      <c r="H136" s="139">
        <f t="shared" si="9"/>
        <v>-0.30129245019793416</v>
      </c>
      <c r="I136" s="141">
        <v>4.1958012040871672E-3</v>
      </c>
      <c r="J136" s="144">
        <f t="shared" si="10"/>
        <v>-4.6183420744812242E-7</v>
      </c>
      <c r="K136" s="138">
        <v>1183.5013773410437</v>
      </c>
      <c r="L136" s="138">
        <f t="shared" si="11"/>
        <v>0</v>
      </c>
      <c r="M136" s="142">
        <f t="shared" si="12"/>
        <v>4.1962630382944219E-3</v>
      </c>
      <c r="N136" s="143">
        <f t="shared" si="13"/>
        <v>-1.9342166757141399E-16</v>
      </c>
    </row>
    <row r="137" spans="1:14">
      <c r="A137" s="139">
        <v>1157.4703921722296</v>
      </c>
      <c r="B137" s="141">
        <f t="shared" si="7"/>
        <v>-2.1994892162523563E-2</v>
      </c>
      <c r="C137" s="138">
        <v>1154.4343708662902</v>
      </c>
      <c r="D137" s="138">
        <f t="shared" si="8"/>
        <v>-3.0360213059393573</v>
      </c>
      <c r="E137" s="142">
        <v>-2.5917322317622216E-2</v>
      </c>
      <c r="F137" s="143">
        <v>3.9224301550986537E-3</v>
      </c>
      <c r="G137" s="139">
        <v>1157.1775600573508</v>
      </c>
      <c r="H137" s="139">
        <f t="shared" si="9"/>
        <v>-0.29283211487881999</v>
      </c>
      <c r="I137" s="141">
        <v>-2.199334260181017E-2</v>
      </c>
      <c r="J137" s="144">
        <f t="shared" si="10"/>
        <v>1.5495607133923783E-6</v>
      </c>
      <c r="K137" s="138">
        <v>1157.4703921722298</v>
      </c>
      <c r="L137" s="138">
        <f t="shared" si="11"/>
        <v>0</v>
      </c>
      <c r="M137" s="142">
        <f t="shared" si="12"/>
        <v>-2.1994892162523181E-2</v>
      </c>
      <c r="N137" s="143">
        <f t="shared" si="13"/>
        <v>3.8163916471489756E-16</v>
      </c>
    </row>
    <row r="138" spans="1:14">
      <c r="A138" s="139">
        <v>1132.0655510030913</v>
      </c>
      <c r="B138" s="141">
        <f t="shared" si="7"/>
        <v>-2.1948588353487758E-2</v>
      </c>
      <c r="C138" s="138">
        <v>1126.1126167012351</v>
      </c>
      <c r="D138" s="138">
        <f t="shared" si="8"/>
        <v>-5.9529343018562031</v>
      </c>
      <c r="E138" s="142">
        <v>-2.4533013638360787E-2</v>
      </c>
      <c r="F138" s="143">
        <v>2.5844252848730292E-3</v>
      </c>
      <c r="G138" s="139">
        <v>1131.7784097230874</v>
      </c>
      <c r="H138" s="139">
        <f t="shared" si="9"/>
        <v>-0.28714128000387973</v>
      </c>
      <c r="I138" s="141">
        <v>-2.1949224743871253E-2</v>
      </c>
      <c r="J138" s="144">
        <f t="shared" si="10"/>
        <v>-6.3639038349466714E-7</v>
      </c>
      <c r="K138" s="138">
        <v>1132.0655510030911</v>
      </c>
      <c r="L138" s="138">
        <f t="shared" si="11"/>
        <v>0</v>
      </c>
      <c r="M138" s="142">
        <f t="shared" si="12"/>
        <v>-2.1948588353488147E-2</v>
      </c>
      <c r="N138" s="143">
        <f t="shared" si="13"/>
        <v>-3.8857805861880479E-16</v>
      </c>
    </row>
    <row r="139" spans="1:14">
      <c r="A139" s="139">
        <v>1138.9959939342045</v>
      </c>
      <c r="B139" s="141">
        <f t="shared" si="7"/>
        <v>6.1219449041377315E-3</v>
      </c>
      <c r="C139" s="138">
        <v>1138.5576808434025</v>
      </c>
      <c r="D139" s="138">
        <f t="shared" si="8"/>
        <v>-0.43831309080201208</v>
      </c>
      <c r="E139" s="142">
        <v>1.1051349534314999E-2</v>
      </c>
      <c r="F139" s="143">
        <v>-4.9294046301772672E-3</v>
      </c>
      <c r="G139" s="139">
        <v>1138.7056798489841</v>
      </c>
      <c r="H139" s="139">
        <f t="shared" si="9"/>
        <v>-0.29031408522041602</v>
      </c>
      <c r="I139" s="141">
        <v>6.1206947105410933E-3</v>
      </c>
      <c r="J139" s="144">
        <f t="shared" si="10"/>
        <v>-1.2501935966382355E-6</v>
      </c>
      <c r="K139" s="138">
        <v>1138.9959939342043</v>
      </c>
      <c r="L139" s="138">
        <f t="shared" si="11"/>
        <v>0</v>
      </c>
      <c r="M139" s="142">
        <f t="shared" si="12"/>
        <v>6.1219449041377333E-3</v>
      </c>
      <c r="N139" s="143">
        <f t="shared" si="13"/>
        <v>0</v>
      </c>
    </row>
    <row r="140" spans="1:14">
      <c r="A140" s="139">
        <v>1133.1993878109579</v>
      </c>
      <c r="B140" s="141">
        <f t="shared" si="7"/>
        <v>-5.0892243292486022E-3</v>
      </c>
      <c r="C140" s="138">
        <v>1128.8919995905073</v>
      </c>
      <c r="D140" s="138">
        <f t="shared" si="8"/>
        <v>-4.307388220450548</v>
      </c>
      <c r="E140" s="142">
        <v>-8.4894084994755776E-3</v>
      </c>
      <c r="F140" s="143">
        <v>3.4001841702269754E-3</v>
      </c>
      <c r="G140" s="139">
        <v>1132.9117415282944</v>
      </c>
      <c r="H140" s="139">
        <f t="shared" si="9"/>
        <v>-0.28764628266344516</v>
      </c>
      <c r="I140" s="141">
        <v>-5.0881789941173141E-3</v>
      </c>
      <c r="J140" s="144">
        <f t="shared" si="10"/>
        <v>1.0453351312880374E-6</v>
      </c>
      <c r="K140" s="138">
        <v>1133.1993878109579</v>
      </c>
      <c r="L140" s="138">
        <f t="shared" si="11"/>
        <v>0</v>
      </c>
      <c r="M140" s="142">
        <f t="shared" si="12"/>
        <v>-5.0892243292484035E-3</v>
      </c>
      <c r="N140" s="143">
        <f t="shared" si="13"/>
        <v>1.9862583799934441E-16</v>
      </c>
    </row>
    <row r="141" spans="1:14">
      <c r="A141" s="139">
        <v>1133.2851339068159</v>
      </c>
      <c r="B141" s="141">
        <f t="shared" si="7"/>
        <v>7.5667262778551095E-5</v>
      </c>
      <c r="C141" s="138">
        <v>1126.0711774615299</v>
      </c>
      <c r="D141" s="138">
        <f t="shared" si="8"/>
        <v>-7.2139564452859304</v>
      </c>
      <c r="E141" s="142">
        <v>-2.4987528745004997E-3</v>
      </c>
      <c r="F141" s="143">
        <v>2.574420137279051E-3</v>
      </c>
      <c r="G141" s="139">
        <v>1132.9965943913976</v>
      </c>
      <c r="H141" s="139">
        <f t="shared" si="9"/>
        <v>-0.28853951541827882</v>
      </c>
      <c r="I141" s="141">
        <v>7.4898034853699259E-5</v>
      </c>
      <c r="J141" s="144">
        <f t="shared" si="10"/>
        <v>-7.6922792485183589E-7</v>
      </c>
      <c r="K141" s="138">
        <v>1133.2851339068161</v>
      </c>
      <c r="L141" s="138">
        <f t="shared" si="11"/>
        <v>0</v>
      </c>
      <c r="M141" s="142">
        <f t="shared" si="12"/>
        <v>7.566726277875174E-5</v>
      </c>
      <c r="N141" s="143">
        <f t="shared" si="13"/>
        <v>2.0064516454559866E-16</v>
      </c>
    </row>
    <row r="142" spans="1:14">
      <c r="A142" s="139">
        <v>1119.6402089363924</v>
      </c>
      <c r="B142" s="141">
        <f t="shared" si="7"/>
        <v>-1.2040151734263788E-2</v>
      </c>
      <c r="C142" s="138">
        <v>1111.4391415443106</v>
      </c>
      <c r="D142" s="138">
        <f t="shared" si="8"/>
        <v>-8.201067392081768</v>
      </c>
      <c r="E142" s="142">
        <v>-1.2993881923346919E-2</v>
      </c>
      <c r="F142" s="143">
        <v>9.5373018908313095E-4</v>
      </c>
      <c r="G142" s="139">
        <v>1119.3550264247192</v>
      </c>
      <c r="H142" s="139">
        <f t="shared" si="9"/>
        <v>-0.28518251167315611</v>
      </c>
      <c r="I142" s="141">
        <v>-1.2040255049492115E-2</v>
      </c>
      <c r="J142" s="144">
        <f t="shared" si="10"/>
        <v>-1.033152283273775E-7</v>
      </c>
      <c r="K142" s="138">
        <v>1119.6402089363924</v>
      </c>
      <c r="L142" s="138">
        <f t="shared" si="11"/>
        <v>0</v>
      </c>
      <c r="M142" s="142">
        <f t="shared" si="12"/>
        <v>-1.2040151734263985E-2</v>
      </c>
      <c r="N142" s="143">
        <f t="shared" si="13"/>
        <v>-1.9775847626135601E-16</v>
      </c>
    </row>
    <row r="143" spans="1:14">
      <c r="A143" s="139">
        <v>1141.5881045619519</v>
      </c>
      <c r="B143" s="141">
        <f t="shared" ref="B143:B206" si="14">(A143-A142)/A142</f>
        <v>1.9602632569268905E-2</v>
      </c>
      <c r="C143" s="138">
        <v>1139.0733443573868</v>
      </c>
      <c r="D143" s="138">
        <f t="shared" ref="D143:D206" si="15">C143-A143</f>
        <v>-2.5147602045651638</v>
      </c>
      <c r="E143" s="142">
        <v>2.486344216263546E-2</v>
      </c>
      <c r="F143" s="143">
        <v>-5.2608095933665555E-3</v>
      </c>
      <c r="G143" s="139">
        <v>1141.2978928104119</v>
      </c>
      <c r="H143" s="139">
        <f t="shared" ref="H143:H206" si="16">G143-A143</f>
        <v>-0.29021175154002776</v>
      </c>
      <c r="I143" s="141">
        <v>1.9603133829469103E-2</v>
      </c>
      <c r="J143" s="144">
        <f t="shared" ref="J143:J206" si="17">I143-B143</f>
        <v>5.0126020019816697E-7</v>
      </c>
      <c r="K143" s="138">
        <v>1141.5881045619519</v>
      </c>
      <c r="L143" s="138">
        <f t="shared" ref="L143:L206" si="18">K143-A143</f>
        <v>0</v>
      </c>
      <c r="M143" s="142">
        <f t="shared" ref="M143:M206" si="19">(K143-K142)/K142</f>
        <v>1.9602632569268905E-2</v>
      </c>
      <c r="N143" s="143">
        <f t="shared" ref="N143:N206" si="20">M143-B143</f>
        <v>0</v>
      </c>
    </row>
    <row r="144" spans="1:14">
      <c r="A144" s="139">
        <v>1151.78984312072</v>
      </c>
      <c r="B144" s="141">
        <f t="shared" si="14"/>
        <v>8.9364443427541219E-3</v>
      </c>
      <c r="C144" s="138">
        <v>1146.777642671278</v>
      </c>
      <c r="D144" s="138">
        <f t="shared" si="15"/>
        <v>-5.0122004494419343</v>
      </c>
      <c r="E144" s="142">
        <v>6.7636542914957772E-3</v>
      </c>
      <c r="F144" s="143">
        <v>2.1727900512583448E-3</v>
      </c>
      <c r="G144" s="139">
        <v>1151.4970389299178</v>
      </c>
      <c r="H144" s="139">
        <f t="shared" si="16"/>
        <v>-0.29280419080214415</v>
      </c>
      <c r="I144" s="141">
        <v>8.9364452381409804E-3</v>
      </c>
      <c r="J144" s="144">
        <f t="shared" si="17"/>
        <v>8.9538685840717669E-10</v>
      </c>
      <c r="K144" s="138">
        <v>1151.7898431207202</v>
      </c>
      <c r="L144" s="138">
        <f t="shared" si="18"/>
        <v>0</v>
      </c>
      <c r="M144" s="142">
        <f t="shared" si="19"/>
        <v>8.9364443427543214E-3</v>
      </c>
      <c r="N144" s="143">
        <f t="shared" si="20"/>
        <v>1.9949319973733282E-16</v>
      </c>
    </row>
    <row r="145" spans="1:14">
      <c r="A145" s="139">
        <v>1160.1344897639117</v>
      </c>
      <c r="B145" s="141">
        <f t="shared" si="14"/>
        <v>7.2449385563101371E-3</v>
      </c>
      <c r="C145" s="138">
        <v>1158.3693985026459</v>
      </c>
      <c r="D145" s="138">
        <f t="shared" si="15"/>
        <v>-1.7650912612657521</v>
      </c>
      <c r="E145" s="142">
        <v>1.0108111110682551E-2</v>
      </c>
      <c r="F145" s="143">
        <v>-2.8631725543724141E-3</v>
      </c>
      <c r="G145" s="139">
        <v>1159.8407637804837</v>
      </c>
      <c r="H145" s="139">
        <f t="shared" si="16"/>
        <v>-0.29372598342797573</v>
      </c>
      <c r="I145" s="141">
        <v>7.2459802921592152E-3</v>
      </c>
      <c r="J145" s="144">
        <f t="shared" si="17"/>
        <v>1.0417358490780876E-6</v>
      </c>
      <c r="K145" s="138">
        <v>1160.1344897639115</v>
      </c>
      <c r="L145" s="138">
        <f t="shared" si="18"/>
        <v>0</v>
      </c>
      <c r="M145" s="142">
        <f t="shared" si="19"/>
        <v>7.2449385563097416E-3</v>
      </c>
      <c r="N145" s="143">
        <f t="shared" si="20"/>
        <v>-3.9551695252271202E-16</v>
      </c>
    </row>
    <row r="146" spans="1:14">
      <c r="A146" s="139">
        <v>1162.7985873555936</v>
      </c>
      <c r="B146" s="141">
        <f t="shared" si="14"/>
        <v>2.2963696150642087E-3</v>
      </c>
      <c r="C146" s="138">
        <v>1162.3044261390021</v>
      </c>
      <c r="D146" s="138">
        <f t="shared" si="15"/>
        <v>-0.49416121659146484</v>
      </c>
      <c r="E146" s="142">
        <v>3.3970403926784718E-3</v>
      </c>
      <c r="F146" s="143">
        <v>-1.1006707776142631E-3</v>
      </c>
      <c r="G146" s="139">
        <v>1162.5039675036166</v>
      </c>
      <c r="H146" s="139">
        <f t="shared" si="16"/>
        <v>-0.2946198519769041</v>
      </c>
      <c r="I146" s="141">
        <v>2.2961804812345662E-3</v>
      </c>
      <c r="J146" s="144">
        <f t="shared" si="17"/>
        <v>-1.8913382964251199E-7</v>
      </c>
      <c r="K146" s="138">
        <v>1162.7985873555936</v>
      </c>
      <c r="L146" s="138">
        <f t="shared" si="18"/>
        <v>0</v>
      </c>
      <c r="M146" s="142">
        <f t="shared" si="19"/>
        <v>2.2963696150644052E-3</v>
      </c>
      <c r="N146" s="143">
        <f t="shared" si="20"/>
        <v>1.964574336543734E-16</v>
      </c>
    </row>
    <row r="147" spans="1:14">
      <c r="A147" s="139">
        <v>1157.0043753520943</v>
      </c>
      <c r="B147" s="141">
        <f t="shared" si="14"/>
        <v>-4.9829885128054238E-3</v>
      </c>
      <c r="C147" s="138">
        <v>1152.6387448861071</v>
      </c>
      <c r="D147" s="138">
        <f t="shared" si="15"/>
        <v>-4.3656304659871239</v>
      </c>
      <c r="E147" s="142">
        <v>-8.3159635595666387E-3</v>
      </c>
      <c r="F147" s="143">
        <v>3.3329750467612149E-3</v>
      </c>
      <c r="G147" s="139">
        <v>1156.7100291829272</v>
      </c>
      <c r="H147" s="139">
        <f t="shared" si="16"/>
        <v>-0.29434616916705636</v>
      </c>
      <c r="I147" s="141">
        <v>-4.9840159540543022E-3</v>
      </c>
      <c r="J147" s="144">
        <f t="shared" si="17"/>
        <v>-1.0274412488783802E-6</v>
      </c>
      <c r="K147" s="138">
        <v>1157.004375352094</v>
      </c>
      <c r="L147" s="138">
        <f t="shared" si="18"/>
        <v>0</v>
      </c>
      <c r="M147" s="142">
        <f t="shared" si="19"/>
        <v>-4.982988512805619E-3</v>
      </c>
      <c r="N147" s="143">
        <f t="shared" si="20"/>
        <v>-1.951563910473908E-16</v>
      </c>
    </row>
    <row r="148" spans="1:14">
      <c r="A148" s="139">
        <v>1157.0460513401495</v>
      </c>
      <c r="B148" s="141">
        <f t="shared" si="14"/>
        <v>3.6020596760942166E-5</v>
      </c>
      <c r="C148" s="138">
        <v>1151.2283338216182</v>
      </c>
      <c r="D148" s="138">
        <f t="shared" si="15"/>
        <v>-5.8177175185312535</v>
      </c>
      <c r="E148" s="142">
        <v>-1.2236366951453551E-3</v>
      </c>
      <c r="F148" s="143">
        <v>1.2596572919062973E-3</v>
      </c>
      <c r="G148" s="139">
        <v>1156.7524556144783</v>
      </c>
      <c r="H148" s="139">
        <f t="shared" si="16"/>
        <v>-0.29359572567113901</v>
      </c>
      <c r="I148" s="141">
        <v>3.6678536954581388E-5</v>
      </c>
      <c r="J148" s="144">
        <f t="shared" si="17"/>
        <v>6.5794019363922155E-7</v>
      </c>
      <c r="K148" s="138">
        <v>1157.0460513401492</v>
      </c>
      <c r="L148" s="138">
        <f t="shared" si="18"/>
        <v>0</v>
      </c>
      <c r="M148" s="142">
        <f t="shared" si="19"/>
        <v>3.6020596760942173E-5</v>
      </c>
      <c r="N148" s="143">
        <f t="shared" si="20"/>
        <v>0</v>
      </c>
    </row>
    <row r="149" spans="1:14">
      <c r="A149" s="139">
        <v>1155.6015366521926</v>
      </c>
      <c r="B149" s="141">
        <f t="shared" si="14"/>
        <v>-1.2484504711663942E-3</v>
      </c>
      <c r="C149" s="138">
        <v>1147.2518669455569</v>
      </c>
      <c r="D149" s="138">
        <f t="shared" si="15"/>
        <v>-8.3496697066357228</v>
      </c>
      <c r="E149" s="142">
        <v>-3.4541078943575105E-3</v>
      </c>
      <c r="F149" s="143">
        <v>2.2056574231911165E-3</v>
      </c>
      <c r="G149" s="139">
        <v>1155.3074365596558</v>
      </c>
      <c r="H149" s="139">
        <f t="shared" si="16"/>
        <v>-0.29410009253683711</v>
      </c>
      <c r="I149" s="141">
        <v>-1.24920336050198E-3</v>
      </c>
      <c r="J149" s="144">
        <f t="shared" si="17"/>
        <v>-7.5288933558577409E-7</v>
      </c>
      <c r="K149" s="138">
        <v>1155.6015366521926</v>
      </c>
      <c r="L149" s="138">
        <f t="shared" si="18"/>
        <v>0</v>
      </c>
      <c r="M149" s="142">
        <f t="shared" si="19"/>
        <v>-1.248450471166198E-3</v>
      </c>
      <c r="N149" s="143">
        <f t="shared" si="20"/>
        <v>1.962405932198763E-16</v>
      </c>
    </row>
    <row r="150" spans="1:14">
      <c r="A150" s="139">
        <v>1103.5722714101905</v>
      </c>
      <c r="B150" s="141">
        <f t="shared" si="14"/>
        <v>-4.5023534143725896E-2</v>
      </c>
      <c r="C150" s="138">
        <v>1090.6497978551522</v>
      </c>
      <c r="D150" s="138">
        <f t="shared" si="15"/>
        <v>-12.922473555038323</v>
      </c>
      <c r="E150" s="142">
        <v>-4.9337090416860289E-2</v>
      </c>
      <c r="F150" s="143">
        <v>4.3135562731343932E-3</v>
      </c>
      <c r="G150" s="139">
        <v>1103.2909512228189</v>
      </c>
      <c r="H150" s="139">
        <f t="shared" si="16"/>
        <v>-0.28132018737164799</v>
      </c>
      <c r="I150" s="141">
        <v>-4.5023933622148883E-2</v>
      </c>
      <c r="J150" s="144">
        <f t="shared" si="17"/>
        <v>-3.9947842298687641E-7</v>
      </c>
      <c r="K150" s="138">
        <v>1103.5722714101905</v>
      </c>
      <c r="L150" s="138">
        <f t="shared" si="18"/>
        <v>0</v>
      </c>
      <c r="M150" s="142">
        <f t="shared" si="19"/>
        <v>-4.5023534143725896E-2</v>
      </c>
      <c r="N150" s="143">
        <f t="shared" si="20"/>
        <v>0</v>
      </c>
    </row>
    <row r="151" spans="1:14">
      <c r="A151" s="139">
        <v>1094.119310695517</v>
      </c>
      <c r="B151" s="141">
        <f t="shared" si="14"/>
        <v>-8.5657831023555186E-3</v>
      </c>
      <c r="C151" s="138">
        <v>1081.1084343213724</v>
      </c>
      <c r="D151" s="138">
        <f t="shared" si="15"/>
        <v>-13.010876374144573</v>
      </c>
      <c r="E151" s="142">
        <v>-8.7483292552234405E-3</v>
      </c>
      <c r="F151" s="143">
        <v>1.8254615286792189E-4</v>
      </c>
      <c r="G151" s="139">
        <v>1093.8424588971993</v>
      </c>
      <c r="H151" s="139">
        <f t="shared" si="16"/>
        <v>-0.27685179831769346</v>
      </c>
      <c r="I151" s="141">
        <v>-8.5639171744746334E-3</v>
      </c>
      <c r="J151" s="144">
        <f t="shared" si="17"/>
        <v>1.8659278808851737E-6</v>
      </c>
      <c r="K151" s="138">
        <v>1094.119310695517</v>
      </c>
      <c r="L151" s="138">
        <f t="shared" si="18"/>
        <v>0</v>
      </c>
      <c r="M151" s="142">
        <f t="shared" si="19"/>
        <v>-8.5657831023555186E-3</v>
      </c>
      <c r="N151" s="143">
        <f t="shared" si="20"/>
        <v>0</v>
      </c>
    </row>
    <row r="152" spans="1:14">
      <c r="A152" s="139">
        <v>1061.1905876912158</v>
      </c>
      <c r="B152" s="141">
        <f t="shared" si="14"/>
        <v>-3.0096098919384643E-2</v>
      </c>
      <c r="C152" s="138">
        <v>1042.7772232274326</v>
      </c>
      <c r="D152" s="138">
        <f t="shared" si="15"/>
        <v>-18.413364463783182</v>
      </c>
      <c r="E152" s="142">
        <v>-3.5455473176472706E-2</v>
      </c>
      <c r="F152" s="143">
        <v>5.3593742570880627E-3</v>
      </c>
      <c r="G152" s="139">
        <v>1060.9212282679612</v>
      </c>
      <c r="H152" s="139">
        <f t="shared" si="16"/>
        <v>-0.26935942325462747</v>
      </c>
      <c r="I152" s="141">
        <v>-3.0096866657040356E-2</v>
      </c>
      <c r="J152" s="144">
        <f t="shared" si="17"/>
        <v>-7.6773765571302999E-7</v>
      </c>
      <c r="K152" s="138">
        <v>1061.1905876912156</v>
      </c>
      <c r="L152" s="138">
        <f t="shared" si="18"/>
        <v>0</v>
      </c>
      <c r="M152" s="142">
        <f t="shared" si="19"/>
        <v>-3.0096098919384851E-2</v>
      </c>
      <c r="N152" s="143">
        <f t="shared" si="20"/>
        <v>-2.0816681711721685E-16</v>
      </c>
    </row>
    <row r="153" spans="1:14">
      <c r="A153" s="139">
        <v>1077.0752694212408</v>
      </c>
      <c r="B153" s="141">
        <f t="shared" si="14"/>
        <v>1.4968735978505617E-2</v>
      </c>
      <c r="C153" s="138">
        <v>1058.1382497363361</v>
      </c>
      <c r="D153" s="138">
        <f t="shared" si="15"/>
        <v>-18.937019684904726</v>
      </c>
      <c r="E153" s="142">
        <v>1.4730880351759654E-2</v>
      </c>
      <c r="F153" s="143">
        <v>2.3785562674596278E-4</v>
      </c>
      <c r="G153" s="139">
        <v>1076.8008955148998</v>
      </c>
      <c r="H153" s="139">
        <f t="shared" si="16"/>
        <v>-0.27437390634099756</v>
      </c>
      <c r="I153" s="141">
        <v>1.4967809884305435E-2</v>
      </c>
      <c r="J153" s="144">
        <f t="shared" si="17"/>
        <v>-9.260942001824285E-7</v>
      </c>
      <c r="K153" s="138">
        <v>1077.0752694212406</v>
      </c>
      <c r="L153" s="138">
        <f t="shared" si="18"/>
        <v>0</v>
      </c>
      <c r="M153" s="142">
        <f t="shared" si="19"/>
        <v>1.4968735978505621E-2</v>
      </c>
      <c r="N153" s="143">
        <f t="shared" si="20"/>
        <v>0</v>
      </c>
    </row>
    <row r="154" spans="1:14">
      <c r="A154" s="139">
        <v>1081.7797147246763</v>
      </c>
      <c r="B154" s="141">
        <f t="shared" si="14"/>
        <v>4.3677962320714872E-3</v>
      </c>
      <c r="C154" s="138">
        <v>1063.6141370354703</v>
      </c>
      <c r="D154" s="138">
        <f t="shared" si="15"/>
        <v>-18.165577689205975</v>
      </c>
      <c r="E154" s="142">
        <v>5.1750206558535189E-3</v>
      </c>
      <c r="F154" s="143">
        <v>-8.0722442378203165E-4</v>
      </c>
      <c r="G154" s="139">
        <v>1081.503928461934</v>
      </c>
      <c r="H154" s="139">
        <f t="shared" si="16"/>
        <v>-0.27578626274225826</v>
      </c>
      <c r="I154" s="141">
        <v>4.3675975443773583E-3</v>
      </c>
      <c r="J154" s="144">
        <f t="shared" si="17"/>
        <v>-1.9868769412893783E-7</v>
      </c>
      <c r="K154" s="138">
        <v>1081.7797147246763</v>
      </c>
      <c r="L154" s="138">
        <f t="shared" si="18"/>
        <v>0</v>
      </c>
      <c r="M154" s="142">
        <f t="shared" si="19"/>
        <v>4.3677962320716988E-3</v>
      </c>
      <c r="N154" s="143">
        <f t="shared" si="20"/>
        <v>2.1163626406917047E-16</v>
      </c>
    </row>
    <row r="155" spans="1:14">
      <c r="A155" s="139">
        <v>1081.2255576889352</v>
      </c>
      <c r="B155" s="141">
        <f t="shared" si="14"/>
        <v>-5.1226421442203309E-4</v>
      </c>
      <c r="C155" s="138">
        <v>1064.6393331842646</v>
      </c>
      <c r="D155" s="138">
        <f t="shared" si="15"/>
        <v>-16.586224504670554</v>
      </c>
      <c r="E155" s="142">
        <v>9.6387976907842134E-4</v>
      </c>
      <c r="F155" s="143">
        <v>-1.4761439835004543E-3</v>
      </c>
      <c r="G155" s="139">
        <v>1080.9515447244071</v>
      </c>
      <c r="H155" s="139">
        <f t="shared" si="16"/>
        <v>-0.2740129645280831</v>
      </c>
      <c r="I155" s="141">
        <v>-5.1075518358266849E-4</v>
      </c>
      <c r="J155" s="144">
        <f t="shared" si="17"/>
        <v>1.5090308393646062E-6</v>
      </c>
      <c r="K155" s="138">
        <v>1081.2255576889352</v>
      </c>
      <c r="L155" s="138">
        <f t="shared" si="18"/>
        <v>0</v>
      </c>
      <c r="M155" s="142">
        <f t="shared" si="19"/>
        <v>-5.1226421442203309E-4</v>
      </c>
      <c r="N155" s="143">
        <f t="shared" si="20"/>
        <v>0</v>
      </c>
    </row>
    <row r="156" spans="1:14">
      <c r="A156" s="139">
        <v>1110.4283332576222</v>
      </c>
      <c r="B156" s="141">
        <f t="shared" si="14"/>
        <v>2.7008957900612758E-2</v>
      </c>
      <c r="C156" s="138">
        <v>1099.675497874948</v>
      </c>
      <c r="D156" s="138">
        <f t="shared" si="15"/>
        <v>-10.75283538267422</v>
      </c>
      <c r="E156" s="142">
        <v>3.2908951978969744E-2</v>
      </c>
      <c r="F156" s="143">
        <v>-5.8999940783569862E-3</v>
      </c>
      <c r="G156" s="139">
        <v>1110.1472305870107</v>
      </c>
      <c r="H156" s="139">
        <f t="shared" si="16"/>
        <v>-0.28110267061151717</v>
      </c>
      <c r="I156" s="141">
        <v>2.7009245701246604E-2</v>
      </c>
      <c r="J156" s="144">
        <f t="shared" si="17"/>
        <v>2.8780063384553634E-7</v>
      </c>
      <c r="K156" s="138">
        <v>1110.4283332576222</v>
      </c>
      <c r="L156" s="138">
        <f t="shared" si="18"/>
        <v>0</v>
      </c>
      <c r="M156" s="142">
        <f t="shared" si="19"/>
        <v>2.7008957900612758E-2</v>
      </c>
      <c r="N156" s="143">
        <f t="shared" si="20"/>
        <v>0</v>
      </c>
    </row>
    <row r="157" spans="1:14">
      <c r="A157" s="139">
        <v>1134.6576616308387</v>
      </c>
      <c r="B157" s="141">
        <f t="shared" si="14"/>
        <v>2.1819803806820946E-2</v>
      </c>
      <c r="C157" s="138">
        <v>1126.6282802152193</v>
      </c>
      <c r="D157" s="138">
        <f t="shared" si="15"/>
        <v>-8.0293814156193548</v>
      </c>
      <c r="E157" s="142">
        <v>2.4509759826745147E-2</v>
      </c>
      <c r="F157" s="143">
        <v>-2.6899560199242015E-3</v>
      </c>
      <c r="G157" s="139">
        <v>1134.3706226845154</v>
      </c>
      <c r="H157" s="139">
        <f t="shared" si="16"/>
        <v>-0.2870389463232641</v>
      </c>
      <c r="I157" s="141">
        <v>2.1819981557487825E-2</v>
      </c>
      <c r="J157" s="144">
        <f t="shared" si="17"/>
        <v>1.7775066687986119E-7</v>
      </c>
      <c r="K157" s="138">
        <v>1134.6576616308387</v>
      </c>
      <c r="L157" s="138">
        <f t="shared" si="18"/>
        <v>0</v>
      </c>
      <c r="M157" s="142">
        <f t="shared" si="19"/>
        <v>2.1819803806820946E-2</v>
      </c>
      <c r="N157" s="143">
        <f t="shared" si="20"/>
        <v>0</v>
      </c>
    </row>
    <row r="158" spans="1:14">
      <c r="A158" s="139">
        <v>1126.8093427836616</v>
      </c>
      <c r="B158" s="141">
        <f t="shared" si="14"/>
        <v>-6.9169046423189365E-3</v>
      </c>
      <c r="C158" s="138">
        <v>1121.6619255508951</v>
      </c>
      <c r="D158" s="138">
        <f t="shared" si="15"/>
        <v>-5.1474172327664292</v>
      </c>
      <c r="E158" s="142">
        <v>-4.4081572880235627E-3</v>
      </c>
      <c r="F158" s="143">
        <v>-2.5087473542953738E-3</v>
      </c>
      <c r="G158" s="139">
        <v>1126.5229930385267</v>
      </c>
      <c r="H158" s="139">
        <f t="shared" si="16"/>
        <v>-0.28634974513488487</v>
      </c>
      <c r="I158" s="141">
        <v>-6.918047319858402E-3</v>
      </c>
      <c r="J158" s="144">
        <f t="shared" si="17"/>
        <v>-1.1426775394654878E-6</v>
      </c>
      <c r="K158" s="138">
        <v>1126.8093427836618</v>
      </c>
      <c r="L158" s="138">
        <f t="shared" si="18"/>
        <v>0</v>
      </c>
      <c r="M158" s="142">
        <f t="shared" si="19"/>
        <v>-6.9169046423187362E-3</v>
      </c>
      <c r="N158" s="143">
        <f t="shared" si="20"/>
        <v>2.0036056147532122E-16</v>
      </c>
    </row>
    <row r="159" spans="1:14">
      <c r="A159" s="139">
        <v>1126.496270783824</v>
      </c>
      <c r="B159" s="141">
        <f t="shared" si="14"/>
        <v>-2.7783937171142411E-4</v>
      </c>
      <c r="C159" s="138">
        <v>1120.4648415641063</v>
      </c>
      <c r="D159" s="138">
        <f t="shared" si="15"/>
        <v>-6.0314292197176655</v>
      </c>
      <c r="E159" s="142">
        <v>-1.067241349215695E-3</v>
      </c>
      <c r="F159" s="143">
        <v>7.894019775042709E-4</v>
      </c>
      <c r="G159" s="139">
        <v>1126.2113057889107</v>
      </c>
      <c r="H159" s="139">
        <f t="shared" si="16"/>
        <v>-0.28496499491325267</v>
      </c>
      <c r="I159" s="141">
        <v>-2.7668077042550298E-4</v>
      </c>
      <c r="J159" s="144">
        <f t="shared" si="17"/>
        <v>1.158601285921137E-6</v>
      </c>
      <c r="K159" s="138">
        <v>1126.4962707838242</v>
      </c>
      <c r="L159" s="138">
        <f t="shared" si="18"/>
        <v>0</v>
      </c>
      <c r="M159" s="142">
        <f t="shared" si="19"/>
        <v>-2.7783937171142406E-4</v>
      </c>
      <c r="N159" s="143">
        <f t="shared" si="20"/>
        <v>0</v>
      </c>
    </row>
    <row r="160" spans="1:14">
      <c r="A160" s="139">
        <v>1111.7175090055341</v>
      </c>
      <c r="B160" s="141">
        <f t="shared" si="14"/>
        <v>-1.311922832022047E-2</v>
      </c>
      <c r="C160" s="138">
        <v>1103.0534227576145</v>
      </c>
      <c r="D160" s="138">
        <f t="shared" si="15"/>
        <v>-8.664086247919613</v>
      </c>
      <c r="E160" s="142">
        <v>-1.5539460195990147E-2</v>
      </c>
      <c r="F160" s="143">
        <v>2.4202318757696774E-3</v>
      </c>
      <c r="G160" s="139">
        <v>1111.4364060170255</v>
      </c>
      <c r="H160" s="139">
        <f t="shared" si="16"/>
        <v>-0.28110298850856452</v>
      </c>
      <c r="I160" s="141">
        <v>-1.3119118673325152E-2</v>
      </c>
      <c r="J160" s="144">
        <f t="shared" si="17"/>
        <v>1.0964689531843541E-7</v>
      </c>
      <c r="K160" s="138">
        <v>1111.7175090055341</v>
      </c>
      <c r="L160" s="138">
        <f t="shared" si="18"/>
        <v>0</v>
      </c>
      <c r="M160" s="142">
        <f t="shared" si="19"/>
        <v>-1.311922832022067E-2</v>
      </c>
      <c r="N160" s="143">
        <f t="shared" si="20"/>
        <v>-1.9949319973733282E-16</v>
      </c>
    </row>
    <row r="161" spans="1:14">
      <c r="A161" s="139">
        <v>1122.0769806240949</v>
      </c>
      <c r="B161" s="141">
        <f t="shared" si="14"/>
        <v>9.3184388431802392E-3</v>
      </c>
      <c r="C161" s="138">
        <v>1111.3562630649001</v>
      </c>
      <c r="D161" s="138">
        <f t="shared" si="15"/>
        <v>-10.720717559194782</v>
      </c>
      <c r="E161" s="142">
        <v>7.527142508228315E-3</v>
      </c>
      <c r="F161" s="143">
        <v>1.7912963349519242E-3</v>
      </c>
      <c r="G161" s="139">
        <v>1121.7913957613393</v>
      </c>
      <c r="H161" s="139">
        <f t="shared" si="16"/>
        <v>-0.28558486275551331</v>
      </c>
      <c r="I161" s="141">
        <v>9.3167631438511433E-3</v>
      </c>
      <c r="J161" s="144">
        <f t="shared" si="17"/>
        <v>-1.6756993290959615E-6</v>
      </c>
      <c r="K161" s="138">
        <v>1122.0769806240946</v>
      </c>
      <c r="L161" s="138">
        <f t="shared" si="18"/>
        <v>0</v>
      </c>
      <c r="M161" s="142">
        <f t="shared" si="19"/>
        <v>9.3184388431800345E-3</v>
      </c>
      <c r="N161" s="143">
        <f t="shared" si="20"/>
        <v>-2.0469737016526324E-16</v>
      </c>
    </row>
    <row r="162" spans="1:14">
      <c r="A162" s="139">
        <v>1126.6236928677376</v>
      </c>
      <c r="B162" s="141">
        <f t="shared" si="14"/>
        <v>4.0520501909895017E-3</v>
      </c>
      <c r="C162" s="138">
        <v>1116.23360837064</v>
      </c>
      <c r="D162" s="138">
        <f t="shared" si="15"/>
        <v>-10.390084497097632</v>
      </c>
      <c r="E162" s="142">
        <v>4.3886424793154856E-3</v>
      </c>
      <c r="F162" s="143">
        <v>-3.3659228832598389E-4</v>
      </c>
      <c r="G162" s="139">
        <v>1126.3385850835655</v>
      </c>
      <c r="H162" s="139">
        <f t="shared" si="16"/>
        <v>-0.28510778417216898</v>
      </c>
      <c r="I162" s="141">
        <v>4.0535070418685438E-3</v>
      </c>
      <c r="J162" s="144">
        <f t="shared" si="17"/>
        <v>1.4568508790420778E-6</v>
      </c>
      <c r="K162" s="138">
        <v>1126.6236928677379</v>
      </c>
      <c r="L162" s="138">
        <f t="shared" si="18"/>
        <v>0</v>
      </c>
      <c r="M162" s="142">
        <f t="shared" si="19"/>
        <v>4.0520501909899077E-3</v>
      </c>
      <c r="N162" s="143">
        <f t="shared" si="20"/>
        <v>4.0592529337857286E-16</v>
      </c>
    </row>
    <row r="163" spans="1:14">
      <c r="A163" s="139">
        <v>1127.6438667236146</v>
      </c>
      <c r="B163" s="141">
        <f t="shared" si="14"/>
        <v>9.0551429224796601E-4</v>
      </c>
      <c r="C163" s="138">
        <v>1117.0040382020293</v>
      </c>
      <c r="D163" s="138">
        <f t="shared" si="15"/>
        <v>-10.639828521585287</v>
      </c>
      <c r="E163" s="142">
        <v>6.9020483312078116E-4</v>
      </c>
      <c r="F163" s="143">
        <v>2.1530945912718485E-4</v>
      </c>
      <c r="G163" s="139">
        <v>1127.358499695516</v>
      </c>
      <c r="H163" s="139">
        <f t="shared" si="16"/>
        <v>-0.28536702809856251</v>
      </c>
      <c r="I163" s="141">
        <v>9.0551333804732986E-4</v>
      </c>
      <c r="J163" s="144">
        <f t="shared" si="17"/>
        <v>-9.542006361483793E-10</v>
      </c>
      <c r="K163" s="138">
        <v>1127.6438667236146</v>
      </c>
      <c r="L163" s="138">
        <f t="shared" si="18"/>
        <v>0</v>
      </c>
      <c r="M163" s="142">
        <f t="shared" si="19"/>
        <v>9.0551429224776402E-4</v>
      </c>
      <c r="N163" s="143">
        <f t="shared" si="20"/>
        <v>-2.0198686473404948E-16</v>
      </c>
    </row>
    <row r="164" spans="1:14">
      <c r="A164" s="139">
        <v>1102.9347623983385</v>
      </c>
      <c r="B164" s="141">
        <f t="shared" si="14"/>
        <v>-2.191215245737884E-2</v>
      </c>
      <c r="C164" s="138">
        <v>1094.4958161329237</v>
      </c>
      <c r="D164" s="138">
        <f t="shared" si="15"/>
        <v>-8.4389462654148701</v>
      </c>
      <c r="E164" s="142">
        <v>-2.0150528824708348E-2</v>
      </c>
      <c r="F164" s="143">
        <v>-1.7616236326704927E-3</v>
      </c>
      <c r="G164" s="139">
        <v>1102.6537146221892</v>
      </c>
      <c r="H164" s="139">
        <f t="shared" si="16"/>
        <v>-0.28104777614930754</v>
      </c>
      <c r="I164" s="141">
        <v>-2.191386775369077E-2</v>
      </c>
      <c r="J164" s="144">
        <f t="shared" si="17"/>
        <v>-1.7152963119292097E-6</v>
      </c>
      <c r="K164" s="138">
        <v>1102.9347623983385</v>
      </c>
      <c r="L164" s="138">
        <f t="shared" si="18"/>
        <v>0</v>
      </c>
      <c r="M164" s="142">
        <f t="shared" si="19"/>
        <v>-2.191215245737884E-2</v>
      </c>
      <c r="N164" s="143">
        <f t="shared" si="20"/>
        <v>0</v>
      </c>
    </row>
    <row r="165" spans="1:14">
      <c r="A165" s="139">
        <v>1072.3129948780788</v>
      </c>
      <c r="B165" s="141">
        <f t="shared" si="14"/>
        <v>-2.7763897343912242E-2</v>
      </c>
      <c r="C165" s="138">
        <v>1060.3129597530399</v>
      </c>
      <c r="D165" s="138">
        <f t="shared" si="15"/>
        <v>-12.000035125038949</v>
      </c>
      <c r="E165" s="142">
        <v>-3.1231600775468264E-2</v>
      </c>
      <c r="F165" s="143">
        <v>3.4677034315560226E-3</v>
      </c>
      <c r="G165" s="139">
        <v>1072.0415740349165</v>
      </c>
      <c r="H165" s="139">
        <f t="shared" si="16"/>
        <v>-0.27142084316233195</v>
      </c>
      <c r="I165" s="141">
        <v>-2.7762243196869481E-2</v>
      </c>
      <c r="J165" s="144">
        <f t="shared" si="17"/>
        <v>1.6541470427601512E-6</v>
      </c>
      <c r="K165" s="138">
        <v>1072.3129948780788</v>
      </c>
      <c r="L165" s="138">
        <f t="shared" si="18"/>
        <v>0</v>
      </c>
      <c r="M165" s="142">
        <f t="shared" si="19"/>
        <v>-2.7763897343912242E-2</v>
      </c>
      <c r="N165" s="143">
        <f t="shared" si="20"/>
        <v>0</v>
      </c>
    </row>
    <row r="166" spans="1:14">
      <c r="A166" s="139">
        <v>1074.5110756496247</v>
      </c>
      <c r="B166" s="141">
        <f t="shared" si="14"/>
        <v>2.0498499804115188E-3</v>
      </c>
      <c r="C166" s="138">
        <v>1062.4523614092125</v>
      </c>
      <c r="D166" s="138">
        <f t="shared" si="15"/>
        <v>-12.058714240412201</v>
      </c>
      <c r="E166" s="142">
        <v>2.0177077309994291E-3</v>
      </c>
      <c r="F166" s="143">
        <v>3.21422494120897E-5</v>
      </c>
      <c r="G166" s="139">
        <v>1074.2372468836254</v>
      </c>
      <c r="H166" s="139">
        <f t="shared" si="16"/>
        <v>-0.27382876599926931</v>
      </c>
      <c r="I166" s="141">
        <v>2.0481228544569447E-3</v>
      </c>
      <c r="J166" s="144">
        <f t="shared" si="17"/>
        <v>-1.7271259545740061E-6</v>
      </c>
      <c r="K166" s="138">
        <v>1074.5110756496249</v>
      </c>
      <c r="L166" s="138">
        <f t="shared" si="18"/>
        <v>0</v>
      </c>
      <c r="M166" s="142">
        <f t="shared" si="19"/>
        <v>2.0498499804117308E-3</v>
      </c>
      <c r="N166" s="143">
        <f t="shared" si="20"/>
        <v>2.1206994493816467E-16</v>
      </c>
    </row>
    <row r="167" spans="1:14">
      <c r="A167" s="139">
        <v>1059.4471587276287</v>
      </c>
      <c r="B167" s="141">
        <f t="shared" si="14"/>
        <v>-1.4019322148809587E-2</v>
      </c>
      <c r="C167" s="138">
        <v>1048.6736338027927</v>
      </c>
      <c r="D167" s="138">
        <f t="shared" si="15"/>
        <v>-10.773524924836011</v>
      </c>
      <c r="E167" s="142">
        <v>-1.29687956908901E-2</v>
      </c>
      <c r="F167" s="143">
        <v>-1.0505264579194866E-3</v>
      </c>
      <c r="G167" s="139">
        <v>1059.1792241922778</v>
      </c>
      <c r="H167" s="139">
        <f t="shared" si="16"/>
        <v>-0.26793453535083245</v>
      </c>
      <c r="I167" s="141">
        <v>-1.4017408849889591E-2</v>
      </c>
      <c r="J167" s="144">
        <f t="shared" si="17"/>
        <v>1.9132989199956152E-6</v>
      </c>
      <c r="K167" s="138">
        <v>1059.4471587276284</v>
      </c>
      <c r="L167" s="138">
        <f t="shared" si="18"/>
        <v>0</v>
      </c>
      <c r="M167" s="142">
        <f t="shared" si="19"/>
        <v>-1.4019322148810007E-2</v>
      </c>
      <c r="N167" s="143">
        <f t="shared" si="20"/>
        <v>-4.1980308118638732E-16</v>
      </c>
    </row>
    <row r="168" spans="1:14">
      <c r="A168" s="139">
        <v>1068.5013013466062</v>
      </c>
      <c r="B168" s="141">
        <f t="shared" si="14"/>
        <v>8.5461011853118826E-3</v>
      </c>
      <c r="C168" s="138">
        <v>1059.8387354787608</v>
      </c>
      <c r="D168" s="138">
        <f t="shared" si="15"/>
        <v>-8.6625658678453874</v>
      </c>
      <c r="E168" s="142">
        <v>1.0646879368445874E-2</v>
      </c>
      <c r="F168" s="143">
        <v>-2.1007781831339917E-3</v>
      </c>
      <c r="G168" s="139">
        <v>1068.2311764051785</v>
      </c>
      <c r="H168" s="139">
        <f t="shared" si="16"/>
        <v>-0.27012494142763899</v>
      </c>
      <c r="I168" s="141">
        <v>8.5461950217194244E-3</v>
      </c>
      <c r="J168" s="144">
        <f t="shared" si="17"/>
        <v>9.3836407541805777E-8</v>
      </c>
      <c r="K168" s="138">
        <v>1068.5013013466062</v>
      </c>
      <c r="L168" s="138">
        <f t="shared" si="18"/>
        <v>0</v>
      </c>
      <c r="M168" s="142">
        <f t="shared" si="19"/>
        <v>8.5461011853120994E-3</v>
      </c>
      <c r="N168" s="143">
        <f t="shared" si="20"/>
        <v>2.1684043449710089E-16</v>
      </c>
    </row>
    <row r="169" spans="1:14">
      <c r="A169" s="139">
        <v>1061.2488155232261</v>
      </c>
      <c r="B169" s="141">
        <f t="shared" si="14"/>
        <v>-6.7875311094520458E-3</v>
      </c>
      <c r="C169" s="138">
        <v>1052.4367736011536</v>
      </c>
      <c r="D169" s="138">
        <f t="shared" si="15"/>
        <v>-8.8120419220724671</v>
      </c>
      <c r="E169" s="142">
        <v>-6.984045430518707E-3</v>
      </c>
      <c r="F169" s="143">
        <v>1.9651432106666117E-4</v>
      </c>
      <c r="G169" s="139">
        <v>1060.9783569282681</v>
      </c>
      <c r="H169" s="139">
        <f t="shared" si="16"/>
        <v>-0.27045859495797231</v>
      </c>
      <c r="I169" s="141">
        <v>-6.7895598229192984E-3</v>
      </c>
      <c r="J169" s="144">
        <f t="shared" si="17"/>
        <v>-2.0287134672525645E-6</v>
      </c>
      <c r="K169" s="138">
        <v>1061.2488155232261</v>
      </c>
      <c r="L169" s="138">
        <f t="shared" si="18"/>
        <v>0</v>
      </c>
      <c r="M169" s="142">
        <f t="shared" si="19"/>
        <v>-6.7875311094520458E-3</v>
      </c>
      <c r="N169" s="143">
        <f t="shared" si="20"/>
        <v>0</v>
      </c>
    </row>
    <row r="170" spans="1:14">
      <c r="A170" s="139">
        <v>1088.5803414521288</v>
      </c>
      <c r="B170" s="141">
        <f t="shared" si="14"/>
        <v>2.575411678120693E-2</v>
      </c>
      <c r="C170" s="138">
        <v>1080.2904343711039</v>
      </c>
      <c r="D170" s="138">
        <f t="shared" si="15"/>
        <v>-8.2899070810249214</v>
      </c>
      <c r="E170" s="142">
        <v>2.6465875640816459E-2</v>
      </c>
      <c r="F170" s="143">
        <v>-7.1175885960952923E-4</v>
      </c>
      <c r="G170" s="139">
        <v>1088.3039192931762</v>
      </c>
      <c r="H170" s="139">
        <f t="shared" si="16"/>
        <v>-0.27642215895252775</v>
      </c>
      <c r="I170" s="141">
        <v>2.5755061058946368E-2</v>
      </c>
      <c r="J170" s="144">
        <f t="shared" si="17"/>
        <v>9.4427773943833726E-7</v>
      </c>
      <c r="K170" s="138">
        <v>1088.5803414521286</v>
      </c>
      <c r="L170" s="138">
        <f t="shared" si="18"/>
        <v>0</v>
      </c>
      <c r="M170" s="142">
        <f t="shared" si="19"/>
        <v>2.5754116781206714E-2</v>
      </c>
      <c r="N170" s="143">
        <f t="shared" si="20"/>
        <v>-2.1510571102112408E-16</v>
      </c>
    </row>
    <row r="171" spans="1:14">
      <c r="A171" s="139">
        <v>1101.8426015785271</v>
      </c>
      <c r="B171" s="141">
        <f t="shared" si="14"/>
        <v>1.2183078842584058E-2</v>
      </c>
      <c r="C171" s="138">
        <v>1090.3060221791627</v>
      </c>
      <c r="D171" s="138">
        <f t="shared" si="15"/>
        <v>-11.536579399364427</v>
      </c>
      <c r="E171" s="142">
        <v>9.2711991973616573E-3</v>
      </c>
      <c r="F171" s="143">
        <v>2.9118796452224007E-3</v>
      </c>
      <c r="G171" s="139">
        <v>1101.5628092485338</v>
      </c>
      <c r="H171" s="139">
        <f t="shared" si="16"/>
        <v>-0.27979232999337</v>
      </c>
      <c r="I171" s="141">
        <v>1.2183076547191711E-2</v>
      </c>
      <c r="J171" s="144">
        <f t="shared" si="17"/>
        <v>-2.2953923466823012E-9</v>
      </c>
      <c r="K171" s="138">
        <v>1101.8426015785274</v>
      </c>
      <c r="L171" s="138">
        <f t="shared" si="18"/>
        <v>0</v>
      </c>
      <c r="M171" s="142">
        <f t="shared" si="19"/>
        <v>1.2183078842584478E-2</v>
      </c>
      <c r="N171" s="143">
        <f t="shared" si="20"/>
        <v>4.1980308118638732E-16</v>
      </c>
    </row>
    <row r="172" spans="1:14">
      <c r="A172" s="139">
        <v>1115.7982044290411</v>
      </c>
      <c r="B172" s="141">
        <f t="shared" si="14"/>
        <v>1.2665695472766096E-2</v>
      </c>
      <c r="C172" s="138">
        <v>1106.1351420831711</v>
      </c>
      <c r="D172" s="138">
        <f t="shared" si="15"/>
        <v>-9.6630623458700029</v>
      </c>
      <c r="E172" s="142">
        <v>1.4518052346781682E-2</v>
      </c>
      <c r="F172" s="143">
        <v>-1.852356874015585E-3</v>
      </c>
      <c r="G172" s="139">
        <v>1115.5160644648279</v>
      </c>
      <c r="H172" s="139">
        <f t="shared" si="16"/>
        <v>-0.28213996421322918</v>
      </c>
      <c r="I172" s="141">
        <v>1.2666781321178379E-2</v>
      </c>
      <c r="J172" s="144">
        <f t="shared" si="17"/>
        <v>1.0858484122827639E-6</v>
      </c>
      <c r="K172" s="138">
        <v>1115.7982044290413</v>
      </c>
      <c r="L172" s="138">
        <f t="shared" si="18"/>
        <v>0</v>
      </c>
      <c r="M172" s="142">
        <f t="shared" si="19"/>
        <v>1.2665695472766095E-2</v>
      </c>
      <c r="N172" s="143">
        <f t="shared" si="20"/>
        <v>0</v>
      </c>
    </row>
    <row r="173" spans="1:14">
      <c r="A173" s="139">
        <v>1128.2259406154874</v>
      </c>
      <c r="B173" s="141">
        <f t="shared" si="14"/>
        <v>1.1137978298509281E-2</v>
      </c>
      <c r="C173" s="138">
        <v>1120.8086172400956</v>
      </c>
      <c r="D173" s="138">
        <f t="shared" si="15"/>
        <v>-7.4173233753917884</v>
      </c>
      <c r="E173" s="142">
        <v>1.3265535646295547E-2</v>
      </c>
      <c r="F173" s="143">
        <v>-2.1275573477862655E-3</v>
      </c>
      <c r="G173" s="139">
        <v>1127.9394477631961</v>
      </c>
      <c r="H173" s="139">
        <f t="shared" si="16"/>
        <v>-0.28649285229130328</v>
      </c>
      <c r="I173" s="141">
        <v>1.113689322289443E-2</v>
      </c>
      <c r="J173" s="144">
        <f t="shared" si="17"/>
        <v>-1.0850756148508139E-6</v>
      </c>
      <c r="K173" s="138">
        <v>1128.2259406154874</v>
      </c>
      <c r="L173" s="138">
        <f t="shared" si="18"/>
        <v>0</v>
      </c>
      <c r="M173" s="142">
        <f t="shared" si="19"/>
        <v>1.1137978298509075E-2</v>
      </c>
      <c r="N173" s="143">
        <f t="shared" si="20"/>
        <v>-2.0643209364124004E-16</v>
      </c>
    </row>
    <row r="174" spans="1:14">
      <c r="A174" s="139">
        <v>1126.2272688917892</v>
      </c>
      <c r="B174" s="141">
        <f t="shared" si="14"/>
        <v>-1.7715172570911051E-3</v>
      </c>
      <c r="C174" s="138">
        <v>1117.8573465128288</v>
      </c>
      <c r="D174" s="138">
        <f t="shared" si="15"/>
        <v>-8.369922378960382</v>
      </c>
      <c r="E174" s="142">
        <v>-2.6331620598475138E-3</v>
      </c>
      <c r="F174" s="143">
        <v>8.6164480275640861E-4</v>
      </c>
      <c r="G174" s="139">
        <v>1125.9420449708464</v>
      </c>
      <c r="H174" s="139">
        <f t="shared" si="16"/>
        <v>-0.28522392094282623</v>
      </c>
      <c r="I174" s="141">
        <v>-1.7708422170274567E-3</v>
      </c>
      <c r="J174" s="144">
        <f t="shared" si="17"/>
        <v>6.7504006364847366E-7</v>
      </c>
      <c r="K174" s="138">
        <v>1126.227268891789</v>
      </c>
      <c r="L174" s="138">
        <f t="shared" si="18"/>
        <v>0</v>
      </c>
      <c r="M174" s="142">
        <f t="shared" si="19"/>
        <v>-1.7715172570913068E-3</v>
      </c>
      <c r="N174" s="143">
        <f t="shared" si="20"/>
        <v>-2.0166160408230382E-16</v>
      </c>
    </row>
    <row r="175" spans="1:14">
      <c r="A175" s="139">
        <v>1107.6088967258952</v>
      </c>
      <c r="B175" s="141">
        <f t="shared" si="14"/>
        <v>-1.6531629698697089E-2</v>
      </c>
      <c r="C175" s="138">
        <v>1095.1419282451975</v>
      </c>
      <c r="D175" s="138">
        <f t="shared" si="15"/>
        <v>-12.466968480697687</v>
      </c>
      <c r="E175" s="142">
        <v>-2.0320498262584558E-2</v>
      </c>
      <c r="F175" s="143">
        <v>3.7888685638874688E-3</v>
      </c>
      <c r="G175" s="139">
        <v>1107.3281832390699</v>
      </c>
      <c r="H175" s="139">
        <f t="shared" si="16"/>
        <v>-0.28071348682533426</v>
      </c>
      <c r="I175" s="141">
        <v>-1.6531811574954095E-2</v>
      </c>
      <c r="J175" s="144">
        <f t="shared" si="17"/>
        <v>-1.8187625700633037E-7</v>
      </c>
      <c r="K175" s="138">
        <v>1107.608896725895</v>
      </c>
      <c r="L175" s="138">
        <f t="shared" si="18"/>
        <v>0</v>
      </c>
      <c r="M175" s="142">
        <f t="shared" si="19"/>
        <v>-1.6531629698697092E-2</v>
      </c>
      <c r="N175" s="143">
        <f t="shared" si="20"/>
        <v>0</v>
      </c>
    </row>
    <row r="176" spans="1:14">
      <c r="A176" s="139">
        <v>1111.3348441615092</v>
      </c>
      <c r="B176" s="141">
        <f t="shared" si="14"/>
        <v>3.3639558571874361E-3</v>
      </c>
      <c r="C176" s="138">
        <v>1098.4369746484538</v>
      </c>
      <c r="D176" s="138">
        <f t="shared" si="15"/>
        <v>-12.897869513055412</v>
      </c>
      <c r="E176" s="142">
        <v>3.0087848143446469E-3</v>
      </c>
      <c r="F176" s="143">
        <v>3.5517104284278926E-4</v>
      </c>
      <c r="G176" s="139">
        <v>1111.0537280057047</v>
      </c>
      <c r="H176" s="139">
        <f t="shared" si="16"/>
        <v>-0.28111615580451144</v>
      </c>
      <c r="I176" s="141">
        <v>3.3644449974506558E-3</v>
      </c>
      <c r="J176" s="144">
        <f t="shared" si="17"/>
        <v>4.8914026321966037E-7</v>
      </c>
      <c r="K176" s="138">
        <v>1111.3348441615092</v>
      </c>
      <c r="L176" s="138">
        <f t="shared" si="18"/>
        <v>0</v>
      </c>
      <c r="M176" s="142">
        <f t="shared" si="19"/>
        <v>3.3639558571876421E-3</v>
      </c>
      <c r="N176" s="143">
        <f t="shared" si="20"/>
        <v>2.0599841277224584E-16</v>
      </c>
    </row>
    <row r="177" spans="1:14">
      <c r="A177" s="139">
        <v>1112.9508510411827</v>
      </c>
      <c r="B177" s="141">
        <f t="shared" si="14"/>
        <v>1.4541133918038343E-3</v>
      </c>
      <c r="C177" s="138">
        <v>1096.77179726656</v>
      </c>
      <c r="D177" s="138">
        <f t="shared" si="15"/>
        <v>-16.179053774622616</v>
      </c>
      <c r="E177" s="142">
        <v>-1.5159516843710166E-3</v>
      </c>
      <c r="F177" s="143">
        <v>2.9700650761748512E-3</v>
      </c>
      <c r="G177" s="139">
        <v>1112.6684527867337</v>
      </c>
      <c r="H177" s="139">
        <f t="shared" si="16"/>
        <v>-0.2823982544489354</v>
      </c>
      <c r="I177" s="141">
        <v>1.4533273597195139E-3</v>
      </c>
      <c r="J177" s="144">
        <f t="shared" si="17"/>
        <v>-7.8603208432045935E-7</v>
      </c>
      <c r="K177" s="138">
        <v>1112.9508510411827</v>
      </c>
      <c r="L177" s="138">
        <f t="shared" si="18"/>
        <v>0</v>
      </c>
      <c r="M177" s="142">
        <f t="shared" si="19"/>
        <v>1.4541133918038343E-3</v>
      </c>
      <c r="N177" s="143">
        <f t="shared" si="20"/>
        <v>0</v>
      </c>
    </row>
    <row r="178" spans="1:14">
      <c r="A178" s="139">
        <v>1129.345619699146</v>
      </c>
      <c r="B178" s="141">
        <f t="shared" si="14"/>
        <v>1.473090086828705E-2</v>
      </c>
      <c r="C178" s="138">
        <v>1112.5180386911582</v>
      </c>
      <c r="D178" s="138">
        <f t="shared" si="15"/>
        <v>-16.827581007987874</v>
      </c>
      <c r="E178" s="142">
        <v>1.4356898548852031E-2</v>
      </c>
      <c r="F178" s="143">
        <v>3.7400231943501838E-4</v>
      </c>
      <c r="G178" s="139">
        <v>1129.0580773396475</v>
      </c>
      <c r="H178" s="139">
        <f t="shared" si="16"/>
        <v>-0.28754235949850226</v>
      </c>
      <c r="I178" s="141">
        <v>1.4730016396047868E-2</v>
      </c>
      <c r="J178" s="144">
        <f t="shared" si="17"/>
        <v>-8.8447223918139417E-7</v>
      </c>
      <c r="K178" s="138">
        <v>1129.345619699146</v>
      </c>
      <c r="L178" s="138">
        <f t="shared" si="18"/>
        <v>0</v>
      </c>
      <c r="M178" s="142">
        <f t="shared" si="19"/>
        <v>1.473090086828705E-2</v>
      </c>
      <c r="N178" s="143">
        <f t="shared" si="20"/>
        <v>0</v>
      </c>
    </row>
    <row r="179" spans="1:14">
      <c r="A179" s="139">
        <v>1112.0860161253511</v>
      </c>
      <c r="B179" s="141">
        <f t="shared" si="14"/>
        <v>-1.5282835717194219E-2</v>
      </c>
      <c r="C179" s="138">
        <v>1096.5999094285655</v>
      </c>
      <c r="D179" s="138">
        <f t="shared" si="15"/>
        <v>-15.486106696785555</v>
      </c>
      <c r="E179" s="142">
        <v>-1.4308198796776184E-2</v>
      </c>
      <c r="F179" s="143">
        <v>-9.746369204180344E-4</v>
      </c>
      <c r="G179" s="139">
        <v>1111.8043817995908</v>
      </c>
      <c r="H179" s="139">
        <f t="shared" si="16"/>
        <v>-0.28163432576025116</v>
      </c>
      <c r="I179" s="141">
        <v>-1.5281495156308398E-2</v>
      </c>
      <c r="J179" s="144">
        <f t="shared" si="17"/>
        <v>1.3405608858211432E-6</v>
      </c>
      <c r="K179" s="138">
        <v>1112.0860161253509</v>
      </c>
      <c r="L179" s="138">
        <f t="shared" si="18"/>
        <v>0</v>
      </c>
      <c r="M179" s="142">
        <f t="shared" si="19"/>
        <v>-1.528283571719442E-2</v>
      </c>
      <c r="N179" s="143">
        <f t="shared" si="20"/>
        <v>-2.0122792321330962E-16</v>
      </c>
    </row>
    <row r="180" spans="1:14">
      <c r="A180" s="139">
        <v>1144.7040612495618</v>
      </c>
      <c r="B180" s="141">
        <f t="shared" si="14"/>
        <v>2.9330505600507574E-2</v>
      </c>
      <c r="C180" s="138">
        <v>1133.7340365357163</v>
      </c>
      <c r="D180" s="138">
        <f t="shared" si="15"/>
        <v>-10.970024713845532</v>
      </c>
      <c r="E180" s="142">
        <v>3.386296751246428E-2</v>
      </c>
      <c r="F180" s="143">
        <v>-4.5324619119567061E-3</v>
      </c>
      <c r="G180" s="139">
        <v>1144.413925179213</v>
      </c>
      <c r="H180" s="139">
        <f t="shared" si="16"/>
        <v>-0.29013607034880806</v>
      </c>
      <c r="I180" s="141">
        <v>2.9330288595229039E-2</v>
      </c>
      <c r="J180" s="144">
        <f t="shared" si="17"/>
        <v>-2.1700527853482643E-7</v>
      </c>
      <c r="K180" s="138">
        <v>1144.7040612495618</v>
      </c>
      <c r="L180" s="138">
        <f t="shared" si="18"/>
        <v>0</v>
      </c>
      <c r="M180" s="142">
        <f t="shared" si="19"/>
        <v>2.9330505600507786E-2</v>
      </c>
      <c r="N180" s="143">
        <f t="shared" si="20"/>
        <v>2.1163626406917047E-16</v>
      </c>
    </row>
    <row r="181" spans="1:14">
      <c r="A181" s="139">
        <v>1121.0568067682182</v>
      </c>
      <c r="B181" s="141">
        <f t="shared" si="14"/>
        <v>-2.0657963295360616E-2</v>
      </c>
      <c r="C181" s="138">
        <v>1110.585833233511</v>
      </c>
      <c r="D181" s="138">
        <f t="shared" si="15"/>
        <v>-10.470973534707127</v>
      </c>
      <c r="E181" s="142">
        <v>-2.041766636286043E-2</v>
      </c>
      <c r="F181" s="143">
        <v>-2.4029693250018566E-4</v>
      </c>
      <c r="G181" s="139">
        <v>1120.7714811493888</v>
      </c>
      <c r="H181" s="139">
        <f t="shared" si="16"/>
        <v>-0.28532561882934715</v>
      </c>
      <c r="I181" s="141">
        <v>-2.065899715972248E-2</v>
      </c>
      <c r="J181" s="144">
        <f t="shared" si="17"/>
        <v>-1.0338643618643117E-6</v>
      </c>
      <c r="K181" s="138">
        <v>1121.0568067682179</v>
      </c>
      <c r="L181" s="138">
        <f t="shared" si="18"/>
        <v>0</v>
      </c>
      <c r="M181" s="142">
        <f t="shared" si="19"/>
        <v>-2.0657963295360814E-2</v>
      </c>
      <c r="N181" s="143">
        <f t="shared" si="20"/>
        <v>-1.9775847626135601E-16</v>
      </c>
    </row>
    <row r="182" spans="1:14">
      <c r="A182" s="139">
        <v>1123.0114083841133</v>
      </c>
      <c r="B182" s="141">
        <f t="shared" si="14"/>
        <v>1.7435348539829091E-3</v>
      </c>
      <c r="C182" s="138">
        <v>1114.9475150252667</v>
      </c>
      <c r="D182" s="138">
        <f t="shared" si="15"/>
        <v>-8.0638933588465989</v>
      </c>
      <c r="E182" s="142">
        <v>3.9273702772315263E-3</v>
      </c>
      <c r="F182" s="143">
        <v>-2.183835423248617E-3</v>
      </c>
      <c r="G182" s="139">
        <v>1122.7264575101867</v>
      </c>
      <c r="H182" s="139">
        <f t="shared" si="16"/>
        <v>-0.28495087392661844</v>
      </c>
      <c r="I182" s="141">
        <v>1.7443130858335245E-3</v>
      </c>
      <c r="J182" s="144">
        <f t="shared" si="17"/>
        <v>7.7823185061541914E-7</v>
      </c>
      <c r="K182" s="138">
        <v>1123.0114083841133</v>
      </c>
      <c r="L182" s="138">
        <f t="shared" si="18"/>
        <v>0</v>
      </c>
      <c r="M182" s="142">
        <f t="shared" si="19"/>
        <v>1.7435348539831122E-3</v>
      </c>
      <c r="N182" s="143">
        <f t="shared" si="20"/>
        <v>2.0317948712378353E-16</v>
      </c>
    </row>
    <row r="183" spans="1:14">
      <c r="A183" s="139">
        <v>1115.4737674170267</v>
      </c>
      <c r="B183" s="141">
        <f t="shared" si="14"/>
        <v>-6.711989665298645E-3</v>
      </c>
      <c r="C183" s="138">
        <v>1111.1782443477314</v>
      </c>
      <c r="D183" s="138">
        <f t="shared" si="15"/>
        <v>-4.2955230692953137</v>
      </c>
      <c r="E183" s="142">
        <v>-3.3806709524348698E-3</v>
      </c>
      <c r="F183" s="143">
        <v>-3.3313187128637752E-3</v>
      </c>
      <c r="G183" s="139">
        <v>1115.1905151138139</v>
      </c>
      <c r="H183" s="139">
        <f t="shared" si="16"/>
        <v>-0.2832523032127483</v>
      </c>
      <c r="I183" s="141">
        <v>-6.7121802875162043E-3</v>
      </c>
      <c r="J183" s="144">
        <f t="shared" si="17"/>
        <v>-1.9062221755933306E-7</v>
      </c>
      <c r="K183" s="138">
        <v>1115.4737674170269</v>
      </c>
      <c r="L183" s="138">
        <f t="shared" si="18"/>
        <v>0</v>
      </c>
      <c r="M183" s="142">
        <f t="shared" si="19"/>
        <v>-6.7119896652984429E-3</v>
      </c>
      <c r="N183" s="143">
        <f t="shared" si="20"/>
        <v>2.0209528495129803E-16</v>
      </c>
    </row>
    <row r="184" spans="1:14">
      <c r="A184" s="139">
        <v>1108.6569874379036</v>
      </c>
      <c r="B184" s="141">
        <f t="shared" si="14"/>
        <v>-6.1111073861539024E-3</v>
      </c>
      <c r="C184" s="138">
        <v>1100.7421332634472</v>
      </c>
      <c r="D184" s="138">
        <f t="shared" si="15"/>
        <v>-7.9148541744564227</v>
      </c>
      <c r="E184" s="142">
        <v>-9.391932516110665E-3</v>
      </c>
      <c r="F184" s="143">
        <v>3.2808251299567626E-3</v>
      </c>
      <c r="G184" s="139">
        <v>1108.3766621811737</v>
      </c>
      <c r="H184" s="139">
        <f t="shared" si="16"/>
        <v>-0.28032525672983866</v>
      </c>
      <c r="I184" s="141">
        <v>-6.1100348687459878E-3</v>
      </c>
      <c r="J184" s="144">
        <f t="shared" si="17"/>
        <v>1.0725174079146554E-6</v>
      </c>
      <c r="K184" s="138">
        <v>1108.6569874379036</v>
      </c>
      <c r="L184" s="138">
        <f t="shared" si="18"/>
        <v>0</v>
      </c>
      <c r="M184" s="142">
        <f t="shared" si="19"/>
        <v>-6.1111073861541045E-3</v>
      </c>
      <c r="N184" s="143">
        <f t="shared" si="20"/>
        <v>-2.0209528495129803E-16</v>
      </c>
    </row>
    <row r="185" spans="1:14">
      <c r="A185" s="139">
        <v>1105.2441120021269</v>
      </c>
      <c r="B185" s="141">
        <f t="shared" si="14"/>
        <v>-3.0783871607247665E-3</v>
      </c>
      <c r="C185" s="138">
        <v>1098.6441708469795</v>
      </c>
      <c r="D185" s="138">
        <f t="shared" si="15"/>
        <v>-6.5999411551474623</v>
      </c>
      <c r="E185" s="142">
        <v>-1.9059526778062949E-3</v>
      </c>
      <c r="F185" s="143">
        <v>-1.1724344829184717E-3</v>
      </c>
      <c r="G185" s="139">
        <v>1104.9628046641549</v>
      </c>
      <c r="H185" s="139">
        <f t="shared" si="16"/>
        <v>-0.28130733797206631</v>
      </c>
      <c r="I185" s="141">
        <v>-3.0800517851943404E-3</v>
      </c>
      <c r="J185" s="144">
        <f t="shared" si="17"/>
        <v>-1.6646244695738867E-6</v>
      </c>
      <c r="K185" s="138">
        <v>1105.2441120021269</v>
      </c>
      <c r="L185" s="138">
        <f t="shared" si="18"/>
        <v>0</v>
      </c>
      <c r="M185" s="142">
        <f t="shared" si="19"/>
        <v>-3.0783871607247665E-3</v>
      </c>
      <c r="N185" s="143">
        <f t="shared" si="20"/>
        <v>0</v>
      </c>
    </row>
    <row r="186" spans="1:14">
      <c r="A186" s="139">
        <v>1124.8409820358424</v>
      </c>
      <c r="B186" s="141">
        <f t="shared" si="14"/>
        <v>1.7730806996307972E-2</v>
      </c>
      <c r="C186" s="138">
        <v>1123.5404300104885</v>
      </c>
      <c r="D186" s="138">
        <f t="shared" si="15"/>
        <v>-1.3005520253539089</v>
      </c>
      <c r="E186" s="142">
        <v>2.2660894058460935E-2</v>
      </c>
      <c r="F186" s="143">
        <v>-4.930087062152963E-3</v>
      </c>
      <c r="G186" s="139">
        <v>1124.5541545763303</v>
      </c>
      <c r="H186" s="139">
        <f t="shared" si="16"/>
        <v>-0.28682745951209654</v>
      </c>
      <c r="I186" s="141">
        <v>1.7730325246676622E-2</v>
      </c>
      <c r="J186" s="144">
        <f t="shared" si="17"/>
        <v>-4.8174963135014237E-7</v>
      </c>
      <c r="K186" s="138">
        <v>1124.8409820358424</v>
      </c>
      <c r="L186" s="138">
        <f t="shared" si="18"/>
        <v>0</v>
      </c>
      <c r="M186" s="142">
        <f t="shared" si="19"/>
        <v>1.7730806996307972E-2</v>
      </c>
      <c r="N186" s="143">
        <f t="shared" si="20"/>
        <v>0</v>
      </c>
    </row>
    <row r="187" spans="1:14">
      <c r="A187" s="139">
        <v>1139.7310126463751</v>
      </c>
      <c r="B187" s="141">
        <f t="shared" si="14"/>
        <v>1.3237453869775713E-2</v>
      </c>
      <c r="C187" s="138">
        <v>1142.9608018748636</v>
      </c>
      <c r="D187" s="138">
        <f t="shared" si="15"/>
        <v>3.2297892284884711</v>
      </c>
      <c r="E187" s="142">
        <v>1.7284978222095453E-2</v>
      </c>
      <c r="F187" s="143">
        <v>-4.0475243523197396E-3</v>
      </c>
      <c r="G187" s="139">
        <v>1139.4424715414721</v>
      </c>
      <c r="H187" s="139">
        <f t="shared" si="16"/>
        <v>-0.28854110490306084</v>
      </c>
      <c r="I187" s="141">
        <v>1.323930635492677E-2</v>
      </c>
      <c r="J187" s="144">
        <f t="shared" si="17"/>
        <v>1.8524851510565848E-6</v>
      </c>
      <c r="K187" s="138">
        <v>1139.7310126463749</v>
      </c>
      <c r="L187" s="138">
        <f t="shared" si="18"/>
        <v>0</v>
      </c>
      <c r="M187" s="142">
        <f t="shared" si="19"/>
        <v>1.3237453869775512E-2</v>
      </c>
      <c r="N187" s="143">
        <f t="shared" si="20"/>
        <v>-2.0122792321330962E-16</v>
      </c>
    </row>
    <row r="188" spans="1:14">
      <c r="A188" s="139">
        <v>1152.2141839528006</v>
      </c>
      <c r="B188" s="141">
        <f t="shared" si="14"/>
        <v>1.0952734608353248E-2</v>
      </c>
      <c r="C188" s="138">
        <v>1149.9836797159501</v>
      </c>
      <c r="D188" s="138">
        <f t="shared" si="15"/>
        <v>-2.2305042368504928</v>
      </c>
      <c r="E188" s="142">
        <v>6.1444607982762463E-3</v>
      </c>
      <c r="F188" s="143">
        <v>4.8082738100770021E-3</v>
      </c>
      <c r="G188" s="139">
        <v>1151.9221433727901</v>
      </c>
      <c r="H188" s="139">
        <f t="shared" si="16"/>
        <v>-0.29204058001050726</v>
      </c>
      <c r="I188" s="141">
        <v>1.0952436953166337E-2</v>
      </c>
      <c r="J188" s="144">
        <f t="shared" si="17"/>
        <v>-2.9765518691146631E-7</v>
      </c>
      <c r="K188" s="138">
        <v>1152.2141839528003</v>
      </c>
      <c r="L188" s="138">
        <f t="shared" si="18"/>
        <v>0</v>
      </c>
      <c r="M188" s="142">
        <f t="shared" si="19"/>
        <v>1.0952734608353252E-2</v>
      </c>
      <c r="N188" s="143">
        <f t="shared" si="20"/>
        <v>0</v>
      </c>
    </row>
    <row r="189" spans="1:14">
      <c r="A189" s="139">
        <v>1172.1217318666058</v>
      </c>
      <c r="B189" s="141">
        <f t="shared" si="14"/>
        <v>1.7277645242579975E-2</v>
      </c>
      <c r="C189" s="138">
        <v>1176.0770228662479</v>
      </c>
      <c r="D189" s="138">
        <f t="shared" si="15"/>
        <v>3.9552909996421022</v>
      </c>
      <c r="E189" s="142">
        <v>2.2690185617888957E-2</v>
      </c>
      <c r="F189" s="143">
        <v>-5.4125403753089822E-3</v>
      </c>
      <c r="G189" s="139">
        <v>1171.8251805345817</v>
      </c>
      <c r="H189" s="139">
        <f t="shared" si="16"/>
        <v>-0.29655133202413708</v>
      </c>
      <c r="I189" s="141">
        <v>1.7278109702376421E-2</v>
      </c>
      <c r="J189" s="144">
        <f t="shared" si="17"/>
        <v>4.6445979644607616E-7</v>
      </c>
      <c r="K189" s="138">
        <v>1172.1217318666058</v>
      </c>
      <c r="L189" s="138">
        <f t="shared" si="18"/>
        <v>0</v>
      </c>
      <c r="M189" s="142">
        <f t="shared" si="19"/>
        <v>1.7277645242580176E-2</v>
      </c>
      <c r="N189" s="143">
        <f t="shared" si="20"/>
        <v>2.0122792321330962E-16</v>
      </c>
    </row>
    <row r="190" spans="1:14">
      <c r="A190" s="139">
        <v>1170.9902891784866</v>
      </c>
      <c r="B190" s="141">
        <f t="shared" si="14"/>
        <v>-9.6529452305045647E-4</v>
      </c>
      <c r="C190" s="138">
        <v>1173.2976399769757</v>
      </c>
      <c r="D190" s="138">
        <f t="shared" si="15"/>
        <v>2.3073507984890966</v>
      </c>
      <c r="E190" s="142">
        <v>-2.3632660406021277E-3</v>
      </c>
      <c r="F190" s="143">
        <v>1.3979715175516712E-3</v>
      </c>
      <c r="G190" s="139">
        <v>1170.6918487293747</v>
      </c>
      <c r="H190" s="139">
        <f t="shared" si="16"/>
        <v>-0.29844044911192213</v>
      </c>
      <c r="I190" s="141">
        <v>-9.6715092322048764E-4</v>
      </c>
      <c r="J190" s="144">
        <f t="shared" si="17"/>
        <v>-1.856400170031176E-6</v>
      </c>
      <c r="K190" s="138">
        <v>1170.9902891784868</v>
      </c>
      <c r="L190" s="138">
        <f t="shared" si="18"/>
        <v>0</v>
      </c>
      <c r="M190" s="142">
        <f t="shared" si="19"/>
        <v>-9.652945230502625E-4</v>
      </c>
      <c r="N190" s="143">
        <f t="shared" si="20"/>
        <v>1.9396376865765674E-16</v>
      </c>
    </row>
    <row r="191" spans="1:14">
      <c r="A191" s="139">
        <v>1190.5568482363233</v>
      </c>
      <c r="B191" s="141">
        <f t="shared" si="14"/>
        <v>1.6709411887235796E-2</v>
      </c>
      <c r="C191" s="138">
        <v>1193.3641239536244</v>
      </c>
      <c r="D191" s="138">
        <f t="shared" si="15"/>
        <v>2.8072757173010814</v>
      </c>
      <c r="E191" s="142">
        <v>1.7102637295888914E-2</v>
      </c>
      <c r="F191" s="143">
        <v>-3.9322540865311881E-4</v>
      </c>
      <c r="G191" s="139">
        <v>1190.2546343113968</v>
      </c>
      <c r="H191" s="139">
        <f t="shared" si="16"/>
        <v>-0.30221392492649102</v>
      </c>
      <c r="I191" s="141">
        <v>1.6710448273176956E-2</v>
      </c>
      <c r="J191" s="144">
        <f t="shared" si="17"/>
        <v>1.0363859411603726E-6</v>
      </c>
      <c r="K191" s="138">
        <v>1190.5568482363233</v>
      </c>
      <c r="L191" s="138">
        <f t="shared" si="18"/>
        <v>0</v>
      </c>
      <c r="M191" s="142">
        <f t="shared" si="19"/>
        <v>1.6709411887235598E-2</v>
      </c>
      <c r="N191" s="143">
        <f t="shared" si="20"/>
        <v>-1.9775847626135601E-16</v>
      </c>
    </row>
    <row r="192" spans="1:14">
      <c r="A192" s="139">
        <v>1179.4344410494602</v>
      </c>
      <c r="B192" s="141">
        <f t="shared" si="14"/>
        <v>-9.3421890801263542E-3</v>
      </c>
      <c r="C192" s="138">
        <v>1175.8283874280171</v>
      </c>
      <c r="D192" s="138">
        <f t="shared" si="15"/>
        <v>-3.6060536214431522</v>
      </c>
      <c r="E192" s="142">
        <v>-1.4694372131375321E-2</v>
      </c>
      <c r="F192" s="143">
        <v>5.3521830512489668E-3</v>
      </c>
      <c r="G192" s="139">
        <v>1179.1342885444417</v>
      </c>
      <c r="H192" s="139">
        <f t="shared" si="16"/>
        <v>-0.30015250501855917</v>
      </c>
      <c r="I192" s="141">
        <v>-9.342829211825417E-3</v>
      </c>
      <c r="J192" s="144">
        <f t="shared" si="17"/>
        <v>-6.40131699062782E-7</v>
      </c>
      <c r="K192" s="138">
        <v>1179.4344410494607</v>
      </c>
      <c r="L192" s="138">
        <f t="shared" si="18"/>
        <v>0</v>
      </c>
      <c r="M192" s="142">
        <f t="shared" si="19"/>
        <v>-9.3421890801259726E-3</v>
      </c>
      <c r="N192" s="143">
        <f t="shared" si="20"/>
        <v>3.8163916471489756E-16</v>
      </c>
    </row>
    <row r="193" spans="1:14">
      <c r="A193" s="139">
        <v>1195.075643623835</v>
      </c>
      <c r="B193" s="141">
        <f t="shared" si="14"/>
        <v>1.3261612540716774E-2</v>
      </c>
      <c r="C193" s="138">
        <v>1193.4116940725035</v>
      </c>
      <c r="D193" s="138">
        <f t="shared" si="15"/>
        <v>-1.6639495513315978</v>
      </c>
      <c r="E193" s="142">
        <v>1.49539735836347E-2</v>
      </c>
      <c r="F193" s="143">
        <v>-1.692361042917926E-3</v>
      </c>
      <c r="G193" s="139">
        <v>1194.7732593034696</v>
      </c>
      <c r="H193" s="139">
        <f t="shared" si="16"/>
        <v>-0.30238432036549057</v>
      </c>
      <c r="I193" s="141">
        <v>1.3263095570168755E-2</v>
      </c>
      <c r="J193" s="144">
        <f t="shared" si="17"/>
        <v>1.4830294519808246E-6</v>
      </c>
      <c r="K193" s="138">
        <v>1195.0756436238348</v>
      </c>
      <c r="L193" s="138">
        <f t="shared" si="18"/>
        <v>0</v>
      </c>
      <c r="M193" s="142">
        <f t="shared" si="19"/>
        <v>1.3261612540716191E-2</v>
      </c>
      <c r="N193" s="143">
        <f t="shared" si="20"/>
        <v>-5.8286708792820718E-16</v>
      </c>
    </row>
    <row r="194" spans="1:14">
      <c r="A194" s="139">
        <v>1192.5692790919456</v>
      </c>
      <c r="B194" s="141">
        <f t="shared" si="14"/>
        <v>-2.0972434215873891E-3</v>
      </c>
      <c r="C194" s="138">
        <v>1190.0752084295418</v>
      </c>
      <c r="D194" s="138">
        <f t="shared" si="15"/>
        <v>-2.4940706624038285</v>
      </c>
      <c r="E194" s="142">
        <v>-2.7957541052542529E-3</v>
      </c>
      <c r="F194" s="143">
        <v>6.9851068366686385E-4</v>
      </c>
      <c r="G194" s="139">
        <v>1192.2658992051447</v>
      </c>
      <c r="H194" s="139">
        <f t="shared" si="16"/>
        <v>-0.30337988680093986</v>
      </c>
      <c r="I194" s="141">
        <v>-2.0986074795368258E-3</v>
      </c>
      <c r="J194" s="144">
        <f t="shared" si="17"/>
        <v>-1.3640579494367082E-6</v>
      </c>
      <c r="K194" s="138">
        <v>1192.5692790919456</v>
      </c>
      <c r="L194" s="138">
        <f t="shared" si="18"/>
        <v>0</v>
      </c>
      <c r="M194" s="142">
        <f t="shared" si="19"/>
        <v>-2.0972434215871995E-3</v>
      </c>
      <c r="N194" s="143">
        <f t="shared" si="20"/>
        <v>1.8951853975046618E-16</v>
      </c>
    </row>
    <row r="195" spans="1:14">
      <c r="A195" s="139">
        <v>1172.4485629983676</v>
      </c>
      <c r="B195" s="141">
        <f t="shared" si="14"/>
        <v>-1.6871737723194155E-2</v>
      </c>
      <c r="C195" s="138">
        <v>1171.0339206016874</v>
      </c>
      <c r="D195" s="138">
        <f t="shared" si="15"/>
        <v>-1.4146423966801649</v>
      </c>
      <c r="E195" s="142">
        <v>-1.6000070998018534E-2</v>
      </c>
      <c r="F195" s="143">
        <v>-8.7166672517562105E-4</v>
      </c>
      <c r="G195" s="139">
        <v>1172.1507298855959</v>
      </c>
      <c r="H195" s="139">
        <f t="shared" si="16"/>
        <v>-0.29783311277174107</v>
      </c>
      <c r="I195" s="141">
        <v>-1.6871378551511995E-2</v>
      </c>
      <c r="J195" s="144">
        <f t="shared" si="17"/>
        <v>3.5917168215993112E-7</v>
      </c>
      <c r="K195" s="138">
        <v>1172.4485629983676</v>
      </c>
      <c r="L195" s="138">
        <f t="shared" si="18"/>
        <v>0</v>
      </c>
      <c r="M195" s="142">
        <f t="shared" si="19"/>
        <v>-1.6871737723194155E-2</v>
      </c>
      <c r="N195" s="143">
        <f t="shared" si="20"/>
        <v>0</v>
      </c>
    </row>
    <row r="196" spans="1:14">
      <c r="A196" s="139">
        <v>1159.6684729437759</v>
      </c>
      <c r="B196" s="141">
        <f t="shared" si="14"/>
        <v>-1.0900341778669146E-2</v>
      </c>
      <c r="C196" s="138">
        <v>1156.5737725224628</v>
      </c>
      <c r="D196" s="138">
        <f t="shared" si="15"/>
        <v>-3.094700421313064</v>
      </c>
      <c r="E196" s="142">
        <v>-1.2348188916504535E-2</v>
      </c>
      <c r="F196" s="143">
        <v>1.4478471378353893E-3</v>
      </c>
      <c r="G196" s="139">
        <v>1159.3732329060599</v>
      </c>
      <c r="H196" s="139">
        <f t="shared" si="16"/>
        <v>-0.29524003771598473</v>
      </c>
      <c r="I196" s="141">
        <v>-1.0900899222050616E-2</v>
      </c>
      <c r="J196" s="144">
        <f t="shared" si="17"/>
        <v>-5.574433814704155E-7</v>
      </c>
      <c r="K196" s="138">
        <v>1159.6684729437759</v>
      </c>
      <c r="L196" s="138">
        <f t="shared" si="18"/>
        <v>0</v>
      </c>
      <c r="M196" s="142">
        <f t="shared" si="19"/>
        <v>-1.0900341778669146E-2</v>
      </c>
      <c r="N196" s="143">
        <f t="shared" si="20"/>
        <v>0</v>
      </c>
    </row>
    <row r="197" spans="1:14">
      <c r="A197" s="139">
        <v>1144.8039650696276</v>
      </c>
      <c r="B197" s="141">
        <f t="shared" si="14"/>
        <v>-1.2817894269743595E-2</v>
      </c>
      <c r="C197" s="138">
        <v>1141.9831758449486</v>
      </c>
      <c r="D197" s="138">
        <f t="shared" si="15"/>
        <v>-2.820789224678947</v>
      </c>
      <c r="E197" s="142">
        <v>-1.2615361876737384E-2</v>
      </c>
      <c r="F197" s="143">
        <v>-2.0253239300621097E-4</v>
      </c>
      <c r="G197" s="139">
        <v>1144.5134802710718</v>
      </c>
      <c r="H197" s="139">
        <f t="shared" si="16"/>
        <v>-0.2904847985557808</v>
      </c>
      <c r="I197" s="141">
        <v>-1.2817056848674168E-2</v>
      </c>
      <c r="J197" s="144">
        <f t="shared" si="17"/>
        <v>8.3742106942764905E-7</v>
      </c>
      <c r="K197" s="138">
        <v>1144.8039650696273</v>
      </c>
      <c r="L197" s="138">
        <f t="shared" si="18"/>
        <v>0</v>
      </c>
      <c r="M197" s="142">
        <f t="shared" si="19"/>
        <v>-1.2817894269743791E-2</v>
      </c>
      <c r="N197" s="143">
        <f t="shared" si="20"/>
        <v>-1.960237527853792E-16</v>
      </c>
    </row>
    <row r="198" spans="1:14">
      <c r="A198" s="139">
        <v>1139.306671814295</v>
      </c>
      <c r="B198" s="141">
        <f t="shared" si="14"/>
        <v>-4.8019516205975322E-3</v>
      </c>
      <c r="C198" s="138">
        <v>1139.7547648301916</v>
      </c>
      <c r="D198" s="138">
        <f t="shared" si="15"/>
        <v>0.4480930158965748</v>
      </c>
      <c r="E198" s="142">
        <v>-1.9513518779366126E-3</v>
      </c>
      <c r="F198" s="143">
        <v>-2.8505997426609194E-3</v>
      </c>
      <c r="G198" s="139">
        <v>1139.0173670985998</v>
      </c>
      <c r="H198" s="139">
        <f t="shared" si="16"/>
        <v>-0.28930471569515248</v>
      </c>
      <c r="I198" s="141">
        <v>-4.8021393082851469E-3</v>
      </c>
      <c r="J198" s="144">
        <f t="shared" si="17"/>
        <v>-1.8768768761476956E-7</v>
      </c>
      <c r="K198" s="138">
        <v>1139.306671814295</v>
      </c>
      <c r="L198" s="138">
        <f t="shared" si="18"/>
        <v>0</v>
      </c>
      <c r="M198" s="142">
        <f t="shared" si="19"/>
        <v>-4.8019516205973344E-3</v>
      </c>
      <c r="N198" s="143">
        <f t="shared" si="20"/>
        <v>1.9775847626135601E-16</v>
      </c>
    </row>
    <row r="199" spans="1:14">
      <c r="A199" s="139">
        <v>1135.7777393067813</v>
      </c>
      <c r="B199" s="141">
        <f t="shared" si="14"/>
        <v>-3.0974386394964277E-3</v>
      </c>
      <c r="C199" s="138">
        <v>1135.6478493558409</v>
      </c>
      <c r="D199" s="138">
        <f t="shared" si="15"/>
        <v>-0.12988995094042366</v>
      </c>
      <c r="E199" s="142">
        <v>-3.6033325773922498E-3</v>
      </c>
      <c r="F199" s="143">
        <v>5.0589393789582209E-4</v>
      </c>
      <c r="G199" s="139">
        <v>1135.4900923883245</v>
      </c>
      <c r="H199" s="139">
        <f t="shared" si="16"/>
        <v>-0.28764691845685775</v>
      </c>
      <c r="I199" s="141">
        <v>-3.0967699107699708E-3</v>
      </c>
      <c r="J199" s="144">
        <f t="shared" si="17"/>
        <v>6.6872872645689155E-7</v>
      </c>
      <c r="K199" s="138">
        <v>1135.7777393067813</v>
      </c>
      <c r="L199" s="138">
        <f t="shared" si="18"/>
        <v>0</v>
      </c>
      <c r="M199" s="142">
        <f t="shared" si="19"/>
        <v>-3.0974386394964277E-3</v>
      </c>
      <c r="N199" s="143">
        <f t="shared" si="20"/>
        <v>0</v>
      </c>
    </row>
    <row r="200" spans="1:14">
      <c r="A200" s="139">
        <v>1140.6815936580647</v>
      </c>
      <c r="B200" s="141">
        <f t="shared" si="14"/>
        <v>4.3176179472195191E-3</v>
      </c>
      <c r="C200" s="138">
        <v>1140.3118675838807</v>
      </c>
      <c r="D200" s="138">
        <f t="shared" si="15"/>
        <v>-0.36972607418397274</v>
      </c>
      <c r="E200" s="142">
        <v>4.1069229609207942E-3</v>
      </c>
      <c r="F200" s="143">
        <v>2.1069498629872497E-4</v>
      </c>
      <c r="G200" s="139">
        <v>1140.3913953917179</v>
      </c>
      <c r="H200" s="139">
        <f t="shared" si="16"/>
        <v>-0.29019826634680612</v>
      </c>
      <c r="I200" s="141">
        <v>4.3164647901808677E-3</v>
      </c>
      <c r="J200" s="144">
        <f t="shared" si="17"/>
        <v>-1.153157038651445E-6</v>
      </c>
      <c r="K200" s="138">
        <v>1140.6815936580647</v>
      </c>
      <c r="L200" s="138">
        <f t="shared" si="18"/>
        <v>0</v>
      </c>
      <c r="M200" s="142">
        <f t="shared" si="19"/>
        <v>4.3176179472195191E-3</v>
      </c>
      <c r="N200" s="143">
        <f t="shared" si="20"/>
        <v>0</v>
      </c>
    </row>
    <row r="201" spans="1:14">
      <c r="A201" s="139">
        <v>1136.0188243426846</v>
      </c>
      <c r="B201" s="141">
        <f t="shared" si="14"/>
        <v>-4.0877045279804677E-3</v>
      </c>
      <c r="C201" s="138">
        <v>1133.4255692202578</v>
      </c>
      <c r="D201" s="138">
        <f t="shared" si="15"/>
        <v>-2.5932551224268536</v>
      </c>
      <c r="E201" s="142">
        <v>-6.0389605329757515E-3</v>
      </c>
      <c r="F201" s="143">
        <v>1.9512560049952839E-3</v>
      </c>
      <c r="G201" s="139">
        <v>1135.7307888762355</v>
      </c>
      <c r="H201" s="139">
        <f t="shared" si="16"/>
        <v>-0.28803546644917333</v>
      </c>
      <c r="I201" s="141">
        <v>-4.0868481946775143E-3</v>
      </c>
      <c r="J201" s="144">
        <f t="shared" si="17"/>
        <v>8.5633330295341314E-7</v>
      </c>
      <c r="K201" s="138">
        <v>1136.0188243426846</v>
      </c>
      <c r="L201" s="138">
        <f t="shared" si="18"/>
        <v>0</v>
      </c>
      <c r="M201" s="142">
        <f t="shared" si="19"/>
        <v>-4.0877045279804677E-3</v>
      </c>
      <c r="N201" s="143">
        <f t="shared" si="20"/>
        <v>0</v>
      </c>
    </row>
    <row r="202" spans="1:14">
      <c r="A202" s="139">
        <v>1078.2928567975021</v>
      </c>
      <c r="B202" s="141">
        <f t="shared" si="14"/>
        <v>-5.0814270246431509E-2</v>
      </c>
      <c r="C202" s="138">
        <v>1075.40695818619</v>
      </c>
      <c r="D202" s="138">
        <f t="shared" si="15"/>
        <v>-2.8858986113120864</v>
      </c>
      <c r="E202" s="142">
        <v>-5.1188726114571273E-2</v>
      </c>
      <c r="F202" s="143">
        <v>3.7445586813976417E-4</v>
      </c>
      <c r="G202" s="139">
        <v>1078.0199203105676</v>
      </c>
      <c r="H202" s="139">
        <f t="shared" si="16"/>
        <v>-0.27293648693444084</v>
      </c>
      <c r="I202" s="141">
        <v>-5.0813862872178248E-2</v>
      </c>
      <c r="J202" s="144">
        <f t="shared" si="17"/>
        <v>4.0737425326120569E-7</v>
      </c>
      <c r="K202" s="138">
        <v>1078.2928567975021</v>
      </c>
      <c r="L202" s="138">
        <f t="shared" si="18"/>
        <v>0</v>
      </c>
      <c r="M202" s="142">
        <f t="shared" si="19"/>
        <v>-5.0814270246431509E-2</v>
      </c>
      <c r="N202" s="143">
        <f t="shared" si="20"/>
        <v>0</v>
      </c>
    </row>
    <row r="203" spans="1:14">
      <c r="A203" s="139">
        <v>1094.5322865154203</v>
      </c>
      <c r="B203" s="141">
        <f t="shared" si="14"/>
        <v>1.5060314658996149E-2</v>
      </c>
      <c r="C203" s="138">
        <v>1090.5546576173936</v>
      </c>
      <c r="D203" s="138">
        <f t="shared" si="15"/>
        <v>-3.9776288980267509</v>
      </c>
      <c r="E203" s="142">
        <v>1.4085550884617768E-2</v>
      </c>
      <c r="F203" s="143">
        <v>9.7476377437838088E-4</v>
      </c>
      <c r="G203" s="139">
        <v>1094.2537012386738</v>
      </c>
      <c r="H203" s="139">
        <f t="shared" si="16"/>
        <v>-0.27858527674652578</v>
      </c>
      <c r="I203" s="141">
        <v>1.505888770907811E-2</v>
      </c>
      <c r="J203" s="144">
        <f t="shared" si="17"/>
        <v>-1.4269499180388778E-6</v>
      </c>
      <c r="K203" s="138">
        <v>1094.5322865154203</v>
      </c>
      <c r="L203" s="138">
        <f t="shared" si="18"/>
        <v>0</v>
      </c>
      <c r="M203" s="142">
        <f t="shared" si="19"/>
        <v>1.5060314658996149E-2</v>
      </c>
      <c r="N203" s="143">
        <f t="shared" si="20"/>
        <v>0</v>
      </c>
    </row>
    <row r="204" spans="1:14">
      <c r="A204" s="139">
        <v>1061.9142413912095</v>
      </c>
      <c r="B204" s="141">
        <f t="shared" si="14"/>
        <v>-2.9800898087761641E-2</v>
      </c>
      <c r="C204" s="138">
        <v>1053.4205305102428</v>
      </c>
      <c r="D204" s="138">
        <f t="shared" si="15"/>
        <v>-8.4937108809667734</v>
      </c>
      <c r="E204" s="142">
        <v>-3.4050679484768018E-2</v>
      </c>
      <c r="F204" s="143">
        <v>4.2497813970063768E-3</v>
      </c>
      <c r="G204" s="139">
        <v>1061.6441578590513</v>
      </c>
      <c r="H204" s="139">
        <f t="shared" si="16"/>
        <v>-0.27008353215819625</v>
      </c>
      <c r="I204" s="141">
        <v>-2.9800715631767179E-2</v>
      </c>
      <c r="J204" s="144">
        <f t="shared" si="17"/>
        <v>1.8245599446228833E-7</v>
      </c>
      <c r="K204" s="138">
        <v>1061.9142413912098</v>
      </c>
      <c r="L204" s="138">
        <f t="shared" si="18"/>
        <v>0</v>
      </c>
      <c r="M204" s="142">
        <f t="shared" si="19"/>
        <v>-2.9800898087761433E-2</v>
      </c>
      <c r="N204" s="143">
        <f t="shared" si="20"/>
        <v>2.0816681711721685E-16</v>
      </c>
    </row>
    <row r="205" spans="1:14">
      <c r="A205" s="139">
        <v>1061.0494064753782</v>
      </c>
      <c r="B205" s="141">
        <f t="shared" si="14"/>
        <v>-8.14411260459541E-4</v>
      </c>
      <c r="C205" s="138">
        <v>1053.248642672248</v>
      </c>
      <c r="D205" s="138">
        <f t="shared" si="15"/>
        <v>-7.8007638031301667</v>
      </c>
      <c r="E205" s="142">
        <v>-1.6317114866888782E-4</v>
      </c>
      <c r="F205" s="143">
        <v>-6.5124011179065321E-4</v>
      </c>
      <c r="G205" s="139">
        <v>1060.7800868719087</v>
      </c>
      <c r="H205" s="139">
        <f t="shared" si="16"/>
        <v>-0.269319603469512</v>
      </c>
      <c r="I205" s="141">
        <v>-8.138988763289421E-4</v>
      </c>
      <c r="J205" s="144">
        <f t="shared" si="17"/>
        <v>5.1238413059889569E-7</v>
      </c>
      <c r="K205" s="138">
        <v>1061.0494064753782</v>
      </c>
      <c r="L205" s="138">
        <f t="shared" si="18"/>
        <v>0</v>
      </c>
      <c r="M205" s="142">
        <f t="shared" si="19"/>
        <v>-8.1441126045975491E-4</v>
      </c>
      <c r="N205" s="143">
        <f t="shared" si="20"/>
        <v>-2.1391308863139002E-16</v>
      </c>
    </row>
    <row r="206" spans="1:14">
      <c r="A206" s="139">
        <v>1074.8937404936496</v>
      </c>
      <c r="B206" s="141">
        <f t="shared" si="14"/>
        <v>1.3047775093018413E-2</v>
      </c>
      <c r="C206" s="138">
        <v>1067.0688095183732</v>
      </c>
      <c r="D206" s="138">
        <f t="shared" si="15"/>
        <v>-7.824930975276402</v>
      </c>
      <c r="E206" s="142">
        <v>1.3121466561838012E-2</v>
      </c>
      <c r="F206" s="143">
        <v>-7.3691468819598455E-5</v>
      </c>
      <c r="G206" s="139">
        <v>1074.6199248949465</v>
      </c>
      <c r="H206" s="139">
        <f t="shared" si="16"/>
        <v>-0.27381559870309502</v>
      </c>
      <c r="I206" s="141">
        <v>1.3046849384069383E-2</v>
      </c>
      <c r="J206" s="144">
        <f t="shared" si="17"/>
        <v>-9.2570894903026835E-7</v>
      </c>
      <c r="K206" s="138">
        <v>1074.8937404936498</v>
      </c>
      <c r="L206" s="138">
        <f t="shared" si="18"/>
        <v>0</v>
      </c>
      <c r="M206" s="142">
        <f t="shared" si="19"/>
        <v>1.3047775093018629E-2</v>
      </c>
      <c r="N206" s="143">
        <f t="shared" si="20"/>
        <v>2.1510571102112408E-16</v>
      </c>
    </row>
    <row r="207" spans="1:14">
      <c r="A207" s="139">
        <v>1062.1112563193105</v>
      </c>
      <c r="B207" s="141">
        <f t="shared" ref="B207:B270" si="21">(A207-A206)/A206</f>
        <v>-1.1891858416133905E-2</v>
      </c>
      <c r="C207" s="138">
        <v>1052.6086614391486</v>
      </c>
      <c r="D207" s="138">
        <f t="shared" ref="D207:D270" si="22">C207-A207</f>
        <v>-9.5025948801619506</v>
      </c>
      <c r="E207" s="142">
        <v>-1.3551279870837259E-2</v>
      </c>
      <c r="F207" s="143">
        <v>1.6594214547033543E-3</v>
      </c>
      <c r="G207" s="139">
        <v>1061.8424279154106</v>
      </c>
      <c r="H207" s="139">
        <f t="shared" ref="H207:H270" si="23">G207-A207</f>
        <v>-0.26882840389998819</v>
      </c>
      <c r="I207" s="141">
        <v>-1.1890247596874836E-2</v>
      </c>
      <c r="J207" s="144">
        <f t="shared" ref="J207:J270" si="24">I207-B207</f>
        <v>1.6108192590694181E-6</v>
      </c>
      <c r="K207" s="138">
        <v>1062.1112563193105</v>
      </c>
      <c r="L207" s="138">
        <f t="shared" ref="L207:L270" si="25">K207-A207</f>
        <v>0</v>
      </c>
      <c r="M207" s="142">
        <f t="shared" ref="M207:M270" si="26">(K207-K206)/K206</f>
        <v>-1.1891858416134113E-2</v>
      </c>
      <c r="N207" s="143">
        <f t="shared" ref="N207:N270" si="27">M207-B207</f>
        <v>-2.0816681711721685E-16</v>
      </c>
    </row>
    <row r="208" spans="1:14">
      <c r="A208" s="139">
        <v>1089.9831801520302</v>
      </c>
      <c r="B208" s="141">
        <f t="shared" si="21"/>
        <v>2.624200023009669E-2</v>
      </c>
      <c r="C208" s="138">
        <v>1085.6773123116536</v>
      </c>
      <c r="D208" s="138">
        <f t="shared" si="22"/>
        <v>-4.3058678403765498</v>
      </c>
      <c r="E208" s="142">
        <v>3.1415902304369109E-2</v>
      </c>
      <c r="F208" s="143">
        <v>-5.1739020742724191E-3</v>
      </c>
      <c r="G208" s="139">
        <v>1089.7065119164474</v>
      </c>
      <c r="H208" s="139">
        <f t="shared" si="23"/>
        <v>-0.276668235582747</v>
      </c>
      <c r="I208" s="141">
        <v>2.6241260726169256E-2</v>
      </c>
      <c r="J208" s="144">
        <f t="shared" si="24"/>
        <v>-7.395039274341042E-7</v>
      </c>
      <c r="K208" s="138">
        <v>1089.9831801520302</v>
      </c>
      <c r="L208" s="138">
        <f t="shared" si="25"/>
        <v>0</v>
      </c>
      <c r="M208" s="142">
        <f t="shared" si="26"/>
        <v>2.624200023009669E-2</v>
      </c>
      <c r="N208" s="143">
        <f t="shared" si="27"/>
        <v>0</v>
      </c>
    </row>
    <row r="209" spans="1:14">
      <c r="A209" s="139">
        <v>1075.8281682536683</v>
      </c>
      <c r="B209" s="141">
        <f t="shared" si="21"/>
        <v>-1.2986449842636591E-2</v>
      </c>
      <c r="C209" s="138">
        <v>1070.6600614787399</v>
      </c>
      <c r="D209" s="138">
        <f t="shared" si="22"/>
        <v>-5.1681067749284466</v>
      </c>
      <c r="E209" s="142">
        <v>-1.3832149444975158E-2</v>
      </c>
      <c r="F209" s="143">
        <v>8.4569960233856628E-4</v>
      </c>
      <c r="G209" s="139">
        <v>1075.5549866437939</v>
      </c>
      <c r="H209" s="139">
        <f t="shared" si="23"/>
        <v>-0.27318160987442752</v>
      </c>
      <c r="I209" s="141">
        <v>-1.2986547403268709E-2</v>
      </c>
      <c r="J209" s="144">
        <f t="shared" si="24"/>
        <v>-9.7560632118104396E-8</v>
      </c>
      <c r="K209" s="138">
        <v>1075.8281682536683</v>
      </c>
      <c r="L209" s="138">
        <f t="shared" si="25"/>
        <v>0</v>
      </c>
      <c r="M209" s="142">
        <f t="shared" si="26"/>
        <v>-1.2986449842636591E-2</v>
      </c>
      <c r="N209" s="143">
        <f t="shared" si="27"/>
        <v>0</v>
      </c>
    </row>
    <row r="210" spans="1:14">
      <c r="A210" s="139">
        <v>1018.980794756241</v>
      </c>
      <c r="B210" s="141">
        <f t="shared" si="21"/>
        <v>-5.2840569874373557E-2</v>
      </c>
      <c r="C210" s="138">
        <v>1006.5731520313175</v>
      </c>
      <c r="D210" s="138">
        <f t="shared" si="22"/>
        <v>-12.407642724923562</v>
      </c>
      <c r="E210" s="142">
        <v>-5.9857383079096917E-2</v>
      </c>
      <c r="F210" s="143">
        <v>7.01681320472336E-3</v>
      </c>
      <c r="G210" s="139">
        <v>1018.7220511666668</v>
      </c>
      <c r="H210" s="139">
        <f t="shared" si="23"/>
        <v>-0.25874358957423738</v>
      </c>
      <c r="I210" s="141">
        <v>-5.2840567133132739E-2</v>
      </c>
      <c r="J210" s="144">
        <f t="shared" si="24"/>
        <v>2.7412408176719083E-9</v>
      </c>
      <c r="K210" s="138">
        <v>1018.9807947562413</v>
      </c>
      <c r="L210" s="138">
        <f t="shared" si="25"/>
        <v>0</v>
      </c>
      <c r="M210" s="142">
        <f t="shared" si="26"/>
        <v>-5.2840569874373342E-2</v>
      </c>
      <c r="N210" s="143">
        <f t="shared" si="27"/>
        <v>2.1510571102112408E-16</v>
      </c>
    </row>
    <row r="211" spans="1:14">
      <c r="A211" s="139">
        <v>964.48444685065783</v>
      </c>
      <c r="B211" s="141">
        <f t="shared" si="21"/>
        <v>-5.3481231624801853E-2</v>
      </c>
      <c r="C211" s="138">
        <v>945.22418623346232</v>
      </c>
      <c r="D211" s="138">
        <f t="shared" si="22"/>
        <v>-19.260260617195513</v>
      </c>
      <c r="E211" s="142">
        <v>-6.0948343072780874E-2</v>
      </c>
      <c r="F211" s="143">
        <v>7.4671114479790204E-3</v>
      </c>
      <c r="G211" s="139">
        <v>964.2406321630566</v>
      </c>
      <c r="H211" s="139">
        <f t="shared" si="23"/>
        <v>-0.24381468760122971</v>
      </c>
      <c r="I211" s="141">
        <v>-5.3480160698609273E-2</v>
      </c>
      <c r="J211" s="144">
        <f t="shared" si="24"/>
        <v>1.070926192579813E-6</v>
      </c>
      <c r="K211" s="138">
        <v>964.48444685065795</v>
      </c>
      <c r="L211" s="138">
        <f t="shared" si="25"/>
        <v>0</v>
      </c>
      <c r="M211" s="142">
        <f t="shared" si="26"/>
        <v>-5.3481231624801957E-2</v>
      </c>
      <c r="N211" s="143">
        <f t="shared" si="27"/>
        <v>-1.0408340855860843E-16</v>
      </c>
    </row>
    <row r="212" spans="1:14">
      <c r="A212" s="139">
        <v>974.54500419358862</v>
      </c>
      <c r="B212" s="141">
        <f t="shared" si="21"/>
        <v>1.04310208171647E-2</v>
      </c>
      <c r="C212" s="138">
        <v>963.39990399216913</v>
      </c>
      <c r="D212" s="138">
        <f t="shared" si="22"/>
        <v>-11.145100201419496</v>
      </c>
      <c r="E212" s="142">
        <v>1.9229001990663793E-2</v>
      </c>
      <c r="F212" s="143">
        <v>-8.7979811734990934E-3</v>
      </c>
      <c r="G212" s="139">
        <v>974.29863688650994</v>
      </c>
      <c r="H212" s="139">
        <f t="shared" si="23"/>
        <v>-0.24636730707868537</v>
      </c>
      <c r="I212" s="141">
        <v>1.0431011085781015E-2</v>
      </c>
      <c r="J212" s="144">
        <f t="shared" si="24"/>
        <v>-9.7313836849854951E-9</v>
      </c>
      <c r="K212" s="138">
        <v>974.54500419358862</v>
      </c>
      <c r="L212" s="138">
        <f t="shared" si="25"/>
        <v>0</v>
      </c>
      <c r="M212" s="142">
        <f t="shared" si="26"/>
        <v>1.043102081716458E-2</v>
      </c>
      <c r="N212" s="143">
        <f t="shared" si="27"/>
        <v>-1.1969591984239969E-16</v>
      </c>
    </row>
    <row r="213" spans="1:14">
      <c r="A213" s="139">
        <v>954.55410430367192</v>
      </c>
      <c r="B213" s="141">
        <f t="shared" si="21"/>
        <v>-2.0513059739563973E-2</v>
      </c>
      <c r="C213" s="138">
        <v>940.12738297084854</v>
      </c>
      <c r="D213" s="138">
        <f t="shared" si="22"/>
        <v>-14.426721332823377</v>
      </c>
      <c r="E213" s="142">
        <v>-2.4156656986245407E-2</v>
      </c>
      <c r="F213" s="143">
        <v>3.6435972466814341E-3</v>
      </c>
      <c r="G213" s="139">
        <v>954.31074686161526</v>
      </c>
      <c r="H213" s="139">
        <f t="shared" si="23"/>
        <v>-0.24335744205666288</v>
      </c>
      <c r="I213" s="141">
        <v>-2.0515157538112155E-2</v>
      </c>
      <c r="J213" s="144">
        <f t="shared" si="24"/>
        <v>-2.0977985481819561E-6</v>
      </c>
      <c r="K213" s="138">
        <v>954.55410430367192</v>
      </c>
      <c r="L213" s="138">
        <f t="shared" si="25"/>
        <v>0</v>
      </c>
      <c r="M213" s="142">
        <f t="shared" si="26"/>
        <v>-2.0513059739563973E-2</v>
      </c>
      <c r="N213" s="143">
        <f t="shared" si="27"/>
        <v>0</v>
      </c>
    </row>
    <row r="214" spans="1:14">
      <c r="A214" s="139">
        <v>935.11257321000187</v>
      </c>
      <c r="B214" s="141">
        <f t="shared" si="21"/>
        <v>-2.0367133728739512E-2</v>
      </c>
      <c r="C214" s="138">
        <v>915.82966580073389</v>
      </c>
      <c r="D214" s="138">
        <f t="shared" si="22"/>
        <v>-19.282907409267978</v>
      </c>
      <c r="E214" s="142">
        <v>-2.5845132915214827E-2</v>
      </c>
      <c r="F214" s="143">
        <v>5.4779991864753151E-3</v>
      </c>
      <c r="G214" s="139">
        <v>934.8752405742473</v>
      </c>
      <c r="H214" s="139">
        <f t="shared" si="23"/>
        <v>-0.23733263575456931</v>
      </c>
      <c r="I214" s="141">
        <v>-2.0366014268711052E-2</v>
      </c>
      <c r="J214" s="144">
        <f t="shared" si="24"/>
        <v>1.1194600284605838E-6</v>
      </c>
      <c r="K214" s="138">
        <v>935.11257321000176</v>
      </c>
      <c r="L214" s="138">
        <f t="shared" si="25"/>
        <v>0</v>
      </c>
      <c r="M214" s="142">
        <f t="shared" si="26"/>
        <v>-2.036713372873963E-2</v>
      </c>
      <c r="N214" s="143">
        <f t="shared" si="27"/>
        <v>-1.1796119636642288E-16</v>
      </c>
    </row>
    <row r="215" spans="1:14">
      <c r="A215" s="139">
        <v>962.44409913890422</v>
      </c>
      <c r="B215" s="141">
        <f t="shared" si="21"/>
        <v>2.9228059499916921E-2</v>
      </c>
      <c r="C215" s="138">
        <v>943.68332657068413</v>
      </c>
      <c r="D215" s="138">
        <f t="shared" si="22"/>
        <v>-18.760772568220091</v>
      </c>
      <c r="E215" s="142">
        <v>3.0413582143134721E-2</v>
      </c>
      <c r="F215" s="143">
        <v>-1.1855226432177998E-3</v>
      </c>
      <c r="G215" s="139">
        <v>962.20080293915532</v>
      </c>
      <c r="H215" s="139">
        <f t="shared" si="23"/>
        <v>-0.24329619974889738</v>
      </c>
      <c r="I215" s="141">
        <v>2.9229100503424706E-2</v>
      </c>
      <c r="J215" s="144">
        <f t="shared" si="24"/>
        <v>1.041003507784577E-6</v>
      </c>
      <c r="K215" s="138">
        <v>962.44409913890422</v>
      </c>
      <c r="L215" s="138">
        <f t="shared" si="25"/>
        <v>0</v>
      </c>
      <c r="M215" s="142">
        <f t="shared" si="26"/>
        <v>2.9228059499917046E-2</v>
      </c>
      <c r="N215" s="143">
        <f t="shared" si="27"/>
        <v>1.2490009027033011E-16</v>
      </c>
    </row>
    <row r="216" spans="1:14">
      <c r="A216" s="139">
        <v>944.13879897284801</v>
      </c>
      <c r="B216" s="141">
        <f t="shared" si="21"/>
        <v>-1.9019598314784111E-2</v>
      </c>
      <c r="C216" s="138">
        <v>922.16499228984162</v>
      </c>
      <c r="D216" s="138">
        <f t="shared" si="22"/>
        <v>-21.973806683006387</v>
      </c>
      <c r="E216" s="142">
        <v>-2.2802494941856679E-2</v>
      </c>
      <c r="F216" s="143">
        <v>3.7828966270725684E-3</v>
      </c>
      <c r="G216" s="139">
        <v>943.89862845699452</v>
      </c>
      <c r="H216" s="139">
        <f t="shared" si="23"/>
        <v>-0.24017051585349236</v>
      </c>
      <c r="I216" s="141">
        <v>-1.9021159020294585E-2</v>
      </c>
      <c r="J216" s="144">
        <f t="shared" si="24"/>
        <v>-1.560705510474103E-6</v>
      </c>
      <c r="K216" s="138">
        <v>944.13879897284801</v>
      </c>
      <c r="L216" s="138">
        <f t="shared" si="25"/>
        <v>0</v>
      </c>
      <c r="M216" s="142">
        <f t="shared" si="26"/>
        <v>-1.9019598314784111E-2</v>
      </c>
      <c r="N216" s="143">
        <f t="shared" si="27"/>
        <v>0</v>
      </c>
    </row>
    <row r="217" spans="1:14">
      <c r="A217" s="139">
        <v>965.10819673058597</v>
      </c>
      <c r="B217" s="141">
        <f t="shared" si="21"/>
        <v>2.2210079471949563E-2</v>
      </c>
      <c r="C217" s="138">
        <v>947.61835420703994</v>
      </c>
      <c r="D217" s="138">
        <f t="shared" si="22"/>
        <v>-17.489842523546031</v>
      </c>
      <c r="E217" s="142">
        <v>2.7601743863638437E-2</v>
      </c>
      <c r="F217" s="143">
        <v>-5.3916643916888732E-3</v>
      </c>
      <c r="G217" s="139">
        <v>964.86400666228826</v>
      </c>
      <c r="H217" s="139">
        <f t="shared" si="23"/>
        <v>-0.24419006829771206</v>
      </c>
      <c r="I217" s="141">
        <v>2.2211472263251583E-2</v>
      </c>
      <c r="J217" s="144">
        <f t="shared" si="24"/>
        <v>1.3927913020198024E-6</v>
      </c>
      <c r="K217" s="138">
        <v>965.10819673058609</v>
      </c>
      <c r="L217" s="138">
        <f t="shared" si="25"/>
        <v>0</v>
      </c>
      <c r="M217" s="142">
        <f t="shared" si="26"/>
        <v>2.2210079471949681E-2</v>
      </c>
      <c r="N217" s="143">
        <f t="shared" si="27"/>
        <v>1.1796119636642288E-16</v>
      </c>
    </row>
    <row r="218" spans="1:14">
      <c r="A218" s="139">
        <v>1006.6804806537089</v>
      </c>
      <c r="B218" s="141">
        <f t="shared" si="21"/>
        <v>4.3075257327576048E-2</v>
      </c>
      <c r="C218" s="138">
        <v>987.66844368092677</v>
      </c>
      <c r="D218" s="138">
        <f t="shared" si="22"/>
        <v>-19.012036972782084</v>
      </c>
      <c r="E218" s="142">
        <v>4.2263944441431223E-2</v>
      </c>
      <c r="F218" s="143">
        <v>8.1131288614482572E-4</v>
      </c>
      <c r="G218" s="139">
        <v>1006.4259471629531</v>
      </c>
      <c r="H218" s="139">
        <f t="shared" si="23"/>
        <v>-0.2545334907557617</v>
      </c>
      <c r="I218" s="141">
        <v>4.3075438832502658E-2</v>
      </c>
      <c r="J218" s="144">
        <f t="shared" si="24"/>
        <v>1.8150492660934381E-7</v>
      </c>
      <c r="K218" s="138">
        <v>1006.6804806537089</v>
      </c>
      <c r="L218" s="138">
        <f t="shared" si="25"/>
        <v>0</v>
      </c>
      <c r="M218" s="142">
        <f t="shared" si="26"/>
        <v>4.307525732757593E-2</v>
      </c>
      <c r="N218" s="143">
        <f t="shared" si="27"/>
        <v>-1.1796119636642288E-16</v>
      </c>
    </row>
    <row r="219" spans="1:14">
      <c r="A219" s="139">
        <v>1011.3432499690889</v>
      </c>
      <c r="B219" s="141">
        <f t="shared" si="21"/>
        <v>4.6318264881347266E-3</v>
      </c>
      <c r="C219" s="138">
        <v>994.5547420445497</v>
      </c>
      <c r="D219" s="138">
        <f t="shared" si="22"/>
        <v>-16.788507924539203</v>
      </c>
      <c r="E219" s="142">
        <v>6.9722773949914656E-3</v>
      </c>
      <c r="F219" s="143">
        <v>-2.340450906856739E-3</v>
      </c>
      <c r="G219" s="139">
        <v>1011.0865536784357</v>
      </c>
      <c r="H219" s="139">
        <f t="shared" si="23"/>
        <v>-0.25669629065316713</v>
      </c>
      <c r="I219" s="141">
        <v>4.6308489249711586E-3</v>
      </c>
      <c r="J219" s="144">
        <f t="shared" si="24"/>
        <v>-9.7756316356795853E-7</v>
      </c>
      <c r="K219" s="138">
        <v>1011.3432499690889</v>
      </c>
      <c r="L219" s="138">
        <f t="shared" si="25"/>
        <v>0</v>
      </c>
      <c r="M219" s="142">
        <f t="shared" si="26"/>
        <v>4.6318264881347266E-3</v>
      </c>
      <c r="N219" s="143">
        <f t="shared" si="27"/>
        <v>0</v>
      </c>
    </row>
    <row r="220" spans="1:14">
      <c r="A220" s="139">
        <v>1013.1841886329944</v>
      </c>
      <c r="B220" s="141">
        <f t="shared" si="21"/>
        <v>1.8202906520231952E-3</v>
      </c>
      <c r="C220" s="138">
        <v>996.90747077842218</v>
      </c>
      <c r="D220" s="138">
        <f t="shared" si="22"/>
        <v>-16.276717854572212</v>
      </c>
      <c r="E220" s="142">
        <v>2.365610091040212E-3</v>
      </c>
      <c r="F220" s="143">
        <v>-5.4531943901701681E-4</v>
      </c>
      <c r="G220" s="139">
        <v>1012.9281128459772</v>
      </c>
      <c r="H220" s="139">
        <f t="shared" si="23"/>
        <v>-0.25607578701715283</v>
      </c>
      <c r="I220" s="141">
        <v>1.8213664901800194E-3</v>
      </c>
      <c r="J220" s="144">
        <f t="shared" si="24"/>
        <v>1.0758381568242315E-6</v>
      </c>
      <c r="K220" s="138">
        <v>1013.1841886329944</v>
      </c>
      <c r="L220" s="138">
        <f t="shared" si="25"/>
        <v>0</v>
      </c>
      <c r="M220" s="142">
        <f t="shared" si="26"/>
        <v>1.8202906520231952E-3</v>
      </c>
      <c r="N220" s="143">
        <f t="shared" si="27"/>
        <v>0</v>
      </c>
    </row>
    <row r="221" spans="1:14">
      <c r="A221" s="139">
        <v>998.09474897461371</v>
      </c>
      <c r="B221" s="141">
        <f t="shared" si="21"/>
        <v>-1.4893086397982203E-2</v>
      </c>
      <c r="C221" s="138">
        <v>978.29896798514176</v>
      </c>
      <c r="D221" s="138">
        <f t="shared" si="22"/>
        <v>-19.79578098947195</v>
      </c>
      <c r="E221" s="142">
        <v>-1.8666228650839799E-2</v>
      </c>
      <c r="F221" s="143">
        <v>3.7731422528575961E-3</v>
      </c>
      <c r="G221" s="139">
        <v>997.84152582447621</v>
      </c>
      <c r="H221" s="139">
        <f t="shared" si="23"/>
        <v>-0.25322315013750085</v>
      </c>
      <c r="I221" s="141">
        <v>-1.4894035253018051E-2</v>
      </c>
      <c r="J221" s="144">
        <f t="shared" si="24"/>
        <v>-9.48855035848295E-7</v>
      </c>
      <c r="K221" s="138">
        <v>998.09474897461382</v>
      </c>
      <c r="L221" s="138">
        <f t="shared" si="25"/>
        <v>0</v>
      </c>
      <c r="M221" s="142">
        <f t="shared" si="26"/>
        <v>-1.4893086397982092E-2</v>
      </c>
      <c r="N221" s="143">
        <f t="shared" si="27"/>
        <v>1.1102230246251565E-16</v>
      </c>
    </row>
    <row r="222" spans="1:14">
      <c r="A222" s="139">
        <v>1010.3647521012673</v>
      </c>
      <c r="B222" s="141">
        <f t="shared" si="21"/>
        <v>1.2293425187597773E-2</v>
      </c>
      <c r="C222" s="138">
        <v>992.37390114867185</v>
      </c>
      <c r="D222" s="138">
        <f t="shared" si="22"/>
        <v>-17.990850952595451</v>
      </c>
      <c r="E222" s="142">
        <v>1.4387149147788795E-2</v>
      </c>
      <c r="F222" s="143">
        <v>-2.0937239601910226E-3</v>
      </c>
      <c r="G222" s="139">
        <v>1010.1090654980364</v>
      </c>
      <c r="H222" s="139">
        <f t="shared" si="23"/>
        <v>-0.25568660323085624</v>
      </c>
      <c r="I222" s="141">
        <v>1.2294076119375833E-2</v>
      </c>
      <c r="J222" s="144">
        <f t="shared" si="24"/>
        <v>6.5093177806056779E-7</v>
      </c>
      <c r="K222" s="138">
        <v>1010.3647521012673</v>
      </c>
      <c r="L222" s="138">
        <f t="shared" si="25"/>
        <v>0</v>
      </c>
      <c r="M222" s="142">
        <f t="shared" si="26"/>
        <v>1.2293425187597656E-2</v>
      </c>
      <c r="N222" s="143">
        <f t="shared" si="27"/>
        <v>-1.1622647289044608E-16</v>
      </c>
    </row>
    <row r="223" spans="1:14">
      <c r="A223" s="139">
        <v>991.74637993537328</v>
      </c>
      <c r="B223" s="141">
        <f t="shared" si="21"/>
        <v>-1.8427376971705683E-2</v>
      </c>
      <c r="C223" s="138">
        <v>969.65848288104064</v>
      </c>
      <c r="D223" s="138">
        <f t="shared" si="22"/>
        <v>-22.087897054332643</v>
      </c>
      <c r="E223" s="142">
        <v>-2.2889979514110693E-2</v>
      </c>
      <c r="F223" s="143">
        <v>4.4626025424050093E-3</v>
      </c>
      <c r="G223" s="139">
        <v>991.49520376625969</v>
      </c>
      <c r="H223" s="139">
        <f t="shared" si="23"/>
        <v>-0.25117616911359164</v>
      </c>
      <c r="I223" s="141">
        <v>-1.8427576157431225E-2</v>
      </c>
      <c r="J223" s="144">
        <f t="shared" si="24"/>
        <v>-1.9918572554192271E-7</v>
      </c>
      <c r="K223" s="138">
        <v>991.74637993537328</v>
      </c>
      <c r="L223" s="138">
        <f t="shared" si="25"/>
        <v>0</v>
      </c>
      <c r="M223" s="142">
        <f t="shared" si="26"/>
        <v>-1.8427376971705683E-2</v>
      </c>
      <c r="N223" s="143">
        <f t="shared" si="27"/>
        <v>0</v>
      </c>
    </row>
    <row r="224" spans="1:14">
      <c r="A224" s="139">
        <v>936.24601142558458</v>
      </c>
      <c r="B224" s="141">
        <f t="shared" si="21"/>
        <v>-5.5962259739637622E-2</v>
      </c>
      <c r="C224" s="138">
        <v>901.29890100044702</v>
      </c>
      <c r="D224" s="138">
        <f t="shared" si="22"/>
        <v>-34.947110425137566</v>
      </c>
      <c r="E224" s="142">
        <v>-7.049861687125579E-2</v>
      </c>
      <c r="F224" s="143">
        <v>1.4536357131618168E-2</v>
      </c>
      <c r="G224" s="139">
        <v>936.00773225209684</v>
      </c>
      <c r="H224" s="139">
        <f t="shared" si="23"/>
        <v>-0.23827917348774008</v>
      </c>
      <c r="I224" s="141">
        <v>-5.5963429074986991E-2</v>
      </c>
      <c r="J224" s="144">
        <f t="shared" si="24"/>
        <v>-1.1693353493685832E-6</v>
      </c>
      <c r="K224" s="138">
        <v>936.24601142558447</v>
      </c>
      <c r="L224" s="138">
        <f t="shared" si="25"/>
        <v>0</v>
      </c>
      <c r="M224" s="142">
        <f t="shared" si="26"/>
        <v>-5.596225973963774E-2</v>
      </c>
      <c r="N224" s="143">
        <f t="shared" si="27"/>
        <v>-1.1796119636642288E-16</v>
      </c>
    </row>
    <row r="225" spans="1:14">
      <c r="A225" s="139">
        <v>925.57586192693338</v>
      </c>
      <c r="B225" s="141">
        <f t="shared" si="21"/>
        <v>-1.1396736934990182E-2</v>
      </c>
      <c r="C225" s="138">
        <v>891.79897670637229</v>
      </c>
      <c r="D225" s="138">
        <f t="shared" si="22"/>
        <v>-33.776885220561098</v>
      </c>
      <c r="E225" s="142">
        <v>-1.0540259489421056E-2</v>
      </c>
      <c r="F225" s="143">
        <v>-8.5647744556912632E-4</v>
      </c>
      <c r="G225" s="139">
        <v>925.34105525816733</v>
      </c>
      <c r="H225" s="139">
        <f t="shared" si="23"/>
        <v>-0.23480666876605483</v>
      </c>
      <c r="I225" s="141">
        <v>-1.1395928288182812E-2</v>
      </c>
      <c r="J225" s="144">
        <f t="shared" si="24"/>
        <v>8.0864680736952854E-7</v>
      </c>
      <c r="K225" s="138">
        <v>925.57586192693338</v>
      </c>
      <c r="L225" s="138">
        <f t="shared" si="25"/>
        <v>0</v>
      </c>
      <c r="M225" s="142">
        <f t="shared" si="26"/>
        <v>-1.139673693499006E-2</v>
      </c>
      <c r="N225" s="143">
        <f t="shared" si="27"/>
        <v>1.214306433183765E-16</v>
      </c>
    </row>
    <row r="226" spans="1:14">
      <c r="A226" s="139">
        <v>939.13504080149869</v>
      </c>
      <c r="B226" s="141">
        <f t="shared" si="21"/>
        <v>1.4649451689823444E-2</v>
      </c>
      <c r="C226" s="138">
        <v>909.25183475256927</v>
      </c>
      <c r="D226" s="138">
        <f t="shared" si="22"/>
        <v>-29.883206048929424</v>
      </c>
      <c r="E226" s="142">
        <v>1.9570394788581809E-2</v>
      </c>
      <c r="F226" s="143">
        <v>-4.9209430987583649E-3</v>
      </c>
      <c r="G226" s="139">
        <v>938.89777036174257</v>
      </c>
      <c r="H226" s="139">
        <f t="shared" si="23"/>
        <v>-0.2372704397561165</v>
      </c>
      <c r="I226" s="141">
        <v>1.4650506455474367E-2</v>
      </c>
      <c r="J226" s="144">
        <f t="shared" si="24"/>
        <v>1.0547656509232034E-6</v>
      </c>
      <c r="K226" s="138">
        <v>939.13504080149869</v>
      </c>
      <c r="L226" s="138">
        <f t="shared" si="25"/>
        <v>0</v>
      </c>
      <c r="M226" s="142">
        <f t="shared" si="26"/>
        <v>1.4649451689823444E-2</v>
      </c>
      <c r="N226" s="143">
        <f t="shared" si="27"/>
        <v>0</v>
      </c>
    </row>
    <row r="227" spans="1:14">
      <c r="A227" s="139">
        <v>965.36304089841349</v>
      </c>
      <c r="B227" s="141">
        <f t="shared" si="21"/>
        <v>2.792782609254009E-2</v>
      </c>
      <c r="C227" s="138">
        <v>939.16069848623829</v>
      </c>
      <c r="D227" s="138">
        <f t="shared" si="22"/>
        <v>-26.202342412175199</v>
      </c>
      <c r="E227" s="142">
        <v>3.2893927282322162E-2</v>
      </c>
      <c r="F227" s="143">
        <v>-4.9661011897820725E-3</v>
      </c>
      <c r="G227" s="139">
        <v>965.11856525159703</v>
      </c>
      <c r="H227" s="139">
        <f t="shared" si="23"/>
        <v>-0.24447564681645417</v>
      </c>
      <c r="I227" s="141">
        <v>2.7927209668153753E-2</v>
      </c>
      <c r="J227" s="144">
        <f t="shared" si="24"/>
        <v>-6.1642438633699448E-7</v>
      </c>
      <c r="K227" s="138">
        <v>965.36304089841349</v>
      </c>
      <c r="L227" s="138">
        <f t="shared" si="25"/>
        <v>0</v>
      </c>
      <c r="M227" s="142">
        <f t="shared" si="26"/>
        <v>2.792782609254009E-2</v>
      </c>
      <c r="N227" s="143">
        <f t="shared" si="27"/>
        <v>0</v>
      </c>
    </row>
    <row r="228" spans="1:14">
      <c r="A228" s="139">
        <v>975.75042937310582</v>
      </c>
      <c r="B228" s="141">
        <f t="shared" si="21"/>
        <v>1.0760085102310654E-2</v>
      </c>
      <c r="C228" s="138">
        <v>952.2965951699382</v>
      </c>
      <c r="D228" s="138">
        <f t="shared" si="22"/>
        <v>-23.453834203167617</v>
      </c>
      <c r="E228" s="142">
        <v>1.3986846665190169E-2</v>
      </c>
      <c r="F228" s="143">
        <v>-3.2267615628795154E-3</v>
      </c>
      <c r="G228" s="139">
        <v>975.50211932606385</v>
      </c>
      <c r="H228" s="139">
        <f t="shared" si="23"/>
        <v>-0.24831004704196857</v>
      </c>
      <c r="I228" s="141">
        <v>1.0758837772185973E-2</v>
      </c>
      <c r="J228" s="144">
        <f t="shared" si="24"/>
        <v>-1.2473301246804236E-6</v>
      </c>
      <c r="K228" s="138">
        <v>975.7504293731057</v>
      </c>
      <c r="L228" s="138">
        <f t="shared" si="25"/>
        <v>0</v>
      </c>
      <c r="M228" s="142">
        <f t="shared" si="26"/>
        <v>1.0760085102310536E-2</v>
      </c>
      <c r="N228" s="143">
        <f t="shared" si="27"/>
        <v>-1.1796119636642288E-16</v>
      </c>
    </row>
    <row r="229" spans="1:14">
      <c r="A229" s="139">
        <v>983.93973707625184</v>
      </c>
      <c r="B229" s="141">
        <f t="shared" si="21"/>
        <v>8.392830232631765E-3</v>
      </c>
      <c r="C229" s="138">
        <v>963.29307627287926</v>
      </c>
      <c r="D229" s="138">
        <f t="shared" si="22"/>
        <v>-20.646660803372583</v>
      </c>
      <c r="E229" s="142">
        <v>1.1547327963488863E-2</v>
      </c>
      <c r="F229" s="143">
        <v>-3.154497730857098E-3</v>
      </c>
      <c r="G229" s="139">
        <v>983.69000055182221</v>
      </c>
      <c r="H229" s="139">
        <f t="shared" si="23"/>
        <v>-0.24973652442963612</v>
      </c>
      <c r="I229" s="141">
        <v>8.3935042923484852E-3</v>
      </c>
      <c r="J229" s="144">
        <f t="shared" si="24"/>
        <v>6.740597167202711E-7</v>
      </c>
      <c r="K229" s="138">
        <v>983.93973707625207</v>
      </c>
      <c r="L229" s="138">
        <f t="shared" si="25"/>
        <v>0</v>
      </c>
      <c r="M229" s="142">
        <f t="shared" si="26"/>
        <v>8.3928302326321154E-3</v>
      </c>
      <c r="N229" s="143">
        <f t="shared" si="27"/>
        <v>3.5041414214731503E-16</v>
      </c>
    </row>
    <row r="230" spans="1:14">
      <c r="A230" s="139">
        <v>971.73932679378549</v>
      </c>
      <c r="B230" s="141">
        <f t="shared" si="21"/>
        <v>-1.2399550320753905E-2</v>
      </c>
      <c r="C230" s="138">
        <v>952.63873983611438</v>
      </c>
      <c r="D230" s="138">
        <f t="shared" si="22"/>
        <v>-19.100586957671112</v>
      </c>
      <c r="E230" s="142">
        <v>-1.1060327016973955E-2</v>
      </c>
      <c r="F230" s="143">
        <v>-1.3392233037799496E-3</v>
      </c>
      <c r="G230" s="139">
        <v>971.49345163996679</v>
      </c>
      <c r="H230" s="139">
        <f t="shared" si="23"/>
        <v>-0.24587515381870162</v>
      </c>
      <c r="I230" s="141">
        <v>-1.2398772890863481E-2</v>
      </c>
      <c r="J230" s="144">
        <f t="shared" si="24"/>
        <v>7.7742989042402233E-7</v>
      </c>
      <c r="K230" s="138">
        <v>971.73932679378538</v>
      </c>
      <c r="L230" s="138">
        <f t="shared" si="25"/>
        <v>0</v>
      </c>
      <c r="M230" s="142">
        <f t="shared" si="26"/>
        <v>-1.2399550320754248E-2</v>
      </c>
      <c r="N230" s="143">
        <f t="shared" si="27"/>
        <v>-3.434752482434078E-16</v>
      </c>
    </row>
    <row r="231" spans="1:14">
      <c r="A231" s="139">
        <v>958.71815170329023</v>
      </c>
      <c r="B231" s="141">
        <f t="shared" si="21"/>
        <v>-1.3399864275801312E-2</v>
      </c>
      <c r="C231" s="138">
        <v>940.40126567977791</v>
      </c>
      <c r="D231" s="138">
        <f t="shared" si="22"/>
        <v>-18.316886023512325</v>
      </c>
      <c r="E231" s="142">
        <v>-1.2845870784597452E-2</v>
      </c>
      <c r="F231" s="143">
        <v>-5.5399349120385973E-4</v>
      </c>
      <c r="G231" s="139">
        <v>958.47525817252017</v>
      </c>
      <c r="H231" s="139">
        <f t="shared" si="23"/>
        <v>-0.24289353077006126</v>
      </c>
      <c r="I231" s="141">
        <v>-1.340018653287962E-2</v>
      </c>
      <c r="J231" s="144">
        <f t="shared" si="24"/>
        <v>-3.2225707830881023E-7</v>
      </c>
      <c r="K231" s="138">
        <v>958.71815170329035</v>
      </c>
      <c r="L231" s="138">
        <f t="shared" si="25"/>
        <v>0</v>
      </c>
      <c r="M231" s="142">
        <f t="shared" si="26"/>
        <v>-1.3399864275801079E-2</v>
      </c>
      <c r="N231" s="143">
        <f t="shared" si="27"/>
        <v>2.3245294578089215E-16</v>
      </c>
    </row>
    <row r="232" spans="1:14">
      <c r="A232" s="139">
        <v>957.58431489542363</v>
      </c>
      <c r="B232" s="141">
        <f t="shared" si="21"/>
        <v>-1.1826591640642131E-3</v>
      </c>
      <c r="C232" s="138">
        <v>937.62008930376953</v>
      </c>
      <c r="D232" s="138">
        <f t="shared" si="22"/>
        <v>-19.964225591654099</v>
      </c>
      <c r="E232" s="142">
        <v>-2.9574358069350062E-3</v>
      </c>
      <c r="F232" s="143">
        <v>1.7747766428707931E-3</v>
      </c>
      <c r="G232" s="139">
        <v>957.34192636731314</v>
      </c>
      <c r="H232" s="139">
        <f t="shared" si="23"/>
        <v>-0.24238852811049583</v>
      </c>
      <c r="I232" s="141">
        <v>-1.1824319882475693E-3</v>
      </c>
      <c r="J232" s="144">
        <f t="shared" si="24"/>
        <v>2.2717581664379212E-7</v>
      </c>
      <c r="K232" s="138">
        <v>957.58431489542352</v>
      </c>
      <c r="L232" s="138">
        <f t="shared" si="25"/>
        <v>0</v>
      </c>
      <c r="M232" s="142">
        <f t="shared" si="26"/>
        <v>-1.1826591640644504E-3</v>
      </c>
      <c r="N232" s="143">
        <f t="shared" si="27"/>
        <v>-2.3722343533982837E-16</v>
      </c>
    </row>
    <row r="233" spans="1:14">
      <c r="A233" s="139">
        <v>952.36978266404958</v>
      </c>
      <c r="B233" s="141">
        <f t="shared" si="21"/>
        <v>-5.4455071477894062E-3</v>
      </c>
      <c r="C233" s="138">
        <v>931.75812042267933</v>
      </c>
      <c r="D233" s="138">
        <f t="shared" si="22"/>
        <v>-20.611662241370254</v>
      </c>
      <c r="E233" s="142">
        <v>-6.2519659593076931E-3</v>
      </c>
      <c r="F233" s="143">
        <v>8.0645881151828695E-4</v>
      </c>
      <c r="G233" s="139">
        <v>952.12893611430388</v>
      </c>
      <c r="H233" s="139">
        <f t="shared" si="23"/>
        <v>-0.2408465497456973</v>
      </c>
      <c r="I233" s="141">
        <v>-5.4452752035944272E-3</v>
      </c>
      <c r="J233" s="144">
        <f t="shared" si="24"/>
        <v>2.319441949789891E-7</v>
      </c>
      <c r="K233" s="138">
        <v>952.36978266404969</v>
      </c>
      <c r="L233" s="138">
        <f t="shared" si="25"/>
        <v>0</v>
      </c>
      <c r="M233" s="142">
        <f t="shared" si="26"/>
        <v>-5.4455071477891694E-3</v>
      </c>
      <c r="N233" s="143">
        <f t="shared" si="27"/>
        <v>2.3678975447083417E-16</v>
      </c>
    </row>
    <row r="234" spans="1:14">
      <c r="A234" s="139">
        <v>1000.2766764944888</v>
      </c>
      <c r="B234" s="141">
        <f t="shared" si="21"/>
        <v>5.0302828483732444E-2</v>
      </c>
      <c r="C234" s="138">
        <v>986.69799740028066</v>
      </c>
      <c r="D234" s="138">
        <f t="shared" si="22"/>
        <v>-13.578679094208155</v>
      </c>
      <c r="E234" s="142">
        <v>5.8963668545951184E-2</v>
      </c>
      <c r="F234" s="143">
        <v>-8.6608400622187401E-3</v>
      </c>
      <c r="G234" s="139">
        <v>1000.0233365717868</v>
      </c>
      <c r="H234" s="139">
        <f t="shared" si="23"/>
        <v>-0.25333992270202543</v>
      </c>
      <c r="I234" s="141">
        <v>5.030243136286023E-2</v>
      </c>
      <c r="J234" s="144">
        <f t="shared" si="24"/>
        <v>-3.9712087221421832E-7</v>
      </c>
      <c r="K234" s="138">
        <v>1000.2766764944888</v>
      </c>
      <c r="L234" s="138">
        <f t="shared" si="25"/>
        <v>0</v>
      </c>
      <c r="M234" s="142">
        <f t="shared" si="26"/>
        <v>5.0302828483732319E-2</v>
      </c>
      <c r="N234" s="143">
        <f t="shared" si="27"/>
        <v>-1.2490009027033011E-16</v>
      </c>
    </row>
    <row r="235" spans="1:14">
      <c r="A235" s="139">
        <v>998.9875007465771</v>
      </c>
      <c r="B235" s="141">
        <f t="shared" si="21"/>
        <v>-1.2888191619439566E-3</v>
      </c>
      <c r="C235" s="138">
        <v>983.31780169605383</v>
      </c>
      <c r="D235" s="138">
        <f t="shared" si="22"/>
        <v>-15.669699050523263</v>
      </c>
      <c r="E235" s="142">
        <v>-3.4257652423870825E-3</v>
      </c>
      <c r="F235" s="143">
        <v>2.1369460804431259E-3</v>
      </c>
      <c r="G235" s="139">
        <v>998.73416114177189</v>
      </c>
      <c r="H235" s="139">
        <f t="shared" si="23"/>
        <v>-0.25333960480520545</v>
      </c>
      <c r="I235" s="141">
        <v>-1.2891453457819877E-3</v>
      </c>
      <c r="J235" s="144">
        <f t="shared" si="24"/>
        <v>-3.2618383803109836E-7</v>
      </c>
      <c r="K235" s="138">
        <v>998.98750074657721</v>
      </c>
      <c r="L235" s="138">
        <f t="shared" si="25"/>
        <v>0</v>
      </c>
      <c r="M235" s="142">
        <f t="shared" si="26"/>
        <v>-1.288819161943843E-3</v>
      </c>
      <c r="N235" s="143">
        <f t="shared" si="27"/>
        <v>1.1362438767648086E-16</v>
      </c>
    </row>
    <row r="236" spans="1:14">
      <c r="A236" s="139">
        <v>995.30322929901843</v>
      </c>
      <c r="B236" s="141">
        <f t="shared" si="21"/>
        <v>-3.6880055504250968E-3</v>
      </c>
      <c r="C236" s="138">
        <v>978.61113000436944</v>
      </c>
      <c r="D236" s="138">
        <f t="shared" si="22"/>
        <v>-16.692099294648983</v>
      </c>
      <c r="E236" s="142">
        <v>-4.7865213907103011E-3</v>
      </c>
      <c r="F236" s="143">
        <v>1.0985158402852043E-3</v>
      </c>
      <c r="G236" s="139">
        <v>995.05104280668854</v>
      </c>
      <c r="H236" s="139">
        <f t="shared" si="23"/>
        <v>-0.25218649232988355</v>
      </c>
      <c r="I236" s="141">
        <v>-3.6877864785086942E-3</v>
      </c>
      <c r="J236" s="144">
        <f t="shared" si="24"/>
        <v>2.1907191640260781E-7</v>
      </c>
      <c r="K236" s="138">
        <v>995.30322929901843</v>
      </c>
      <c r="L236" s="138">
        <f t="shared" si="25"/>
        <v>0</v>
      </c>
      <c r="M236" s="142">
        <f t="shared" si="26"/>
        <v>-3.68800555042521E-3</v>
      </c>
      <c r="N236" s="143">
        <f t="shared" si="27"/>
        <v>-1.1319070680748666E-16</v>
      </c>
    </row>
    <row r="237" spans="1:14">
      <c r="A237" s="139">
        <v>997.65664901060984</v>
      </c>
      <c r="B237" s="141">
        <f t="shared" si="21"/>
        <v>2.3645253449533191E-3</v>
      </c>
      <c r="C237" s="138">
        <v>981.34956491334674</v>
      </c>
      <c r="D237" s="138">
        <f t="shared" si="22"/>
        <v>-16.3070840972631</v>
      </c>
      <c r="E237" s="142">
        <v>2.7982871081438342E-3</v>
      </c>
      <c r="F237" s="143">
        <v>-4.3376176319051508E-4</v>
      </c>
      <c r="G237" s="139">
        <v>997.40255928020554</v>
      </c>
      <c r="H237" s="139">
        <f t="shared" si="23"/>
        <v>-0.25408973040430283</v>
      </c>
      <c r="I237" s="141">
        <v>2.3632119080888503E-3</v>
      </c>
      <c r="J237" s="144">
        <f t="shared" si="24"/>
        <v>-1.3134368644688275E-6</v>
      </c>
      <c r="K237" s="138">
        <v>997.65664901060973</v>
      </c>
      <c r="L237" s="138">
        <f t="shared" si="25"/>
        <v>0</v>
      </c>
      <c r="M237" s="142">
        <f t="shared" si="26"/>
        <v>2.364525344953205E-3</v>
      </c>
      <c r="N237" s="143">
        <f t="shared" si="27"/>
        <v>-1.1405806854547507E-16</v>
      </c>
    </row>
    <row r="238" spans="1:14">
      <c r="A238" s="139">
        <v>990.27434698356853</v>
      </c>
      <c r="B238" s="141">
        <f t="shared" si="21"/>
        <v>-7.3996419854089465E-3</v>
      </c>
      <c r="C238" s="138">
        <v>978.18307654427508</v>
      </c>
      <c r="D238" s="138">
        <f t="shared" si="22"/>
        <v>-12.091270439293453</v>
      </c>
      <c r="E238" s="142">
        <v>-3.2266671146394801E-3</v>
      </c>
      <c r="F238" s="143">
        <v>-4.1729748707694664E-3</v>
      </c>
      <c r="G238" s="139">
        <v>990.02246050864062</v>
      </c>
      <c r="H238" s="139">
        <f t="shared" si="23"/>
        <v>-0.25188647492791461</v>
      </c>
      <c r="I238" s="141">
        <v>-7.399318061596819E-3</v>
      </c>
      <c r="J238" s="144">
        <f t="shared" si="24"/>
        <v>3.2392381212748012E-7</v>
      </c>
      <c r="K238" s="138">
        <v>990.27434698356865</v>
      </c>
      <c r="L238" s="138">
        <f t="shared" si="25"/>
        <v>0</v>
      </c>
      <c r="M238" s="142">
        <f t="shared" si="26"/>
        <v>-7.3996419854087192E-3</v>
      </c>
      <c r="N238" s="143">
        <f t="shared" si="27"/>
        <v>2.2724877535296173E-16</v>
      </c>
    </row>
    <row r="239" spans="1:14">
      <c r="A239" s="139">
        <v>1006.9078065576882</v>
      </c>
      <c r="B239" s="141">
        <f t="shared" si="21"/>
        <v>1.6796819613459784E-2</v>
      </c>
      <c r="C239" s="138">
        <v>991.70428522103839</v>
      </c>
      <c r="D239" s="138">
        <f t="shared" si="22"/>
        <v>-15.203521336649828</v>
      </c>
      <c r="E239" s="142">
        <v>1.3822779192348155E-2</v>
      </c>
      <c r="F239" s="143">
        <v>2.9740404211116289E-3</v>
      </c>
      <c r="G239" s="139">
        <v>1006.6527815494654</v>
      </c>
      <c r="H239" s="139">
        <f t="shared" si="23"/>
        <v>-0.25502500822278762</v>
      </c>
      <c r="I239" s="141">
        <v>1.6797922980737935E-2</v>
      </c>
      <c r="J239" s="144">
        <f t="shared" si="24"/>
        <v>1.1033672781511628E-6</v>
      </c>
      <c r="K239" s="138">
        <v>1006.9078065576882</v>
      </c>
      <c r="L239" s="138">
        <f t="shared" si="25"/>
        <v>0</v>
      </c>
      <c r="M239" s="142">
        <f t="shared" si="26"/>
        <v>1.6796819613459666E-2</v>
      </c>
      <c r="N239" s="143">
        <f t="shared" si="27"/>
        <v>-1.1796119636642288E-16</v>
      </c>
    </row>
    <row r="240" spans="1:14">
      <c r="A240" s="139">
        <v>1002.7437591580701</v>
      </c>
      <c r="B240" s="141">
        <f t="shared" si="21"/>
        <v>-4.1354803016710106E-3</v>
      </c>
      <c r="C240" s="138">
        <v>991.44741055899624</v>
      </c>
      <c r="D240" s="138">
        <f t="shared" si="22"/>
        <v>-11.296348599073895</v>
      </c>
      <c r="E240" s="142">
        <v>-2.590234466768454E-4</v>
      </c>
      <c r="F240" s="143">
        <v>-3.8764568549941652E-3</v>
      </c>
      <c r="G240" s="139">
        <v>1002.4882702385603</v>
      </c>
      <c r="H240" s="139">
        <f t="shared" si="23"/>
        <v>-0.25548891950984398</v>
      </c>
      <c r="I240" s="141">
        <v>-4.1369888279601426E-3</v>
      </c>
      <c r="J240" s="144">
        <f t="shared" si="24"/>
        <v>-1.5085262891319576E-6</v>
      </c>
      <c r="K240" s="138">
        <v>1002.7437591580699</v>
      </c>
      <c r="L240" s="138">
        <f t="shared" si="25"/>
        <v>0</v>
      </c>
      <c r="M240" s="142">
        <f t="shared" si="26"/>
        <v>-4.135480301671237E-3</v>
      </c>
      <c r="N240" s="143">
        <f t="shared" si="27"/>
        <v>-2.2638141361497333E-16</v>
      </c>
    </row>
    <row r="241" spans="1:14">
      <c r="A241" s="139">
        <v>992.07360965941882</v>
      </c>
      <c r="B241" s="141">
        <f t="shared" si="21"/>
        <v>-1.0640953285623287E-2</v>
      </c>
      <c r="C241" s="138">
        <v>981.94837131163706</v>
      </c>
      <c r="D241" s="138">
        <f t="shared" si="22"/>
        <v>-10.12523834778176</v>
      </c>
      <c r="E241" s="142">
        <v>-9.5809814481268817E-3</v>
      </c>
      <c r="F241" s="143">
        <v>-1.0599718374964054E-3</v>
      </c>
      <c r="G241" s="139">
        <v>991.82159324463078</v>
      </c>
      <c r="H241" s="139">
        <f t="shared" si="23"/>
        <v>-0.25201641478804504</v>
      </c>
      <c r="I241" s="141">
        <v>-1.0640201297708136E-2</v>
      </c>
      <c r="J241" s="144">
        <f t="shared" si="24"/>
        <v>7.5198791515095065E-7</v>
      </c>
      <c r="K241" s="138">
        <v>992.07360965941871</v>
      </c>
      <c r="L241" s="138">
        <f t="shared" si="25"/>
        <v>0</v>
      </c>
      <c r="M241" s="142">
        <f t="shared" si="26"/>
        <v>-1.0640953285623176E-2</v>
      </c>
      <c r="N241" s="143">
        <f t="shared" si="27"/>
        <v>1.1102230246251565E-16</v>
      </c>
    </row>
    <row r="242" spans="1:14">
      <c r="A242" s="139">
        <v>967.09310932236053</v>
      </c>
      <c r="B242" s="141">
        <f t="shared" si="21"/>
        <v>-2.5180087539708018E-2</v>
      </c>
      <c r="C242" s="138">
        <v>956.83166220371447</v>
      </c>
      <c r="D242" s="138">
        <f t="shared" si="22"/>
        <v>-10.261447118646061</v>
      </c>
      <c r="E242" s="142">
        <v>-2.5578441638813409E-2</v>
      </c>
      <c r="F242" s="143">
        <v>3.9835409910539063E-4</v>
      </c>
      <c r="G242" s="139">
        <v>966.84754735323963</v>
      </c>
      <c r="H242" s="139">
        <f t="shared" si="23"/>
        <v>-0.24556196912089945</v>
      </c>
      <c r="I242" s="141">
        <v>-2.517997799351334E-2</v>
      </c>
      <c r="J242" s="144">
        <f t="shared" si="24"/>
        <v>1.0954619467790083E-7</v>
      </c>
      <c r="K242" s="138">
        <v>967.09310932236042</v>
      </c>
      <c r="L242" s="138">
        <f t="shared" si="25"/>
        <v>0</v>
      </c>
      <c r="M242" s="142">
        <f t="shared" si="26"/>
        <v>-2.5180087539708022E-2</v>
      </c>
      <c r="N242" s="143">
        <f t="shared" si="27"/>
        <v>0</v>
      </c>
    </row>
    <row r="243" spans="1:14">
      <c r="A243" s="139">
        <v>995.20372407123625</v>
      </c>
      <c r="B243" s="141">
        <f t="shared" si="21"/>
        <v>2.9067123400944039E-2</v>
      </c>
      <c r="C243" s="138">
        <v>987.68190286170602</v>
      </c>
      <c r="D243" s="138">
        <f t="shared" si="22"/>
        <v>-7.5218212095302306</v>
      </c>
      <c r="E243" s="142">
        <v>3.2242077553055901E-2</v>
      </c>
      <c r="F243" s="143">
        <v>-3.174954152111862E-3</v>
      </c>
      <c r="G243" s="139">
        <v>994.9523278421874</v>
      </c>
      <c r="H243" s="139">
        <f t="shared" si="23"/>
        <v>-0.25139622904885073</v>
      </c>
      <c r="I243" s="141">
        <v>2.906847161776957E-2</v>
      </c>
      <c r="J243" s="144">
        <f t="shared" si="24"/>
        <v>1.3482168255314619E-6</v>
      </c>
      <c r="K243" s="138">
        <v>995.20372407123625</v>
      </c>
      <c r="L243" s="138">
        <f t="shared" si="25"/>
        <v>0</v>
      </c>
      <c r="M243" s="142">
        <f t="shared" si="26"/>
        <v>2.906712340094416E-2</v>
      </c>
      <c r="N243" s="143">
        <f t="shared" si="27"/>
        <v>1.214306433183765E-16</v>
      </c>
    </row>
    <row r="244" spans="1:14">
      <c r="A244" s="139">
        <v>985.20139456031598</v>
      </c>
      <c r="B244" s="141">
        <f t="shared" si="21"/>
        <v>-1.0050534648325244E-2</v>
      </c>
      <c r="C244" s="138">
        <v>979.16698200570045</v>
      </c>
      <c r="D244" s="138">
        <f t="shared" si="22"/>
        <v>-6.0344125546155283</v>
      </c>
      <c r="E244" s="142">
        <v>-8.6211166078212758E-3</v>
      </c>
      <c r="F244" s="143">
        <v>-1.4294180405039682E-3</v>
      </c>
      <c r="G244" s="139">
        <v>984.95145177904112</v>
      </c>
      <c r="H244" s="139">
        <f t="shared" si="23"/>
        <v>-0.24994278127485359</v>
      </c>
      <c r="I244" s="141">
        <v>-1.0051613311801358E-2</v>
      </c>
      <c r="J244" s="144">
        <f t="shared" si="24"/>
        <v>-1.0786634761141695E-6</v>
      </c>
      <c r="K244" s="138">
        <v>985.20139456031609</v>
      </c>
      <c r="L244" s="138">
        <f t="shared" si="25"/>
        <v>0</v>
      </c>
      <c r="M244" s="142">
        <f t="shared" si="26"/>
        <v>-1.0050534648325131E-2</v>
      </c>
      <c r="N244" s="143">
        <f t="shared" si="27"/>
        <v>1.1275702593849246E-16</v>
      </c>
    </row>
    <row r="245" spans="1:14">
      <c r="A245" s="139">
        <v>928.08501917085368</v>
      </c>
      <c r="B245" s="141">
        <f t="shared" si="21"/>
        <v>-5.7974314393812516E-2</v>
      </c>
      <c r="C245" s="138">
        <v>912.46042579888763</v>
      </c>
      <c r="D245" s="138">
        <f t="shared" si="22"/>
        <v>-15.624593371966057</v>
      </c>
      <c r="E245" s="142">
        <v>-6.8125822696934513E-2</v>
      </c>
      <c r="F245" s="143">
        <v>1.0151508303121996E-2</v>
      </c>
      <c r="G245" s="139">
        <v>927.84925548384967</v>
      </c>
      <c r="H245" s="139">
        <f t="shared" si="23"/>
        <v>-0.23576368700400963</v>
      </c>
      <c r="I245" s="141">
        <v>-5.7974630315080197E-2</v>
      </c>
      <c r="J245" s="144">
        <f t="shared" si="24"/>
        <v>-3.1592126768092976E-7</v>
      </c>
      <c r="K245" s="138">
        <v>928.0850191708538</v>
      </c>
      <c r="L245" s="138">
        <f t="shared" si="25"/>
        <v>0</v>
      </c>
      <c r="M245" s="142">
        <f t="shared" si="26"/>
        <v>-5.7974314393812509E-2</v>
      </c>
      <c r="N245" s="143">
        <f t="shared" si="27"/>
        <v>0</v>
      </c>
    </row>
    <row r="246" spans="1:14">
      <c r="A246" s="139">
        <v>945.41421558883587</v>
      </c>
      <c r="B246" s="141">
        <f t="shared" si="21"/>
        <v>1.8671992392964173E-2</v>
      </c>
      <c r="C246" s="138">
        <v>932.1615087122068</v>
      </c>
      <c r="D246" s="138">
        <f t="shared" si="22"/>
        <v>-13.252706876629077</v>
      </c>
      <c r="E246" s="142">
        <v>2.159116423714514E-2</v>
      </c>
      <c r="F246" s="143">
        <v>-2.9191718441809664E-3</v>
      </c>
      <c r="G246" s="139">
        <v>945.17394178561142</v>
      </c>
      <c r="H246" s="139">
        <f t="shared" si="23"/>
        <v>-0.24027380322445424</v>
      </c>
      <c r="I246" s="141">
        <v>1.8671876061082102E-2</v>
      </c>
      <c r="J246" s="144">
        <f t="shared" si="24"/>
        <v>-1.1633188207182954E-7</v>
      </c>
      <c r="K246" s="138">
        <v>945.4142155888361</v>
      </c>
      <c r="L246" s="138">
        <f t="shared" si="25"/>
        <v>0</v>
      </c>
      <c r="M246" s="142">
        <f t="shared" si="26"/>
        <v>1.8671992392964295E-2</v>
      </c>
      <c r="N246" s="143">
        <f t="shared" si="27"/>
        <v>1.214306433183765E-16</v>
      </c>
    </row>
    <row r="247" spans="1:14">
      <c r="A247" s="139">
        <v>919.65462643180399</v>
      </c>
      <c r="B247" s="141">
        <f t="shared" si="21"/>
        <v>-2.7246881559727702E-2</v>
      </c>
      <c r="C247" s="138">
        <v>903.61318909839861</v>
      </c>
      <c r="D247" s="138">
        <f t="shared" si="22"/>
        <v>-16.041437333405383</v>
      </c>
      <c r="E247" s="142">
        <v>-3.0625936972282906E-2</v>
      </c>
      <c r="F247" s="143">
        <v>3.3790554125552041E-3</v>
      </c>
      <c r="G247" s="139">
        <v>919.42067777018065</v>
      </c>
      <c r="H247" s="139">
        <f t="shared" si="23"/>
        <v>-0.23394866162334438</v>
      </c>
      <c r="I247" s="141">
        <v>-2.7247115982459283E-2</v>
      </c>
      <c r="J247" s="144">
        <f t="shared" si="24"/>
        <v>-2.3442273158064131E-7</v>
      </c>
      <c r="K247" s="138">
        <v>919.65462643180433</v>
      </c>
      <c r="L247" s="138">
        <f t="shared" si="25"/>
        <v>0</v>
      </c>
      <c r="M247" s="142">
        <f t="shared" si="26"/>
        <v>-2.7246881559727574E-2</v>
      </c>
      <c r="N247" s="143">
        <f t="shared" si="27"/>
        <v>1.2836953722228372E-16</v>
      </c>
    </row>
    <row r="248" spans="1:14">
      <c r="A248" s="139">
        <v>886.59608722384212</v>
      </c>
      <c r="B248" s="141">
        <f t="shared" si="21"/>
        <v>-3.5946689396025445E-2</v>
      </c>
      <c r="C248" s="138">
        <v>869.25997130143958</v>
      </c>
      <c r="D248" s="138">
        <f t="shared" si="22"/>
        <v>-17.336115922402541</v>
      </c>
      <c r="E248" s="142">
        <v>-3.8017614407815099E-2</v>
      </c>
      <c r="F248" s="143">
        <v>2.0709250117896538E-3</v>
      </c>
      <c r="G248" s="139">
        <v>886.37216784628799</v>
      </c>
      <c r="H248" s="139">
        <f t="shared" si="23"/>
        <v>-0.22391937755412528</v>
      </c>
      <c r="I248" s="141">
        <v>-3.5944927847439051E-2</v>
      </c>
      <c r="J248" s="144">
        <f t="shared" si="24"/>
        <v>1.7615485863944902E-6</v>
      </c>
      <c r="K248" s="138">
        <v>886.59608722384223</v>
      </c>
      <c r="L248" s="138">
        <f t="shared" si="25"/>
        <v>0</v>
      </c>
      <c r="M248" s="142">
        <f t="shared" si="26"/>
        <v>-3.5946689396025681E-2</v>
      </c>
      <c r="N248" s="143">
        <f t="shared" si="27"/>
        <v>-2.3592239273284576E-16</v>
      </c>
    </row>
    <row r="249" spans="1:14">
      <c r="A249" s="139">
        <v>903.92528364182419</v>
      </c>
      <c r="B249" s="141">
        <f t="shared" si="21"/>
        <v>1.9545762346238407E-2</v>
      </c>
      <c r="C249" s="138">
        <v>888.96105421475875</v>
      </c>
      <c r="D249" s="138">
        <f t="shared" si="22"/>
        <v>-14.964229427065447</v>
      </c>
      <c r="E249" s="142">
        <v>2.2664201232944249E-2</v>
      </c>
      <c r="F249" s="143">
        <v>-3.1184388867058419E-3</v>
      </c>
      <c r="G249" s="139">
        <v>903.69685414804974</v>
      </c>
      <c r="H249" s="139">
        <f t="shared" si="23"/>
        <v>-0.2284294937744562</v>
      </c>
      <c r="I249" s="141">
        <v>1.9545611798548867E-2</v>
      </c>
      <c r="J249" s="144">
        <f t="shared" si="24"/>
        <v>-1.5054768954039788E-7</v>
      </c>
      <c r="K249" s="138">
        <v>903.92528364182431</v>
      </c>
      <c r="L249" s="138">
        <f t="shared" si="25"/>
        <v>0</v>
      </c>
      <c r="M249" s="142">
        <f t="shared" si="26"/>
        <v>1.9545762346238404E-2</v>
      </c>
      <c r="N249" s="143">
        <f t="shared" si="27"/>
        <v>0</v>
      </c>
    </row>
    <row r="250" spans="1:14">
      <c r="A250" s="139">
        <v>910.78373960900308</v>
      </c>
      <c r="B250" s="141">
        <f t="shared" si="21"/>
        <v>7.587414680499757E-3</v>
      </c>
      <c r="C250" s="138">
        <v>898.34746375738769</v>
      </c>
      <c r="D250" s="138">
        <f t="shared" si="22"/>
        <v>-12.436275851615392</v>
      </c>
      <c r="E250" s="142">
        <v>1.0558853504465599E-2</v>
      </c>
      <c r="F250" s="143">
        <v>-2.9714388239658425E-3</v>
      </c>
      <c r="G250" s="139">
        <v>910.5531335122414</v>
      </c>
      <c r="H250" s="139">
        <f t="shared" si="23"/>
        <v>-0.23060609676167587</v>
      </c>
      <c r="I250" s="141">
        <v>7.5869240140880494E-3</v>
      </c>
      <c r="J250" s="144">
        <f t="shared" si="24"/>
        <v>-4.9066641170762704E-7</v>
      </c>
      <c r="K250" s="138">
        <v>910.78373960900331</v>
      </c>
      <c r="L250" s="138">
        <f t="shared" si="25"/>
        <v>0</v>
      </c>
      <c r="M250" s="142">
        <f t="shared" si="26"/>
        <v>7.5874146804998819E-3</v>
      </c>
      <c r="N250" s="143">
        <f t="shared" si="27"/>
        <v>1.2490009027033011E-16</v>
      </c>
    </row>
    <row r="251" spans="1:14">
      <c r="A251" s="139">
        <v>929.2884488229073</v>
      </c>
      <c r="B251" s="141">
        <f t="shared" si="21"/>
        <v>2.0317346927875811E-2</v>
      </c>
      <c r="C251" s="138">
        <v>919.45113484325464</v>
      </c>
      <c r="D251" s="138">
        <f t="shared" si="22"/>
        <v>-9.837313979652663</v>
      </c>
      <c r="E251" s="142">
        <v>2.3491657668403363E-2</v>
      </c>
      <c r="F251" s="143">
        <v>-3.1743107405275521E-3</v>
      </c>
      <c r="G251" s="139">
        <v>929.05357805076164</v>
      </c>
      <c r="H251" s="139">
        <f t="shared" si="23"/>
        <v>-0.23487077214565488</v>
      </c>
      <c r="I251" s="141">
        <v>2.0317808876412508E-2</v>
      </c>
      <c r="J251" s="144">
        <f t="shared" si="24"/>
        <v>4.6194853669731528E-7</v>
      </c>
      <c r="K251" s="138">
        <v>929.28844882290753</v>
      </c>
      <c r="L251" s="138">
        <f t="shared" si="25"/>
        <v>0</v>
      </c>
      <c r="M251" s="142">
        <f t="shared" si="26"/>
        <v>2.0317346927875804E-2</v>
      </c>
      <c r="N251" s="143">
        <f t="shared" si="27"/>
        <v>0</v>
      </c>
    </row>
    <row r="252" spans="1:14">
      <c r="A252" s="139">
        <v>921.17112808369541</v>
      </c>
      <c r="B252" s="141">
        <f t="shared" si="21"/>
        <v>-8.7349850840110817E-3</v>
      </c>
      <c r="C252" s="138">
        <v>911.9416378176594</v>
      </c>
      <c r="D252" s="138">
        <f t="shared" si="22"/>
        <v>-9.2294902660360094</v>
      </c>
      <c r="E252" s="142">
        <v>-8.1673693587592713E-3</v>
      </c>
      <c r="F252" s="143">
        <v>-5.6761572525181048E-4</v>
      </c>
      <c r="G252" s="139">
        <v>920.93668758670856</v>
      </c>
      <c r="H252" s="139">
        <f t="shared" si="23"/>
        <v>-0.23444049698684921</v>
      </c>
      <c r="I252" s="141">
        <v>-8.7367302121402462E-3</v>
      </c>
      <c r="J252" s="144">
        <f t="shared" si="24"/>
        <v>-1.7451281291644416E-6</v>
      </c>
      <c r="K252" s="138">
        <v>921.17112808369563</v>
      </c>
      <c r="L252" s="138">
        <f t="shared" si="25"/>
        <v>0</v>
      </c>
      <c r="M252" s="142">
        <f t="shared" si="26"/>
        <v>-8.73498508401108E-3</v>
      </c>
      <c r="N252" s="143">
        <f t="shared" si="27"/>
        <v>0</v>
      </c>
    </row>
    <row r="253" spans="1:14">
      <c r="A253" s="139">
        <v>911.76223747682457</v>
      </c>
      <c r="B253" s="141">
        <f t="shared" si="21"/>
        <v>-1.0214052872503807E-2</v>
      </c>
      <c r="C253" s="138">
        <v>900.72093243727898</v>
      </c>
      <c r="D253" s="138">
        <f t="shared" si="22"/>
        <v>-11.041305039545591</v>
      </c>
      <c r="E253" s="142">
        <v>-1.2304192412172737E-2</v>
      </c>
      <c r="F253" s="143">
        <v>2.0901395396689306E-3</v>
      </c>
      <c r="G253" s="139">
        <v>911.53062169264047</v>
      </c>
      <c r="H253" s="139">
        <f t="shared" si="23"/>
        <v>-0.23161578418410045</v>
      </c>
      <c r="I253" s="141">
        <v>-1.021358582066749E-2</v>
      </c>
      <c r="J253" s="144">
        <f t="shared" si="24"/>
        <v>4.6705183631701175E-7</v>
      </c>
      <c r="K253" s="138">
        <v>911.76223747682457</v>
      </c>
      <c r="L253" s="138">
        <f t="shared" si="25"/>
        <v>0</v>
      </c>
      <c r="M253" s="142">
        <f t="shared" si="26"/>
        <v>-1.0214052872504051E-2</v>
      </c>
      <c r="N253" s="143">
        <f t="shared" si="27"/>
        <v>-2.445960101127298E-16</v>
      </c>
    </row>
    <row r="254" spans="1:14">
      <c r="A254" s="139">
        <v>890.94817865913171</v>
      </c>
      <c r="B254" s="141">
        <f t="shared" si="21"/>
        <v>-2.2828384377151737E-2</v>
      </c>
      <c r="C254" s="138">
        <v>875.17233466152652</v>
      </c>
      <c r="D254" s="138">
        <f t="shared" si="22"/>
        <v>-15.775843997605193</v>
      </c>
      <c r="E254" s="142">
        <v>-2.8364609787206774E-2</v>
      </c>
      <c r="F254" s="143">
        <v>5.5362254100550373E-3</v>
      </c>
      <c r="G254" s="139">
        <v>890.72108711215458</v>
      </c>
      <c r="H254" s="139">
        <f t="shared" si="23"/>
        <v>-0.22709154697713529</v>
      </c>
      <c r="I254" s="141">
        <v>-2.2829221624879947E-2</v>
      </c>
      <c r="J254" s="144">
        <f t="shared" si="24"/>
        <v>-8.3724772820953364E-7</v>
      </c>
      <c r="K254" s="138">
        <v>890.94817865913183</v>
      </c>
      <c r="L254" s="138">
        <f t="shared" si="25"/>
        <v>0</v>
      </c>
      <c r="M254" s="142">
        <f t="shared" si="26"/>
        <v>-2.2828384377151612E-2</v>
      </c>
      <c r="N254" s="143">
        <f t="shared" si="27"/>
        <v>1.2490009027033011E-16</v>
      </c>
    </row>
    <row r="255" spans="1:14">
      <c r="A255" s="139">
        <v>927.51949712293606</v>
      </c>
      <c r="B255" s="141">
        <f t="shared" si="21"/>
        <v>4.1047638167737009E-2</v>
      </c>
      <c r="C255" s="138">
        <v>920.96118819273806</v>
      </c>
      <c r="D255" s="138">
        <f t="shared" si="22"/>
        <v>-6.5583089301979953</v>
      </c>
      <c r="E255" s="142">
        <v>5.2319813730081419E-2</v>
      </c>
      <c r="F255" s="143">
        <v>-1.1272175562344409E-2</v>
      </c>
      <c r="G255" s="139">
        <v>927.28300964492485</v>
      </c>
      <c r="H255" s="139">
        <f t="shared" si="23"/>
        <v>-0.23648747801121317</v>
      </c>
      <c r="I255" s="141">
        <v>4.1047554685506839E-2</v>
      </c>
      <c r="J255" s="144">
        <f t="shared" si="24"/>
        <v>-8.3482230170406346E-8</v>
      </c>
      <c r="K255" s="138">
        <v>927.51949712293629</v>
      </c>
      <c r="L255" s="138">
        <f t="shared" si="25"/>
        <v>0</v>
      </c>
      <c r="M255" s="142">
        <f t="shared" si="26"/>
        <v>4.1047638167737127E-2</v>
      </c>
      <c r="N255" s="143">
        <f t="shared" si="27"/>
        <v>1.1796119636642288E-16</v>
      </c>
    </row>
    <row r="256" spans="1:14">
      <c r="A256" s="139">
        <v>924.10520351976379</v>
      </c>
      <c r="B256" s="141">
        <f t="shared" si="21"/>
        <v>-3.6811017059620132E-3</v>
      </c>
      <c r="C256" s="138">
        <v>917.37864491678499</v>
      </c>
      <c r="D256" s="138">
        <f t="shared" si="22"/>
        <v>-6.7265586029787983</v>
      </c>
      <c r="E256" s="142">
        <v>-3.8900046189604674E-3</v>
      </c>
      <c r="F256" s="143">
        <v>2.0890291299845414E-4</v>
      </c>
      <c r="G256" s="139">
        <v>923.86958719385859</v>
      </c>
      <c r="H256" s="139">
        <f t="shared" si="23"/>
        <v>-0.23561632590519821</v>
      </c>
      <c r="I256" s="141">
        <v>-3.6811010398792067E-3</v>
      </c>
      <c r="J256" s="144">
        <f t="shared" si="24"/>
        <v>6.6608280653232543E-10</v>
      </c>
      <c r="K256" s="138">
        <v>924.10520351976379</v>
      </c>
      <c r="L256" s="138">
        <f t="shared" si="25"/>
        <v>0</v>
      </c>
      <c r="M256" s="142">
        <f t="shared" si="26"/>
        <v>-3.6811017059622574E-3</v>
      </c>
      <c r="N256" s="143">
        <f t="shared" si="27"/>
        <v>-2.441623292437356E-16</v>
      </c>
    </row>
    <row r="257" spans="1:14">
      <c r="A257" s="139">
        <v>927.49892599756174</v>
      </c>
      <c r="B257" s="141">
        <f t="shared" si="21"/>
        <v>3.6724416926469231E-3</v>
      </c>
      <c r="C257" s="138">
        <v>919.30121322799937</v>
      </c>
      <c r="D257" s="138">
        <f t="shared" si="22"/>
        <v>-8.1977127695623722</v>
      </c>
      <c r="E257" s="142">
        <v>2.0957194958345386E-3</v>
      </c>
      <c r="F257" s="143">
        <v>1.5767221968123846E-3</v>
      </c>
      <c r="G257" s="139">
        <v>927.26244902807844</v>
      </c>
      <c r="H257" s="139">
        <f t="shared" si="23"/>
        <v>-0.23647696948330577</v>
      </c>
      <c r="I257" s="141">
        <v>3.6724467189414127E-3</v>
      </c>
      <c r="J257" s="144">
        <f t="shared" si="24"/>
        <v>5.026294489559463E-9</v>
      </c>
      <c r="K257" s="138">
        <v>927.49892599756197</v>
      </c>
      <c r="L257" s="138">
        <f t="shared" si="25"/>
        <v>0</v>
      </c>
      <c r="M257" s="142">
        <f t="shared" si="26"/>
        <v>3.6724416926471695E-3</v>
      </c>
      <c r="N257" s="143">
        <f t="shared" si="27"/>
        <v>2.4633073358870661E-16</v>
      </c>
    </row>
    <row r="258" spans="1:14">
      <c r="A258" s="139">
        <v>907.96928801334252</v>
      </c>
      <c r="B258" s="141">
        <f t="shared" si="21"/>
        <v>-2.1056237842231811E-2</v>
      </c>
      <c r="C258" s="138">
        <v>896.95439493399772</v>
      </c>
      <c r="D258" s="138">
        <f t="shared" si="22"/>
        <v>-11.014893079344802</v>
      </c>
      <c r="E258" s="142">
        <v>-2.4308483413759328E-2</v>
      </c>
      <c r="F258" s="143">
        <v>3.2522455715275171E-3</v>
      </c>
      <c r="G258" s="139">
        <v>907.73779035917255</v>
      </c>
      <c r="H258" s="139">
        <f t="shared" si="23"/>
        <v>-0.2314976541699707</v>
      </c>
      <c r="I258" s="141">
        <v>-2.1056237842232151E-2</v>
      </c>
      <c r="J258" s="144">
        <f t="shared" si="24"/>
        <v>-3.4000580129145419E-16</v>
      </c>
      <c r="K258" s="138">
        <v>907.96928801334241</v>
      </c>
      <c r="L258" s="138">
        <f t="shared" si="25"/>
        <v>0</v>
      </c>
      <c r="M258" s="142">
        <f t="shared" si="26"/>
        <v>-2.1056237842232171E-2</v>
      </c>
      <c r="N258" s="143">
        <f t="shared" si="27"/>
        <v>-3.6082248300317588E-16</v>
      </c>
    </row>
    <row r="259" spans="1:14">
      <c r="A259" s="139">
        <v>886.94027017836834</v>
      </c>
      <c r="B259" s="141">
        <f t="shared" si="21"/>
        <v>-2.3160494647331248E-2</v>
      </c>
      <c r="C259" s="138">
        <v>877.05346190639784</v>
      </c>
      <c r="D259" s="138">
        <f t="shared" si="22"/>
        <v>-9.8868082719704944</v>
      </c>
      <c r="E259" s="142">
        <v>-2.2187229518022801E-2</v>
      </c>
      <c r="F259" s="143">
        <v>-9.7326512930844683E-4</v>
      </c>
      <c r="G259" s="139">
        <v>886.71413412437857</v>
      </c>
      <c r="H259" s="139">
        <f t="shared" si="23"/>
        <v>-0.22613605398976233</v>
      </c>
      <c r="I259" s="141">
        <v>-2.3160494647331321E-2</v>
      </c>
      <c r="J259" s="144">
        <f t="shared" si="24"/>
        <v>-7.2858385991025898E-17</v>
      </c>
      <c r="K259" s="138">
        <v>886.94027017836822</v>
      </c>
      <c r="L259" s="138">
        <f t="shared" si="25"/>
        <v>0</v>
      </c>
      <c r="M259" s="142">
        <f t="shared" si="26"/>
        <v>-2.3160494647331251E-2</v>
      </c>
      <c r="N259" s="143">
        <f t="shared" si="27"/>
        <v>0</v>
      </c>
    </row>
    <row r="260" spans="1:14">
      <c r="A260" s="139">
        <v>909.26293399089741</v>
      </c>
      <c r="B260" s="141">
        <f t="shared" si="21"/>
        <v>2.5168170352711426E-2</v>
      </c>
      <c r="C260" s="138">
        <v>902.9171751397339</v>
      </c>
      <c r="D260" s="138">
        <f t="shared" si="22"/>
        <v>-6.3457588511635095</v>
      </c>
      <c r="E260" s="142">
        <v>2.9489323463951302E-2</v>
      </c>
      <c r="F260" s="143">
        <v>-4.3211531112398761E-3</v>
      </c>
      <c r="G260" s="139">
        <v>909.03110650617816</v>
      </c>
      <c r="H260" s="139">
        <f t="shared" si="23"/>
        <v>-0.23182748471924697</v>
      </c>
      <c r="I260" s="141">
        <v>2.5168170352711672E-2</v>
      </c>
      <c r="J260" s="144">
        <f t="shared" si="24"/>
        <v>2.4633073358870661E-16</v>
      </c>
      <c r="K260" s="138">
        <v>909.2629339908973</v>
      </c>
      <c r="L260" s="138">
        <f t="shared" si="25"/>
        <v>0</v>
      </c>
      <c r="M260" s="142">
        <f t="shared" si="26"/>
        <v>2.516817035271143E-2</v>
      </c>
      <c r="N260" s="143">
        <f t="shared" si="27"/>
        <v>0</v>
      </c>
    </row>
    <row r="261" spans="1:14">
      <c r="A261" s="139">
        <v>911.7209690623215</v>
      </c>
      <c r="B261" s="141">
        <f t="shared" si="21"/>
        <v>2.7033270350473775E-3</v>
      </c>
      <c r="C261" s="138">
        <v>901.21405786317052</v>
      </c>
      <c r="D261" s="138">
        <f t="shared" si="22"/>
        <v>-10.506911199150977</v>
      </c>
      <c r="E261" s="142">
        <v>-1.8862386533956496E-3</v>
      </c>
      <c r="F261" s="143">
        <v>4.5895656884430269E-3</v>
      </c>
      <c r="G261" s="139">
        <v>911.48851487209515</v>
      </c>
      <c r="H261" s="139">
        <f t="shared" si="23"/>
        <v>-0.23245419022634906</v>
      </c>
      <c r="I261" s="141">
        <v>2.703327035047165E-3</v>
      </c>
      <c r="J261" s="144">
        <f t="shared" si="24"/>
        <v>-2.1250362580715887E-16</v>
      </c>
      <c r="K261" s="138">
        <v>911.72096906232139</v>
      </c>
      <c r="L261" s="138">
        <f t="shared" si="25"/>
        <v>0</v>
      </c>
      <c r="M261" s="142">
        <f t="shared" si="26"/>
        <v>2.7033270350473779E-3</v>
      </c>
      <c r="N261" s="143">
        <f t="shared" si="27"/>
        <v>0</v>
      </c>
    </row>
    <row r="262" spans="1:14">
      <c r="A262" s="139">
        <v>899.23690837967263</v>
      </c>
      <c r="B262" s="141">
        <f t="shared" si="21"/>
        <v>-1.3692852425548978E-2</v>
      </c>
      <c r="C262" s="138">
        <v>889.28662771393431</v>
      </c>
      <c r="D262" s="138">
        <f t="shared" si="22"/>
        <v>-9.9502806657383189</v>
      </c>
      <c r="E262" s="142">
        <v>-1.3234846976884523E-2</v>
      </c>
      <c r="F262" s="143">
        <v>-4.5800544866445546E-4</v>
      </c>
      <c r="G262" s="139">
        <v>899.00763715036896</v>
      </c>
      <c r="H262" s="139">
        <f t="shared" si="23"/>
        <v>-0.22927122930366295</v>
      </c>
      <c r="I262" s="141">
        <v>-1.369285242554874E-2</v>
      </c>
      <c r="J262" s="144">
        <f t="shared" si="24"/>
        <v>2.3765711620882257E-16</v>
      </c>
      <c r="K262" s="138">
        <v>899.23690837967263</v>
      </c>
      <c r="L262" s="138">
        <f t="shared" si="25"/>
        <v>0</v>
      </c>
      <c r="M262" s="142">
        <f t="shared" si="26"/>
        <v>-1.3692852425548855E-2</v>
      </c>
      <c r="N262" s="143">
        <f t="shared" si="27"/>
        <v>1.231653667943533E-16</v>
      </c>
    </row>
    <row r="263" spans="1:14">
      <c r="A263" s="139">
        <v>914.86729703937192</v>
      </c>
      <c r="B263" s="141">
        <f t="shared" si="21"/>
        <v>1.7381836214734065E-2</v>
      </c>
      <c r="C263" s="138">
        <v>901.84803520456512</v>
      </c>
      <c r="D263" s="138">
        <f t="shared" si="22"/>
        <v>-13.019261834806798</v>
      </c>
      <c r="E263" s="142">
        <v>1.4125262990766085E-2</v>
      </c>
      <c r="F263" s="143">
        <v>3.25657322396798E-3</v>
      </c>
      <c r="G263" s="139">
        <v>914.6340406551119</v>
      </c>
      <c r="H263" s="139">
        <f t="shared" si="23"/>
        <v>-0.2332563842600166</v>
      </c>
      <c r="I263" s="141">
        <v>1.7381836214734235E-2</v>
      </c>
      <c r="J263" s="144">
        <f t="shared" si="24"/>
        <v>1.700029006457271E-16</v>
      </c>
      <c r="K263" s="138">
        <v>914.86729703937203</v>
      </c>
      <c r="L263" s="138">
        <f t="shared" si="25"/>
        <v>0</v>
      </c>
      <c r="M263" s="142">
        <f t="shared" si="26"/>
        <v>1.7381836214734193E-2</v>
      </c>
      <c r="N263" s="143">
        <f t="shared" si="27"/>
        <v>1.2836953722228372E-16</v>
      </c>
    </row>
    <row r="264" spans="1:14">
      <c r="A264" s="139">
        <v>923.03740922900886</v>
      </c>
      <c r="B264" s="141">
        <f t="shared" si="21"/>
        <v>8.9303795381870908E-3</v>
      </c>
      <c r="C264" s="138">
        <v>910.43300939952928</v>
      </c>
      <c r="D264" s="138">
        <f t="shared" si="22"/>
        <v>-12.604399829479576</v>
      </c>
      <c r="E264" s="142">
        <v>9.5193135205055273E-3</v>
      </c>
      <c r="F264" s="143">
        <v>-5.8893398231843648E-4</v>
      </c>
      <c r="G264" s="139">
        <v>922.80206977670741</v>
      </c>
      <c r="H264" s="139">
        <f t="shared" si="23"/>
        <v>-0.23533945230144582</v>
      </c>
      <c r="I264" s="141">
        <v>8.930379538186782E-3</v>
      </c>
      <c r="J264" s="144">
        <f t="shared" si="24"/>
        <v>-3.0878077872387166E-16</v>
      </c>
      <c r="K264" s="138">
        <v>923.03740922900874</v>
      </c>
      <c r="L264" s="138">
        <f t="shared" si="25"/>
        <v>0</v>
      </c>
      <c r="M264" s="142">
        <f t="shared" si="26"/>
        <v>8.930379538186841E-3</v>
      </c>
      <c r="N264" s="143">
        <f t="shared" si="27"/>
        <v>-2.4980018054066022E-16</v>
      </c>
    </row>
    <row r="265" spans="1:14">
      <c r="A265" s="139">
        <v>929.74799577369402</v>
      </c>
      <c r="B265" s="141">
        <f t="shared" si="21"/>
        <v>7.2701132994060875E-3</v>
      </c>
      <c r="C265" s="138">
        <v>915.63238532839694</v>
      </c>
      <c r="D265" s="138">
        <f t="shared" si="22"/>
        <v>-14.115610445297079</v>
      </c>
      <c r="E265" s="142">
        <v>5.7108824868914521E-3</v>
      </c>
      <c r="F265" s="143">
        <v>1.5592308125146354E-3</v>
      </c>
      <c r="G265" s="139">
        <v>929.51094537691063</v>
      </c>
      <c r="H265" s="139">
        <f t="shared" si="23"/>
        <v>-0.23705039678338835</v>
      </c>
      <c r="I265" s="141">
        <v>7.2701132994062055E-3</v>
      </c>
      <c r="J265" s="144">
        <f t="shared" si="24"/>
        <v>1.1796119636642288E-16</v>
      </c>
      <c r="K265" s="138">
        <v>929.7479957736939</v>
      </c>
      <c r="L265" s="138">
        <f t="shared" si="25"/>
        <v>0</v>
      </c>
      <c r="M265" s="142">
        <f t="shared" si="26"/>
        <v>7.2701132994060884E-3</v>
      </c>
      <c r="N265" s="143">
        <f t="shared" si="27"/>
        <v>0</v>
      </c>
    </row>
    <row r="266" spans="1:14">
      <c r="A266" s="139">
        <v>911.67788343442623</v>
      </c>
      <c r="B266" s="141">
        <f t="shared" si="21"/>
        <v>-1.9435494802256231E-2</v>
      </c>
      <c r="C266" s="138">
        <v>896.67116530049179</v>
      </c>
      <c r="D266" s="138">
        <f t="shared" si="22"/>
        <v>-15.006718133934442</v>
      </c>
      <c r="E266" s="142">
        <v>-2.0708332658094644E-2</v>
      </c>
      <c r="F266" s="143">
        <v>1.2728378558384129E-3</v>
      </c>
      <c r="G266" s="139">
        <v>911.44544022939738</v>
      </c>
      <c r="H266" s="139">
        <f t="shared" si="23"/>
        <v>-0.23244320502885785</v>
      </c>
      <c r="I266" s="141">
        <v>-1.9435494802256259E-2</v>
      </c>
      <c r="J266" s="144">
        <f t="shared" si="24"/>
        <v>-2.7755575615628914E-17</v>
      </c>
      <c r="K266" s="138">
        <v>911.67788343442612</v>
      </c>
      <c r="L266" s="138">
        <f t="shared" si="25"/>
        <v>0</v>
      </c>
      <c r="M266" s="142">
        <f t="shared" si="26"/>
        <v>-1.9435494802256235E-2</v>
      </c>
      <c r="N266" s="143">
        <f t="shared" si="27"/>
        <v>0</v>
      </c>
    </row>
    <row r="267" spans="1:14">
      <c r="A267" s="139">
        <v>912.98984080383661</v>
      </c>
      <c r="B267" s="141">
        <f t="shared" si="21"/>
        <v>1.4390580195584438E-3</v>
      </c>
      <c r="C267" s="138">
        <v>894.5310156923905</v>
      </c>
      <c r="D267" s="138">
        <f t="shared" si="22"/>
        <v>-18.458825111446117</v>
      </c>
      <c r="E267" s="142">
        <v>-2.3867719749682049E-3</v>
      </c>
      <c r="F267" s="143">
        <v>3.8258299945266487E-3</v>
      </c>
      <c r="G267" s="139">
        <v>912.75706309954933</v>
      </c>
      <c r="H267" s="139">
        <f t="shared" si="23"/>
        <v>-0.23277770428728672</v>
      </c>
      <c r="I267" s="141">
        <v>1.4390580195582899E-3</v>
      </c>
      <c r="J267" s="144">
        <f t="shared" si="24"/>
        <v>-1.5395670849294163E-16</v>
      </c>
      <c r="K267" s="138">
        <v>912.9898408038365</v>
      </c>
      <c r="L267" s="138">
        <f t="shared" si="25"/>
        <v>0</v>
      </c>
      <c r="M267" s="142">
        <f t="shared" si="26"/>
        <v>1.4390580195584441E-3</v>
      </c>
      <c r="N267" s="143">
        <f t="shared" si="27"/>
        <v>0</v>
      </c>
    </row>
    <row r="268" spans="1:14">
      <c r="A268" s="139">
        <v>902.58897022992323</v>
      </c>
      <c r="B268" s="141">
        <f t="shared" si="21"/>
        <v>-1.1392098913998861E-2</v>
      </c>
      <c r="C268" s="138">
        <v>881.51193958319141</v>
      </c>
      <c r="D268" s="138">
        <f t="shared" si="22"/>
        <v>-21.077030646731828</v>
      </c>
      <c r="E268" s="142">
        <v>-1.4554080161347993E-2</v>
      </c>
      <c r="F268" s="143">
        <v>3.161981247349132E-3</v>
      </c>
      <c r="G268" s="139">
        <v>902.35884435226819</v>
      </c>
      <c r="H268" s="139">
        <f t="shared" si="23"/>
        <v>-0.23012587765504122</v>
      </c>
      <c r="I268" s="141">
        <v>-1.1392098913998828E-2</v>
      </c>
      <c r="J268" s="144">
        <f t="shared" si="24"/>
        <v>3.2959746043559335E-17</v>
      </c>
      <c r="K268" s="138">
        <v>902.58897022992312</v>
      </c>
      <c r="L268" s="138">
        <f t="shared" si="25"/>
        <v>0</v>
      </c>
      <c r="M268" s="142">
        <f t="shared" si="26"/>
        <v>-1.1392098913998863E-2</v>
      </c>
      <c r="N268" s="143">
        <f t="shared" si="27"/>
        <v>0</v>
      </c>
    </row>
    <row r="269" spans="1:14">
      <c r="A269" s="139">
        <v>891.12496178769436</v>
      </c>
      <c r="B269" s="141">
        <f t="shared" si="21"/>
        <v>-1.270125031475685E-2</v>
      </c>
      <c r="C269" s="138">
        <v>866.76724017263439</v>
      </c>
      <c r="D269" s="138">
        <f t="shared" si="22"/>
        <v>-24.357721615059972</v>
      </c>
      <c r="E269" s="142">
        <v>-1.6726602044129783E-2</v>
      </c>
      <c r="F269" s="143">
        <v>4.0253517293729335E-3</v>
      </c>
      <c r="G269" s="139">
        <v>890.89775879641547</v>
      </c>
      <c r="H269" s="139">
        <f t="shared" si="23"/>
        <v>-0.22720299127888666</v>
      </c>
      <c r="I269" s="141">
        <v>-1.2701250314756678E-2</v>
      </c>
      <c r="J269" s="144">
        <f t="shared" si="24"/>
        <v>1.717376241217039E-16</v>
      </c>
      <c r="K269" s="138">
        <v>891.12496178769425</v>
      </c>
      <c r="L269" s="138">
        <f t="shared" si="25"/>
        <v>0</v>
      </c>
      <c r="M269" s="142">
        <f t="shared" si="26"/>
        <v>-1.2701250314756852E-2</v>
      </c>
      <c r="N269" s="143">
        <f t="shared" si="27"/>
        <v>0</v>
      </c>
    </row>
    <row r="270" spans="1:14">
      <c r="A270" s="139">
        <v>908.23641890629301</v>
      </c>
      <c r="B270" s="141">
        <f t="shared" si="21"/>
        <v>1.9202084839225232E-2</v>
      </c>
      <c r="C270" s="138">
        <v>884.98569221070125</v>
      </c>
      <c r="D270" s="138">
        <f t="shared" si="22"/>
        <v>-23.250726695591766</v>
      </c>
      <c r="E270" s="142">
        <v>2.101885165207476E-2</v>
      </c>
      <c r="F270" s="143">
        <v>-1.8167668128495282E-3</v>
      </c>
      <c r="G270" s="139">
        <v>908.00485314389994</v>
      </c>
      <c r="H270" s="139">
        <f t="shared" si="23"/>
        <v>-0.23156576239307469</v>
      </c>
      <c r="I270" s="141">
        <v>1.9202084839225315E-2</v>
      </c>
      <c r="J270" s="144">
        <f t="shared" si="24"/>
        <v>8.3266726846886741E-17</v>
      </c>
      <c r="K270" s="138">
        <v>908.23641890629301</v>
      </c>
      <c r="L270" s="138">
        <f t="shared" si="25"/>
        <v>0</v>
      </c>
      <c r="M270" s="142">
        <f t="shared" si="26"/>
        <v>1.9202084839225364E-2</v>
      </c>
      <c r="N270" s="143">
        <f t="shared" si="27"/>
        <v>1.3183898417423734E-16</v>
      </c>
    </row>
    <row r="271" spans="1:14">
      <c r="A271" s="139">
        <v>905.04700530134733</v>
      </c>
      <c r="B271" s="141">
        <f t="shared" ref="B271:B334" si="28">(A271-A270)/A270</f>
        <v>-3.5116557083082036E-3</v>
      </c>
      <c r="C271" s="138">
        <v>879.80882230662792</v>
      </c>
      <c r="D271" s="138">
        <f t="shared" ref="D271:D334" si="29">C271-A271</f>
        <v>-25.238182994719409</v>
      </c>
      <c r="E271" s="142">
        <v>-5.8496650845749456E-3</v>
      </c>
      <c r="F271" s="143">
        <v>2.338009376266742E-3</v>
      </c>
      <c r="G271" s="139">
        <v>904.81625271818518</v>
      </c>
      <c r="H271" s="139">
        <f t="shared" ref="H271:H334" si="30">G271-A271</f>
        <v>-0.23075258316214331</v>
      </c>
      <c r="I271" s="141">
        <v>-3.5116557083086715E-3</v>
      </c>
      <c r="J271" s="144">
        <f t="shared" ref="J271:J334" si="31">I271-B271</f>
        <v>-4.6794165764474371E-16</v>
      </c>
      <c r="K271" s="138">
        <v>905.04700530134699</v>
      </c>
      <c r="L271" s="138">
        <f t="shared" ref="L271:L334" si="32">K271-A271</f>
        <v>0</v>
      </c>
      <c r="M271" s="142">
        <f t="shared" ref="M271:M334" si="33">(K271-K270)/K270</f>
        <v>-3.5116557083085791E-3</v>
      </c>
      <c r="N271" s="143">
        <f t="shared" ref="N271:N334" si="34">M271-B271</f>
        <v>-3.7556763254897874E-16</v>
      </c>
    </row>
    <row r="272" spans="1:14">
      <c r="A272" s="139">
        <v>904.29731537596979</v>
      </c>
      <c r="B272" s="141">
        <f t="shared" si="28"/>
        <v>-8.2834363407226469E-4</v>
      </c>
      <c r="C272" s="138">
        <v>881.0317649398288</v>
      </c>
      <c r="D272" s="138">
        <f t="shared" si="29"/>
        <v>-23.265550436140984</v>
      </c>
      <c r="E272" s="142">
        <v>1.3900095136516731E-3</v>
      </c>
      <c r="F272" s="143">
        <v>-2.2183531477239378E-3</v>
      </c>
      <c r="G272" s="139">
        <v>904.06675393524131</v>
      </c>
      <c r="H272" s="139">
        <f t="shared" si="30"/>
        <v>-0.23056144072847928</v>
      </c>
      <c r="I272" s="141">
        <v>-8.2834363407187123E-4</v>
      </c>
      <c r="J272" s="144">
        <f t="shared" si="31"/>
        <v>3.9345696839498956E-16</v>
      </c>
      <c r="K272" s="138">
        <v>904.29731537596979</v>
      </c>
      <c r="L272" s="138">
        <f t="shared" si="32"/>
        <v>0</v>
      </c>
      <c r="M272" s="142">
        <f t="shared" si="33"/>
        <v>-8.2834363407188814E-4</v>
      </c>
      <c r="N272" s="143">
        <f t="shared" si="34"/>
        <v>3.7654341450421569E-16</v>
      </c>
    </row>
    <row r="273" spans="1:14">
      <c r="A273" s="139">
        <v>902.85933254496581</v>
      </c>
      <c r="B273" s="141">
        <f t="shared" si="28"/>
        <v>-1.5901659847415604E-3</v>
      </c>
      <c r="C273" s="138">
        <v>879.91761295507138</v>
      </c>
      <c r="D273" s="138">
        <f t="shared" si="29"/>
        <v>-22.941719589894433</v>
      </c>
      <c r="E273" s="142">
        <v>-1.2645991087886822E-3</v>
      </c>
      <c r="F273" s="143">
        <v>-3.2556687595287816E-4</v>
      </c>
      <c r="G273" s="139">
        <v>902.62913773519767</v>
      </c>
      <c r="H273" s="139">
        <f t="shared" si="30"/>
        <v>-0.23019480976813611</v>
      </c>
      <c r="I273" s="141">
        <v>-1.5901659847416668E-3</v>
      </c>
      <c r="J273" s="144">
        <f t="shared" si="31"/>
        <v>-1.0646865333807654E-16</v>
      </c>
      <c r="K273" s="138">
        <v>902.85933254496581</v>
      </c>
      <c r="L273" s="138">
        <f t="shared" si="32"/>
        <v>0</v>
      </c>
      <c r="M273" s="142">
        <f t="shared" si="33"/>
        <v>-1.5901659847415604E-3</v>
      </c>
      <c r="N273" s="143">
        <f t="shared" si="34"/>
        <v>0</v>
      </c>
    </row>
    <row r="274" spans="1:14">
      <c r="A274" s="139">
        <v>932.93417795654784</v>
      </c>
      <c r="B274" s="141">
        <f t="shared" si="28"/>
        <v>3.331066571224061E-2</v>
      </c>
      <c r="C274" s="138">
        <v>910.43487913729359</v>
      </c>
      <c r="D274" s="138">
        <f t="shared" si="29"/>
        <v>-22.49929881925425</v>
      </c>
      <c r="E274" s="142">
        <v>3.4681958552613301E-2</v>
      </c>
      <c r="F274" s="143">
        <v>-1.3712928403726912E-3</v>
      </c>
      <c r="G274" s="139">
        <v>932.6963152044226</v>
      </c>
      <c r="H274" s="139">
        <f t="shared" si="30"/>
        <v>-0.23786275212523833</v>
      </c>
      <c r="I274" s="141">
        <v>3.331066571224036E-2</v>
      </c>
      <c r="J274" s="144">
        <f t="shared" si="31"/>
        <v>-2.4980018054066022E-16</v>
      </c>
      <c r="K274" s="138">
        <v>932.93417795654761</v>
      </c>
      <c r="L274" s="138">
        <f t="shared" si="32"/>
        <v>0</v>
      </c>
      <c r="M274" s="142">
        <f t="shared" si="33"/>
        <v>3.3310665712240353E-2</v>
      </c>
      <c r="N274" s="143">
        <f t="shared" si="34"/>
        <v>-2.5673907444456745E-16</v>
      </c>
    </row>
    <row r="275" spans="1:14">
      <c r="A275" s="139">
        <v>950.48187705758585</v>
      </c>
      <c r="B275" s="141">
        <f t="shared" si="28"/>
        <v>1.8809150222659443E-2</v>
      </c>
      <c r="C275" s="138">
        <v>924.48182260760086</v>
      </c>
      <c r="D275" s="138">
        <f t="shared" si="29"/>
        <v>-26.000054449984987</v>
      </c>
      <c r="E275" s="142">
        <v>1.5428828345875565E-2</v>
      </c>
      <c r="F275" s="143">
        <v>3.3803218767838785E-3</v>
      </c>
      <c r="G275" s="139">
        <v>950.23954030922368</v>
      </c>
      <c r="H275" s="139">
        <f t="shared" si="30"/>
        <v>-0.24233674836216323</v>
      </c>
      <c r="I275" s="141">
        <v>1.880915022265963E-2</v>
      </c>
      <c r="J275" s="144">
        <f t="shared" si="31"/>
        <v>1.8735013540549517E-16</v>
      </c>
      <c r="K275" s="138">
        <v>950.48187705758573</v>
      </c>
      <c r="L275" s="138">
        <f t="shared" si="32"/>
        <v>0</v>
      </c>
      <c r="M275" s="142">
        <f t="shared" si="33"/>
        <v>1.8809150222659568E-2</v>
      </c>
      <c r="N275" s="143">
        <f t="shared" si="34"/>
        <v>1.2490009027033011E-16</v>
      </c>
    </row>
    <row r="276" spans="1:14">
      <c r="A276" s="139">
        <v>959.61064446789203</v>
      </c>
      <c r="B276" s="141">
        <f t="shared" si="28"/>
        <v>9.6043571483616051E-3</v>
      </c>
      <c r="C276" s="138">
        <v>933.80956479240308</v>
      </c>
      <c r="D276" s="138">
        <f t="shared" si="29"/>
        <v>-25.80107967548895</v>
      </c>
      <c r="E276" s="142">
        <v>1.00896977709008E-2</v>
      </c>
      <c r="F276" s="143">
        <v>-4.8534062253919458E-4</v>
      </c>
      <c r="G276" s="139">
        <v>959.36598023084844</v>
      </c>
      <c r="H276" s="139">
        <f t="shared" si="30"/>
        <v>-0.24466423704359386</v>
      </c>
      <c r="I276" s="141">
        <v>9.604357148361619E-3</v>
      </c>
      <c r="J276" s="144">
        <f t="shared" si="31"/>
        <v>1.3877787807814457E-17</v>
      </c>
      <c r="K276" s="138">
        <v>959.61064446789192</v>
      </c>
      <c r="L276" s="138">
        <f t="shared" si="32"/>
        <v>0</v>
      </c>
      <c r="M276" s="142">
        <f t="shared" si="33"/>
        <v>9.6043571483616069E-3</v>
      </c>
      <c r="N276" s="143">
        <f t="shared" si="34"/>
        <v>0</v>
      </c>
    </row>
    <row r="277" spans="1:14">
      <c r="A277" s="139">
        <v>962.67403261124423</v>
      </c>
      <c r="B277" s="141">
        <f t="shared" si="28"/>
        <v>3.1923240545657558E-3</v>
      </c>
      <c r="C277" s="138">
        <v>935.73213310361757</v>
      </c>
      <c r="D277" s="138">
        <f t="shared" si="29"/>
        <v>-26.941899507626658</v>
      </c>
      <c r="E277" s="142">
        <v>2.058844098091778E-3</v>
      </c>
      <c r="F277" s="143">
        <v>1.1334799564739779E-3</v>
      </c>
      <c r="G277" s="139">
        <v>962.42858732667139</v>
      </c>
      <c r="H277" s="139">
        <f t="shared" si="30"/>
        <v>-0.24544528457283832</v>
      </c>
      <c r="I277" s="141">
        <v>3.192324054565716E-3</v>
      </c>
      <c r="J277" s="144">
        <f t="shared" si="31"/>
        <v>-3.9898639947466563E-17</v>
      </c>
      <c r="K277" s="138">
        <v>962.67403261124412</v>
      </c>
      <c r="L277" s="138">
        <f t="shared" si="32"/>
        <v>0</v>
      </c>
      <c r="M277" s="142">
        <f t="shared" si="33"/>
        <v>3.1923240545657563E-3</v>
      </c>
      <c r="N277" s="143">
        <f t="shared" si="34"/>
        <v>0</v>
      </c>
    </row>
    <row r="278" spans="1:14">
      <c r="A278" s="139">
        <v>982.5569727442047</v>
      </c>
      <c r="B278" s="141">
        <f t="shared" si="28"/>
        <v>2.0653865648612317E-2</v>
      </c>
      <c r="C278" s="138">
        <v>955.19603379967953</v>
      </c>
      <c r="D278" s="138">
        <f t="shared" si="29"/>
        <v>-27.360938944525174</v>
      </c>
      <c r="E278" s="142">
        <v>2.0800718504241679E-2</v>
      </c>
      <c r="F278" s="143">
        <v>-1.468528556293619E-4</v>
      </c>
      <c r="G278" s="139">
        <v>982.30645806570033</v>
      </c>
      <c r="H278" s="139">
        <f t="shared" si="30"/>
        <v>-0.25051467850437348</v>
      </c>
      <c r="I278" s="141">
        <v>2.0653865648612438E-2</v>
      </c>
      <c r="J278" s="144">
        <f t="shared" si="31"/>
        <v>1.214306433183765E-16</v>
      </c>
      <c r="K278" s="138">
        <v>982.5569727442047</v>
      </c>
      <c r="L278" s="138">
        <f t="shared" si="32"/>
        <v>0</v>
      </c>
      <c r="M278" s="142">
        <f t="shared" si="33"/>
        <v>2.0653865648612438E-2</v>
      </c>
      <c r="N278" s="143">
        <f t="shared" si="34"/>
        <v>1.214306433183765E-16</v>
      </c>
    </row>
    <row r="279" spans="1:14">
      <c r="A279" s="139">
        <v>990.16481748980857</v>
      </c>
      <c r="B279" s="141">
        <f t="shared" si="28"/>
        <v>7.7429044387683247E-3</v>
      </c>
      <c r="C279" s="138">
        <v>964.69821496954444</v>
      </c>
      <c r="D279" s="138">
        <f t="shared" si="29"/>
        <v>-25.466602520264132</v>
      </c>
      <c r="E279" s="142">
        <v>9.9478859141260596E-3</v>
      </c>
      <c r="F279" s="143">
        <v>-2.2049814753577349E-3</v>
      </c>
      <c r="G279" s="139">
        <v>989.91236310008787</v>
      </c>
      <c r="H279" s="139">
        <f t="shared" si="30"/>
        <v>-0.25245438972069678</v>
      </c>
      <c r="I279" s="141">
        <v>7.7429044387681669E-3</v>
      </c>
      <c r="J279" s="144">
        <f t="shared" si="31"/>
        <v>-1.5785983631388945E-16</v>
      </c>
      <c r="K279" s="138">
        <v>990.16481748980846</v>
      </c>
      <c r="L279" s="138">
        <f t="shared" si="32"/>
        <v>0</v>
      </c>
      <c r="M279" s="142">
        <f t="shared" si="33"/>
        <v>7.7429044387682085E-3</v>
      </c>
      <c r="N279" s="143">
        <f t="shared" si="34"/>
        <v>-1.1622647289044608E-16</v>
      </c>
    </row>
    <row r="280" spans="1:14">
      <c r="A280" s="139">
        <v>980.82708478421046</v>
      </c>
      <c r="B280" s="141">
        <f t="shared" si="28"/>
        <v>-9.4304832293177539E-3</v>
      </c>
      <c r="C280" s="138">
        <v>953.40476216170282</v>
      </c>
      <c r="D280" s="138">
        <f t="shared" si="29"/>
        <v>-27.422322622507636</v>
      </c>
      <c r="E280" s="142">
        <v>-1.1706720954384841E-2</v>
      </c>
      <c r="F280" s="143">
        <v>2.2762377250670866E-3</v>
      </c>
      <c r="G280" s="139">
        <v>980.57701116137832</v>
      </c>
      <c r="H280" s="139">
        <f t="shared" si="30"/>
        <v>-0.25007362283213297</v>
      </c>
      <c r="I280" s="141">
        <v>-9.4304832293176169E-3</v>
      </c>
      <c r="J280" s="144">
        <f t="shared" si="31"/>
        <v>1.3704315460216776E-16</v>
      </c>
      <c r="K280" s="138">
        <v>980.82708478421046</v>
      </c>
      <c r="L280" s="138">
        <f t="shared" si="32"/>
        <v>0</v>
      </c>
      <c r="M280" s="142">
        <f t="shared" si="33"/>
        <v>-9.4304832293176395E-3</v>
      </c>
      <c r="N280" s="143">
        <f t="shared" si="34"/>
        <v>1.1449174941446927E-16</v>
      </c>
    </row>
    <row r="281" spans="1:14">
      <c r="A281" s="139">
        <v>978.13854160354686</v>
      </c>
      <c r="B281" s="141">
        <f t="shared" si="28"/>
        <v>-2.7410980206109426E-3</v>
      </c>
      <c r="C281" s="138">
        <v>950.87072253388806</v>
      </c>
      <c r="D281" s="138">
        <f t="shared" si="29"/>
        <v>-27.267819069658799</v>
      </c>
      <c r="E281" s="142">
        <v>-2.6578843827769513E-3</v>
      </c>
      <c r="F281" s="143">
        <v>-8.3213637833991303E-5</v>
      </c>
      <c r="G281" s="139">
        <v>977.88915345702731</v>
      </c>
      <c r="H281" s="139">
        <f t="shared" si="30"/>
        <v>-0.24938814651954999</v>
      </c>
      <c r="I281" s="141">
        <v>-2.7410980206109114E-3</v>
      </c>
      <c r="J281" s="144">
        <f t="shared" si="31"/>
        <v>3.1225022567582528E-17</v>
      </c>
      <c r="K281" s="138">
        <v>978.13854160354686</v>
      </c>
      <c r="L281" s="138">
        <f t="shared" si="32"/>
        <v>0</v>
      </c>
      <c r="M281" s="142">
        <f t="shared" si="33"/>
        <v>-2.7410980206109426E-3</v>
      </c>
      <c r="N281" s="143">
        <f t="shared" si="34"/>
        <v>0</v>
      </c>
    </row>
    <row r="282" spans="1:14">
      <c r="A282" s="139">
        <v>967.21848921349567</v>
      </c>
      <c r="B282" s="141">
        <f t="shared" si="28"/>
        <v>-1.116411625305041E-2</v>
      </c>
      <c r="C282" s="138">
        <v>943.31174596226799</v>
      </c>
      <c r="D282" s="138">
        <f t="shared" si="29"/>
        <v>-23.906743251227681</v>
      </c>
      <c r="E282" s="142">
        <v>-7.9495313006134449E-3</v>
      </c>
      <c r="F282" s="143">
        <v>-3.2145849524369656E-3</v>
      </c>
      <c r="G282" s="139">
        <v>966.97188526523598</v>
      </c>
      <c r="H282" s="139">
        <f t="shared" si="30"/>
        <v>-0.24660394825968979</v>
      </c>
      <c r="I282" s="141">
        <v>-1.1164116253050428E-2</v>
      </c>
      <c r="J282" s="144">
        <f t="shared" si="31"/>
        <v>-1.7347234759768071E-17</v>
      </c>
      <c r="K282" s="138">
        <v>967.21848921349567</v>
      </c>
      <c r="L282" s="138">
        <f t="shared" si="32"/>
        <v>0</v>
      </c>
      <c r="M282" s="142">
        <f t="shared" si="33"/>
        <v>-1.116411625305041E-2</v>
      </c>
      <c r="N282" s="143">
        <f t="shared" si="34"/>
        <v>0</v>
      </c>
    </row>
    <row r="283" spans="1:14">
      <c r="A283" s="139">
        <v>970.38636000449401</v>
      </c>
      <c r="B283" s="141">
        <f t="shared" si="28"/>
        <v>3.2752380422073246E-3</v>
      </c>
      <c r="C283" s="138">
        <v>946.21716958500201</v>
      </c>
      <c r="D283" s="138">
        <f t="shared" si="29"/>
        <v>-24.169190419491997</v>
      </c>
      <c r="E283" s="142">
        <v>3.0800248541061159E-3</v>
      </c>
      <c r="F283" s="143">
        <v>1.9521318810120872E-4</v>
      </c>
      <c r="G283" s="139">
        <v>970.13894836960151</v>
      </c>
      <c r="H283" s="139">
        <f t="shared" si="30"/>
        <v>-0.24741163489250084</v>
      </c>
      <c r="I283" s="141">
        <v>3.2752380422072084E-3</v>
      </c>
      <c r="J283" s="144">
        <f t="shared" si="31"/>
        <v>-1.1622647289044608E-16</v>
      </c>
      <c r="K283" s="138">
        <v>970.38636000449389</v>
      </c>
      <c r="L283" s="138">
        <f t="shared" si="32"/>
        <v>0</v>
      </c>
      <c r="M283" s="142">
        <f t="shared" si="33"/>
        <v>3.2752380422072071E-3</v>
      </c>
      <c r="N283" s="143">
        <f t="shared" si="34"/>
        <v>-1.1752751549742868E-16</v>
      </c>
    </row>
    <row r="284" spans="1:14">
      <c r="A284" s="139">
        <v>972.94887772356412</v>
      </c>
      <c r="B284" s="141">
        <f t="shared" si="28"/>
        <v>2.6407190215021652E-3</v>
      </c>
      <c r="C284" s="138">
        <v>945.49690761995794</v>
      </c>
      <c r="D284" s="138">
        <f t="shared" si="29"/>
        <v>-27.451970103606186</v>
      </c>
      <c r="E284" s="142">
        <v>-7.6120153828953554E-4</v>
      </c>
      <c r="F284" s="143">
        <v>3.401920559791701E-3</v>
      </c>
      <c r="G284" s="139">
        <v>972.70081274406118</v>
      </c>
      <c r="H284" s="139">
        <f t="shared" si="30"/>
        <v>-0.24806497950294215</v>
      </c>
      <c r="I284" s="141">
        <v>2.640719021502124E-3</v>
      </c>
      <c r="J284" s="144">
        <f t="shared" si="31"/>
        <v>-4.1199682554449168E-17</v>
      </c>
      <c r="K284" s="138">
        <v>972.94887772356401</v>
      </c>
      <c r="L284" s="138">
        <f t="shared" si="32"/>
        <v>0</v>
      </c>
      <c r="M284" s="142">
        <f t="shared" si="33"/>
        <v>2.6407190215021656E-3</v>
      </c>
      <c r="N284" s="143">
        <f t="shared" si="34"/>
        <v>0</v>
      </c>
    </row>
    <row r="285" spans="1:14">
      <c r="A285" s="139">
        <v>973.13630020490814</v>
      </c>
      <c r="B285" s="141">
        <f t="shared" si="28"/>
        <v>1.9263343186389477E-4</v>
      </c>
      <c r="C285" s="138">
        <v>945.1911719616578</v>
      </c>
      <c r="D285" s="138">
        <f t="shared" si="29"/>
        <v>-27.945128243250338</v>
      </c>
      <c r="E285" s="142">
        <v>-3.2335976546950994E-4</v>
      </c>
      <c r="F285" s="143">
        <v>5.1599319733340468E-4</v>
      </c>
      <c r="G285" s="139">
        <v>972.88818743979698</v>
      </c>
      <c r="H285" s="139">
        <f t="shared" si="30"/>
        <v>-0.24811276511115921</v>
      </c>
      <c r="I285" s="141">
        <v>1.9263343186400769E-4</v>
      </c>
      <c r="J285" s="144">
        <f t="shared" si="31"/>
        <v>1.1291965626436529E-16</v>
      </c>
      <c r="K285" s="138">
        <v>973.13630020490814</v>
      </c>
      <c r="L285" s="138">
        <f t="shared" si="32"/>
        <v>0</v>
      </c>
      <c r="M285" s="142">
        <f t="shared" si="33"/>
        <v>1.9263343186401164E-4</v>
      </c>
      <c r="N285" s="143">
        <f t="shared" si="34"/>
        <v>1.1687699419393738E-16</v>
      </c>
    </row>
    <row r="286" spans="1:14">
      <c r="A286" s="139">
        <v>980.59657667497083</v>
      </c>
      <c r="B286" s="141">
        <f t="shared" si="28"/>
        <v>7.6662194889778792E-3</v>
      </c>
      <c r="C286" s="138">
        <v>949.16760525732468</v>
      </c>
      <c r="D286" s="138">
        <f t="shared" si="29"/>
        <v>-31.428971417646153</v>
      </c>
      <c r="E286" s="142">
        <v>4.2070148490851392E-3</v>
      </c>
      <c r="F286" s="143">
        <v>3.4592046398927399E-3</v>
      </c>
      <c r="G286" s="139">
        <v>980.3465618229443</v>
      </c>
      <c r="H286" s="139">
        <f t="shared" si="30"/>
        <v>-0.25001485202653839</v>
      </c>
      <c r="I286" s="141">
        <v>7.6662194889778592E-3</v>
      </c>
      <c r="J286" s="144">
        <f t="shared" si="31"/>
        <v>-1.9949319973733282E-17</v>
      </c>
      <c r="K286" s="138">
        <v>980.59657667497083</v>
      </c>
      <c r="L286" s="138">
        <f t="shared" si="32"/>
        <v>0</v>
      </c>
      <c r="M286" s="142">
        <f t="shared" si="33"/>
        <v>7.6662194889778792E-3</v>
      </c>
      <c r="N286" s="143">
        <f t="shared" si="34"/>
        <v>0</v>
      </c>
    </row>
    <row r="287" spans="1:14">
      <c r="A287" s="139">
        <v>965.44551562560605</v>
      </c>
      <c r="B287" s="141">
        <f t="shared" si="28"/>
        <v>-1.5450860639080901E-2</v>
      </c>
      <c r="C287" s="138">
        <v>936.97758176161267</v>
      </c>
      <c r="D287" s="138">
        <f t="shared" si="29"/>
        <v>-28.46793386399338</v>
      </c>
      <c r="E287" s="142">
        <v>-1.2842856654813065E-2</v>
      </c>
      <c r="F287" s="143">
        <v>-2.6080039842678367E-3</v>
      </c>
      <c r="G287" s="139">
        <v>965.19936371821598</v>
      </c>
      <c r="H287" s="139">
        <f t="shared" si="30"/>
        <v>-0.24615190739007176</v>
      </c>
      <c r="I287" s="141">
        <v>-1.5450860639080796E-2</v>
      </c>
      <c r="J287" s="144">
        <f t="shared" si="31"/>
        <v>1.0581813203458523E-16</v>
      </c>
      <c r="K287" s="138">
        <v>965.44551562560605</v>
      </c>
      <c r="L287" s="138">
        <f t="shared" si="32"/>
        <v>0</v>
      </c>
      <c r="M287" s="142">
        <f t="shared" si="33"/>
        <v>-1.5450860639080901E-2</v>
      </c>
      <c r="N287" s="143">
        <f t="shared" si="34"/>
        <v>0</v>
      </c>
    </row>
    <row r="288" spans="1:14">
      <c r="A288" s="139">
        <v>973.13630020490814</v>
      </c>
      <c r="B288" s="141">
        <f t="shared" si="28"/>
        <v>7.9660472339741339E-3</v>
      </c>
      <c r="C288" s="138">
        <v>945.1911719616578</v>
      </c>
      <c r="D288" s="138">
        <f t="shared" si="29"/>
        <v>-27.945128243250338</v>
      </c>
      <c r="E288" s="142">
        <v>8.7660477261395642E-3</v>
      </c>
      <c r="F288" s="143">
        <v>-8.000004921654303E-4</v>
      </c>
      <c r="G288" s="139">
        <v>972.88818743979698</v>
      </c>
      <c r="H288" s="139">
        <f t="shared" si="30"/>
        <v>-0.24811276511115921</v>
      </c>
      <c r="I288" s="141">
        <v>7.9660472339740454E-3</v>
      </c>
      <c r="J288" s="144">
        <f t="shared" si="31"/>
        <v>-8.8470897274817162E-17</v>
      </c>
      <c r="K288" s="138">
        <v>973.13630020490814</v>
      </c>
      <c r="L288" s="138">
        <f t="shared" si="32"/>
        <v>0</v>
      </c>
      <c r="M288" s="142">
        <f t="shared" si="33"/>
        <v>7.9660472339741339E-3</v>
      </c>
      <c r="N288" s="143">
        <f t="shared" si="34"/>
        <v>0</v>
      </c>
    </row>
    <row r="289" spans="1:14">
      <c r="A289" s="139">
        <v>978.24302425119288</v>
      </c>
      <c r="B289" s="141">
        <f t="shared" si="28"/>
        <v>5.2476965921520388E-3</v>
      </c>
      <c r="C289" s="138">
        <v>951.85357784540747</v>
      </c>
      <c r="D289" s="138">
        <f t="shared" si="29"/>
        <v>-26.389446405785407</v>
      </c>
      <c r="E289" s="142">
        <v>7.0487390079220233E-3</v>
      </c>
      <c r="F289" s="143">
        <v>-1.8010424157699845E-3</v>
      </c>
      <c r="G289" s="139">
        <v>977.99360946556965</v>
      </c>
      <c r="H289" s="139">
        <f t="shared" si="30"/>
        <v>-0.24941478562323027</v>
      </c>
      <c r="I289" s="141">
        <v>5.247696592151907E-3</v>
      </c>
      <c r="J289" s="144">
        <f t="shared" si="31"/>
        <v>-1.3183898417423734E-16</v>
      </c>
      <c r="K289" s="138">
        <v>978.24302425119276</v>
      </c>
      <c r="L289" s="138">
        <f t="shared" si="32"/>
        <v>0</v>
      </c>
      <c r="M289" s="142">
        <f t="shared" si="33"/>
        <v>5.2476965921519217E-3</v>
      </c>
      <c r="N289" s="143">
        <f t="shared" si="34"/>
        <v>-1.1709383462843448E-16</v>
      </c>
    </row>
    <row r="290" spans="1:14">
      <c r="A290" s="139">
        <v>983.59856779857228</v>
      </c>
      <c r="B290" s="141">
        <f t="shared" si="28"/>
        <v>5.4746554941997759E-3</v>
      </c>
      <c r="C290" s="138">
        <v>954.64995484934241</v>
      </c>
      <c r="D290" s="138">
        <f t="shared" si="29"/>
        <v>-28.948612949229869</v>
      </c>
      <c r="E290" s="142">
        <v>2.9378226536320284E-3</v>
      </c>
      <c r="F290" s="143">
        <v>2.5368328405677475E-3</v>
      </c>
      <c r="G290" s="139">
        <v>983.34778755292268</v>
      </c>
      <c r="H290" s="139">
        <f t="shared" si="30"/>
        <v>-0.25078024564959378</v>
      </c>
      <c r="I290" s="141">
        <v>5.4746554941998609E-3</v>
      </c>
      <c r="J290" s="144">
        <f t="shared" si="31"/>
        <v>8.5001450322863548E-17</v>
      </c>
      <c r="K290" s="138">
        <v>983.59856779857216</v>
      </c>
      <c r="L290" s="138">
        <f t="shared" si="32"/>
        <v>0</v>
      </c>
      <c r="M290" s="142">
        <f t="shared" si="33"/>
        <v>5.4746554941997767E-3</v>
      </c>
      <c r="N290" s="143">
        <f t="shared" si="34"/>
        <v>0</v>
      </c>
    </row>
    <row r="291" spans="1:14">
      <c r="A291" s="139">
        <v>969.07117121299143</v>
      </c>
      <c r="B291" s="141">
        <f t="shared" si="28"/>
        <v>-1.4769639831923647E-2</v>
      </c>
      <c r="C291" s="138">
        <v>937.98241871827918</v>
      </c>
      <c r="D291" s="138">
        <f t="shared" si="29"/>
        <v>-31.088752494712253</v>
      </c>
      <c r="E291" s="142">
        <v>-1.7459316942714995E-2</v>
      </c>
      <c r="F291" s="143">
        <v>2.689677110791348E-3</v>
      </c>
      <c r="G291" s="139">
        <v>968.82409490124724</v>
      </c>
      <c r="H291" s="139">
        <f t="shared" si="30"/>
        <v>-0.24707631174419475</v>
      </c>
      <c r="I291" s="141">
        <v>-1.4769639831923451E-2</v>
      </c>
      <c r="J291" s="144">
        <f t="shared" si="31"/>
        <v>1.960237527853792E-16</v>
      </c>
      <c r="K291" s="138">
        <v>969.07117121299132</v>
      </c>
      <c r="L291" s="138">
        <f t="shared" si="32"/>
        <v>0</v>
      </c>
      <c r="M291" s="142">
        <f t="shared" si="33"/>
        <v>-1.4769639831923649E-2</v>
      </c>
      <c r="N291" s="143">
        <f t="shared" si="34"/>
        <v>0</v>
      </c>
    </row>
    <row r="292" spans="1:14">
      <c r="A292" s="139">
        <v>969.73792130467041</v>
      </c>
      <c r="B292" s="141">
        <f t="shared" si="28"/>
        <v>6.8803005546476338E-4</v>
      </c>
      <c r="C292" s="138">
        <v>938.04800523502365</v>
      </c>
      <c r="D292" s="138">
        <f t="shared" si="29"/>
        <v>-31.689916069646756</v>
      </c>
      <c r="E292" s="142">
        <v>6.9922970234448731E-5</v>
      </c>
      <c r="F292" s="143">
        <v>6.1810708523031468E-4</v>
      </c>
      <c r="G292" s="139">
        <v>969.49067499699754</v>
      </c>
      <c r="H292" s="139">
        <f t="shared" si="30"/>
        <v>-0.24724630767286726</v>
      </c>
      <c r="I292" s="141">
        <v>6.8803005546455782E-4</v>
      </c>
      <c r="J292" s="144">
        <f t="shared" si="31"/>
        <v>-2.0556473190325164E-16</v>
      </c>
      <c r="K292" s="138">
        <v>969.73792130467029</v>
      </c>
      <c r="L292" s="138">
        <f t="shared" si="32"/>
        <v>0</v>
      </c>
      <c r="M292" s="142">
        <f t="shared" si="33"/>
        <v>6.8803005546476349E-4</v>
      </c>
      <c r="N292" s="143">
        <f t="shared" si="34"/>
        <v>0</v>
      </c>
    </row>
    <row r="293" spans="1:14">
      <c r="A293" s="139">
        <v>964.15186964805139</v>
      </c>
      <c r="B293" s="141">
        <f t="shared" si="28"/>
        <v>-5.7603725026073357E-3</v>
      </c>
      <c r="C293" s="138">
        <v>931.01404589634285</v>
      </c>
      <c r="D293" s="138">
        <f t="shared" si="29"/>
        <v>-33.137823751708538</v>
      </c>
      <c r="E293" s="142">
        <v>-7.4985067922173935E-3</v>
      </c>
      <c r="F293" s="143">
        <v>1.7381342896100578E-3</v>
      </c>
      <c r="G293" s="139">
        <v>963.90604757121048</v>
      </c>
      <c r="H293" s="139">
        <f t="shared" si="30"/>
        <v>-0.24582207684090918</v>
      </c>
      <c r="I293" s="141">
        <v>-5.7603725026074718E-3</v>
      </c>
      <c r="J293" s="144">
        <f t="shared" si="31"/>
        <v>-1.3617579286417936E-16</v>
      </c>
      <c r="K293" s="138">
        <v>964.15186964805105</v>
      </c>
      <c r="L293" s="138">
        <f t="shared" si="32"/>
        <v>0</v>
      </c>
      <c r="M293" s="142">
        <f t="shared" si="33"/>
        <v>-5.7603725026075707E-3</v>
      </c>
      <c r="N293" s="143">
        <f t="shared" si="34"/>
        <v>-2.3505503099485736E-16</v>
      </c>
    </row>
    <row r="294" spans="1:14">
      <c r="A294" s="139">
        <v>959.65049867369487</v>
      </c>
      <c r="B294" s="141">
        <f t="shared" si="28"/>
        <v>-4.6687364470907201E-3</v>
      </c>
      <c r="C294" s="138">
        <v>927.97746800393929</v>
      </c>
      <c r="D294" s="138">
        <f t="shared" si="29"/>
        <v>-31.673030669755576</v>
      </c>
      <c r="E294" s="142">
        <v>-3.26158118214002E-3</v>
      </c>
      <c r="F294" s="143">
        <v>-1.4071552649507E-3</v>
      </c>
      <c r="G294" s="139">
        <v>959.40582427534389</v>
      </c>
      <c r="H294" s="139">
        <f t="shared" si="30"/>
        <v>-0.24467439835098048</v>
      </c>
      <c r="I294" s="141">
        <v>-4.6687364470904278E-3</v>
      </c>
      <c r="J294" s="144">
        <f t="shared" si="31"/>
        <v>2.92300905702092E-16</v>
      </c>
      <c r="K294" s="138">
        <v>959.65049867369476</v>
      </c>
      <c r="L294" s="138">
        <f t="shared" si="32"/>
        <v>0</v>
      </c>
      <c r="M294" s="142">
        <f t="shared" si="33"/>
        <v>-4.6687364470904859E-3</v>
      </c>
      <c r="N294" s="143">
        <f t="shared" si="34"/>
        <v>2.3418766925686896E-16</v>
      </c>
    </row>
    <row r="295" spans="1:14">
      <c r="A295" s="139">
        <v>954.64825727505638</v>
      </c>
      <c r="B295" s="141">
        <f t="shared" si="28"/>
        <v>-5.2125658305309502E-3</v>
      </c>
      <c r="C295" s="138">
        <v>922.29783131959903</v>
      </c>
      <c r="D295" s="138">
        <f t="shared" si="29"/>
        <v>-32.350425955457354</v>
      </c>
      <c r="E295" s="142">
        <v>-6.1204467567052574E-3</v>
      </c>
      <c r="F295" s="143">
        <v>9.0788092617430718E-4</v>
      </c>
      <c r="G295" s="139">
        <v>954.40485825811379</v>
      </c>
      <c r="H295" s="139">
        <f t="shared" si="30"/>
        <v>-0.2433990169425897</v>
      </c>
      <c r="I295" s="141">
        <v>-5.2125658305310126E-3</v>
      </c>
      <c r="J295" s="144">
        <f t="shared" si="31"/>
        <v>-6.2450045135165055E-17</v>
      </c>
      <c r="K295" s="138">
        <v>954.64825727505627</v>
      </c>
      <c r="L295" s="138">
        <f t="shared" si="32"/>
        <v>0</v>
      </c>
      <c r="M295" s="142">
        <f t="shared" si="33"/>
        <v>-5.212565830530951E-3</v>
      </c>
      <c r="N295" s="143">
        <f t="shared" si="34"/>
        <v>0</v>
      </c>
    </row>
    <row r="296" spans="1:14">
      <c r="A296" s="139">
        <v>943.83268753265111</v>
      </c>
      <c r="B296" s="141">
        <f t="shared" si="28"/>
        <v>-1.1329376720675305E-2</v>
      </c>
      <c r="C296" s="138">
        <v>915.72212857934574</v>
      </c>
      <c r="D296" s="138">
        <f t="shared" si="29"/>
        <v>-28.110558953305372</v>
      </c>
      <c r="E296" s="142">
        <v>-7.1296955462260515E-3</v>
      </c>
      <c r="F296" s="143">
        <v>-4.199681174449253E-3</v>
      </c>
      <c r="G296" s="139">
        <v>943.59204607486504</v>
      </c>
      <c r="H296" s="139">
        <f t="shared" si="30"/>
        <v>-0.24064145778606871</v>
      </c>
      <c r="I296" s="141">
        <v>-1.1329376720675162E-2</v>
      </c>
      <c r="J296" s="144">
        <f t="shared" si="31"/>
        <v>1.4224732503009818E-16</v>
      </c>
      <c r="K296" s="138">
        <v>943.83268753265099</v>
      </c>
      <c r="L296" s="138">
        <f t="shared" si="32"/>
        <v>0</v>
      </c>
      <c r="M296" s="142">
        <f t="shared" si="33"/>
        <v>-1.1329376720675306E-2</v>
      </c>
      <c r="N296" s="143">
        <f t="shared" si="34"/>
        <v>0</v>
      </c>
    </row>
    <row r="297" spans="1:14">
      <c r="A297" s="139">
        <v>948.93941157893596</v>
      </c>
      <c r="B297" s="141">
        <f t="shared" si="28"/>
        <v>5.4106242703192984E-3</v>
      </c>
      <c r="C297" s="138">
        <v>922.38471399606919</v>
      </c>
      <c r="D297" s="138">
        <f t="shared" si="29"/>
        <v>-26.554697582866766</v>
      </c>
      <c r="E297" s="142">
        <v>7.275771993257186E-3</v>
      </c>
      <c r="F297" s="143">
        <v>-1.8651477229378877E-3</v>
      </c>
      <c r="G297" s="139">
        <v>948.69746810063759</v>
      </c>
      <c r="H297" s="139">
        <f t="shared" si="30"/>
        <v>-0.24194347829836715</v>
      </c>
      <c r="I297" s="141">
        <v>5.4106242703189211E-3</v>
      </c>
      <c r="J297" s="144">
        <f t="shared" si="31"/>
        <v>-3.7730235602495554E-16</v>
      </c>
      <c r="K297" s="138">
        <v>948.93941157893573</v>
      </c>
      <c r="L297" s="138">
        <f t="shared" si="32"/>
        <v>0</v>
      </c>
      <c r="M297" s="142">
        <f t="shared" si="33"/>
        <v>5.4106242703191787E-3</v>
      </c>
      <c r="N297" s="143">
        <f t="shared" si="34"/>
        <v>-1.1969591984239969E-16</v>
      </c>
    </row>
    <row r="298" spans="1:14">
      <c r="A298" s="139">
        <v>949.44028200321804</v>
      </c>
      <c r="B298" s="141">
        <f t="shared" si="28"/>
        <v>5.2782128992691748E-4</v>
      </c>
      <c r="C298" s="138">
        <v>925.0277727880059</v>
      </c>
      <c r="D298" s="138">
        <f t="shared" si="29"/>
        <v>-24.41250921521214</v>
      </c>
      <c r="E298" s="142">
        <v>2.8654624820115713E-3</v>
      </c>
      <c r="F298" s="143">
        <v>-2.3376411920846538E-3</v>
      </c>
      <c r="G298" s="139">
        <v>949.1982108220011</v>
      </c>
      <c r="H298" s="139">
        <f t="shared" si="30"/>
        <v>-0.24207118121694293</v>
      </c>
      <c r="I298" s="141">
        <v>5.2782128992715893E-4</v>
      </c>
      <c r="J298" s="144">
        <f t="shared" si="31"/>
        <v>2.4145182381252184E-16</v>
      </c>
      <c r="K298" s="138">
        <v>949.44028200321782</v>
      </c>
      <c r="L298" s="138">
        <f t="shared" si="32"/>
        <v>0</v>
      </c>
      <c r="M298" s="142">
        <f t="shared" si="33"/>
        <v>5.2782128992691758E-4</v>
      </c>
      <c r="N298" s="143">
        <f t="shared" si="34"/>
        <v>0</v>
      </c>
    </row>
    <row r="299" spans="1:14">
      <c r="A299" s="139">
        <v>949.54476465086418</v>
      </c>
      <c r="B299" s="141">
        <f t="shared" si="28"/>
        <v>1.1004657125531835E-4</v>
      </c>
      <c r="C299" s="138">
        <v>926.01072152038898</v>
      </c>
      <c r="D299" s="138">
        <f t="shared" si="29"/>
        <v>-23.534043130475197</v>
      </c>
      <c r="E299" s="142">
        <v>1.0626153736125145E-3</v>
      </c>
      <c r="F299" s="143">
        <v>-9.5256880235719608E-4</v>
      </c>
      <c r="G299" s="139">
        <v>949.30266683054367</v>
      </c>
      <c r="H299" s="139">
        <f t="shared" si="30"/>
        <v>-0.24209782032050953</v>
      </c>
      <c r="I299" s="141">
        <v>1.1004657125524044E-4</v>
      </c>
      <c r="J299" s="144">
        <f t="shared" si="31"/>
        <v>-7.7913478620239562E-17</v>
      </c>
      <c r="K299" s="138">
        <v>949.54476465086395</v>
      </c>
      <c r="L299" s="138">
        <f t="shared" si="32"/>
        <v>0</v>
      </c>
      <c r="M299" s="142">
        <f t="shared" si="33"/>
        <v>1.1004657125531838E-4</v>
      </c>
      <c r="N299" s="143">
        <f t="shared" si="34"/>
        <v>0</v>
      </c>
    </row>
    <row r="300" spans="1:14">
      <c r="A300" s="139">
        <v>943.85423034659902</v>
      </c>
      <c r="B300" s="141">
        <f t="shared" si="28"/>
        <v>-5.9929078818706299E-3</v>
      </c>
      <c r="C300" s="138">
        <v>917.99381344932499</v>
      </c>
      <c r="D300" s="138">
        <f t="shared" si="29"/>
        <v>-25.860416897274035</v>
      </c>
      <c r="E300" s="142">
        <v>-8.6574678724035455E-3</v>
      </c>
      <c r="F300" s="143">
        <v>2.6645599905329156E-3</v>
      </c>
      <c r="G300" s="139">
        <v>943.61358339621404</v>
      </c>
      <c r="H300" s="139">
        <f t="shared" si="30"/>
        <v>-0.24064695038498485</v>
      </c>
      <c r="I300" s="141">
        <v>-5.9929078818706915E-3</v>
      </c>
      <c r="J300" s="144">
        <f t="shared" si="31"/>
        <v>-6.1582683397176652E-17</v>
      </c>
      <c r="K300" s="138">
        <v>943.8542303465988</v>
      </c>
      <c r="L300" s="138">
        <f t="shared" si="32"/>
        <v>0</v>
      </c>
      <c r="M300" s="142">
        <f t="shared" si="33"/>
        <v>-5.9929078818706316E-3</v>
      </c>
      <c r="N300" s="143">
        <f t="shared" si="34"/>
        <v>0</v>
      </c>
    </row>
    <row r="301" spans="1:14">
      <c r="A301" s="139">
        <v>935.12185071292913</v>
      </c>
      <c r="B301" s="141">
        <f t="shared" si="28"/>
        <v>-9.2518307943200272E-3</v>
      </c>
      <c r="C301" s="138">
        <v>910.32613412170895</v>
      </c>
      <c r="D301" s="138">
        <f t="shared" si="29"/>
        <v>-24.795716591220184</v>
      </c>
      <c r="E301" s="142">
        <v>-8.3526481499968334E-3</v>
      </c>
      <c r="F301" s="143">
        <v>-8.9918264432319386E-4</v>
      </c>
      <c r="G301" s="139">
        <v>934.88343018741034</v>
      </c>
      <c r="H301" s="139">
        <f t="shared" si="30"/>
        <v>-0.23842052551879078</v>
      </c>
      <c r="I301" s="141">
        <v>-9.2518307943199613E-3</v>
      </c>
      <c r="J301" s="144">
        <f t="shared" si="31"/>
        <v>6.591949208711867E-17</v>
      </c>
      <c r="K301" s="138">
        <v>935.12185071292902</v>
      </c>
      <c r="L301" s="138">
        <f t="shared" si="32"/>
        <v>0</v>
      </c>
      <c r="M301" s="142">
        <f t="shared" si="33"/>
        <v>-9.2518307943199093E-3</v>
      </c>
      <c r="N301" s="143">
        <f t="shared" si="34"/>
        <v>1.1796119636642288E-16</v>
      </c>
    </row>
    <row r="302" spans="1:14">
      <c r="A302" s="139">
        <v>931.18274718260591</v>
      </c>
      <c r="B302" s="141">
        <f t="shared" si="28"/>
        <v>-4.2123959859563572E-3</v>
      </c>
      <c r="C302" s="138">
        <v>906.37219401366667</v>
      </c>
      <c r="D302" s="138">
        <f t="shared" si="29"/>
        <v>-24.810553168939236</v>
      </c>
      <c r="E302" s="142">
        <v>-4.3434324906612429E-3</v>
      </c>
      <c r="F302" s="143">
        <v>1.310365047048857E-4</v>
      </c>
      <c r="G302" s="139">
        <v>930.94533097875171</v>
      </c>
      <c r="H302" s="139">
        <f t="shared" si="30"/>
        <v>-0.23741620385419537</v>
      </c>
      <c r="I302" s="141">
        <v>-4.2123959859564318E-3</v>
      </c>
      <c r="J302" s="144">
        <f t="shared" si="31"/>
        <v>-7.4593109467002705E-17</v>
      </c>
      <c r="K302" s="138">
        <v>931.18274718260568</v>
      </c>
      <c r="L302" s="138">
        <f t="shared" si="32"/>
        <v>0</v>
      </c>
      <c r="M302" s="142">
        <f t="shared" si="33"/>
        <v>-4.2123959859564795E-3</v>
      </c>
      <c r="N302" s="143">
        <f t="shared" si="34"/>
        <v>-1.222980050563649E-16</v>
      </c>
    </row>
    <row r="303" spans="1:14">
      <c r="A303" s="139">
        <v>950.77378218657623</v>
      </c>
      <c r="B303" s="141">
        <f t="shared" si="28"/>
        <v>2.1038872405277173E-2</v>
      </c>
      <c r="C303" s="138">
        <v>925.15894582149497</v>
      </c>
      <c r="D303" s="138">
        <f t="shared" si="29"/>
        <v>-25.61483636508126</v>
      </c>
      <c r="E303" s="142">
        <v>2.0727414115205105E-2</v>
      </c>
      <c r="F303" s="143">
        <v>3.1145829007206763E-4</v>
      </c>
      <c r="G303" s="139">
        <v>950.53137101350205</v>
      </c>
      <c r="H303" s="139">
        <f t="shared" si="30"/>
        <v>-0.24241117307417426</v>
      </c>
      <c r="I303" s="141">
        <v>2.1038872405277017E-2</v>
      </c>
      <c r="J303" s="144">
        <f t="shared" si="31"/>
        <v>-1.5612511283791264E-16</v>
      </c>
      <c r="K303" s="138">
        <v>950.77378218657577</v>
      </c>
      <c r="L303" s="138">
        <f t="shared" si="32"/>
        <v>0</v>
      </c>
      <c r="M303" s="142">
        <f t="shared" si="33"/>
        <v>2.1038872405276934E-2</v>
      </c>
      <c r="N303" s="143">
        <f t="shared" si="34"/>
        <v>-2.3939183968479938E-16</v>
      </c>
    </row>
    <row r="304" spans="1:14">
      <c r="A304" s="139">
        <v>939.35285937224262</v>
      </c>
      <c r="B304" s="141">
        <f t="shared" si="28"/>
        <v>-1.2012239954774446E-2</v>
      </c>
      <c r="C304" s="138">
        <v>914.95723555692155</v>
      </c>
      <c r="D304" s="138">
        <f t="shared" si="29"/>
        <v>-24.395623815321073</v>
      </c>
      <c r="E304" s="142">
        <v>-1.1026981158912982E-2</v>
      </c>
      <c r="F304" s="143">
        <v>-9.8525879586146455E-4</v>
      </c>
      <c r="G304" s="139">
        <v>939.11336010034756</v>
      </c>
      <c r="H304" s="139">
        <f t="shared" si="30"/>
        <v>-0.23949927189505615</v>
      </c>
      <c r="I304" s="141">
        <v>-1.2012239954773992E-2</v>
      </c>
      <c r="J304" s="144">
        <f t="shared" si="31"/>
        <v>4.5449755070592346E-16</v>
      </c>
      <c r="K304" s="138">
        <v>939.35285937224251</v>
      </c>
      <c r="L304" s="138">
        <f t="shared" si="32"/>
        <v>0</v>
      </c>
      <c r="M304" s="142">
        <f t="shared" si="33"/>
        <v>-1.2012239954774094E-2</v>
      </c>
      <c r="N304" s="143">
        <f t="shared" si="34"/>
        <v>3.5214886562329184E-16</v>
      </c>
    </row>
    <row r="305" spans="1:14">
      <c r="A305" s="139">
        <v>935.60117832326387</v>
      </c>
      <c r="B305" s="141">
        <f t="shared" si="28"/>
        <v>-3.9938996422344986E-3</v>
      </c>
      <c r="C305" s="138">
        <v>910.6975080436664</v>
      </c>
      <c r="D305" s="138">
        <f t="shared" si="29"/>
        <v>-24.903670279597463</v>
      </c>
      <c r="E305" s="142">
        <v>-4.6556574971094765E-3</v>
      </c>
      <c r="F305" s="143">
        <v>6.617578548749779E-4</v>
      </c>
      <c r="G305" s="139">
        <v>935.36263558742496</v>
      </c>
      <c r="H305" s="139">
        <f t="shared" si="30"/>
        <v>-0.23854273583890517</v>
      </c>
      <c r="I305" s="141">
        <v>-3.9938996422346964E-3</v>
      </c>
      <c r="J305" s="144">
        <f t="shared" si="31"/>
        <v>-1.9775847626135601E-16</v>
      </c>
      <c r="K305" s="138">
        <v>935.60117832326375</v>
      </c>
      <c r="L305" s="138">
        <f t="shared" si="32"/>
        <v>0</v>
      </c>
      <c r="M305" s="142">
        <f t="shared" si="33"/>
        <v>-3.9938996422344995E-3</v>
      </c>
      <c r="N305" s="143">
        <f t="shared" si="34"/>
        <v>0</v>
      </c>
    </row>
    <row r="306" spans="1:14">
      <c r="A306" s="139">
        <v>931.45310949764848</v>
      </c>
      <c r="B306" s="141">
        <f t="shared" si="28"/>
        <v>-4.4335865769743231E-3</v>
      </c>
      <c r="C306" s="138">
        <v>904.77767047085774</v>
      </c>
      <c r="D306" s="138">
        <f t="shared" si="29"/>
        <v>-26.675439026790741</v>
      </c>
      <c r="E306" s="142">
        <v>-6.5003335580938191E-3</v>
      </c>
      <c r="F306" s="143">
        <v>2.0667469811194959E-3</v>
      </c>
      <c r="G306" s="139">
        <v>931.21562436168142</v>
      </c>
      <c r="H306" s="139">
        <f t="shared" si="30"/>
        <v>-0.23748513596706289</v>
      </c>
      <c r="I306" s="141">
        <v>-4.4335865769741176E-3</v>
      </c>
      <c r="J306" s="144">
        <f t="shared" si="31"/>
        <v>2.0556473190325164E-16</v>
      </c>
      <c r="K306" s="138">
        <v>931.45310949764848</v>
      </c>
      <c r="L306" s="138">
        <f t="shared" si="32"/>
        <v>0</v>
      </c>
      <c r="M306" s="142">
        <f t="shared" si="33"/>
        <v>-4.4335865769742017E-3</v>
      </c>
      <c r="N306" s="143">
        <f t="shared" si="34"/>
        <v>1.214306433183765E-16</v>
      </c>
    </row>
    <row r="307" spans="1:14">
      <c r="A307" s="139">
        <v>921.65759199566344</v>
      </c>
      <c r="B307" s="141">
        <f t="shared" si="28"/>
        <v>-1.0516382845367243E-2</v>
      </c>
      <c r="C307" s="138">
        <v>895.38429456694359</v>
      </c>
      <c r="D307" s="138">
        <f t="shared" si="29"/>
        <v>-26.273297428719843</v>
      </c>
      <c r="E307" s="142">
        <v>-1.0381971406329819E-2</v>
      </c>
      <c r="F307" s="143">
        <v>-1.3441143903742368E-4</v>
      </c>
      <c r="G307" s="139">
        <v>921.42260434430602</v>
      </c>
      <c r="H307" s="139">
        <f t="shared" si="30"/>
        <v>-0.23498765135741451</v>
      </c>
      <c r="I307" s="141">
        <v>-1.0516382845367527E-2</v>
      </c>
      <c r="J307" s="144">
        <f t="shared" si="31"/>
        <v>-2.8449465006019636E-16</v>
      </c>
      <c r="K307" s="138">
        <v>921.65759199566321</v>
      </c>
      <c r="L307" s="138">
        <f t="shared" si="32"/>
        <v>0</v>
      </c>
      <c r="M307" s="142">
        <f t="shared" si="33"/>
        <v>-1.0516382845367486E-2</v>
      </c>
      <c r="N307" s="143">
        <f t="shared" si="34"/>
        <v>-2.4286128663675299E-16</v>
      </c>
    </row>
    <row r="308" spans="1:14">
      <c r="A308" s="139">
        <v>928.57714383564064</v>
      </c>
      <c r="B308" s="141">
        <f t="shared" si="28"/>
        <v>7.5077251031961988E-3</v>
      </c>
      <c r="C308" s="138">
        <v>902.54942693911346</v>
      </c>
      <c r="D308" s="138">
        <f t="shared" si="29"/>
        <v>-26.027716896527181</v>
      </c>
      <c r="E308" s="142">
        <v>8.0022984718927988E-3</v>
      </c>
      <c r="F308" s="143">
        <v>-4.9457336869660005E-4</v>
      </c>
      <c r="G308" s="139">
        <v>928.34039196159438</v>
      </c>
      <c r="H308" s="139">
        <f t="shared" si="30"/>
        <v>-0.23675187404626286</v>
      </c>
      <c r="I308" s="141">
        <v>7.5077251031964044E-3</v>
      </c>
      <c r="J308" s="144">
        <f t="shared" si="31"/>
        <v>2.0556473190325164E-16</v>
      </c>
      <c r="K308" s="138">
        <v>928.57714383564053</v>
      </c>
      <c r="L308" s="138">
        <f t="shared" si="32"/>
        <v>0</v>
      </c>
      <c r="M308" s="142">
        <f t="shared" si="33"/>
        <v>7.5077251031963246E-3</v>
      </c>
      <c r="N308" s="143">
        <f t="shared" si="34"/>
        <v>1.2576745200831851E-16</v>
      </c>
    </row>
    <row r="309" spans="1:14">
      <c r="A309" s="139">
        <v>925.01288526800602</v>
      </c>
      <c r="B309" s="141">
        <f t="shared" si="28"/>
        <v>-3.8384086785852472E-3</v>
      </c>
      <c r="C309" s="138">
        <v>897.98391202064545</v>
      </c>
      <c r="D309" s="138">
        <f t="shared" si="29"/>
        <v>-27.028973247360568</v>
      </c>
      <c r="E309" s="142">
        <v>-5.0584652565249522E-3</v>
      </c>
      <c r="F309" s="143">
        <v>1.220056577939705E-3</v>
      </c>
      <c r="G309" s="139">
        <v>924.77704214440757</v>
      </c>
      <c r="H309" s="139">
        <f t="shared" si="30"/>
        <v>-0.23584312359844262</v>
      </c>
      <c r="I309" s="141">
        <v>-3.8384086785854519E-3</v>
      </c>
      <c r="J309" s="144">
        <f t="shared" si="31"/>
        <v>-2.0469737016526324E-16</v>
      </c>
      <c r="K309" s="138">
        <v>925.0128852680059</v>
      </c>
      <c r="L309" s="138">
        <f t="shared" si="32"/>
        <v>0</v>
      </c>
      <c r="M309" s="142">
        <f t="shared" si="33"/>
        <v>-3.8384086785852476E-3</v>
      </c>
      <c r="N309" s="143">
        <f t="shared" si="34"/>
        <v>0</v>
      </c>
    </row>
    <row r="310" spans="1:14">
      <c r="A310" s="139">
        <v>941.01811889039425</v>
      </c>
      <c r="B310" s="141">
        <f t="shared" si="28"/>
        <v>1.7302714240300558E-2</v>
      </c>
      <c r="C310" s="138">
        <v>909.93346404002591</v>
      </c>
      <c r="D310" s="138">
        <f t="shared" si="29"/>
        <v>-31.084654850368338</v>
      </c>
      <c r="E310" s="142">
        <v>1.3307089202179082E-2</v>
      </c>
      <c r="F310" s="143">
        <v>3.9956250381214756E-3</v>
      </c>
      <c r="G310" s="139">
        <v>940.77819504062268</v>
      </c>
      <c r="H310" s="139">
        <f t="shared" si="30"/>
        <v>-0.23992384977157144</v>
      </c>
      <c r="I310" s="141">
        <v>1.7302714240300592E-2</v>
      </c>
      <c r="J310" s="144">
        <f t="shared" si="31"/>
        <v>3.4694469519536142E-17</v>
      </c>
      <c r="K310" s="138">
        <v>941.01811889039402</v>
      </c>
      <c r="L310" s="138">
        <f t="shared" si="32"/>
        <v>0</v>
      </c>
      <c r="M310" s="142">
        <f t="shared" si="33"/>
        <v>1.7302714240300436E-2</v>
      </c>
      <c r="N310" s="143">
        <f t="shared" si="34"/>
        <v>-1.214306433183765E-16</v>
      </c>
    </row>
    <row r="311" spans="1:14">
      <c r="A311" s="139">
        <v>945.22758473575993</v>
      </c>
      <c r="B311" s="141">
        <f t="shared" si="28"/>
        <v>4.4733100892141112E-3</v>
      </c>
      <c r="C311" s="138">
        <v>912.29288060525926</v>
      </c>
      <c r="D311" s="138">
        <f t="shared" si="29"/>
        <v>-32.934704130500677</v>
      </c>
      <c r="E311" s="142">
        <v>2.5929550439410596E-3</v>
      </c>
      <c r="F311" s="143">
        <v>1.8803550452730516E-3</v>
      </c>
      <c r="G311" s="139">
        <v>944.98658763221067</v>
      </c>
      <c r="H311" s="139">
        <f t="shared" si="30"/>
        <v>-0.24099710354926174</v>
      </c>
      <c r="I311" s="141">
        <v>4.4733100892142561E-3</v>
      </c>
      <c r="J311" s="144">
        <f t="shared" si="31"/>
        <v>1.4484941024406339E-16</v>
      </c>
      <c r="K311" s="138">
        <v>945.22758473575982</v>
      </c>
      <c r="L311" s="138">
        <f t="shared" si="32"/>
        <v>0</v>
      </c>
      <c r="M311" s="142">
        <f t="shared" si="33"/>
        <v>4.4733100892142335E-3</v>
      </c>
      <c r="N311" s="143">
        <f t="shared" si="34"/>
        <v>1.222980050563649E-16</v>
      </c>
    </row>
    <row r="312" spans="1:14">
      <c r="A312" s="139">
        <v>931.41002386975333</v>
      </c>
      <c r="B312" s="141">
        <f t="shared" si="28"/>
        <v>-1.4618237014178258E-2</v>
      </c>
      <c r="C312" s="138">
        <v>900.23430073089912</v>
      </c>
      <c r="D312" s="138">
        <f t="shared" si="29"/>
        <v>-31.17572313885421</v>
      </c>
      <c r="E312" s="142">
        <v>-1.3217882251103274E-2</v>
      </c>
      <c r="F312" s="143">
        <v>-1.4003547630749846E-3</v>
      </c>
      <c r="G312" s="139">
        <v>931.17254971898319</v>
      </c>
      <c r="H312" s="139">
        <f t="shared" si="30"/>
        <v>-0.23747415077014011</v>
      </c>
      <c r="I312" s="141">
        <v>-1.4618237014178567E-2</v>
      </c>
      <c r="J312" s="144">
        <f t="shared" si="31"/>
        <v>-3.0878077872387166E-16</v>
      </c>
      <c r="K312" s="138">
        <v>931.41002386975299</v>
      </c>
      <c r="L312" s="138">
        <f t="shared" si="32"/>
        <v>0</v>
      </c>
      <c r="M312" s="142">
        <f t="shared" si="33"/>
        <v>-1.4618237014178501E-2</v>
      </c>
      <c r="N312" s="143">
        <f t="shared" si="34"/>
        <v>-2.4286128663675299E-16</v>
      </c>
    </row>
    <row r="313" spans="1:14">
      <c r="A313" s="139">
        <v>915.25722197182415</v>
      </c>
      <c r="B313" s="141">
        <f t="shared" si="28"/>
        <v>-1.7342310565671943E-2</v>
      </c>
      <c r="C313" s="138">
        <v>882.75843023917662</v>
      </c>
      <c r="D313" s="138">
        <f t="shared" si="29"/>
        <v>-32.498791732647533</v>
      </c>
      <c r="E313" s="142">
        <v>-1.9412580122234697E-2</v>
      </c>
      <c r="F313" s="143">
        <v>2.0702695565627538E-3</v>
      </c>
      <c r="G313" s="139">
        <v>915.0238661715282</v>
      </c>
      <c r="H313" s="139">
        <f t="shared" si="30"/>
        <v>-0.23335580029595349</v>
      </c>
      <c r="I313" s="141">
        <v>-1.7342310565671717E-2</v>
      </c>
      <c r="J313" s="144">
        <f t="shared" si="31"/>
        <v>2.2551405187698492E-16</v>
      </c>
      <c r="K313" s="138">
        <v>915.25722197182404</v>
      </c>
      <c r="L313" s="138">
        <f t="shared" si="32"/>
        <v>0</v>
      </c>
      <c r="M313" s="142">
        <f t="shared" si="33"/>
        <v>-1.7342310565671707E-2</v>
      </c>
      <c r="N313" s="143">
        <f t="shared" si="34"/>
        <v>2.3592239273284576E-16</v>
      </c>
    </row>
    <row r="314" spans="1:14">
      <c r="A314" s="139">
        <v>892.45523054896034</v>
      </c>
      <c r="B314" s="141">
        <f t="shared" si="28"/>
        <v>-2.4913205681938621E-2</v>
      </c>
      <c r="C314" s="138">
        <v>856.52290383247521</v>
      </c>
      <c r="D314" s="138">
        <f t="shared" si="29"/>
        <v>-35.932326716485136</v>
      </c>
      <c r="E314" s="142">
        <v>-2.9719938669510181E-2</v>
      </c>
      <c r="F314" s="143">
        <v>4.8067329875715603E-3</v>
      </c>
      <c r="G314" s="139">
        <v>892.22768838971422</v>
      </c>
      <c r="H314" s="139">
        <f t="shared" si="30"/>
        <v>-0.22754215924612708</v>
      </c>
      <c r="I314" s="141">
        <v>-2.4913205681938642E-2</v>
      </c>
      <c r="J314" s="144">
        <f t="shared" si="31"/>
        <v>0</v>
      </c>
      <c r="K314" s="138">
        <v>892.45523054896023</v>
      </c>
      <c r="L314" s="138">
        <f t="shared" si="32"/>
        <v>0</v>
      </c>
      <c r="M314" s="142">
        <f t="shared" si="33"/>
        <v>-2.4913205681938624E-2</v>
      </c>
      <c r="N314" s="143">
        <f t="shared" si="34"/>
        <v>0</v>
      </c>
    </row>
    <row r="315" spans="1:14">
      <c r="A315" s="139">
        <v>881.40915269731556</v>
      </c>
      <c r="B315" s="141">
        <f t="shared" si="28"/>
        <v>-1.2377178679148086E-2</v>
      </c>
      <c r="C315" s="138">
        <v>845.70961875747616</v>
      </c>
      <c r="D315" s="138">
        <f t="shared" si="29"/>
        <v>-35.699533939839398</v>
      </c>
      <c r="E315" s="142">
        <v>-1.2624630382463167E-2</v>
      </c>
      <c r="F315" s="143">
        <v>2.4745170331508075E-4</v>
      </c>
      <c r="G315" s="139">
        <v>881.18442686803144</v>
      </c>
      <c r="H315" s="139">
        <f t="shared" si="30"/>
        <v>-0.22472582928412521</v>
      </c>
      <c r="I315" s="141">
        <v>-1.2377178679148115E-2</v>
      </c>
      <c r="J315" s="144">
        <f t="shared" si="31"/>
        <v>-2.9490299091605721E-17</v>
      </c>
      <c r="K315" s="138">
        <v>881.40915269731533</v>
      </c>
      <c r="L315" s="138">
        <f t="shared" si="32"/>
        <v>0</v>
      </c>
      <c r="M315" s="142">
        <f t="shared" si="33"/>
        <v>-1.2377178679148216E-2</v>
      </c>
      <c r="N315" s="143">
        <f t="shared" si="34"/>
        <v>-1.3010426069826053E-16</v>
      </c>
    </row>
    <row r="316" spans="1:14">
      <c r="A316" s="139">
        <v>880.74240260563647</v>
      </c>
      <c r="B316" s="141">
        <f t="shared" si="28"/>
        <v>-7.5645923307998577E-4</v>
      </c>
      <c r="C316" s="138">
        <v>845.64403224073169</v>
      </c>
      <c r="D316" s="138">
        <f t="shared" si="29"/>
        <v>-35.098370364904781</v>
      </c>
      <c r="E316" s="142">
        <v>-7.7552052489168494E-5</v>
      </c>
      <c r="F316" s="143">
        <v>-6.7890718059081734E-4</v>
      </c>
      <c r="G316" s="139">
        <v>880.51784677228102</v>
      </c>
      <c r="H316" s="139">
        <f t="shared" si="30"/>
        <v>-0.22455583335545271</v>
      </c>
      <c r="I316" s="141">
        <v>-7.5645923307975994E-4</v>
      </c>
      <c r="J316" s="144">
        <f t="shared" si="31"/>
        <v>2.2583931252873057E-16</v>
      </c>
      <c r="K316" s="138">
        <v>880.74240260563647</v>
      </c>
      <c r="L316" s="138">
        <f t="shared" si="32"/>
        <v>0</v>
      </c>
      <c r="M316" s="142">
        <f t="shared" si="33"/>
        <v>-7.5645923307972795E-4</v>
      </c>
      <c r="N316" s="143">
        <f t="shared" si="34"/>
        <v>2.5782327661705295E-16</v>
      </c>
    </row>
    <row r="317" spans="1:14">
      <c r="A317" s="139">
        <v>887.07814418763314</v>
      </c>
      <c r="B317" s="141">
        <f t="shared" si="28"/>
        <v>7.1936375076897255E-3</v>
      </c>
      <c r="C317" s="138">
        <v>851.45484195856079</v>
      </c>
      <c r="D317" s="138">
        <f t="shared" si="29"/>
        <v>-35.623302229072351</v>
      </c>
      <c r="E317" s="142">
        <v>6.8714606811946652E-3</v>
      </c>
      <c r="F317" s="143">
        <v>3.221768264950603E-4</v>
      </c>
      <c r="G317" s="139">
        <v>886.85197298101218</v>
      </c>
      <c r="H317" s="139">
        <f t="shared" si="30"/>
        <v>-0.22617120662096113</v>
      </c>
      <c r="I317" s="141">
        <v>7.1936375076895988E-3</v>
      </c>
      <c r="J317" s="144">
        <f t="shared" si="31"/>
        <v>-1.2663481374630692E-16</v>
      </c>
      <c r="K317" s="138">
        <v>887.07814418763314</v>
      </c>
      <c r="L317" s="138">
        <f t="shared" si="32"/>
        <v>0</v>
      </c>
      <c r="M317" s="142">
        <f t="shared" si="33"/>
        <v>7.1936375076897255E-3</v>
      </c>
      <c r="N317" s="143">
        <f t="shared" si="34"/>
        <v>0</v>
      </c>
    </row>
    <row r="318" spans="1:14">
      <c r="A318" s="139">
        <v>913.79769632687248</v>
      </c>
      <c r="B318" s="141">
        <f t="shared" si="28"/>
        <v>3.0120854982520762E-2</v>
      </c>
      <c r="C318" s="138">
        <v>879.37262360332511</v>
      </c>
      <c r="D318" s="138">
        <f t="shared" si="29"/>
        <v>-34.425072723547373</v>
      </c>
      <c r="E318" s="142">
        <v>3.2788329185545979E-2</v>
      </c>
      <c r="F318" s="143">
        <v>-2.6674742030252177E-3</v>
      </c>
      <c r="G318" s="139">
        <v>913.56471265013545</v>
      </c>
      <c r="H318" s="139">
        <f t="shared" si="30"/>
        <v>-0.23298367673703524</v>
      </c>
      <c r="I318" s="141">
        <v>3.0120854982520512E-2</v>
      </c>
      <c r="J318" s="144">
        <f t="shared" si="31"/>
        <v>-2.4980018054066022E-16</v>
      </c>
      <c r="K318" s="138">
        <v>913.79769632687226</v>
      </c>
      <c r="L318" s="138">
        <f t="shared" si="32"/>
        <v>0</v>
      </c>
      <c r="M318" s="142">
        <f t="shared" si="33"/>
        <v>3.0120854982520505E-2</v>
      </c>
      <c r="N318" s="143">
        <f t="shared" si="34"/>
        <v>-2.5673907444456745E-16</v>
      </c>
    </row>
    <row r="319" spans="1:14">
      <c r="A319" s="139">
        <v>930.70018815017909</v>
      </c>
      <c r="B319" s="141">
        <f t="shared" si="28"/>
        <v>1.8496973554702915E-2</v>
      </c>
      <c r="C319" s="138">
        <v>895.62534447419591</v>
      </c>
      <c r="D319" s="138">
        <f t="shared" si="29"/>
        <v>-35.074843675983175</v>
      </c>
      <c r="E319" s="142">
        <v>1.8482177446317933E-2</v>
      </c>
      <c r="F319" s="143">
        <v>1.4796108384982493E-5</v>
      </c>
      <c r="G319" s="139">
        <v>930.46289498053488</v>
      </c>
      <c r="H319" s="139">
        <f t="shared" si="30"/>
        <v>-0.23729316964420377</v>
      </c>
      <c r="I319" s="141">
        <v>1.849697355470304E-2</v>
      </c>
      <c r="J319" s="144">
        <f t="shared" si="31"/>
        <v>1.2490009027033011E-16</v>
      </c>
      <c r="K319" s="138">
        <v>930.70018815017897</v>
      </c>
      <c r="L319" s="138">
        <f t="shared" si="32"/>
        <v>0</v>
      </c>
      <c r="M319" s="142">
        <f t="shared" si="33"/>
        <v>1.8496973554703044E-2</v>
      </c>
      <c r="N319" s="143">
        <f t="shared" si="34"/>
        <v>1.2836953722228372E-16</v>
      </c>
    </row>
    <row r="320" spans="1:14">
      <c r="A320" s="139">
        <v>931.55436072320242</v>
      </c>
      <c r="B320" s="141">
        <f t="shared" si="28"/>
        <v>9.1777414885995843E-4</v>
      </c>
      <c r="C320" s="138">
        <v>895.38514358572752</v>
      </c>
      <c r="D320" s="138">
        <f t="shared" si="29"/>
        <v>-36.169217137474902</v>
      </c>
      <c r="E320" s="142">
        <v>-2.6819349178803213E-4</v>
      </c>
      <c r="F320" s="143">
        <v>1.1859676406479906E-3</v>
      </c>
      <c r="G320" s="139">
        <v>931.31684977202144</v>
      </c>
      <c r="H320" s="139">
        <f t="shared" si="30"/>
        <v>-0.23751095118097965</v>
      </c>
      <c r="I320" s="141">
        <v>9.1777414885998488E-4</v>
      </c>
      <c r="J320" s="144">
        <f t="shared" si="31"/>
        <v>2.6454533008646308E-17</v>
      </c>
      <c r="K320" s="138">
        <v>931.55436072320219</v>
      </c>
      <c r="L320" s="138">
        <f t="shared" si="32"/>
        <v>0</v>
      </c>
      <c r="M320" s="142">
        <f t="shared" si="33"/>
        <v>9.1777414885983646E-4</v>
      </c>
      <c r="N320" s="143">
        <f t="shared" si="34"/>
        <v>-1.2197274440461925E-16</v>
      </c>
    </row>
    <row r="321" spans="1:14">
      <c r="A321" s="139">
        <v>929.34514515287344</v>
      </c>
      <c r="B321" s="141">
        <f t="shared" si="28"/>
        <v>-2.3715369316868185E-3</v>
      </c>
      <c r="C321" s="138">
        <v>893.22248657072771</v>
      </c>
      <c r="D321" s="138">
        <f t="shared" si="29"/>
        <v>-36.122658582145732</v>
      </c>
      <c r="E321" s="142">
        <v>-2.4153371657911005E-3</v>
      </c>
      <c r="F321" s="143">
        <v>4.3800234104282056E-5</v>
      </c>
      <c r="G321" s="139">
        <v>929.10819746768482</v>
      </c>
      <c r="H321" s="139">
        <f t="shared" si="30"/>
        <v>-0.23694768518862475</v>
      </c>
      <c r="I321" s="141">
        <v>-2.3715369316868731E-3</v>
      </c>
      <c r="J321" s="144">
        <f t="shared" si="31"/>
        <v>-5.4643789493269423E-17</v>
      </c>
      <c r="K321" s="138">
        <v>929.34514515287322</v>
      </c>
      <c r="L321" s="138">
        <f t="shared" si="32"/>
        <v>0</v>
      </c>
      <c r="M321" s="142">
        <f t="shared" si="33"/>
        <v>-2.3715369316868189E-3</v>
      </c>
      <c r="N321" s="143">
        <f t="shared" si="34"/>
        <v>0</v>
      </c>
    </row>
    <row r="322" spans="1:14">
      <c r="A322" s="139">
        <v>936.1817571591522</v>
      </c>
      <c r="B322" s="141">
        <f t="shared" si="28"/>
        <v>7.3563756607930219E-3</v>
      </c>
      <c r="C322" s="138">
        <v>901.67635508049352</v>
      </c>
      <c r="D322" s="138">
        <f t="shared" si="29"/>
        <v>-34.505402078658676</v>
      </c>
      <c r="E322" s="142">
        <v>9.464460016251966E-3</v>
      </c>
      <c r="F322" s="143">
        <v>-2.108084355458944E-3</v>
      </c>
      <c r="G322" s="139">
        <v>935.9430663977796</v>
      </c>
      <c r="H322" s="139">
        <f t="shared" si="30"/>
        <v>-0.23869076137259526</v>
      </c>
      <c r="I322" s="141">
        <v>7.3563756607932717E-3</v>
      </c>
      <c r="J322" s="144">
        <f t="shared" si="31"/>
        <v>2.4980018054066022E-16</v>
      </c>
      <c r="K322" s="138">
        <v>936.1817571591522</v>
      </c>
      <c r="L322" s="138">
        <f t="shared" si="32"/>
        <v>0</v>
      </c>
      <c r="M322" s="142">
        <f t="shared" si="33"/>
        <v>7.3563756607932683E-3</v>
      </c>
      <c r="N322" s="143">
        <f t="shared" si="34"/>
        <v>2.4633073358870661E-16</v>
      </c>
    </row>
    <row r="323" spans="1:14">
      <c r="A323" s="139">
        <v>958.69184345302574</v>
      </c>
      <c r="B323" s="141">
        <f t="shared" si="28"/>
        <v>2.4044568398961866E-2</v>
      </c>
      <c r="C323" s="138">
        <v>927.23472016002472</v>
      </c>
      <c r="D323" s="138">
        <f t="shared" si="29"/>
        <v>-31.457123293001018</v>
      </c>
      <c r="E323" s="142">
        <v>2.8345386829234952E-2</v>
      </c>
      <c r="F323" s="143">
        <v>-4.3008184302730859E-3</v>
      </c>
      <c r="G323" s="139">
        <v>958.44741347531499</v>
      </c>
      <c r="H323" s="139">
        <f t="shared" si="30"/>
        <v>-0.2444299777107517</v>
      </c>
      <c r="I323" s="141">
        <v>2.4044568398961724E-2</v>
      </c>
      <c r="J323" s="144">
        <f t="shared" si="31"/>
        <v>-1.4224732503009818E-16</v>
      </c>
      <c r="K323" s="138">
        <v>958.69184345302563</v>
      </c>
      <c r="L323" s="138">
        <f t="shared" si="32"/>
        <v>0</v>
      </c>
      <c r="M323" s="142">
        <f t="shared" si="33"/>
        <v>2.4044568398961744E-2</v>
      </c>
      <c r="N323" s="143">
        <f t="shared" si="34"/>
        <v>-1.214306433183765E-16</v>
      </c>
    </row>
    <row r="324" spans="1:14">
      <c r="A324" s="139">
        <v>961.67229176267949</v>
      </c>
      <c r="B324" s="141">
        <f t="shared" si="28"/>
        <v>3.1088699982246061E-3</v>
      </c>
      <c r="C324" s="138">
        <v>930.44591242415208</v>
      </c>
      <c r="D324" s="138">
        <f t="shared" si="29"/>
        <v>-31.226379338527408</v>
      </c>
      <c r="E324" s="142">
        <v>3.4631924304702115E-3</v>
      </c>
      <c r="F324" s="143">
        <v>-3.5432243224560542E-4</v>
      </c>
      <c r="G324" s="139">
        <v>961.42710188394437</v>
      </c>
      <c r="H324" s="139">
        <f t="shared" si="30"/>
        <v>-0.24518987873511833</v>
      </c>
      <c r="I324" s="141">
        <v>3.1088699982246113E-3</v>
      </c>
      <c r="J324" s="144">
        <f t="shared" si="31"/>
        <v>5.2041704279304213E-18</v>
      </c>
      <c r="K324" s="138">
        <v>961.67229176267938</v>
      </c>
      <c r="L324" s="138">
        <f t="shared" si="32"/>
        <v>0</v>
      </c>
      <c r="M324" s="142">
        <f t="shared" si="33"/>
        <v>3.1088699982246065E-3</v>
      </c>
      <c r="N324" s="143">
        <f t="shared" si="34"/>
        <v>0</v>
      </c>
    </row>
    <row r="325" spans="1:14">
      <c r="A325" s="139">
        <v>969.86394676626423</v>
      </c>
      <c r="B325" s="141">
        <f t="shared" si="28"/>
        <v>8.5181356203681401E-3</v>
      </c>
      <c r="C325" s="138">
        <v>941.30263883738621</v>
      </c>
      <c r="D325" s="138">
        <f t="shared" si="29"/>
        <v>-28.561307928878023</v>
      </c>
      <c r="E325" s="142">
        <v>1.1668304700214526E-2</v>
      </c>
      <c r="F325" s="143">
        <v>-3.150169079846386E-3</v>
      </c>
      <c r="G325" s="139">
        <v>969.61666832688911</v>
      </c>
      <c r="H325" s="139">
        <f t="shared" si="30"/>
        <v>-0.24727843937512262</v>
      </c>
      <c r="I325" s="141">
        <v>8.5181356203679337E-3</v>
      </c>
      <c r="J325" s="144">
        <f t="shared" si="31"/>
        <v>-2.0643209364124004E-16</v>
      </c>
      <c r="K325" s="138">
        <v>969.86394676626389</v>
      </c>
      <c r="L325" s="138">
        <f t="shared" si="32"/>
        <v>0</v>
      </c>
      <c r="M325" s="142">
        <f t="shared" si="33"/>
        <v>8.5181356203679042E-3</v>
      </c>
      <c r="N325" s="143">
        <f t="shared" si="34"/>
        <v>-2.3592239273284576E-16</v>
      </c>
    </row>
    <row r="326" spans="1:14">
      <c r="A326" s="139">
        <v>971.86419704130094</v>
      </c>
      <c r="B326" s="141">
        <f t="shared" si="28"/>
        <v>2.0624029604419999E-3</v>
      </c>
      <c r="C326" s="138">
        <v>941.49939838761952</v>
      </c>
      <c r="D326" s="138">
        <f t="shared" si="29"/>
        <v>-30.364798653681419</v>
      </c>
      <c r="E326" s="142">
        <v>2.0902900099837148E-4</v>
      </c>
      <c r="F326" s="143">
        <v>1.8533739594436285E-3</v>
      </c>
      <c r="G326" s="139">
        <v>971.61640861414071</v>
      </c>
      <c r="H326" s="139">
        <f t="shared" si="30"/>
        <v>-0.24778842716023064</v>
      </c>
      <c r="I326" s="141">
        <v>2.0624029604423225E-3</v>
      </c>
      <c r="J326" s="144">
        <f t="shared" si="31"/>
        <v>3.2265856653168612E-16</v>
      </c>
      <c r="K326" s="138">
        <v>971.86419704130094</v>
      </c>
      <c r="L326" s="138">
        <f t="shared" si="32"/>
        <v>0</v>
      </c>
      <c r="M326" s="142">
        <f t="shared" si="33"/>
        <v>2.0624029604423525E-3</v>
      </c>
      <c r="N326" s="143">
        <f t="shared" si="34"/>
        <v>3.5258254649228604E-16</v>
      </c>
    </row>
    <row r="327" spans="1:14">
      <c r="A327" s="139">
        <v>960.0253436363837</v>
      </c>
      <c r="B327" s="141">
        <f t="shared" si="28"/>
        <v>-1.2181592285176171E-2</v>
      </c>
      <c r="C327" s="138">
        <v>927.36589319351344</v>
      </c>
      <c r="D327" s="138">
        <f t="shared" si="29"/>
        <v>-32.659450442870252</v>
      </c>
      <c r="E327" s="142">
        <v>-1.5011698593021566E-2</v>
      </c>
      <c r="F327" s="143">
        <v>2.8301063078453956E-3</v>
      </c>
      <c r="G327" s="139">
        <v>959.78057366681594</v>
      </c>
      <c r="H327" s="139">
        <f t="shared" si="30"/>
        <v>-0.24476996956775565</v>
      </c>
      <c r="I327" s="141">
        <v>-1.2181592285176351E-2</v>
      </c>
      <c r="J327" s="144">
        <f t="shared" si="31"/>
        <v>-1.8041124150158794E-16</v>
      </c>
      <c r="K327" s="138">
        <v>960.02534363638347</v>
      </c>
      <c r="L327" s="138">
        <f t="shared" si="32"/>
        <v>0</v>
      </c>
      <c r="M327" s="142">
        <f t="shared" si="33"/>
        <v>-1.2181592285176405E-2</v>
      </c>
      <c r="N327" s="143">
        <f t="shared" si="34"/>
        <v>-2.3418766925686896E-16</v>
      </c>
    </row>
    <row r="328" spans="1:14">
      <c r="A328" s="139">
        <v>973.19769722465901</v>
      </c>
      <c r="B328" s="141">
        <f t="shared" si="28"/>
        <v>1.3720839429489514E-2</v>
      </c>
      <c r="C328" s="138">
        <v>941.63057142110858</v>
      </c>
      <c r="D328" s="138">
        <f t="shared" si="29"/>
        <v>-31.567125803550425</v>
      </c>
      <c r="E328" s="142">
        <v>1.5381931050399899E-2</v>
      </c>
      <c r="F328" s="143">
        <v>-1.6610916209103856E-3</v>
      </c>
      <c r="G328" s="139">
        <v>972.94956880564177</v>
      </c>
      <c r="H328" s="139">
        <f t="shared" si="30"/>
        <v>-0.24812841901723459</v>
      </c>
      <c r="I328" s="141">
        <v>1.372083942948964E-2</v>
      </c>
      <c r="J328" s="144">
        <f t="shared" si="31"/>
        <v>1.2663481374630692E-16</v>
      </c>
      <c r="K328" s="138">
        <v>973.1976972246589</v>
      </c>
      <c r="L328" s="138">
        <f t="shared" si="32"/>
        <v>0</v>
      </c>
      <c r="M328" s="142">
        <f t="shared" si="33"/>
        <v>1.3720839429489637E-2</v>
      </c>
      <c r="N328" s="143">
        <f t="shared" si="34"/>
        <v>1.231653667943533E-16</v>
      </c>
    </row>
    <row r="329" spans="1:14">
      <c r="A329" s="139">
        <v>972.53094713297992</v>
      </c>
      <c r="B329" s="141">
        <f t="shared" si="28"/>
        <v>-6.8511268941604843E-4</v>
      </c>
      <c r="C329" s="138">
        <v>941.564984904364</v>
      </c>
      <c r="D329" s="138">
        <f t="shared" si="29"/>
        <v>-30.965962228615922</v>
      </c>
      <c r="E329" s="142">
        <v>-6.9652068162575685E-5</v>
      </c>
      <c r="F329" s="143">
        <v>-6.1546062125347278E-4</v>
      </c>
      <c r="G329" s="139">
        <v>972.28298870989113</v>
      </c>
      <c r="H329" s="139">
        <f t="shared" si="30"/>
        <v>-0.24795842308878946</v>
      </c>
      <c r="I329" s="141">
        <v>-6.8511268941607759E-4</v>
      </c>
      <c r="J329" s="144">
        <f t="shared" si="31"/>
        <v>-2.9165038439860069E-17</v>
      </c>
      <c r="K329" s="138">
        <v>972.5309471329798</v>
      </c>
      <c r="L329" s="138">
        <f t="shared" si="32"/>
        <v>0</v>
      </c>
      <c r="M329" s="142">
        <f t="shared" si="33"/>
        <v>-6.8511268941604854E-4</v>
      </c>
      <c r="N329" s="143">
        <f t="shared" si="34"/>
        <v>0</v>
      </c>
    </row>
    <row r="330" spans="1:14">
      <c r="A330" s="139">
        <v>946.12484293667853</v>
      </c>
      <c r="B330" s="141">
        <f t="shared" si="28"/>
        <v>-2.7151942335764789E-2</v>
      </c>
      <c r="C330" s="138">
        <v>916.59604945674948</v>
      </c>
      <c r="D330" s="138">
        <f t="shared" si="29"/>
        <v>-29.52879347992905</v>
      </c>
      <c r="E330" s="142">
        <v>-2.6518547150678761E-2</v>
      </c>
      <c r="F330" s="143">
        <v>-6.3339518508602824E-4</v>
      </c>
      <c r="G330" s="139">
        <v>945.88361706639512</v>
      </c>
      <c r="H330" s="139">
        <f t="shared" si="30"/>
        <v>-0.24122587028341513</v>
      </c>
      <c r="I330" s="141">
        <v>-2.7151942335764789E-2</v>
      </c>
      <c r="J330" s="144">
        <f t="shared" si="31"/>
        <v>0</v>
      </c>
      <c r="K330" s="138">
        <v>946.12484293667842</v>
      </c>
      <c r="L330" s="138">
        <f t="shared" si="32"/>
        <v>0</v>
      </c>
      <c r="M330" s="142">
        <f t="shared" si="33"/>
        <v>-2.7151942335764793E-2</v>
      </c>
      <c r="N330" s="143">
        <f t="shared" si="34"/>
        <v>0</v>
      </c>
    </row>
    <row r="331" spans="1:14">
      <c r="A331" s="139">
        <v>979.51512741480008</v>
      </c>
      <c r="B331" s="141">
        <f t="shared" si="28"/>
        <v>3.5291626393068154E-2</v>
      </c>
      <c r="C331" s="138">
        <v>955.54517188647185</v>
      </c>
      <c r="D331" s="138">
        <f t="shared" si="29"/>
        <v>-23.969955528328228</v>
      </c>
      <c r="E331" s="142">
        <v>4.2493225290253907E-2</v>
      </c>
      <c r="F331" s="143">
        <v>-7.2015988971857528E-3</v>
      </c>
      <c r="G331" s="139">
        <v>979.26538829122615</v>
      </c>
      <c r="H331" s="139">
        <f t="shared" si="30"/>
        <v>-0.24973912357393147</v>
      </c>
      <c r="I331" s="141">
        <v>3.5291626393068015E-2</v>
      </c>
      <c r="J331" s="144">
        <f t="shared" si="31"/>
        <v>-1.3877787807814457E-16</v>
      </c>
      <c r="K331" s="138">
        <v>979.51512741479985</v>
      </c>
      <c r="L331" s="138">
        <f t="shared" si="32"/>
        <v>0</v>
      </c>
      <c r="M331" s="142">
        <f t="shared" si="33"/>
        <v>3.5291626393068036E-2</v>
      </c>
      <c r="N331" s="143">
        <f t="shared" si="34"/>
        <v>-1.1796119636642288E-16</v>
      </c>
    </row>
    <row r="332" spans="1:14">
      <c r="A332" s="139">
        <v>986.24725677343281</v>
      </c>
      <c r="B332" s="141">
        <f t="shared" si="28"/>
        <v>6.872920254330942E-3</v>
      </c>
      <c r="C332" s="138">
        <v>963.01609166385424</v>
      </c>
      <c r="D332" s="138">
        <f t="shared" si="29"/>
        <v>-23.231165109578569</v>
      </c>
      <c r="E332" s="142">
        <v>7.8184893788255262E-3</v>
      </c>
      <c r="F332" s="143">
        <v>-9.4556912449458418E-4</v>
      </c>
      <c r="G332" s="139">
        <v>985.99580121277825</v>
      </c>
      <c r="H332" s="139">
        <f t="shared" si="30"/>
        <v>-0.25145556065456276</v>
      </c>
      <c r="I332" s="141">
        <v>6.8729202543310226E-3</v>
      </c>
      <c r="J332" s="144">
        <f t="shared" si="31"/>
        <v>8.066464163292153E-17</v>
      </c>
      <c r="K332" s="138">
        <v>986.2472567734327</v>
      </c>
      <c r="L332" s="138">
        <f t="shared" si="32"/>
        <v>0</v>
      </c>
      <c r="M332" s="142">
        <f t="shared" si="33"/>
        <v>6.8729202543310599E-3</v>
      </c>
      <c r="N332" s="143">
        <f t="shared" si="34"/>
        <v>1.1796119636642288E-16</v>
      </c>
    </row>
    <row r="333" spans="1:14">
      <c r="A333" s="139">
        <v>987.3103946417483</v>
      </c>
      <c r="B333" s="141">
        <f t="shared" si="28"/>
        <v>1.0779628141056766E-3</v>
      </c>
      <c r="C333" s="138">
        <v>964.74178824015246</v>
      </c>
      <c r="D333" s="138">
        <f t="shared" si="29"/>
        <v>-22.568606401595844</v>
      </c>
      <c r="E333" s="142">
        <v>1.7919706547339629E-3</v>
      </c>
      <c r="F333" s="143">
        <v>-7.1400784062828639E-4</v>
      </c>
      <c r="G333" s="139">
        <v>987.05866802134983</v>
      </c>
      <c r="H333" s="139">
        <f t="shared" si="30"/>
        <v>-0.25172662039847182</v>
      </c>
      <c r="I333" s="141">
        <v>1.0779628141055517E-3</v>
      </c>
      <c r="J333" s="144">
        <f t="shared" si="31"/>
        <v>-1.2490009027033011E-16</v>
      </c>
      <c r="K333" s="138">
        <v>987.31039464174796</v>
      </c>
      <c r="L333" s="138">
        <f t="shared" si="32"/>
        <v>0</v>
      </c>
      <c r="M333" s="142">
        <f t="shared" si="33"/>
        <v>1.0779628141054463E-3</v>
      </c>
      <c r="N333" s="143">
        <f t="shared" si="34"/>
        <v>-2.3028454143592114E-16</v>
      </c>
    </row>
    <row r="334" spans="1:14">
      <c r="A334" s="139">
        <v>974.24252370111901</v>
      </c>
      <c r="B334" s="141">
        <f t="shared" si="28"/>
        <v>-1.3235828379352827E-2</v>
      </c>
      <c r="C334" s="138">
        <v>951.43496759516268</v>
      </c>
      <c r="D334" s="138">
        <f t="shared" si="29"/>
        <v>-22.807556105956337</v>
      </c>
      <c r="E334" s="142">
        <v>-1.3793142172542988E-2</v>
      </c>
      <c r="F334" s="143">
        <v>5.5731379319016137E-4</v>
      </c>
      <c r="G334" s="139">
        <v>973.99412889106634</v>
      </c>
      <c r="H334" s="139">
        <f t="shared" si="30"/>
        <v>-0.24839481005267317</v>
      </c>
      <c r="I334" s="141">
        <v>-1.3235828379353141E-2</v>
      </c>
      <c r="J334" s="144">
        <f t="shared" si="31"/>
        <v>-3.1398494915180208E-16</v>
      </c>
      <c r="K334" s="138">
        <v>974.24252370111867</v>
      </c>
      <c r="L334" s="138">
        <f t="shared" si="32"/>
        <v>0</v>
      </c>
      <c r="M334" s="142">
        <f t="shared" si="33"/>
        <v>-1.323582837935283E-2</v>
      </c>
      <c r="N334" s="143">
        <f t="shared" si="34"/>
        <v>0</v>
      </c>
    </row>
    <row r="335" spans="1:14">
      <c r="A335" s="139">
        <v>957.02658393487422</v>
      </c>
      <c r="B335" s="141">
        <f t="shared" ref="B335:B391" si="35">(A335-A334)/A334</f>
        <v>-1.7671102777203702E-2</v>
      </c>
      <c r="C335" s="138">
        <v>932.11693729199101</v>
      </c>
      <c r="D335" s="138">
        <f t="shared" ref="D335:D391" si="36">C335-A335</f>
        <v>-24.909646642883217</v>
      </c>
      <c r="E335" s="142">
        <v>-2.0304099556062907E-2</v>
      </c>
      <c r="F335" s="143">
        <v>2.6329967788592049E-3</v>
      </c>
      <c r="G335" s="139">
        <v>956.78257853503953</v>
      </c>
      <c r="H335" s="139">
        <f t="shared" ref="H335:H391" si="37">G335-A335</f>
        <v>-0.24400539983469116</v>
      </c>
      <c r="I335" s="141">
        <v>-1.767110277720348E-2</v>
      </c>
      <c r="J335" s="144">
        <f t="shared" ref="J335:J391" si="38">I335-B335</f>
        <v>2.2204460492503131E-16</v>
      </c>
      <c r="K335" s="138">
        <v>957.02658393487411</v>
      </c>
      <c r="L335" s="138">
        <f t="shared" ref="L335:L391" si="39">K335-A335</f>
        <v>0</v>
      </c>
      <c r="M335" s="142">
        <f t="shared" ref="M335:M391" si="40">(K335-K334)/K334</f>
        <v>-1.7671102777203473E-2</v>
      </c>
      <c r="N335" s="143">
        <f t="shared" ref="N335:N391" si="41">M335-B335</f>
        <v>2.2898349882893854E-16</v>
      </c>
    </row>
    <row r="336" spans="1:14">
      <c r="A336" s="139">
        <v>960.19445472587245</v>
      </c>
      <c r="B336" s="141">
        <f t="shared" si="35"/>
        <v>3.3101178631562405E-3</v>
      </c>
      <c r="C336" s="138">
        <v>935.013038811304</v>
      </c>
      <c r="D336" s="138">
        <f t="shared" si="36"/>
        <v>-25.181415914568447</v>
      </c>
      <c r="E336" s="142">
        <v>3.1070152289334185E-3</v>
      </c>
      <c r="F336" s="143">
        <v>2.0310263422282197E-4</v>
      </c>
      <c r="G336" s="139">
        <v>959.94964163940494</v>
      </c>
      <c r="H336" s="139">
        <f t="shared" si="37"/>
        <v>-0.24481308646750222</v>
      </c>
      <c r="I336" s="141">
        <v>3.3101178631561238E-3</v>
      </c>
      <c r="J336" s="144">
        <f t="shared" si="38"/>
        <v>-1.1666015375944028E-16</v>
      </c>
      <c r="K336" s="138">
        <v>960.19445472587233</v>
      </c>
      <c r="L336" s="138">
        <f t="shared" si="39"/>
        <v>0</v>
      </c>
      <c r="M336" s="142">
        <f t="shared" si="40"/>
        <v>3.3101178631562409E-3</v>
      </c>
      <c r="N336" s="143">
        <f t="shared" si="41"/>
        <v>0</v>
      </c>
    </row>
    <row r="337" spans="1:14">
      <c r="A337" s="139">
        <v>982.66145539185084</v>
      </c>
      <c r="B337" s="141">
        <f t="shared" si="35"/>
        <v>2.3398386186673545E-2</v>
      </c>
      <c r="C337" s="138">
        <v>955.98209623206014</v>
      </c>
      <c r="D337" s="138">
        <f t="shared" si="36"/>
        <v>-26.679359159790693</v>
      </c>
      <c r="E337" s="142">
        <v>2.2426486637463813E-2</v>
      </c>
      <c r="F337" s="143">
        <v>9.7189954920973154E-4</v>
      </c>
      <c r="G337" s="139">
        <v>982.41091407424256</v>
      </c>
      <c r="H337" s="139">
        <f t="shared" si="37"/>
        <v>-0.25054131760828113</v>
      </c>
      <c r="I337" s="141">
        <v>2.3398386186673479E-2</v>
      </c>
      <c r="J337" s="144">
        <f t="shared" si="38"/>
        <v>-6.591949208711867E-17</v>
      </c>
      <c r="K337" s="138">
        <v>982.66145539185061</v>
      </c>
      <c r="L337" s="138">
        <f t="shared" si="39"/>
        <v>0</v>
      </c>
      <c r="M337" s="142">
        <f t="shared" si="40"/>
        <v>2.3398386186673427E-2</v>
      </c>
      <c r="N337" s="143">
        <f t="shared" si="41"/>
        <v>-1.1796119636642288E-16</v>
      </c>
    </row>
    <row r="338" spans="1:14">
      <c r="A338" s="139">
        <v>969.78100693256579</v>
      </c>
      <c r="B338" s="141">
        <f t="shared" si="35"/>
        <v>-1.3107717198644755E-2</v>
      </c>
      <c r="C338" s="138">
        <v>942.34555459046271</v>
      </c>
      <c r="D338" s="138">
        <f t="shared" si="36"/>
        <v>-27.435452342103076</v>
      </c>
      <c r="E338" s="142">
        <v>-1.4264432038366571E-2</v>
      </c>
      <c r="F338" s="143">
        <v>1.156714839721816E-3</v>
      </c>
      <c r="G338" s="139">
        <v>969.53374963969532</v>
      </c>
      <c r="H338" s="139">
        <f t="shared" si="37"/>
        <v>-0.24725729287047216</v>
      </c>
      <c r="I338" s="141">
        <v>-1.3107717198644731E-2</v>
      </c>
      <c r="J338" s="144">
        <f t="shared" si="38"/>
        <v>2.4286128663675299E-17</v>
      </c>
      <c r="K338" s="138">
        <v>969.78100693256556</v>
      </c>
      <c r="L338" s="138">
        <f t="shared" si="39"/>
        <v>0</v>
      </c>
      <c r="M338" s="142">
        <f t="shared" si="40"/>
        <v>-1.3107717198644758E-2</v>
      </c>
      <c r="N338" s="143">
        <f t="shared" si="41"/>
        <v>0</v>
      </c>
    </row>
    <row r="339" spans="1:14">
      <c r="A339" s="139">
        <v>957.75473104630407</v>
      </c>
      <c r="B339" s="141">
        <f t="shared" si="35"/>
        <v>-1.2401022292961826E-2</v>
      </c>
      <c r="C339" s="138">
        <v>928.41619674460867</v>
      </c>
      <c r="D339" s="138">
        <f t="shared" si="36"/>
        <v>-29.338534301695404</v>
      </c>
      <c r="E339" s="142">
        <v>-1.4781581743554413E-2</v>
      </c>
      <c r="F339" s="143">
        <v>2.3805594505925867E-3</v>
      </c>
      <c r="G339" s="139">
        <v>957.51053999663452</v>
      </c>
      <c r="H339" s="139">
        <f t="shared" si="37"/>
        <v>-0.24419104966955274</v>
      </c>
      <c r="I339" s="141">
        <v>-1.2401022292961892E-2</v>
      </c>
      <c r="J339" s="144">
        <f t="shared" si="38"/>
        <v>-6.591949208711867E-17</v>
      </c>
      <c r="K339" s="138">
        <v>957.75473104630373</v>
      </c>
      <c r="L339" s="138">
        <f t="shared" si="39"/>
        <v>0</v>
      </c>
      <c r="M339" s="142">
        <f t="shared" si="40"/>
        <v>-1.2401022292961946E-2</v>
      </c>
      <c r="N339" s="143">
        <f t="shared" si="41"/>
        <v>-1.1969591984239969E-16</v>
      </c>
    </row>
    <row r="340" spans="1:14">
      <c r="A340" s="139">
        <v>945.74999797398993</v>
      </c>
      <c r="B340" s="141">
        <f t="shared" si="35"/>
        <v>-1.2534245650971106E-2</v>
      </c>
      <c r="C340" s="138">
        <v>916.86869545970728</v>
      </c>
      <c r="D340" s="138">
        <f t="shared" si="36"/>
        <v>-28.881302514282652</v>
      </c>
      <c r="E340" s="142">
        <v>-1.2437849883911391E-2</v>
      </c>
      <c r="F340" s="143">
        <v>-9.6395767059715212E-5</v>
      </c>
      <c r="G340" s="139">
        <v>945.50886767492307</v>
      </c>
      <c r="H340" s="139">
        <f t="shared" si="37"/>
        <v>-0.24113029906686734</v>
      </c>
      <c r="I340" s="141">
        <v>-1.2534245650970732E-2</v>
      </c>
      <c r="J340" s="144">
        <f t="shared" si="38"/>
        <v>3.7470027081099033E-16</v>
      </c>
      <c r="K340" s="138">
        <v>945.74999797398993</v>
      </c>
      <c r="L340" s="138">
        <f t="shared" si="39"/>
        <v>0</v>
      </c>
      <c r="M340" s="142">
        <f t="shared" si="40"/>
        <v>-1.2534245650970754E-2</v>
      </c>
      <c r="N340" s="143">
        <f t="shared" si="41"/>
        <v>3.5214886562329184E-16</v>
      </c>
    </row>
    <row r="341" spans="1:14">
      <c r="A341" s="139">
        <v>943.93717018029724</v>
      </c>
      <c r="B341" s="141">
        <f t="shared" si="35"/>
        <v>-1.9168150119758681E-3</v>
      </c>
      <c r="C341" s="138">
        <v>916.42826008604823</v>
      </c>
      <c r="D341" s="138">
        <f t="shared" si="36"/>
        <v>-27.508910094249018</v>
      </c>
      <c r="E341" s="142">
        <v>-4.8036908211619912E-4</v>
      </c>
      <c r="F341" s="143">
        <v>-1.436445929859669E-3</v>
      </c>
      <c r="G341" s="139">
        <v>943.69650208340727</v>
      </c>
      <c r="H341" s="139">
        <f t="shared" si="37"/>
        <v>-0.24066809688997637</v>
      </c>
      <c r="I341" s="141">
        <v>-1.9168150119760823E-3</v>
      </c>
      <c r="J341" s="144">
        <f t="shared" si="38"/>
        <v>-2.1423834928313568E-16</v>
      </c>
      <c r="K341" s="138">
        <v>943.93717018029702</v>
      </c>
      <c r="L341" s="138">
        <f t="shared" si="39"/>
        <v>0</v>
      </c>
      <c r="M341" s="142">
        <f t="shared" si="40"/>
        <v>-1.9168150119761084E-3</v>
      </c>
      <c r="N341" s="143">
        <f t="shared" si="41"/>
        <v>-2.4025920142278778E-16</v>
      </c>
    </row>
    <row r="342" spans="1:14">
      <c r="A342" s="139">
        <v>938.18523885628133</v>
      </c>
      <c r="B342" s="141">
        <f t="shared" si="35"/>
        <v>-6.093553157692967E-3</v>
      </c>
      <c r="C342" s="138">
        <v>912.02875061855298</v>
      </c>
      <c r="D342" s="138">
        <f t="shared" si="36"/>
        <v>-26.156488237728354</v>
      </c>
      <c r="E342" s="142">
        <v>-4.800713442732721E-3</v>
      </c>
      <c r="F342" s="143">
        <v>-1.292839714960246E-3</v>
      </c>
      <c r="G342" s="139">
        <v>937.94603728323307</v>
      </c>
      <c r="H342" s="139">
        <f t="shared" si="37"/>
        <v>-0.23920157304826262</v>
      </c>
      <c r="I342" s="141">
        <v>-6.0935531576930156E-3</v>
      </c>
      <c r="J342" s="144">
        <f t="shared" si="38"/>
        <v>-4.8572257327350599E-17</v>
      </c>
      <c r="K342" s="138">
        <v>938.1852388562811</v>
      </c>
      <c r="L342" s="138">
        <f t="shared" si="39"/>
        <v>0</v>
      </c>
      <c r="M342" s="142">
        <f t="shared" si="40"/>
        <v>-6.0935531576929679E-3</v>
      </c>
      <c r="N342" s="143">
        <f t="shared" si="41"/>
        <v>0</v>
      </c>
    </row>
    <row r="343" spans="1:14">
      <c r="A343" s="139">
        <v>932.18448803117042</v>
      </c>
      <c r="B343" s="141">
        <f t="shared" si="35"/>
        <v>-6.3961258145846349E-3</v>
      </c>
      <c r="C343" s="138">
        <v>911.69660748739807</v>
      </c>
      <c r="D343" s="138">
        <f t="shared" si="36"/>
        <v>-20.487880543772349</v>
      </c>
      <c r="E343" s="142">
        <v>-3.6418054905576464E-4</v>
      </c>
      <c r="F343" s="143">
        <v>-6.0319452655288701E-3</v>
      </c>
      <c r="G343" s="139">
        <v>931.9468164214785</v>
      </c>
      <c r="H343" s="139">
        <f t="shared" si="37"/>
        <v>-0.23767160969191536</v>
      </c>
      <c r="I343" s="141">
        <v>-6.3961258145845456E-3</v>
      </c>
      <c r="J343" s="144">
        <f t="shared" si="38"/>
        <v>8.9338259012805565E-17</v>
      </c>
      <c r="K343" s="138">
        <v>932.1844880311703</v>
      </c>
      <c r="L343" s="138">
        <f t="shared" si="39"/>
        <v>0</v>
      </c>
      <c r="M343" s="142">
        <f t="shared" si="40"/>
        <v>-6.3961258145845152E-3</v>
      </c>
      <c r="N343" s="143">
        <f t="shared" si="41"/>
        <v>1.1969591984239969E-16</v>
      </c>
    </row>
    <row r="344" spans="1:14">
      <c r="A344" s="139">
        <v>915.23891057996866</v>
      </c>
      <c r="B344" s="141">
        <f t="shared" si="35"/>
        <v>-1.8178351676921629E-2</v>
      </c>
      <c r="C344" s="138">
        <v>890.69306740883883</v>
      </c>
      <c r="D344" s="138">
        <f t="shared" si="36"/>
        <v>-24.545843171129832</v>
      </c>
      <c r="E344" s="142">
        <v>-2.3037861396067071E-2</v>
      </c>
      <c r="F344" s="143">
        <v>4.8595097191454426E-3</v>
      </c>
      <c r="G344" s="139">
        <v>915.00555944838129</v>
      </c>
      <c r="H344" s="139">
        <f t="shared" si="37"/>
        <v>-0.23335113158736931</v>
      </c>
      <c r="I344" s="141">
        <v>-1.8178351676921688E-2</v>
      </c>
      <c r="J344" s="144">
        <f t="shared" si="38"/>
        <v>-5.8980598183211441E-17</v>
      </c>
      <c r="K344" s="138">
        <v>915.23891057996843</v>
      </c>
      <c r="L344" s="138">
        <f t="shared" si="39"/>
        <v>0</v>
      </c>
      <c r="M344" s="142">
        <f t="shared" si="40"/>
        <v>-1.8178351676921754E-2</v>
      </c>
      <c r="N344" s="143">
        <f t="shared" si="41"/>
        <v>-1.2490009027033011E-16</v>
      </c>
    </row>
    <row r="345" spans="1:14">
      <c r="A345" s="139">
        <v>895.3344276330605</v>
      </c>
      <c r="B345" s="141">
        <f t="shared" si="35"/>
        <v>-2.1747854813444378E-2</v>
      </c>
      <c r="C345" s="138">
        <v>868.84556137531217</v>
      </c>
      <c r="D345" s="138">
        <f t="shared" si="36"/>
        <v>-26.488866257748327</v>
      </c>
      <c r="E345" s="142">
        <v>-2.4528658449183133E-2</v>
      </c>
      <c r="F345" s="143">
        <v>2.7808036357387551E-3</v>
      </c>
      <c r="G345" s="139">
        <v>895.10615138800347</v>
      </c>
      <c r="H345" s="139">
        <f t="shared" si="37"/>
        <v>-0.2282762450570317</v>
      </c>
      <c r="I345" s="141">
        <v>-2.1747854813444354E-2</v>
      </c>
      <c r="J345" s="144">
        <f t="shared" si="38"/>
        <v>0</v>
      </c>
      <c r="K345" s="138">
        <v>895.33442763306027</v>
      </c>
      <c r="L345" s="138">
        <f t="shared" si="39"/>
        <v>0</v>
      </c>
      <c r="M345" s="142">
        <f t="shared" si="40"/>
        <v>-2.1747854813444385E-2</v>
      </c>
      <c r="N345" s="143">
        <f t="shared" si="41"/>
        <v>0</v>
      </c>
    </row>
    <row r="346" spans="1:14">
      <c r="A346" s="139">
        <v>897.83554833237963</v>
      </c>
      <c r="B346" s="141">
        <f t="shared" si="35"/>
        <v>2.7935044404929082E-3</v>
      </c>
      <c r="C346" s="138">
        <v>871.70475810227492</v>
      </c>
      <c r="D346" s="138">
        <f t="shared" si="36"/>
        <v>-26.130790230104708</v>
      </c>
      <c r="E346" s="142">
        <v>3.2907997163924892E-3</v>
      </c>
      <c r="F346" s="143">
        <v>-4.9729527589958099E-4</v>
      </c>
      <c r="G346" s="139">
        <v>897.60663439661846</v>
      </c>
      <c r="H346" s="139">
        <f t="shared" si="37"/>
        <v>-0.22891393576117025</v>
      </c>
      <c r="I346" s="141">
        <v>2.7935044404930058E-3</v>
      </c>
      <c r="J346" s="144">
        <f t="shared" si="38"/>
        <v>9.7578195523695399E-17</v>
      </c>
      <c r="K346" s="138">
        <v>897.83554833237952</v>
      </c>
      <c r="L346" s="138">
        <f t="shared" si="39"/>
        <v>0</v>
      </c>
      <c r="M346" s="142">
        <f t="shared" si="40"/>
        <v>2.7935044404930357E-3</v>
      </c>
      <c r="N346" s="143">
        <f t="shared" si="41"/>
        <v>1.2750217548429532E-16</v>
      </c>
    </row>
    <row r="347" spans="1:14">
      <c r="A347" s="139">
        <v>898.12745346137001</v>
      </c>
      <c r="B347" s="141">
        <f t="shared" si="35"/>
        <v>3.2512093058974711E-4</v>
      </c>
      <c r="C347" s="138">
        <v>872.40110488784012</v>
      </c>
      <c r="D347" s="138">
        <f t="shared" si="36"/>
        <v>-25.72634857352989</v>
      </c>
      <c r="E347" s="142">
        <v>7.9883329658675146E-4</v>
      </c>
      <c r="F347" s="143">
        <v>-4.7371236599700434E-4</v>
      </c>
      <c r="G347" s="139">
        <v>897.89846510089683</v>
      </c>
      <c r="H347" s="139">
        <f t="shared" si="37"/>
        <v>-0.22898836047318127</v>
      </c>
      <c r="I347" s="141">
        <v>3.251209305895339E-4</v>
      </c>
      <c r="J347" s="144">
        <f t="shared" si="38"/>
        <v>-2.1320835721927445E-16</v>
      </c>
      <c r="K347" s="138">
        <v>898.12745346136978</v>
      </c>
      <c r="L347" s="138">
        <f t="shared" si="39"/>
        <v>0</v>
      </c>
      <c r="M347" s="142">
        <f t="shared" si="40"/>
        <v>3.2512093058962053E-4</v>
      </c>
      <c r="N347" s="143">
        <f t="shared" si="41"/>
        <v>-1.2658060363768264E-16</v>
      </c>
    </row>
    <row r="348" spans="1:14">
      <c r="A348" s="139">
        <v>889.79146160433652</v>
      </c>
      <c r="B348" s="141">
        <f t="shared" si="35"/>
        <v>-9.2815243815415078E-3</v>
      </c>
      <c r="C348" s="138">
        <v>866.4981874721625</v>
      </c>
      <c r="D348" s="138">
        <f t="shared" si="36"/>
        <v>-23.29327413217402</v>
      </c>
      <c r="E348" s="142">
        <v>-6.766288330683083E-3</v>
      </c>
      <c r="F348" s="143">
        <v>-2.5152360508584248E-3</v>
      </c>
      <c r="G348" s="139">
        <v>889.56459860491429</v>
      </c>
      <c r="H348" s="139">
        <f t="shared" si="37"/>
        <v>-0.22686299942222377</v>
      </c>
      <c r="I348" s="141">
        <v>-9.2815243815413551E-3</v>
      </c>
      <c r="J348" s="144">
        <f t="shared" si="38"/>
        <v>1.5265566588595902E-16</v>
      </c>
      <c r="K348" s="138">
        <v>889.7914616043364</v>
      </c>
      <c r="L348" s="138">
        <f t="shared" si="39"/>
        <v>0</v>
      </c>
      <c r="M348" s="142">
        <f t="shared" si="40"/>
        <v>-9.2815243815413829E-3</v>
      </c>
      <c r="N348" s="143">
        <f t="shared" si="41"/>
        <v>1.2490009027033011E-16</v>
      </c>
    </row>
    <row r="349" spans="1:14">
      <c r="A349" s="139">
        <v>883.93504763267458</v>
      </c>
      <c r="B349" s="141">
        <f t="shared" si="35"/>
        <v>-6.5817826135379431E-3</v>
      </c>
      <c r="C349" s="138">
        <v>861.07454006994419</v>
      </c>
      <c r="D349" s="138">
        <f t="shared" si="36"/>
        <v>-22.86050756273039</v>
      </c>
      <c r="E349" s="142">
        <v>-6.2592714914277304E-3</v>
      </c>
      <c r="F349" s="143">
        <v>-3.2251112211021272E-4</v>
      </c>
      <c r="G349" s="139">
        <v>883.70967779619764</v>
      </c>
      <c r="H349" s="139">
        <f t="shared" si="37"/>
        <v>-0.22536983647694342</v>
      </c>
      <c r="I349" s="141">
        <v>-6.5817826135379119E-3</v>
      </c>
      <c r="J349" s="144">
        <f t="shared" si="38"/>
        <v>3.1225022567582528E-17</v>
      </c>
      <c r="K349" s="138">
        <v>883.93504763267458</v>
      </c>
      <c r="L349" s="138">
        <f t="shared" si="39"/>
        <v>0</v>
      </c>
      <c r="M349" s="142">
        <f t="shared" si="40"/>
        <v>-6.5817826135378165E-3</v>
      </c>
      <c r="N349" s="143">
        <f t="shared" si="41"/>
        <v>1.2663481374630692E-16</v>
      </c>
    </row>
    <row r="350" spans="1:14">
      <c r="A350" s="139">
        <v>872.84588415313465</v>
      </c>
      <c r="B350" s="141">
        <f t="shared" si="35"/>
        <v>-1.2545224345655897E-2</v>
      </c>
      <c r="C350" s="138">
        <v>845.46334452367569</v>
      </c>
      <c r="D350" s="138">
        <f t="shared" si="36"/>
        <v>-27.382539629458961</v>
      </c>
      <c r="E350" s="142">
        <v>-1.8129900281339664E-2</v>
      </c>
      <c r="F350" s="143">
        <v>5.5846759356837673E-3</v>
      </c>
      <c r="G350" s="139">
        <v>872.6233416318172</v>
      </c>
      <c r="H350" s="139">
        <f t="shared" si="37"/>
        <v>-0.22254252131745034</v>
      </c>
      <c r="I350" s="141">
        <v>-1.2545224345655732E-2</v>
      </c>
      <c r="J350" s="144">
        <f t="shared" si="38"/>
        <v>1.6479873021779667E-16</v>
      </c>
      <c r="K350" s="138">
        <v>872.84588415313465</v>
      </c>
      <c r="L350" s="138">
        <f t="shared" si="39"/>
        <v>0</v>
      </c>
      <c r="M350" s="142">
        <f t="shared" si="40"/>
        <v>-1.2545224345655897E-2</v>
      </c>
      <c r="N350" s="143">
        <f t="shared" si="41"/>
        <v>0</v>
      </c>
    </row>
    <row r="351" spans="1:14">
      <c r="A351" s="139">
        <v>866.3625742955968</v>
      </c>
      <c r="B351" s="141">
        <f t="shared" si="35"/>
        <v>-7.4277830430834642E-3</v>
      </c>
      <c r="C351" s="138">
        <v>833.8447253777324</v>
      </c>
      <c r="D351" s="138">
        <f t="shared" si="36"/>
        <v>-32.517848917864399</v>
      </c>
      <c r="E351" s="142">
        <v>-1.3742309730162319E-2</v>
      </c>
      <c r="F351" s="143">
        <v>6.3145266870788547E-3</v>
      </c>
      <c r="G351" s="139">
        <v>866.14168477184546</v>
      </c>
      <c r="H351" s="139">
        <f t="shared" si="37"/>
        <v>-0.22088952375133886</v>
      </c>
      <c r="I351" s="141">
        <v>-7.4277830430835735E-3</v>
      </c>
      <c r="J351" s="144">
        <f t="shared" si="38"/>
        <v>-1.0928757898653885E-16</v>
      </c>
      <c r="K351" s="138">
        <v>866.3625742955968</v>
      </c>
      <c r="L351" s="138">
        <f t="shared" si="39"/>
        <v>0</v>
      </c>
      <c r="M351" s="142">
        <f t="shared" si="40"/>
        <v>-7.4277830430834642E-3</v>
      </c>
      <c r="N351" s="143">
        <f t="shared" si="41"/>
        <v>0</v>
      </c>
    </row>
    <row r="352" spans="1:14">
      <c r="A352" s="139">
        <v>878.47179001555685</v>
      </c>
      <c r="B352" s="141">
        <f t="shared" si="35"/>
        <v>1.3977076202542042E-2</v>
      </c>
      <c r="C352" s="138">
        <v>846.4237277894166</v>
      </c>
      <c r="D352" s="138">
        <f t="shared" si="36"/>
        <v>-32.048062226140246</v>
      </c>
      <c r="E352" s="142">
        <v>1.5085545340573931E-2</v>
      </c>
      <c r="F352" s="143">
        <v>-1.1084691380318888E-3</v>
      </c>
      <c r="G352" s="139">
        <v>878.24781310209983</v>
      </c>
      <c r="H352" s="139">
        <f t="shared" si="37"/>
        <v>-0.22397691345702242</v>
      </c>
      <c r="I352" s="141">
        <v>1.3977076202542195E-2</v>
      </c>
      <c r="J352" s="144">
        <f t="shared" si="38"/>
        <v>1.5265566588595902E-16</v>
      </c>
      <c r="K352" s="138">
        <v>878.47179001555696</v>
      </c>
      <c r="L352" s="138">
        <f t="shared" si="39"/>
        <v>0</v>
      </c>
      <c r="M352" s="142">
        <f t="shared" si="40"/>
        <v>1.3977076202542174E-2</v>
      </c>
      <c r="N352" s="143">
        <f t="shared" si="41"/>
        <v>1.3183898417423734E-16</v>
      </c>
    </row>
    <row r="353" spans="1:14">
      <c r="A353" s="139">
        <v>871.82260049062234</v>
      </c>
      <c r="B353" s="141">
        <f t="shared" si="35"/>
        <v>-7.5690416021404203E-3</v>
      </c>
      <c r="C353" s="138">
        <v>837.53666517270278</v>
      </c>
      <c r="D353" s="138">
        <f t="shared" si="36"/>
        <v>-34.285935317919552</v>
      </c>
      <c r="E353" s="142">
        <v>-1.0499543343289697E-2</v>
      </c>
      <c r="F353" s="143">
        <v>2.9305017411492768E-3</v>
      </c>
      <c r="G353" s="139">
        <v>871.60031886774129</v>
      </c>
      <c r="H353" s="139">
        <f t="shared" si="37"/>
        <v>-0.22228162288104159</v>
      </c>
      <c r="I353" s="141">
        <v>-7.5690416021403006E-3</v>
      </c>
      <c r="J353" s="144">
        <f t="shared" si="38"/>
        <v>1.1969591984239969E-16</v>
      </c>
      <c r="K353" s="138">
        <v>871.82260049062245</v>
      </c>
      <c r="L353" s="138">
        <f t="shared" si="39"/>
        <v>0</v>
      </c>
      <c r="M353" s="142">
        <f t="shared" si="40"/>
        <v>-7.5690416021404194E-3</v>
      </c>
      <c r="N353" s="143">
        <f t="shared" si="41"/>
        <v>0</v>
      </c>
    </row>
    <row r="354" spans="1:14">
      <c r="A354" s="139">
        <v>862.04862580258487</v>
      </c>
      <c r="B354" s="141">
        <f t="shared" si="35"/>
        <v>-1.1210967325849454E-2</v>
      </c>
      <c r="C354" s="138">
        <v>830.55136129403422</v>
      </c>
      <c r="D354" s="138">
        <f t="shared" si="36"/>
        <v>-31.497264508550643</v>
      </c>
      <c r="E354" s="142">
        <v>-8.3402962152446993E-3</v>
      </c>
      <c r="F354" s="143">
        <v>-2.8706711106047545E-3</v>
      </c>
      <c r="G354" s="139">
        <v>861.82883617171501</v>
      </c>
      <c r="H354" s="139">
        <f t="shared" si="37"/>
        <v>-0.21978963086985459</v>
      </c>
      <c r="I354" s="141">
        <v>-1.1210967325849534E-2</v>
      </c>
      <c r="J354" s="144">
        <f t="shared" si="38"/>
        <v>-7.9797279894933126E-17</v>
      </c>
      <c r="K354" s="138">
        <v>862.04862580258498</v>
      </c>
      <c r="L354" s="138">
        <f t="shared" si="39"/>
        <v>0</v>
      </c>
      <c r="M354" s="142">
        <f t="shared" si="40"/>
        <v>-1.1210967325849454E-2</v>
      </c>
      <c r="N354" s="143">
        <f t="shared" si="41"/>
        <v>0</v>
      </c>
    </row>
    <row r="355" spans="1:14">
      <c r="A355" s="139">
        <v>844.06145329701553</v>
      </c>
      <c r="B355" s="141">
        <f t="shared" si="35"/>
        <v>-2.0865612411159414E-2</v>
      </c>
      <c r="C355" s="138">
        <v>810.15043792489587</v>
      </c>
      <c r="D355" s="138">
        <f t="shared" si="36"/>
        <v>-33.911015372119664</v>
      </c>
      <c r="E355" s="142">
        <v>-2.4563108700890998E-2</v>
      </c>
      <c r="F355" s="143">
        <v>3.697496289731584E-3</v>
      </c>
      <c r="G355" s="139">
        <v>843.84624971139522</v>
      </c>
      <c r="H355" s="139">
        <f t="shared" si="37"/>
        <v>-0.21520358562031561</v>
      </c>
      <c r="I355" s="141">
        <v>-2.0865612411159629E-2</v>
      </c>
      <c r="J355" s="144">
        <f t="shared" si="38"/>
        <v>-2.1510571102112408E-16</v>
      </c>
      <c r="K355" s="138">
        <v>844.06145329701542</v>
      </c>
      <c r="L355" s="138">
        <f t="shared" si="39"/>
        <v>0</v>
      </c>
      <c r="M355" s="142">
        <f t="shared" si="40"/>
        <v>-2.0865612411159678E-2</v>
      </c>
      <c r="N355" s="143">
        <f t="shared" si="41"/>
        <v>-2.6367796834847468E-16</v>
      </c>
    </row>
    <row r="356" spans="1:14">
      <c r="A356" s="139">
        <v>873.11624646817734</v>
      </c>
      <c r="B356" s="141">
        <f t="shared" si="35"/>
        <v>3.4422604014991968E-2</v>
      </c>
      <c r="C356" s="138">
        <v>843.76428328506722</v>
      </c>
      <c r="D356" s="138">
        <f t="shared" si="36"/>
        <v>-29.351963183110115</v>
      </c>
      <c r="E356" s="142">
        <v>4.1490868592590317E-2</v>
      </c>
      <c r="F356" s="143">
        <v>-7.0682645775983488E-3</v>
      </c>
      <c r="G356" s="139">
        <v>872.89363501474668</v>
      </c>
      <c r="H356" s="139">
        <f t="shared" si="37"/>
        <v>-0.22261145343065891</v>
      </c>
      <c r="I356" s="141">
        <v>3.4422604014992059E-2</v>
      </c>
      <c r="J356" s="144">
        <f t="shared" si="38"/>
        <v>9.0205620750793969E-17</v>
      </c>
      <c r="K356" s="138">
        <v>873.11624646817745</v>
      </c>
      <c r="L356" s="138">
        <f t="shared" si="39"/>
        <v>0</v>
      </c>
      <c r="M356" s="142">
        <f t="shared" si="40"/>
        <v>3.4422604014992246E-2</v>
      </c>
      <c r="N356" s="143">
        <f t="shared" si="41"/>
        <v>2.7755575615628914E-16</v>
      </c>
    </row>
    <row r="357" spans="1:14">
      <c r="A357" s="139">
        <v>864.67577196349782</v>
      </c>
      <c r="B357" s="141">
        <f t="shared" si="35"/>
        <v>-9.6670684331231788E-3</v>
      </c>
      <c r="C357" s="138">
        <v>836.84427214367713</v>
      </c>
      <c r="D357" s="138">
        <f t="shared" si="36"/>
        <v>-27.831499819820692</v>
      </c>
      <c r="E357" s="142">
        <v>-8.2013558507692298E-3</v>
      </c>
      <c r="F357" s="143">
        <v>-1.465712582353949E-3</v>
      </c>
      <c r="G357" s="139">
        <v>864.45531251022157</v>
      </c>
      <c r="H357" s="139">
        <f t="shared" si="37"/>
        <v>-0.2204594532762485</v>
      </c>
      <c r="I357" s="141">
        <v>-9.6670684331230643E-3</v>
      </c>
      <c r="J357" s="144">
        <f t="shared" si="38"/>
        <v>1.1449174941446927E-16</v>
      </c>
      <c r="K357" s="138">
        <v>864.67577196349794</v>
      </c>
      <c r="L357" s="138">
        <f t="shared" si="39"/>
        <v>0</v>
      </c>
      <c r="M357" s="142">
        <f t="shared" si="40"/>
        <v>-9.6670684331231771E-3</v>
      </c>
      <c r="N357" s="143">
        <f t="shared" si="41"/>
        <v>0</v>
      </c>
    </row>
    <row r="358" spans="1:14">
      <c r="A358" s="139">
        <v>873.11624646817734</v>
      </c>
      <c r="B358" s="141">
        <f t="shared" si="35"/>
        <v>9.7614328727089941E-3</v>
      </c>
      <c r="C358" s="138">
        <v>843.76428328506722</v>
      </c>
      <c r="D358" s="138">
        <f t="shared" si="36"/>
        <v>-29.351963183110115</v>
      </c>
      <c r="E358" s="142">
        <v>8.2691742917277208E-3</v>
      </c>
      <c r="F358" s="143">
        <v>1.4922585809812733E-3</v>
      </c>
      <c r="G358" s="139">
        <v>872.89363501474668</v>
      </c>
      <c r="H358" s="139">
        <f t="shared" si="37"/>
        <v>-0.22261145343065891</v>
      </c>
      <c r="I358" s="141">
        <v>9.7614328727088796E-3</v>
      </c>
      <c r="J358" s="144">
        <f t="shared" si="38"/>
        <v>-1.1449174941446927E-16</v>
      </c>
      <c r="K358" s="138">
        <v>873.11624646817745</v>
      </c>
      <c r="L358" s="138">
        <f t="shared" si="39"/>
        <v>0</v>
      </c>
      <c r="M358" s="142">
        <f t="shared" si="40"/>
        <v>9.7614328727089941E-3</v>
      </c>
      <c r="N358" s="143">
        <f t="shared" si="41"/>
        <v>0</v>
      </c>
    </row>
    <row r="359" spans="1:14">
      <c r="A359" s="139">
        <v>882.64140165511969</v>
      </c>
      <c r="B359" s="141">
        <f t="shared" si="35"/>
        <v>1.0909378018645678E-2</v>
      </c>
      <c r="C359" s="138">
        <v>854.84692195757998</v>
      </c>
      <c r="D359" s="138">
        <f t="shared" si="36"/>
        <v>-27.794479697539714</v>
      </c>
      <c r="E359" s="142">
        <v>1.313475681782144E-2</v>
      </c>
      <c r="F359" s="143">
        <v>-2.2253787991757621E-3</v>
      </c>
      <c r="G359" s="139">
        <v>882.41636164919237</v>
      </c>
      <c r="H359" s="139">
        <f t="shared" si="37"/>
        <v>-0.22504000592732609</v>
      </c>
      <c r="I359" s="141">
        <v>1.090937801864578E-2</v>
      </c>
      <c r="J359" s="144">
        <f t="shared" si="38"/>
        <v>1.0234868508263162E-16</v>
      </c>
      <c r="K359" s="138">
        <v>882.64140165511969</v>
      </c>
      <c r="L359" s="138">
        <f t="shared" si="39"/>
        <v>0</v>
      </c>
      <c r="M359" s="142">
        <f t="shared" si="40"/>
        <v>1.0909378018645548E-2</v>
      </c>
      <c r="N359" s="143">
        <f t="shared" si="41"/>
        <v>-1.3010426069826053E-16</v>
      </c>
    </row>
    <row r="360" spans="1:14">
      <c r="A360" s="139">
        <v>902.60728162177872</v>
      </c>
      <c r="B360" s="141">
        <f t="shared" si="35"/>
        <v>2.2620602125868135E-2</v>
      </c>
      <c r="C360" s="138">
        <v>872.94751087740042</v>
      </c>
      <c r="D360" s="138">
        <f t="shared" si="36"/>
        <v>-29.659770744378307</v>
      </c>
      <c r="E360" s="142">
        <v>2.117407041528617E-2</v>
      </c>
      <c r="F360" s="143">
        <v>1.4465317105819657E-3</v>
      </c>
      <c r="G360" s="139">
        <v>902.37715107541487</v>
      </c>
      <c r="H360" s="139">
        <f t="shared" si="37"/>
        <v>-0.23013054636385277</v>
      </c>
      <c r="I360" s="141">
        <v>2.2620602125868087E-2</v>
      </c>
      <c r="J360" s="144">
        <f t="shared" si="38"/>
        <v>-4.8572257327350599E-17</v>
      </c>
      <c r="K360" s="138">
        <v>902.60728162177872</v>
      </c>
      <c r="L360" s="138">
        <f t="shared" si="39"/>
        <v>0</v>
      </c>
      <c r="M360" s="142">
        <f t="shared" si="40"/>
        <v>2.2620602125868135E-2</v>
      </c>
      <c r="N360" s="143">
        <f t="shared" si="41"/>
        <v>0</v>
      </c>
    </row>
    <row r="361" spans="1:14">
      <c r="A361" s="139">
        <v>905.50479009773426</v>
      </c>
      <c r="B361" s="141">
        <f t="shared" si="35"/>
        <v>3.2101541112646171E-3</v>
      </c>
      <c r="C361" s="138">
        <v>877.54136048843463</v>
      </c>
      <c r="D361" s="138">
        <f t="shared" si="36"/>
        <v>-27.963429609299624</v>
      </c>
      <c r="E361" s="142">
        <v>5.2624579986681359E-3</v>
      </c>
      <c r="F361" s="143">
        <v>-2.0523038874035188E-3</v>
      </c>
      <c r="G361" s="139">
        <v>905.2739207968508</v>
      </c>
      <c r="H361" s="139">
        <f t="shared" si="37"/>
        <v>-0.23086930088345525</v>
      </c>
      <c r="I361" s="141">
        <v>3.2101541112645451E-3</v>
      </c>
      <c r="J361" s="144">
        <f t="shared" si="38"/>
        <v>-7.1991024253037494E-17</v>
      </c>
      <c r="K361" s="138">
        <v>905.50479009773426</v>
      </c>
      <c r="L361" s="138">
        <f t="shared" si="39"/>
        <v>0</v>
      </c>
      <c r="M361" s="142">
        <f t="shared" si="40"/>
        <v>3.2101541112646171E-3</v>
      </c>
      <c r="N361" s="143">
        <f t="shared" si="41"/>
        <v>0</v>
      </c>
    </row>
    <row r="362" spans="1:14">
      <c r="A362" s="139">
        <v>911.06929894040582</v>
      </c>
      <c r="B362" s="141">
        <f t="shared" si="35"/>
        <v>6.1452008907329587E-3</v>
      </c>
      <c r="C362" s="138">
        <v>882.26579557402601</v>
      </c>
      <c r="D362" s="138">
        <f t="shared" si="36"/>
        <v>-28.8035033663798</v>
      </c>
      <c r="E362" s="142">
        <v>5.3837178488792669E-3</v>
      </c>
      <c r="F362" s="143">
        <v>7.6148304185369182E-4</v>
      </c>
      <c r="G362" s="139">
        <v>910.83701090128898</v>
      </c>
      <c r="H362" s="139">
        <f t="shared" si="37"/>
        <v>-0.23228803911683826</v>
      </c>
      <c r="I362" s="141">
        <v>6.1452008907330125E-3</v>
      </c>
      <c r="J362" s="144">
        <f t="shared" si="38"/>
        <v>5.377642775528102E-17</v>
      </c>
      <c r="K362" s="138">
        <v>911.06929894040593</v>
      </c>
      <c r="L362" s="138">
        <f t="shared" si="39"/>
        <v>0</v>
      </c>
      <c r="M362" s="142">
        <f t="shared" si="40"/>
        <v>6.1452008907330845E-3</v>
      </c>
      <c r="N362" s="143">
        <f t="shared" si="41"/>
        <v>1.2576745200831851E-16</v>
      </c>
    </row>
    <row r="363" spans="1:14">
      <c r="A363" s="139">
        <v>915.19582495207328</v>
      </c>
      <c r="B363" s="141">
        <f t="shared" si="35"/>
        <v>4.5293217721930797E-3</v>
      </c>
      <c r="C363" s="138">
        <v>885.89244263171804</v>
      </c>
      <c r="D363" s="138">
        <f t="shared" si="36"/>
        <v>-29.30338232035524</v>
      </c>
      <c r="E363" s="142">
        <v>4.1106059827837153E-3</v>
      </c>
      <c r="F363" s="143">
        <v>4.1871578940936433E-4</v>
      </c>
      <c r="G363" s="139">
        <v>914.9624848056834</v>
      </c>
      <c r="H363" s="139">
        <f t="shared" si="37"/>
        <v>-0.2333401463898781</v>
      </c>
      <c r="I363" s="141">
        <v>4.5293217721930268E-3</v>
      </c>
      <c r="J363" s="144">
        <f t="shared" si="38"/>
        <v>-5.2909066017292616E-17</v>
      </c>
      <c r="K363" s="138">
        <v>915.19582495207328</v>
      </c>
      <c r="L363" s="138">
        <f t="shared" si="39"/>
        <v>0</v>
      </c>
      <c r="M363" s="142">
        <f t="shared" si="40"/>
        <v>4.5293217721929539E-3</v>
      </c>
      <c r="N363" s="143">
        <f t="shared" si="41"/>
        <v>-1.2576745200831851E-16</v>
      </c>
    </row>
    <row r="364" spans="1:14">
      <c r="A364" s="139">
        <v>925.9499976747278</v>
      </c>
      <c r="B364" s="141">
        <f t="shared" si="35"/>
        <v>1.1750679395000177E-2</v>
      </c>
      <c r="C364" s="138">
        <v>896.00787875088838</v>
      </c>
      <c r="D364" s="138">
        <f t="shared" si="36"/>
        <v>-29.942118923839416</v>
      </c>
      <c r="E364" s="142">
        <v>1.141835693859228E-2</v>
      </c>
      <c r="F364" s="143">
        <v>3.3232245640789707E-4</v>
      </c>
      <c r="G364" s="139">
        <v>925.71391562308759</v>
      </c>
      <c r="H364" s="139">
        <f t="shared" si="37"/>
        <v>-0.23608205164021001</v>
      </c>
      <c r="I364" s="141">
        <v>1.1750679395000043E-2</v>
      </c>
      <c r="J364" s="144">
        <f t="shared" si="38"/>
        <v>-1.3357370765021415E-16</v>
      </c>
      <c r="K364" s="138">
        <v>925.94999767472768</v>
      </c>
      <c r="L364" s="138">
        <f t="shared" si="39"/>
        <v>0</v>
      </c>
      <c r="M364" s="142">
        <f t="shared" si="40"/>
        <v>1.1750679395000053E-2</v>
      </c>
      <c r="N364" s="143">
        <f t="shared" si="41"/>
        <v>-1.231653667943533E-16</v>
      </c>
    </row>
    <row r="365" spans="1:14">
      <c r="A365" s="139">
        <v>935.18324773267989</v>
      </c>
      <c r="B365" s="141">
        <f t="shared" si="35"/>
        <v>9.9716508247085622E-3</v>
      </c>
      <c r="C365" s="138">
        <v>906.39130510677398</v>
      </c>
      <c r="D365" s="138">
        <f t="shared" si="36"/>
        <v>-28.791942625905904</v>
      </c>
      <c r="E365" s="142">
        <v>1.1588543585532962E-2</v>
      </c>
      <c r="F365" s="143">
        <v>-1.6168927608244E-3</v>
      </c>
      <c r="G365" s="139">
        <v>934.94481155325491</v>
      </c>
      <c r="H365" s="139">
        <f t="shared" si="37"/>
        <v>-0.23843617942497985</v>
      </c>
      <c r="I365" s="141">
        <v>9.9716508247087426E-3</v>
      </c>
      <c r="J365" s="144">
        <f t="shared" si="38"/>
        <v>1.8041124150158794E-16</v>
      </c>
      <c r="K365" s="138">
        <v>935.18324773267989</v>
      </c>
      <c r="L365" s="138">
        <f t="shared" si="39"/>
        <v>0</v>
      </c>
      <c r="M365" s="142">
        <f t="shared" si="40"/>
        <v>9.9716508247086871E-3</v>
      </c>
      <c r="N365" s="143">
        <f t="shared" si="41"/>
        <v>1.2490009027033011E-16</v>
      </c>
    </row>
    <row r="366" spans="1:14">
      <c r="A366" s="139">
        <v>937.78885107964504</v>
      </c>
      <c r="B366" s="141">
        <f t="shared" si="35"/>
        <v>2.786195489795557E-3</v>
      </c>
      <c r="C366" s="138">
        <v>910.28594240118139</v>
      </c>
      <c r="D366" s="138">
        <f t="shared" si="36"/>
        <v>-27.502908678463655</v>
      </c>
      <c r="E366" s="142">
        <v>4.2968608287218841E-3</v>
      </c>
      <c r="F366" s="143">
        <v>-1.5106653389263271E-3</v>
      </c>
      <c r="G366" s="139">
        <v>937.54975057041236</v>
      </c>
      <c r="H366" s="139">
        <f t="shared" si="37"/>
        <v>-0.239100509232685</v>
      </c>
      <c r="I366" s="141">
        <v>2.7861954897955708E-3</v>
      </c>
      <c r="J366" s="144">
        <f t="shared" si="38"/>
        <v>1.3877787807814457E-17</v>
      </c>
      <c r="K366" s="138">
        <v>937.78885107964504</v>
      </c>
      <c r="L366" s="138">
        <f t="shared" si="39"/>
        <v>0</v>
      </c>
      <c r="M366" s="142">
        <f t="shared" si="40"/>
        <v>2.786195489795557E-3</v>
      </c>
      <c r="N366" s="143">
        <f t="shared" si="41"/>
        <v>0</v>
      </c>
    </row>
    <row r="367" spans="1:14">
      <c r="A367" s="139">
        <v>937.14364380191375</v>
      </c>
      <c r="B367" s="141">
        <f t="shared" si="35"/>
        <v>-6.8800911525924221E-4</v>
      </c>
      <c r="C367" s="138">
        <v>912.65156958777766</v>
      </c>
      <c r="D367" s="138">
        <f t="shared" si="36"/>
        <v>-24.492074214136096</v>
      </c>
      <c r="E367" s="142">
        <v>2.5987737219759144E-3</v>
      </c>
      <c r="F367" s="143">
        <v>-3.2867828372351564E-3</v>
      </c>
      <c r="G367" s="139">
        <v>936.90470779601071</v>
      </c>
      <c r="H367" s="139">
        <f t="shared" si="37"/>
        <v>-0.23893600590304231</v>
      </c>
      <c r="I367" s="141">
        <v>-6.880091152594262E-4</v>
      </c>
      <c r="J367" s="144">
        <f t="shared" si="38"/>
        <v>-1.839891086707901E-16</v>
      </c>
      <c r="K367" s="138">
        <v>937.14364380191375</v>
      </c>
      <c r="L367" s="138">
        <f t="shared" si="39"/>
        <v>0</v>
      </c>
      <c r="M367" s="142">
        <f t="shared" si="40"/>
        <v>-6.8800911525924221E-4</v>
      </c>
      <c r="N367" s="143">
        <f t="shared" si="41"/>
        <v>0</v>
      </c>
    </row>
    <row r="368" spans="1:14">
      <c r="A368" s="139">
        <v>924.53355765767139</v>
      </c>
      <c r="B368" s="141">
        <f t="shared" si="35"/>
        <v>-1.3455873309970166E-2</v>
      </c>
      <c r="C368" s="138">
        <v>897.30836427822453</v>
      </c>
      <c r="D368" s="138">
        <f t="shared" si="36"/>
        <v>-27.225193379446864</v>
      </c>
      <c r="E368" s="142">
        <v>-1.6811679090721642E-2</v>
      </c>
      <c r="F368" s="143">
        <v>3.3558057807514755E-3</v>
      </c>
      <c r="G368" s="139">
        <v>924.29783674439329</v>
      </c>
      <c r="H368" s="139">
        <f t="shared" si="37"/>
        <v>-0.23572091327810085</v>
      </c>
      <c r="I368" s="141">
        <v>-1.3455873309969824E-2</v>
      </c>
      <c r="J368" s="144">
        <f t="shared" si="38"/>
        <v>3.41740524767431E-16</v>
      </c>
      <c r="K368" s="138">
        <v>924.53355765767151</v>
      </c>
      <c r="L368" s="138">
        <f t="shared" si="39"/>
        <v>0</v>
      </c>
      <c r="M368" s="142">
        <f t="shared" si="40"/>
        <v>-1.3455873309970045E-2</v>
      </c>
      <c r="N368" s="143">
        <f t="shared" si="41"/>
        <v>1.214306433183765E-16</v>
      </c>
    </row>
    <row r="369" spans="1:14">
      <c r="A369" s="139">
        <v>933.57938523427924</v>
      </c>
      <c r="B369" s="141">
        <f t="shared" si="35"/>
        <v>9.7842068594304749E-3</v>
      </c>
      <c r="C369" s="138">
        <v>908.02507360810421</v>
      </c>
      <c r="D369" s="138">
        <f t="shared" si="36"/>
        <v>-25.554311626175036</v>
      </c>
      <c r="E369" s="142">
        <v>1.1943173335400663E-2</v>
      </c>
      <c r="F369" s="143">
        <v>-2.1589664759701886E-3</v>
      </c>
      <c r="G369" s="139">
        <v>933.34135797882425</v>
      </c>
      <c r="H369" s="139">
        <f t="shared" si="37"/>
        <v>-0.2380272554549947</v>
      </c>
      <c r="I369" s="141">
        <v>9.7842068594301643E-3</v>
      </c>
      <c r="J369" s="144">
        <f t="shared" si="38"/>
        <v>-3.1051550219984847E-16</v>
      </c>
      <c r="K369" s="138">
        <v>933.57938523427924</v>
      </c>
      <c r="L369" s="138">
        <f t="shared" si="39"/>
        <v>0</v>
      </c>
      <c r="M369" s="142">
        <f t="shared" si="40"/>
        <v>9.78420685943035E-3</v>
      </c>
      <c r="N369" s="143">
        <f t="shared" si="41"/>
        <v>-1.2490009027033011E-16</v>
      </c>
    </row>
    <row r="370" spans="1:14">
      <c r="A370" s="139">
        <v>945.39669582524903</v>
      </c>
      <c r="B370" s="141">
        <f t="shared" si="35"/>
        <v>1.2658067195864934E-2</v>
      </c>
      <c r="C370" s="138">
        <v>919.90486370316171</v>
      </c>
      <c r="D370" s="138">
        <f t="shared" si="36"/>
        <v>-25.491832122087317</v>
      </c>
      <c r="E370" s="142">
        <v>1.3083107989355717E-2</v>
      </c>
      <c r="F370" s="143">
        <v>-4.2504079349078329E-4</v>
      </c>
      <c r="G370" s="139">
        <v>945.15565560480002</v>
      </c>
      <c r="H370" s="139">
        <f t="shared" si="37"/>
        <v>-0.2410402204490083</v>
      </c>
      <c r="I370" s="141">
        <v>1.2658067195864917E-2</v>
      </c>
      <c r="J370" s="144">
        <f t="shared" si="38"/>
        <v>-1.7347234759768071E-17</v>
      </c>
      <c r="K370" s="138">
        <v>945.39669582524891</v>
      </c>
      <c r="L370" s="138">
        <f t="shared" si="39"/>
        <v>0</v>
      </c>
      <c r="M370" s="142">
        <f t="shared" si="40"/>
        <v>1.2658067195864812E-2</v>
      </c>
      <c r="N370" s="143">
        <f t="shared" si="41"/>
        <v>-1.214306433183765E-16</v>
      </c>
    </row>
    <row r="371" spans="1:14">
      <c r="A371" s="139">
        <v>963.73717047955938</v>
      </c>
      <c r="B371" s="141">
        <f t="shared" si="35"/>
        <v>1.9399765976864047E-2</v>
      </c>
      <c r="C371" s="138">
        <v>937.24094756907664</v>
      </c>
      <c r="D371" s="138">
        <f t="shared" si="36"/>
        <v>-26.496222910482743</v>
      </c>
      <c r="E371" s="142">
        <v>1.8845518216010868E-2</v>
      </c>
      <c r="F371" s="143">
        <v>5.5424776085317984E-4</v>
      </c>
      <c r="G371" s="139">
        <v>963.49145413524286</v>
      </c>
      <c r="H371" s="139">
        <f t="shared" si="37"/>
        <v>-0.24571634431652001</v>
      </c>
      <c r="I371" s="141">
        <v>1.9399765976864273E-2</v>
      </c>
      <c r="J371" s="144">
        <f t="shared" si="38"/>
        <v>2.2551405187698492E-16</v>
      </c>
      <c r="K371" s="138">
        <v>963.7371704795595</v>
      </c>
      <c r="L371" s="138">
        <f t="shared" si="39"/>
        <v>0</v>
      </c>
      <c r="M371" s="142">
        <f t="shared" si="40"/>
        <v>1.939976597686429E-2</v>
      </c>
      <c r="N371" s="143">
        <f t="shared" si="41"/>
        <v>2.4286128663675299E-16</v>
      </c>
    </row>
    <row r="372" spans="1:14">
      <c r="A372" s="139">
        <v>971.42795505886158</v>
      </c>
      <c r="B372" s="141">
        <f t="shared" si="35"/>
        <v>7.9801680529508253E-3</v>
      </c>
      <c r="C372" s="138">
        <v>945.49409060644211</v>
      </c>
      <c r="D372" s="138">
        <f t="shared" si="36"/>
        <v>-25.933864452419471</v>
      </c>
      <c r="E372" s="142">
        <v>8.8057858107583389E-3</v>
      </c>
      <c r="F372" s="143">
        <v>-8.2561775780751363E-4</v>
      </c>
      <c r="G372" s="139">
        <v>971.18027785682409</v>
      </c>
      <c r="H372" s="139">
        <f t="shared" si="37"/>
        <v>-0.24767720203749377</v>
      </c>
      <c r="I372" s="141">
        <v>7.9801680529508548E-3</v>
      </c>
      <c r="J372" s="144">
        <f t="shared" si="38"/>
        <v>2.9490299091605721E-17</v>
      </c>
      <c r="K372" s="138">
        <v>971.4279550588617</v>
      </c>
      <c r="L372" s="138">
        <f t="shared" si="39"/>
        <v>0</v>
      </c>
      <c r="M372" s="142">
        <f t="shared" si="40"/>
        <v>7.9801680529508253E-3</v>
      </c>
      <c r="N372" s="143">
        <f t="shared" si="41"/>
        <v>0</v>
      </c>
    </row>
    <row r="373" spans="1:14">
      <c r="A373" s="139">
        <v>969.59358445122143</v>
      </c>
      <c r="B373" s="141">
        <f t="shared" si="35"/>
        <v>-1.8883238824736143E-3</v>
      </c>
      <c r="C373" s="138">
        <v>942.66459497129506</v>
      </c>
      <c r="D373" s="138">
        <f t="shared" si="36"/>
        <v>-26.928989479926372</v>
      </c>
      <c r="E373" s="142">
        <v>-2.9926105972087141E-3</v>
      </c>
      <c r="F373" s="143">
        <v>1.1042867147350998E-3</v>
      </c>
      <c r="G373" s="139">
        <v>969.34637494395952</v>
      </c>
      <c r="H373" s="139">
        <f t="shared" si="37"/>
        <v>-0.24720950726191404</v>
      </c>
      <c r="I373" s="141">
        <v>-1.8883238824737912E-3</v>
      </c>
      <c r="J373" s="144">
        <f t="shared" si="38"/>
        <v>-1.7694179454963432E-16</v>
      </c>
      <c r="K373" s="138">
        <v>969.59358445122132</v>
      </c>
      <c r="L373" s="138">
        <f t="shared" si="39"/>
        <v>0</v>
      </c>
      <c r="M373" s="142">
        <f t="shared" si="40"/>
        <v>-1.888323882473848E-3</v>
      </c>
      <c r="N373" s="143">
        <f t="shared" si="41"/>
        <v>-2.3375398838787476E-16</v>
      </c>
    </row>
    <row r="374" spans="1:14">
      <c r="A374" s="139">
        <v>957.67179121260563</v>
      </c>
      <c r="B374" s="141">
        <f t="shared" si="35"/>
        <v>-1.2295660191855951E-2</v>
      </c>
      <c r="C374" s="138">
        <v>929.75230958561656</v>
      </c>
      <c r="D374" s="138">
        <f t="shared" si="36"/>
        <v>-27.919481626989068</v>
      </c>
      <c r="E374" s="142">
        <v>-1.3697645434611546E-2</v>
      </c>
      <c r="F374" s="143">
        <v>1.4019852427555948E-3</v>
      </c>
      <c r="G374" s="139">
        <v>957.42762130944129</v>
      </c>
      <c r="H374" s="139">
        <f t="shared" si="37"/>
        <v>-0.24416990316433385</v>
      </c>
      <c r="I374" s="141">
        <v>-1.2295660191855858E-2</v>
      </c>
      <c r="J374" s="144">
        <f t="shared" si="38"/>
        <v>9.3675067702747583E-17</v>
      </c>
      <c r="K374" s="138">
        <v>957.67179121260563</v>
      </c>
      <c r="L374" s="138">
        <f t="shared" si="39"/>
        <v>0</v>
      </c>
      <c r="M374" s="142">
        <f t="shared" si="40"/>
        <v>-1.2295660191855837E-2</v>
      </c>
      <c r="N374" s="143">
        <f t="shared" si="41"/>
        <v>1.1449174941446927E-16</v>
      </c>
    </row>
    <row r="375" spans="1:14">
      <c r="A375" s="139">
        <v>957.37988608361536</v>
      </c>
      <c r="B375" s="141">
        <f t="shared" si="35"/>
        <v>-3.0480706612508098E-4</v>
      </c>
      <c r="C375" s="138">
        <v>929.05309726898952</v>
      </c>
      <c r="D375" s="138">
        <f t="shared" si="36"/>
        <v>-28.326788814625843</v>
      </c>
      <c r="E375" s="142">
        <v>-7.520414947274225E-4</v>
      </c>
      <c r="F375" s="143">
        <v>4.4723442860234152E-4</v>
      </c>
      <c r="G375" s="139">
        <v>957.13579060516258</v>
      </c>
      <c r="H375" s="139">
        <f t="shared" si="37"/>
        <v>-0.24409547845277757</v>
      </c>
      <c r="I375" s="141">
        <v>-3.0480706612535599E-4</v>
      </c>
      <c r="J375" s="144">
        <f t="shared" si="38"/>
        <v>-2.750078810509482E-16</v>
      </c>
      <c r="K375" s="138">
        <v>957.37988608361525</v>
      </c>
      <c r="L375" s="138">
        <f t="shared" si="39"/>
        <v>0</v>
      </c>
      <c r="M375" s="142">
        <f t="shared" si="40"/>
        <v>-3.048070661251997E-4</v>
      </c>
      <c r="N375" s="143">
        <f t="shared" si="41"/>
        <v>-1.1872013788716274E-16</v>
      </c>
    </row>
    <row r="376" spans="1:14">
      <c r="A376" s="139">
        <v>964.59134305258272</v>
      </c>
      <c r="B376" s="141">
        <f t="shared" si="35"/>
        <v>7.5324926643983436E-3</v>
      </c>
      <c r="C376" s="138">
        <v>936.94031096372203</v>
      </c>
      <c r="D376" s="138">
        <f t="shared" si="36"/>
        <v>-27.651032088860688</v>
      </c>
      <c r="E376" s="142">
        <v>8.4895187561587968E-3</v>
      </c>
      <c r="F376" s="143">
        <v>-9.5702609176045311E-4</v>
      </c>
      <c r="G376" s="139">
        <v>964.34540892672942</v>
      </c>
      <c r="H376" s="139">
        <f t="shared" si="37"/>
        <v>-0.24593412585329588</v>
      </c>
      <c r="I376" s="141">
        <v>7.5324926643986984E-3</v>
      </c>
      <c r="J376" s="144">
        <f t="shared" si="38"/>
        <v>3.5475095083725705E-16</v>
      </c>
      <c r="K376" s="138">
        <v>964.59134305258272</v>
      </c>
      <c r="L376" s="138">
        <f t="shared" si="39"/>
        <v>0</v>
      </c>
      <c r="M376" s="142">
        <f t="shared" si="40"/>
        <v>7.5324926643984633E-3</v>
      </c>
      <c r="N376" s="143">
        <f t="shared" si="41"/>
        <v>1.1969591984239969E-16</v>
      </c>
    </row>
    <row r="377" spans="1:14">
      <c r="A377" s="139">
        <v>956.00330027236214</v>
      </c>
      <c r="B377" s="141">
        <f t="shared" si="35"/>
        <v>-8.9032965535876842E-3</v>
      </c>
      <c r="C377" s="138">
        <v>924.19125742124004</v>
      </c>
      <c r="D377" s="138">
        <f t="shared" si="36"/>
        <v>-31.812042851122101</v>
      </c>
      <c r="E377" s="142">
        <v>-1.3607113914619079E-2</v>
      </c>
      <c r="F377" s="143">
        <v>4.7038173610313948E-3</v>
      </c>
      <c r="G377" s="139">
        <v>955.75955577096374</v>
      </c>
      <c r="H377" s="139">
        <f t="shared" si="37"/>
        <v>-0.2437445013983961</v>
      </c>
      <c r="I377" s="141">
        <v>-8.9032965535879131E-3</v>
      </c>
      <c r="J377" s="144">
        <f t="shared" si="38"/>
        <v>-2.2898349882893854E-16</v>
      </c>
      <c r="K377" s="138">
        <v>956.00330027236203</v>
      </c>
      <c r="L377" s="138">
        <f t="shared" si="39"/>
        <v>0</v>
      </c>
      <c r="M377" s="142">
        <f t="shared" si="40"/>
        <v>-8.9032965535878021E-3</v>
      </c>
      <c r="N377" s="143">
        <f t="shared" si="41"/>
        <v>-1.1796119636642288E-16</v>
      </c>
    </row>
    <row r="378" spans="1:14">
      <c r="A378" s="139">
        <v>964.54825742468768</v>
      </c>
      <c r="B378" s="141">
        <f t="shared" si="35"/>
        <v>8.9382088428890446E-3</v>
      </c>
      <c r="C378" s="138">
        <v>932.1437638532509</v>
      </c>
      <c r="D378" s="138">
        <f t="shared" si="36"/>
        <v>-32.404493571436774</v>
      </c>
      <c r="E378" s="142">
        <v>8.6048275918565263E-3</v>
      </c>
      <c r="F378" s="143">
        <v>3.3338125103251834E-4</v>
      </c>
      <c r="G378" s="139">
        <v>964.30233428403153</v>
      </c>
      <c r="H378" s="139">
        <f t="shared" si="37"/>
        <v>-0.24592314065614573</v>
      </c>
      <c r="I378" s="141">
        <v>8.9382088428891018E-3</v>
      </c>
      <c r="J378" s="144">
        <f t="shared" si="38"/>
        <v>5.7245874707234634E-17</v>
      </c>
      <c r="K378" s="138">
        <v>964.54825742468768</v>
      </c>
      <c r="L378" s="138">
        <f t="shared" si="39"/>
        <v>0</v>
      </c>
      <c r="M378" s="142">
        <f t="shared" si="40"/>
        <v>8.9382088428891643E-3</v>
      </c>
      <c r="N378" s="143">
        <f t="shared" si="41"/>
        <v>1.1969591984239969E-16</v>
      </c>
    </row>
    <row r="379" spans="1:14">
      <c r="A379" s="139">
        <v>968.30518711815103</v>
      </c>
      <c r="B379" s="141">
        <f t="shared" si="35"/>
        <v>3.8950147538436572E-3</v>
      </c>
      <c r="C379" s="138">
        <v>936.37168412165192</v>
      </c>
      <c r="D379" s="138">
        <f t="shared" si="36"/>
        <v>-31.933502996499101</v>
      </c>
      <c r="E379" s="142">
        <v>4.5356954928538586E-3</v>
      </c>
      <c r="F379" s="143">
        <v>-6.4068073901020137E-4</v>
      </c>
      <c r="G379" s="139">
        <v>968.05830610323369</v>
      </c>
      <c r="H379" s="139">
        <f t="shared" si="37"/>
        <v>-0.24688101491733505</v>
      </c>
      <c r="I379" s="141">
        <v>3.8950147538436342E-3</v>
      </c>
      <c r="J379" s="144">
        <f t="shared" si="38"/>
        <v>-2.2985086056692694E-17</v>
      </c>
      <c r="K379" s="138">
        <v>968.30518711815103</v>
      </c>
      <c r="L379" s="138">
        <f t="shared" si="39"/>
        <v>0</v>
      </c>
      <c r="M379" s="142">
        <f t="shared" si="40"/>
        <v>3.8950147538436572E-3</v>
      </c>
      <c r="N379" s="143">
        <f t="shared" si="41"/>
        <v>0</v>
      </c>
    </row>
    <row r="380" spans="1:14">
      <c r="A380" s="139">
        <v>956.98346677397376</v>
      </c>
      <c r="B380" s="141">
        <f t="shared" si="35"/>
        <v>-1.1692305788294622E-2</v>
      </c>
      <c r="C380" s="138">
        <v>925.22375271186093</v>
      </c>
      <c r="D380" s="138">
        <f t="shared" si="36"/>
        <v>-31.759714062112835</v>
      </c>
      <c r="E380" s="142">
        <v>-1.1905455492546353E-2</v>
      </c>
      <c r="F380" s="143">
        <v>2.1314970425173087E-4</v>
      </c>
      <c r="G380" s="139">
        <v>956.73947236737627</v>
      </c>
      <c r="H380" s="139">
        <f t="shared" si="37"/>
        <v>-0.24399440659749416</v>
      </c>
      <c r="I380" s="141">
        <v>-1.1692305788294517E-2</v>
      </c>
      <c r="J380" s="144">
        <f t="shared" si="38"/>
        <v>1.0581813203458523E-16</v>
      </c>
      <c r="K380" s="138">
        <v>956.98346677397387</v>
      </c>
      <c r="L380" s="138">
        <f t="shared" si="39"/>
        <v>0</v>
      </c>
      <c r="M380" s="142">
        <f t="shared" si="40"/>
        <v>-1.1692305788294506E-2</v>
      </c>
      <c r="N380" s="143">
        <f t="shared" si="41"/>
        <v>1.1622647289044608E-16</v>
      </c>
    </row>
    <row r="381" spans="1:14">
      <c r="A381" s="139">
        <v>952.82208292690768</v>
      </c>
      <c r="B381" s="141">
        <f t="shared" si="35"/>
        <v>-4.3484386006105765E-3</v>
      </c>
      <c r="C381" s="138">
        <v>921.86509589088428</v>
      </c>
      <c r="D381" s="138">
        <f t="shared" si="36"/>
        <v>-30.956987036023406</v>
      </c>
      <c r="E381" s="142">
        <v>-3.630102244059684E-3</v>
      </c>
      <c r="F381" s="143">
        <v>-7.1833635655089252E-4</v>
      </c>
      <c r="G381" s="139">
        <v>952.57914951500607</v>
      </c>
      <c r="H381" s="139">
        <f t="shared" si="37"/>
        <v>-0.24293341190161755</v>
      </c>
      <c r="I381" s="141">
        <v>-4.3484386006106867E-3</v>
      </c>
      <c r="J381" s="144">
        <f t="shared" si="38"/>
        <v>-1.1015494072452725E-16</v>
      </c>
      <c r="K381" s="138">
        <v>952.82208292690768</v>
      </c>
      <c r="L381" s="138">
        <f t="shared" si="39"/>
        <v>0</v>
      </c>
      <c r="M381" s="142">
        <f t="shared" si="40"/>
        <v>-4.3484386006106945E-3</v>
      </c>
      <c r="N381" s="143">
        <f t="shared" si="41"/>
        <v>-1.1796119636642288E-16</v>
      </c>
    </row>
    <row r="382" spans="1:14">
      <c r="A382" s="139">
        <v>950.70693750140117</v>
      </c>
      <c r="B382" s="141">
        <f t="shared" si="35"/>
        <v>-2.2198744796186336E-3</v>
      </c>
      <c r="C382" s="138">
        <v>919.10089299301546</v>
      </c>
      <c r="D382" s="138">
        <f t="shared" si="36"/>
        <v>-31.606044508385708</v>
      </c>
      <c r="E382" s="142">
        <v>-2.9984895948332937E-3</v>
      </c>
      <c r="F382" s="143">
        <v>7.7861511521466016E-4</v>
      </c>
      <c r="G382" s="139">
        <v>950.46454337118087</v>
      </c>
      <c r="H382" s="139">
        <f t="shared" si="37"/>
        <v>-0.24239413022030476</v>
      </c>
      <c r="I382" s="141">
        <v>-2.2198744796186488E-3</v>
      </c>
      <c r="J382" s="144">
        <f t="shared" si="38"/>
        <v>-1.5178830414797062E-17</v>
      </c>
      <c r="K382" s="138">
        <v>950.70693750140117</v>
      </c>
      <c r="L382" s="138">
        <f t="shared" si="39"/>
        <v>0</v>
      </c>
      <c r="M382" s="142">
        <f t="shared" si="40"/>
        <v>-2.2198744796186336E-3</v>
      </c>
      <c r="N382" s="143">
        <f t="shared" si="41"/>
        <v>0</v>
      </c>
    </row>
    <row r="383" spans="1:14">
      <c r="A383" s="139">
        <v>960.50671184535565</v>
      </c>
      <c r="B383" s="141">
        <f t="shared" si="35"/>
        <v>1.0307881385308644E-2</v>
      </c>
      <c r="C383" s="138">
        <v>929.41902661162283</v>
      </c>
      <c r="D383" s="138">
        <f t="shared" si="36"/>
        <v>-31.087685233732827</v>
      </c>
      <c r="E383" s="142">
        <v>1.1226334015416709E-2</v>
      </c>
      <c r="F383" s="143">
        <v>-9.1845263010806484E-4</v>
      </c>
      <c r="G383" s="139">
        <v>960.2618191451927</v>
      </c>
      <c r="H383" s="139">
        <f t="shared" si="37"/>
        <v>-0.24489270016294995</v>
      </c>
      <c r="I383" s="141">
        <v>1.0307881385308814E-2</v>
      </c>
      <c r="J383" s="144">
        <f t="shared" si="38"/>
        <v>1.700029006457271E-16</v>
      </c>
      <c r="K383" s="138">
        <v>960.50671184535577</v>
      </c>
      <c r="L383" s="138">
        <f t="shared" si="39"/>
        <v>0</v>
      </c>
      <c r="M383" s="142">
        <f t="shared" si="40"/>
        <v>1.0307881385308764E-2</v>
      </c>
      <c r="N383" s="143">
        <f t="shared" si="41"/>
        <v>1.1969591984239969E-16</v>
      </c>
    </row>
    <row r="384" spans="1:14">
      <c r="A384" s="139">
        <v>944.61316158712305</v>
      </c>
      <c r="B384" s="141">
        <f t="shared" si="35"/>
        <v>-1.6547047576270884E-2</v>
      </c>
      <c r="C384" s="138">
        <v>914.54650903822187</v>
      </c>
      <c r="D384" s="138">
        <f t="shared" si="36"/>
        <v>-30.066652548901175</v>
      </c>
      <c r="E384" s="142">
        <v>-1.6001950839786012E-2</v>
      </c>
      <c r="F384" s="143">
        <v>-5.4509673648487147E-4</v>
      </c>
      <c r="G384" s="139">
        <v>944.3723211381207</v>
      </c>
      <c r="H384" s="139">
        <f t="shared" si="37"/>
        <v>-0.24084044900234858</v>
      </c>
      <c r="I384" s="141">
        <v>-1.6547047576270964E-2</v>
      </c>
      <c r="J384" s="144">
        <f t="shared" si="38"/>
        <v>-7.9797279894933126E-17</v>
      </c>
      <c r="K384" s="138">
        <v>944.61316158712316</v>
      </c>
      <c r="L384" s="138">
        <f t="shared" si="39"/>
        <v>0</v>
      </c>
      <c r="M384" s="142">
        <f t="shared" si="40"/>
        <v>-1.654704757627088E-2</v>
      </c>
      <c r="N384" s="143">
        <f t="shared" si="41"/>
        <v>0</v>
      </c>
    </row>
    <row r="385" spans="1:14">
      <c r="A385" s="139">
        <v>912.34071608633519</v>
      </c>
      <c r="B385" s="141">
        <f t="shared" si="35"/>
        <v>-3.4164721404648053E-2</v>
      </c>
      <c r="C385" s="138">
        <v>881.03060278396822</v>
      </c>
      <c r="D385" s="138">
        <f t="shared" si="36"/>
        <v>-31.310113302366972</v>
      </c>
      <c r="E385" s="142">
        <v>-3.6647568956881676E-2</v>
      </c>
      <c r="F385" s="143">
        <v>2.4828475522336232E-3</v>
      </c>
      <c r="G385" s="139">
        <v>912.10810388417588</v>
      </c>
      <c r="H385" s="139">
        <f t="shared" si="37"/>
        <v>-0.23261220215931644</v>
      </c>
      <c r="I385" s="141">
        <v>-3.4164721404648164E-2</v>
      </c>
      <c r="J385" s="144">
        <f t="shared" si="38"/>
        <v>-1.1102230246251565E-16</v>
      </c>
      <c r="K385" s="138">
        <v>912.34071608633508</v>
      </c>
      <c r="L385" s="138">
        <f t="shared" si="39"/>
        <v>0</v>
      </c>
      <c r="M385" s="142">
        <f t="shared" si="40"/>
        <v>-3.4164721404648289E-2</v>
      </c>
      <c r="N385" s="143">
        <f t="shared" si="41"/>
        <v>-2.3592239273284576E-16</v>
      </c>
    </row>
    <row r="386" spans="1:14">
      <c r="A386" s="139">
        <v>906.17803316810978</v>
      </c>
      <c r="B386" s="141">
        <f t="shared" si="35"/>
        <v>-6.7548042190437949E-3</v>
      </c>
      <c r="C386" s="138">
        <v>874.30646985441388</v>
      </c>
      <c r="D386" s="138">
        <f t="shared" si="36"/>
        <v>-31.871563313695901</v>
      </c>
      <c r="E386" s="142">
        <v>-7.6321218676249827E-3</v>
      </c>
      <c r="F386" s="143">
        <v>8.7731764858118774E-4</v>
      </c>
      <c r="G386" s="139">
        <v>905.94699221583528</v>
      </c>
      <c r="H386" s="139">
        <f t="shared" si="37"/>
        <v>-0.23104095227449761</v>
      </c>
      <c r="I386" s="141">
        <v>-6.7548042190434966E-3</v>
      </c>
      <c r="J386" s="144">
        <f t="shared" si="38"/>
        <v>2.9837243786801082E-16</v>
      </c>
      <c r="K386" s="138">
        <v>906.17803316811001</v>
      </c>
      <c r="L386" s="138">
        <f t="shared" si="39"/>
        <v>0</v>
      </c>
      <c r="M386" s="142">
        <f t="shared" si="40"/>
        <v>-6.754804219043422E-3</v>
      </c>
      <c r="N386" s="143">
        <f t="shared" si="41"/>
        <v>3.7296554733501353E-16</v>
      </c>
    </row>
    <row r="387" spans="1:14">
      <c r="A387" s="139">
        <v>918.55433026834714</v>
      </c>
      <c r="B387" s="141">
        <f t="shared" si="35"/>
        <v>1.3657688276737752E-2</v>
      </c>
      <c r="C387" s="138">
        <v>886.21890631811038</v>
      </c>
      <c r="D387" s="138">
        <f t="shared" si="36"/>
        <v>-32.335423950236759</v>
      </c>
      <c r="E387" s="142">
        <v>1.3625012366293161E-2</v>
      </c>
      <c r="F387" s="143">
        <v>3.2675910444590617E-5</v>
      </c>
      <c r="G387" s="139">
        <v>918.32013383076719</v>
      </c>
      <c r="H387" s="139">
        <f t="shared" si="37"/>
        <v>-0.23419643757995345</v>
      </c>
      <c r="I387" s="141">
        <v>1.3657688276737608E-2</v>
      </c>
      <c r="J387" s="144">
        <f t="shared" si="38"/>
        <v>-1.4398204850607499E-16</v>
      </c>
      <c r="K387" s="138">
        <v>918.55433026834714</v>
      </c>
      <c r="L387" s="138">
        <f t="shared" si="39"/>
        <v>0</v>
      </c>
      <c r="M387" s="142">
        <f t="shared" si="40"/>
        <v>1.3657688276737497E-2</v>
      </c>
      <c r="N387" s="143">
        <f t="shared" si="41"/>
        <v>-2.5500435096859064E-16</v>
      </c>
    </row>
    <row r="388" spans="1:14">
      <c r="A388" s="139">
        <v>910.92662452707282</v>
      </c>
      <c r="B388" s="141">
        <f t="shared" si="35"/>
        <v>-8.3040332944116241E-3</v>
      </c>
      <c r="C388" s="138">
        <v>878.36433899201734</v>
      </c>
      <c r="D388" s="138">
        <f t="shared" si="36"/>
        <v>-32.56228553505548</v>
      </c>
      <c r="E388" s="142">
        <v>-8.8630103353647387E-3</v>
      </c>
      <c r="F388" s="143">
        <v>5.589770409531146E-4</v>
      </c>
      <c r="G388" s="139">
        <v>910.69437286450807</v>
      </c>
      <c r="H388" s="139">
        <f t="shared" si="37"/>
        <v>-0.23225166256474949</v>
      </c>
      <c r="I388" s="141">
        <v>-8.3040332944115079E-3</v>
      </c>
      <c r="J388" s="144">
        <f t="shared" si="38"/>
        <v>1.1622647289044608E-16</v>
      </c>
      <c r="K388" s="138">
        <v>910.92662452707293</v>
      </c>
      <c r="L388" s="138">
        <f t="shared" si="39"/>
        <v>0</v>
      </c>
      <c r="M388" s="142">
        <f t="shared" si="40"/>
        <v>-8.304033294411501E-3</v>
      </c>
      <c r="N388" s="143">
        <f t="shared" si="41"/>
        <v>1.231653667943533E-16</v>
      </c>
    </row>
    <row r="389" spans="1:14">
      <c r="A389" s="139">
        <v>898.076966269286</v>
      </c>
      <c r="B389" s="141">
        <f t="shared" si="35"/>
        <v>-1.4106139739255058E-2</v>
      </c>
      <c r="C389" s="138">
        <v>865.15141700098457</v>
      </c>
      <c r="D389" s="138">
        <f t="shared" si="36"/>
        <v>-32.925549268301438</v>
      </c>
      <c r="E389" s="142">
        <v>-1.5042643928595162E-2</v>
      </c>
      <c r="F389" s="143">
        <v>9.3650418934010382E-4</v>
      </c>
      <c r="G389" s="139">
        <v>897.84799078112803</v>
      </c>
      <c r="H389" s="139">
        <f t="shared" si="37"/>
        <v>-0.22897548815797109</v>
      </c>
      <c r="I389" s="141">
        <v>-1.4106139739255097E-2</v>
      </c>
      <c r="J389" s="144">
        <f t="shared" si="38"/>
        <v>-3.8163916471489756E-17</v>
      </c>
      <c r="K389" s="138">
        <v>898.076966269286</v>
      </c>
      <c r="L389" s="138">
        <f t="shared" si="39"/>
        <v>0</v>
      </c>
      <c r="M389" s="142">
        <f t="shared" si="40"/>
        <v>-1.4106139739255182E-2</v>
      </c>
      <c r="N389" s="143">
        <f t="shared" si="41"/>
        <v>-1.231653667943533E-16</v>
      </c>
    </row>
    <row r="390" spans="1:14">
      <c r="A390" s="139">
        <v>915.4415312639544</v>
      </c>
      <c r="B390" s="141">
        <f t="shared" si="35"/>
        <v>1.933527486714505E-2</v>
      </c>
      <c r="C390" s="138">
        <v>882.38956176098179</v>
      </c>
      <c r="D390" s="138">
        <f t="shared" si="36"/>
        <v>-33.051969502972611</v>
      </c>
      <c r="E390" s="142">
        <v>1.9925003208978862E-2</v>
      </c>
      <c r="F390" s="143">
        <v>-5.8972834183381243E-4</v>
      </c>
      <c r="G390" s="139">
        <v>915.20812847179491</v>
      </c>
      <c r="H390" s="139">
        <f t="shared" si="37"/>
        <v>-0.23340279215949522</v>
      </c>
      <c r="I390" s="141">
        <v>1.9335274867144883E-2</v>
      </c>
      <c r="J390" s="144">
        <f t="shared" si="38"/>
        <v>-1.6653345369377348E-16</v>
      </c>
      <c r="K390" s="138">
        <v>915.4415312639544</v>
      </c>
      <c r="L390" s="138">
        <f t="shared" si="39"/>
        <v>0</v>
      </c>
      <c r="M390" s="142">
        <f t="shared" si="40"/>
        <v>1.933527486714505E-2</v>
      </c>
      <c r="N390" s="143">
        <f t="shared" si="41"/>
        <v>0</v>
      </c>
    </row>
    <row r="391" spans="1:14">
      <c r="A391" s="139">
        <v>897.60959702512287</v>
      </c>
      <c r="B391" s="141">
        <f t="shared" si="35"/>
        <v>-1.9479053145219336E-2</v>
      </c>
      <c r="C391" s="138">
        <v>865.08612426370587</v>
      </c>
      <c r="D391" s="138">
        <f t="shared" si="36"/>
        <v>-32.523472761416997</v>
      </c>
      <c r="E391" s="142">
        <v>-1.9609748627061625E-2</v>
      </c>
      <c r="F391" s="143">
        <v>1.3069548184228841E-4</v>
      </c>
      <c r="G391" s="139">
        <v>897.38074069835648</v>
      </c>
      <c r="H391" s="139">
        <f t="shared" si="37"/>
        <v>-0.22885632676639034</v>
      </c>
      <c r="I391" s="141">
        <v>-1.9479053145218913E-2</v>
      </c>
      <c r="J391" s="144">
        <f t="shared" si="38"/>
        <v>4.2327252813834093E-16</v>
      </c>
      <c r="K391" s="138">
        <v>897.60959702512321</v>
      </c>
      <c r="L391" s="138">
        <f t="shared" si="39"/>
        <v>0</v>
      </c>
      <c r="M391" s="142">
        <f t="shared" si="40"/>
        <v>-1.9479053145218965E-2</v>
      </c>
      <c r="N391" s="143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79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56" t="s">
        <v>218</v>
      </c>
      <c r="C1" s="257"/>
      <c r="D1" s="257"/>
      <c r="E1" s="258"/>
      <c r="F1" s="186"/>
      <c r="G1" s="256" t="s">
        <v>219</v>
      </c>
      <c r="H1" s="257"/>
      <c r="I1" s="257"/>
      <c r="J1" s="257"/>
      <c r="K1" s="257"/>
      <c r="L1" s="258"/>
      <c r="N1" s="256" t="s">
        <v>220</v>
      </c>
      <c r="O1" s="257"/>
      <c r="P1" s="257"/>
      <c r="Q1" s="257"/>
      <c r="R1" s="257"/>
      <c r="S1" s="258"/>
    </row>
    <row r="2" spans="1:19">
      <c r="B2" s="176"/>
      <c r="C2" s="177"/>
      <c r="D2" s="177"/>
      <c r="E2" s="178"/>
      <c r="F2" s="187"/>
      <c r="G2" s="176"/>
      <c r="H2" s="177"/>
      <c r="I2" s="177"/>
      <c r="J2" s="177"/>
      <c r="K2" s="177"/>
      <c r="L2" s="178"/>
      <c r="N2" s="176"/>
      <c r="O2" s="177"/>
      <c r="P2" s="177"/>
      <c r="Q2" s="177"/>
      <c r="R2" s="177"/>
      <c r="S2" s="178"/>
    </row>
    <row r="3" spans="1:19">
      <c r="A3" s="172" t="s">
        <v>91</v>
      </c>
      <c r="B3" s="179" t="s">
        <v>180</v>
      </c>
      <c r="C3" s="170" t="s">
        <v>181</v>
      </c>
      <c r="D3" s="170" t="s">
        <v>179</v>
      </c>
      <c r="E3" s="180" t="s">
        <v>182</v>
      </c>
      <c r="F3" s="188"/>
      <c r="G3" s="192" t="s">
        <v>180</v>
      </c>
      <c r="H3" s="169" t="s">
        <v>181</v>
      </c>
      <c r="I3" s="169" t="s">
        <v>179</v>
      </c>
      <c r="J3" s="169" t="s">
        <v>182</v>
      </c>
      <c r="K3" s="169" t="s">
        <v>216</v>
      </c>
      <c r="L3" s="193" t="s">
        <v>217</v>
      </c>
      <c r="M3" s="171"/>
      <c r="N3" s="192" t="s">
        <v>180</v>
      </c>
      <c r="O3" s="169" t="s">
        <v>181</v>
      </c>
      <c r="P3" s="169" t="s">
        <v>179</v>
      </c>
      <c r="Q3" s="169" t="s">
        <v>182</v>
      </c>
      <c r="R3" s="169" t="s">
        <v>216</v>
      </c>
      <c r="S3" s="193" t="s">
        <v>217</v>
      </c>
    </row>
    <row r="4" spans="1:19">
      <c r="A4" s="173">
        <v>20171228</v>
      </c>
      <c r="B4" s="181">
        <v>428439</v>
      </c>
      <c r="C4" s="114">
        <v>428439</v>
      </c>
      <c r="D4" s="114">
        <v>1000</v>
      </c>
      <c r="E4" s="182"/>
      <c r="F4" s="189"/>
      <c r="G4" s="194">
        <v>358670266316400</v>
      </c>
      <c r="H4" s="151">
        <v>358670266316400</v>
      </c>
      <c r="I4" s="82">
        <v>1000</v>
      </c>
      <c r="J4" s="82"/>
      <c r="K4" s="82"/>
      <c r="L4" s="195"/>
      <c r="N4" s="194">
        <v>35781784900764</v>
      </c>
      <c r="O4" s="151">
        <v>35781784900764</v>
      </c>
      <c r="P4" s="82">
        <v>1000</v>
      </c>
      <c r="Q4" s="82"/>
      <c r="R4" s="82"/>
      <c r="S4" s="195"/>
    </row>
    <row r="5" spans="1:19">
      <c r="A5" s="203">
        <v>20180102</v>
      </c>
      <c r="B5" s="181">
        <v>428439</v>
      </c>
      <c r="C5" s="114">
        <v>432270.81167424738</v>
      </c>
      <c r="D5" s="114">
        <v>1008.9436574967436</v>
      </c>
      <c r="E5" s="182">
        <v>8.94365749674364E-3</v>
      </c>
      <c r="F5" s="189"/>
      <c r="G5" s="194">
        <v>358670266316400</v>
      </c>
      <c r="H5" s="151">
        <v>361878350547357</v>
      </c>
      <c r="I5" s="82">
        <v>1008.9443829952913</v>
      </c>
      <c r="J5" s="82">
        <v>8.9443829952913344E-3</v>
      </c>
      <c r="K5" s="152">
        <f t="shared" ref="K5:K68" si="0">(I5-D5)/I5</f>
        <v>7.1906693760557398E-7</v>
      </c>
      <c r="L5" s="196">
        <f>(J5-E5)</f>
        <v>7.2549854769447808E-7</v>
      </c>
      <c r="N5" s="194">
        <v>35781784900764</v>
      </c>
      <c r="O5" s="151">
        <v>36101804929538.594</v>
      </c>
      <c r="P5" s="82">
        <v>1008.9436574967439</v>
      </c>
      <c r="Q5" s="82">
        <v>8.9436574967438672E-3</v>
      </c>
      <c r="R5" s="152">
        <f>(P5-D5)/P5</f>
        <v>2.2535814934142235E-16</v>
      </c>
      <c r="S5" s="196">
        <f>Q5-E5</f>
        <v>2.2724877535296173E-16</v>
      </c>
    </row>
    <row r="6" spans="1:19">
      <c r="A6" s="173">
        <v>20180103</v>
      </c>
      <c r="B6" s="181">
        <v>428439</v>
      </c>
      <c r="C6" s="114">
        <v>437420.2705572003</v>
      </c>
      <c r="D6" s="114">
        <v>1020.9627754644192</v>
      </c>
      <c r="E6" s="182">
        <v>1.191257596831107E-2</v>
      </c>
      <c r="F6" s="189"/>
      <c r="G6" s="194">
        <v>358670266316400</v>
      </c>
      <c r="H6" s="151">
        <v>366189360100483.19</v>
      </c>
      <c r="I6" s="82">
        <v>1020.9638057297179</v>
      </c>
      <c r="J6" s="82">
        <v>1.1912869467337817E-2</v>
      </c>
      <c r="K6" s="152">
        <f t="shared" si="0"/>
        <v>1.0091105021817533E-6</v>
      </c>
      <c r="L6" s="196">
        <f t="shared" ref="L6:L69" si="1">(J6-E6)</f>
        <v>2.9349902674717654E-7</v>
      </c>
      <c r="N6" s="194">
        <v>35781784900764</v>
      </c>
      <c r="O6" s="151">
        <v>36531870423354.867</v>
      </c>
      <c r="P6" s="82">
        <v>1020.9627754644192</v>
      </c>
      <c r="Q6" s="82">
        <v>1.1912575968310843E-2</v>
      </c>
      <c r="R6" s="152">
        <f t="shared" ref="R6:R69" si="2">(P6-D6)/P6</f>
        <v>0</v>
      </c>
      <c r="S6" s="196">
        <f t="shared" ref="S6:S69" si="3">Q6-E6</f>
        <v>-2.2724877535296173E-16</v>
      </c>
    </row>
    <row r="7" spans="1:19">
      <c r="A7" s="173">
        <v>20180104</v>
      </c>
      <c r="B7" s="181">
        <v>428439</v>
      </c>
      <c r="C7" s="114">
        <v>437855.93006888335</v>
      </c>
      <c r="D7" s="114">
        <v>1021.9796285326111</v>
      </c>
      <c r="E7" s="182">
        <v>9.9597467471748496E-4</v>
      </c>
      <c r="F7" s="189"/>
      <c r="G7" s="194">
        <v>358670266316400</v>
      </c>
      <c r="H7" s="151">
        <v>366554036639842.37</v>
      </c>
      <c r="I7" s="82">
        <v>1021.9805516760838</v>
      </c>
      <c r="J7" s="82">
        <v>9.9586874741279942E-4</v>
      </c>
      <c r="K7" s="152">
        <f t="shared" si="0"/>
        <v>9.0328868902505327E-7</v>
      </c>
      <c r="L7" s="196">
        <f t="shared" si="1"/>
        <v>-1.059273046855394E-7</v>
      </c>
      <c r="N7" s="194">
        <v>35781784900764</v>
      </c>
      <c r="O7" s="151">
        <v>36568255241116.578</v>
      </c>
      <c r="P7" s="82">
        <v>1021.9796285326108</v>
      </c>
      <c r="Q7" s="82">
        <v>9.9597467471726226E-4</v>
      </c>
      <c r="R7" s="152">
        <f t="shared" si="2"/>
        <v>-2.2248356923679785E-16</v>
      </c>
      <c r="S7" s="196">
        <f t="shared" si="3"/>
        <v>-2.2269512622852261E-16</v>
      </c>
    </row>
    <row r="8" spans="1:19">
      <c r="A8" s="173">
        <v>20180105</v>
      </c>
      <c r="B8" s="181">
        <v>428439</v>
      </c>
      <c r="C8" s="114">
        <v>448880.53397366195</v>
      </c>
      <c r="D8" s="114">
        <v>1047.7116555067628</v>
      </c>
      <c r="E8" s="182">
        <v>2.5178610469074162E-2</v>
      </c>
      <c r="F8" s="189"/>
      <c r="G8" s="194">
        <v>358670266316400</v>
      </c>
      <c r="H8" s="151">
        <v>375783696238546.5</v>
      </c>
      <c r="I8" s="82">
        <v>1047.7135450839125</v>
      </c>
      <c r="J8" s="82">
        <v>2.5179533373336459E-2</v>
      </c>
      <c r="K8" s="152">
        <f t="shared" si="0"/>
        <v>1.8035245975720307E-6</v>
      </c>
      <c r="L8" s="196">
        <f t="shared" si="1"/>
        <v>9.2290426229740818E-7</v>
      </c>
      <c r="N8" s="194">
        <v>35781784900764</v>
      </c>
      <c r="O8" s="151">
        <v>37488993095366.336</v>
      </c>
      <c r="P8" s="82">
        <v>1047.7116555067628</v>
      </c>
      <c r="Q8" s="82">
        <v>2.5178610469074388E-2</v>
      </c>
      <c r="R8" s="152">
        <f t="shared" si="2"/>
        <v>0</v>
      </c>
      <c r="S8" s="196">
        <f t="shared" si="3"/>
        <v>2.2551405187698492E-16</v>
      </c>
    </row>
    <row r="9" spans="1:19">
      <c r="A9" s="173">
        <v>20180108</v>
      </c>
      <c r="B9" s="181">
        <v>428439</v>
      </c>
      <c r="C9" s="114">
        <v>458866.14286763384</v>
      </c>
      <c r="D9" s="114">
        <v>1071.0186114420812</v>
      </c>
      <c r="E9" s="182">
        <v>2.2245582372609211E-2</v>
      </c>
      <c r="F9" s="189"/>
      <c r="G9" s="194">
        <v>358670266316400</v>
      </c>
      <c r="H9" s="151">
        <v>384143039794364.37</v>
      </c>
      <c r="I9" s="82">
        <v>1071.0200311265658</v>
      </c>
      <c r="J9" s="82">
        <v>2.2245093758701536E-2</v>
      </c>
      <c r="K9" s="152">
        <f t="shared" si="0"/>
        <v>1.325544287928989E-6</v>
      </c>
      <c r="L9" s="196">
        <f t="shared" si="1"/>
        <v>-4.8861390767457324E-7</v>
      </c>
      <c r="N9" s="194">
        <v>35781784900764</v>
      </c>
      <c r="O9" s="151">
        <v>38322957579335.484</v>
      </c>
      <c r="P9" s="82">
        <v>1071.0186114420812</v>
      </c>
      <c r="Q9" s="82">
        <v>2.2245582372609211E-2</v>
      </c>
      <c r="R9" s="152">
        <f t="shared" si="2"/>
        <v>0</v>
      </c>
      <c r="S9" s="196">
        <f t="shared" si="3"/>
        <v>0</v>
      </c>
    </row>
    <row r="10" spans="1:19">
      <c r="A10" s="173">
        <v>20180109</v>
      </c>
      <c r="B10" s="181">
        <v>428439</v>
      </c>
      <c r="C10" s="114">
        <v>449037.09823197359</v>
      </c>
      <c r="D10" s="114">
        <v>1048.0770850272118</v>
      </c>
      <c r="E10" s="182">
        <v>-2.1420287350543507E-2</v>
      </c>
      <c r="F10" s="189"/>
      <c r="G10" s="194">
        <v>358670266316400</v>
      </c>
      <c r="H10" s="151">
        <v>375914144642773.62</v>
      </c>
      <c r="I10" s="82">
        <v>1048.0772451630044</v>
      </c>
      <c r="J10" s="82">
        <v>-2.1421434984207285E-2</v>
      </c>
      <c r="K10" s="152">
        <f t="shared" si="0"/>
        <v>1.5279006709765584E-7</v>
      </c>
      <c r="L10" s="196">
        <f t="shared" si="1"/>
        <v>-1.147633663777653E-6</v>
      </c>
      <c r="N10" s="194">
        <v>35781784900764</v>
      </c>
      <c r="O10" s="151">
        <v>37502068815863.437</v>
      </c>
      <c r="P10" s="82">
        <v>1048.0770850272118</v>
      </c>
      <c r="Q10" s="82">
        <v>-2.1420287350543507E-2</v>
      </c>
      <c r="R10" s="152">
        <f t="shared" si="2"/>
        <v>0</v>
      </c>
      <c r="S10" s="196">
        <f t="shared" si="3"/>
        <v>0</v>
      </c>
    </row>
    <row r="11" spans="1:19">
      <c r="A11" s="173">
        <v>20180110</v>
      </c>
      <c r="B11" s="181">
        <v>428439</v>
      </c>
      <c r="C11" s="114">
        <v>448087.22054651612</v>
      </c>
      <c r="D11" s="114">
        <v>1045.8600186876454</v>
      </c>
      <c r="E11" s="182">
        <v>-2.1153657218913528E-3</v>
      </c>
      <c r="F11" s="189"/>
      <c r="G11" s="194">
        <v>358670266316400</v>
      </c>
      <c r="H11" s="151">
        <v>375118848722321.56</v>
      </c>
      <c r="I11" s="82">
        <v>1045.8598996087717</v>
      </c>
      <c r="J11" s="82">
        <v>-2.1156318052567031E-3</v>
      </c>
      <c r="K11" s="152">
        <f t="shared" si="0"/>
        <v>-1.1385738542938029E-7</v>
      </c>
      <c r="L11" s="196">
        <f t="shared" si="1"/>
        <v>-2.6608336535028157E-7</v>
      </c>
      <c r="N11" s="194">
        <v>35781784900764</v>
      </c>
      <c r="O11" s="151">
        <v>37422738224990.352</v>
      </c>
      <c r="P11" s="82">
        <v>1045.8600186876456</v>
      </c>
      <c r="Q11" s="82">
        <v>-2.1153657218911355E-3</v>
      </c>
      <c r="R11" s="152">
        <f t="shared" si="2"/>
        <v>2.1740354481524456E-16</v>
      </c>
      <c r="S11" s="196">
        <f t="shared" si="3"/>
        <v>2.1727411536609509E-16</v>
      </c>
    </row>
    <row r="12" spans="1:19">
      <c r="A12" s="173">
        <v>20180111</v>
      </c>
      <c r="B12" s="181">
        <v>428439</v>
      </c>
      <c r="C12" s="114">
        <v>454462.64282282593</v>
      </c>
      <c r="D12" s="114">
        <v>1060.7406020993092</v>
      </c>
      <c r="E12" s="182">
        <v>1.4228083248020211E-2</v>
      </c>
      <c r="F12" s="189"/>
      <c r="G12" s="194">
        <v>358670266316400</v>
      </c>
      <c r="H12" s="151">
        <v>380456631125812.31</v>
      </c>
      <c r="I12" s="82">
        <v>1060.7420431951655</v>
      </c>
      <c r="J12" s="82">
        <v>1.4229576630637439E-2</v>
      </c>
      <c r="K12" s="152">
        <f t="shared" si="0"/>
        <v>1.358573336045696E-6</v>
      </c>
      <c r="L12" s="196">
        <f t="shared" si="1"/>
        <v>1.493382617227812E-6</v>
      </c>
      <c r="N12" s="194">
        <v>35781784900764</v>
      </c>
      <c r="O12" s="151">
        <v>37955192059824.383</v>
      </c>
      <c r="P12" s="82">
        <v>1060.7406020993094</v>
      </c>
      <c r="Q12" s="82">
        <v>1.4228083248020208E-2</v>
      </c>
      <c r="R12" s="152">
        <f t="shared" si="2"/>
        <v>2.143537024916717E-16</v>
      </c>
      <c r="S12" s="196">
        <f t="shared" si="3"/>
        <v>0</v>
      </c>
    </row>
    <row r="13" spans="1:19">
      <c r="A13" s="173">
        <v>20180112</v>
      </c>
      <c r="B13" s="181">
        <v>428439</v>
      </c>
      <c r="C13" s="114">
        <v>471130.47205420211</v>
      </c>
      <c r="D13" s="114">
        <v>1099.6442248586195</v>
      </c>
      <c r="E13" s="182">
        <v>3.6675906137953303E-2</v>
      </c>
      <c r="F13" s="189"/>
      <c r="G13" s="194">
        <v>358670266316400</v>
      </c>
      <c r="H13" s="151">
        <v>394410120770875.44</v>
      </c>
      <c r="I13" s="82">
        <v>1099.6454342913041</v>
      </c>
      <c r="J13" s="82">
        <v>3.6675637913770175E-2</v>
      </c>
      <c r="K13" s="152">
        <f t="shared" si="0"/>
        <v>1.0998387724836063E-6</v>
      </c>
      <c r="L13" s="196">
        <f t="shared" si="1"/>
        <v>-2.6822418312810736E-7</v>
      </c>
      <c r="N13" s="194">
        <v>35781784900764</v>
      </c>
      <c r="O13" s="151">
        <v>39347233121258.484</v>
      </c>
      <c r="P13" s="82">
        <v>1099.6442248586195</v>
      </c>
      <c r="Q13" s="82">
        <v>3.6675906137953081E-2</v>
      </c>
      <c r="R13" s="152">
        <f t="shared" si="2"/>
        <v>0</v>
      </c>
      <c r="S13" s="196">
        <f t="shared" si="3"/>
        <v>-2.2204460492503131E-16</v>
      </c>
    </row>
    <row r="14" spans="1:19">
      <c r="A14" s="173">
        <v>20180115</v>
      </c>
      <c r="B14" s="181">
        <v>428439</v>
      </c>
      <c r="C14" s="114">
        <v>515903.36762621591</v>
      </c>
      <c r="D14" s="114">
        <v>1204.1466057623511</v>
      </c>
      <c r="E14" s="182">
        <v>9.503290113415308E-2</v>
      </c>
      <c r="F14" s="189"/>
      <c r="G14" s="194">
        <v>358670266316400</v>
      </c>
      <c r="H14" s="151">
        <v>431891751046678.81</v>
      </c>
      <c r="I14" s="82">
        <v>1204.1470721347353</v>
      </c>
      <c r="J14" s="82">
        <v>9.5032120886110891E-2</v>
      </c>
      <c r="K14" s="152">
        <f t="shared" si="0"/>
        <v>3.8730516806917314E-7</v>
      </c>
      <c r="L14" s="196">
        <f t="shared" si="1"/>
        <v>-7.802480421897906E-7</v>
      </c>
      <c r="N14" s="194">
        <v>35781784900764</v>
      </c>
      <c r="O14" s="151">
        <v>43086514836373.516</v>
      </c>
      <c r="P14" s="82">
        <v>1204.1466057623511</v>
      </c>
      <c r="Q14" s="82">
        <v>9.503290113415308E-2</v>
      </c>
      <c r="R14" s="152">
        <f t="shared" si="2"/>
        <v>0</v>
      </c>
      <c r="S14" s="196">
        <f t="shared" si="3"/>
        <v>0</v>
      </c>
    </row>
    <row r="15" spans="1:19">
      <c r="A15" s="204">
        <v>20180116</v>
      </c>
      <c r="B15" s="181">
        <v>428439</v>
      </c>
      <c r="C15" s="114">
        <v>516201.3680959522</v>
      </c>
      <c r="D15" s="114">
        <v>1204.8421551164861</v>
      </c>
      <c r="E15" s="182">
        <v>5.7762846384857495E-4</v>
      </c>
      <c r="F15" s="189"/>
      <c r="G15" s="205">
        <v>358670266316400</v>
      </c>
      <c r="H15" s="88">
        <v>432141554441899.44</v>
      </c>
      <c r="I15" s="84">
        <v>1204.843543012531</v>
      </c>
      <c r="J15" s="84">
        <v>5.7839353174774693E-4</v>
      </c>
      <c r="K15" s="206">
        <f t="shared" si="0"/>
        <v>1.1519305165706218E-6</v>
      </c>
      <c r="L15" s="196">
        <f t="shared" si="1"/>
        <v>7.6506789917197247E-7</v>
      </c>
      <c r="N15" s="194">
        <v>35781784900764</v>
      </c>
      <c r="O15" s="151">
        <v>43111402833751.047</v>
      </c>
      <c r="P15" s="82">
        <v>1204.8421551164863</v>
      </c>
      <c r="Q15" s="82">
        <v>5.7762846384876371E-4</v>
      </c>
      <c r="R15" s="152">
        <f t="shared" si="2"/>
        <v>1.8871656712679443E-16</v>
      </c>
      <c r="S15" s="196">
        <f t="shared" si="3"/>
        <v>1.8875959822972632E-16</v>
      </c>
    </row>
    <row r="16" spans="1:19">
      <c r="A16" s="173">
        <v>20180117</v>
      </c>
      <c r="B16" s="181">
        <v>428439</v>
      </c>
      <c r="C16" s="114">
        <v>521217.24949578766</v>
      </c>
      <c r="D16" s="114">
        <v>1216.5494959510868</v>
      </c>
      <c r="E16" s="182">
        <v>9.7169083808067921E-3</v>
      </c>
      <c r="F16" s="189"/>
      <c r="G16" s="194">
        <v>358670266316400</v>
      </c>
      <c r="H16" s="151">
        <v>436340317153107.75</v>
      </c>
      <c r="I16" s="82">
        <v>1216.5500130088603</v>
      </c>
      <c r="J16" s="82">
        <v>9.7161744063956092E-3</v>
      </c>
      <c r="K16" s="152">
        <f t="shared" si="0"/>
        <v>4.2501974273215262E-7</v>
      </c>
      <c r="L16" s="196">
        <f t="shared" si="1"/>
        <v>-7.3397441118297491E-7</v>
      </c>
      <c r="N16" s="194">
        <v>35781784900764</v>
      </c>
      <c r="O16" s="151">
        <v>43530312385254.656</v>
      </c>
      <c r="P16" s="82">
        <v>1216.549495951087</v>
      </c>
      <c r="Q16" s="82">
        <v>9.7169083808067904E-3</v>
      </c>
      <c r="R16" s="152">
        <f t="shared" si="2"/>
        <v>1.8690047236053758E-16</v>
      </c>
      <c r="S16" s="196">
        <f t="shared" si="3"/>
        <v>0</v>
      </c>
    </row>
    <row r="17" spans="1:19">
      <c r="A17" s="173">
        <v>20180118</v>
      </c>
      <c r="B17" s="181">
        <v>428439</v>
      </c>
      <c r="C17" s="114">
        <v>525460.13032863324</v>
      </c>
      <c r="D17" s="114">
        <v>1226.4526112903661</v>
      </c>
      <c r="E17" s="182">
        <v>8.1403308062999759E-3</v>
      </c>
      <c r="F17" s="189"/>
      <c r="G17" s="194">
        <v>358670266316400</v>
      </c>
      <c r="H17" s="151">
        <v>439892212245297.62</v>
      </c>
      <c r="I17" s="82">
        <v>1226.4529668518658</v>
      </c>
      <c r="J17" s="82">
        <v>8.1401945971072125E-3</v>
      </c>
      <c r="K17" s="152">
        <f t="shared" si="0"/>
        <v>2.8991042400790174E-7</v>
      </c>
      <c r="L17" s="196">
        <f t="shared" si="1"/>
        <v>-1.362091927633452E-7</v>
      </c>
      <c r="N17" s="194">
        <v>35781784900764</v>
      </c>
      <c r="O17" s="151">
        <v>43884663528172.203</v>
      </c>
      <c r="P17" s="82">
        <v>1226.4526112903661</v>
      </c>
      <c r="Q17" s="82">
        <v>8.1403308062997868E-3</v>
      </c>
      <c r="R17" s="152">
        <f t="shared" si="2"/>
        <v>0</v>
      </c>
      <c r="S17" s="196">
        <f t="shared" si="3"/>
        <v>-1.8908485888147197E-16</v>
      </c>
    </row>
    <row r="18" spans="1:19">
      <c r="A18" s="173">
        <v>20180119</v>
      </c>
      <c r="B18" s="181">
        <v>428439</v>
      </c>
      <c r="C18" s="114">
        <v>502979.02808786498</v>
      </c>
      <c r="D18" s="114">
        <v>1173.980492177101</v>
      </c>
      <c r="E18" s="182">
        <v>-4.2783649877885216E-2</v>
      </c>
      <c r="F18" s="189"/>
      <c r="G18" s="194">
        <v>358670266316400</v>
      </c>
      <c r="H18" s="151">
        <v>421072282739165.25</v>
      </c>
      <c r="I18" s="82">
        <v>1173.9815710503237</v>
      </c>
      <c r="J18" s="82">
        <v>-4.2783047715420193E-2</v>
      </c>
      <c r="K18" s="152">
        <f t="shared" si="0"/>
        <v>9.1898650651763346E-7</v>
      </c>
      <c r="L18" s="196">
        <f t="shared" si="1"/>
        <v>6.0216246502292625E-7</v>
      </c>
      <c r="N18" s="194">
        <v>35781784900764</v>
      </c>
      <c r="O18" s="151">
        <v>42007117448774.086</v>
      </c>
      <c r="P18" s="82">
        <v>1173.980492177101</v>
      </c>
      <c r="Q18" s="82">
        <v>-4.2783649877885216E-2</v>
      </c>
      <c r="R18" s="152">
        <f t="shared" si="2"/>
        <v>0</v>
      </c>
      <c r="S18" s="196">
        <f t="shared" si="3"/>
        <v>0</v>
      </c>
    </row>
    <row r="19" spans="1:19">
      <c r="A19" s="173">
        <v>20180122</v>
      </c>
      <c r="B19" s="181">
        <v>428439</v>
      </c>
      <c r="C19" s="114">
        <v>498658.25816163735</v>
      </c>
      <c r="D19" s="114">
        <v>1163.8955794445355</v>
      </c>
      <c r="E19" s="182">
        <v>-8.5903580168214047E-3</v>
      </c>
      <c r="F19" s="189"/>
      <c r="G19" s="194">
        <v>358670266316400</v>
      </c>
      <c r="H19" s="151">
        <v>417455289640283.25</v>
      </c>
      <c r="I19" s="82">
        <v>1163.8971190102113</v>
      </c>
      <c r="J19" s="82">
        <v>-8.5899577035865853E-3</v>
      </c>
      <c r="K19" s="152">
        <f t="shared" si="0"/>
        <v>1.3227678380146487E-6</v>
      </c>
      <c r="L19" s="196">
        <f t="shared" si="1"/>
        <v>4.0031323481938552E-7</v>
      </c>
      <c r="N19" s="194">
        <v>35781784900764</v>
      </c>
      <c r="O19" s="151">
        <v>41646261270634.453</v>
      </c>
      <c r="P19" s="82">
        <v>1163.8955794445355</v>
      </c>
      <c r="Q19" s="82">
        <v>-8.5903580168214047E-3</v>
      </c>
      <c r="R19" s="152">
        <f t="shared" si="2"/>
        <v>0</v>
      </c>
      <c r="S19" s="196">
        <f t="shared" si="3"/>
        <v>0</v>
      </c>
    </row>
    <row r="20" spans="1:19">
      <c r="A20" s="173">
        <v>20180123</v>
      </c>
      <c r="B20" s="181">
        <v>428439</v>
      </c>
      <c r="C20" s="114">
        <v>511384.81500313431</v>
      </c>
      <c r="D20" s="114">
        <v>1193.6000574250579</v>
      </c>
      <c r="E20" s="182">
        <v>2.5521600481289493E-2</v>
      </c>
      <c r="F20" s="189"/>
      <c r="G20" s="194">
        <v>358670266316400</v>
      </c>
      <c r="H20" s="151">
        <v>428109307118537.25</v>
      </c>
      <c r="I20" s="82">
        <v>1193.6013305905926</v>
      </c>
      <c r="J20" s="82">
        <v>2.5521337835806339E-2</v>
      </c>
      <c r="K20" s="152">
        <f t="shared" si="0"/>
        <v>1.0666589438891632E-6</v>
      </c>
      <c r="L20" s="196">
        <f t="shared" si="1"/>
        <v>-2.6264548315391156E-7</v>
      </c>
      <c r="N20" s="194">
        <v>35781784900764</v>
      </c>
      <c r="O20" s="151">
        <v>42709140512322.977</v>
      </c>
      <c r="P20" s="82">
        <v>1193.6000574250579</v>
      </c>
      <c r="Q20" s="82">
        <v>2.5521600481289493E-2</v>
      </c>
      <c r="R20" s="152">
        <f t="shared" si="2"/>
        <v>0</v>
      </c>
      <c r="S20" s="196">
        <f t="shared" si="3"/>
        <v>0</v>
      </c>
    </row>
    <row r="21" spans="1:19">
      <c r="A21" s="173">
        <v>20180124</v>
      </c>
      <c r="B21" s="181">
        <v>428439</v>
      </c>
      <c r="C21" s="114">
        <v>539608.10118911532</v>
      </c>
      <c r="D21" s="114">
        <v>1259.4747471381347</v>
      </c>
      <c r="E21" s="182">
        <v>5.5189918351032631E-2</v>
      </c>
      <c r="F21" s="189"/>
      <c r="G21" s="194">
        <v>358670266316400</v>
      </c>
      <c r="H21" s="151">
        <v>451736282489873.31</v>
      </c>
      <c r="I21" s="82">
        <v>1259.4751361167343</v>
      </c>
      <c r="J21" s="82">
        <v>5.5189118709801907E-2</v>
      </c>
      <c r="K21" s="152">
        <f t="shared" si="0"/>
        <v>3.088418250399393E-7</v>
      </c>
      <c r="L21" s="196">
        <f t="shared" si="1"/>
        <v>-7.9964123072401305E-7</v>
      </c>
      <c r="N21" s="194">
        <v>35781784900764</v>
      </c>
      <c r="O21" s="151">
        <v>45066254490040.859</v>
      </c>
      <c r="P21" s="82">
        <v>1259.4747471381345</v>
      </c>
      <c r="Q21" s="82">
        <v>5.5189918351032437E-2</v>
      </c>
      <c r="R21" s="152">
        <f t="shared" si="2"/>
        <v>-1.8053055526511051E-16</v>
      </c>
      <c r="S21" s="196">
        <f t="shared" si="3"/>
        <v>-1.9428902930940239E-16</v>
      </c>
    </row>
    <row r="22" spans="1:19">
      <c r="A22" s="173">
        <v>20180125</v>
      </c>
      <c r="B22" s="181">
        <v>428439</v>
      </c>
      <c r="C22" s="114">
        <v>536122.10523512401</v>
      </c>
      <c r="D22" s="114">
        <v>1251.3382423988573</v>
      </c>
      <c r="E22" s="182">
        <v>-6.4602365055478062E-3</v>
      </c>
      <c r="F22" s="189"/>
      <c r="G22" s="194">
        <v>358670266316400</v>
      </c>
      <c r="H22" s="151">
        <v>448817780387855.75</v>
      </c>
      <c r="I22" s="82">
        <v>1251.3381301363086</v>
      </c>
      <c r="J22" s="82">
        <v>-6.4606324865722521E-3</v>
      </c>
      <c r="K22" s="152">
        <f t="shared" si="0"/>
        <v>-8.9713999820459183E-8</v>
      </c>
      <c r="L22" s="196">
        <f t="shared" si="1"/>
        <v>-3.9598102444596273E-7</v>
      </c>
      <c r="N22" s="194">
        <v>35781784900764</v>
      </c>
      <c r="O22" s="151">
        <v>44775115827616</v>
      </c>
      <c r="P22" s="82">
        <v>1251.3382423988576</v>
      </c>
      <c r="Q22" s="82">
        <v>-6.4602365055474462E-3</v>
      </c>
      <c r="R22" s="152">
        <f t="shared" si="2"/>
        <v>1.8170440871953939E-16</v>
      </c>
      <c r="S22" s="196">
        <f t="shared" si="3"/>
        <v>3.5995512126518747E-16</v>
      </c>
    </row>
    <row r="23" spans="1:19">
      <c r="A23" s="173">
        <v>20180126</v>
      </c>
      <c r="B23" s="181">
        <v>428439</v>
      </c>
      <c r="C23" s="114">
        <v>538590.23540388176</v>
      </c>
      <c r="D23" s="114">
        <v>1257.0989928645192</v>
      </c>
      <c r="E23" s="182">
        <v>4.6036717095917518E-3</v>
      </c>
      <c r="F23" s="189"/>
      <c r="G23" s="194">
        <v>358670266316400</v>
      </c>
      <c r="H23" s="151">
        <v>450884702499158.62</v>
      </c>
      <c r="I23" s="82">
        <v>1257.100866290968</v>
      </c>
      <c r="J23" s="82">
        <v>4.6052589750715436E-3</v>
      </c>
      <c r="K23" s="152">
        <f t="shared" si="0"/>
        <v>1.4902753621813635E-6</v>
      </c>
      <c r="L23" s="196">
        <f t="shared" si="1"/>
        <v>1.5872654797917385E-6</v>
      </c>
      <c r="N23" s="194">
        <v>35781784900764</v>
      </c>
      <c r="O23" s="151">
        <v>44981245761645.281</v>
      </c>
      <c r="P23" s="82">
        <v>1257.098992864519</v>
      </c>
      <c r="Q23" s="82">
        <v>4.6036717095913875E-3</v>
      </c>
      <c r="R23" s="152">
        <f t="shared" si="2"/>
        <v>-1.8087173463175046E-16</v>
      </c>
      <c r="S23" s="196">
        <f t="shared" si="3"/>
        <v>-3.6429192995512949E-16</v>
      </c>
    </row>
    <row r="24" spans="1:19">
      <c r="A24" s="173">
        <v>20180129</v>
      </c>
      <c r="B24" s="181">
        <v>428439</v>
      </c>
      <c r="C24" s="114">
        <v>559650.21832596697</v>
      </c>
      <c r="D24" s="114">
        <v>1306.254141957121</v>
      </c>
      <c r="E24" s="182">
        <v>3.9102051128521831E-2</v>
      </c>
      <c r="F24" s="189"/>
      <c r="G24" s="194">
        <v>358670266316400</v>
      </c>
      <c r="H24" s="151">
        <v>468514601677999.37</v>
      </c>
      <c r="I24" s="82">
        <v>1306.2543669697461</v>
      </c>
      <c r="J24" s="82">
        <v>3.9100681573630405E-2</v>
      </c>
      <c r="K24" s="152">
        <f t="shared" si="0"/>
        <v>1.7225789313382479E-7</v>
      </c>
      <c r="L24" s="196">
        <f t="shared" si="1"/>
        <v>-1.3695548914255395E-6</v>
      </c>
      <c r="N24" s="194">
        <v>35781784900764</v>
      </c>
      <c r="O24" s="151">
        <v>46740104733241.75</v>
      </c>
      <c r="P24" s="82">
        <v>1306.2541419571212</v>
      </c>
      <c r="Q24" s="82">
        <v>3.9102051128522199E-2</v>
      </c>
      <c r="R24" s="152">
        <f t="shared" si="2"/>
        <v>1.7406541969127457E-16</v>
      </c>
      <c r="S24" s="196">
        <f t="shared" si="3"/>
        <v>3.677613769070831E-16</v>
      </c>
    </row>
    <row r="25" spans="1:19">
      <c r="A25" s="173">
        <v>20180130</v>
      </c>
      <c r="B25" s="181">
        <v>428439</v>
      </c>
      <c r="C25" s="114">
        <v>557601.17184810049</v>
      </c>
      <c r="D25" s="114">
        <v>1301.4715556896092</v>
      </c>
      <c r="E25" s="182">
        <v>-3.6612984517286635E-3</v>
      </c>
      <c r="F25" s="189"/>
      <c r="G25" s="194">
        <v>358670266316400</v>
      </c>
      <c r="H25" s="151">
        <v>466799461903632.06</v>
      </c>
      <c r="I25" s="82">
        <v>1301.4724267437496</v>
      </c>
      <c r="J25" s="82">
        <v>-3.660803245458014E-3</v>
      </c>
      <c r="K25" s="152">
        <f t="shared" si="0"/>
        <v>6.6928359177070572E-7</v>
      </c>
      <c r="L25" s="196">
        <f t="shared" si="1"/>
        <v>4.952062706495286E-7</v>
      </c>
      <c r="N25" s="194">
        <v>35781784900764</v>
      </c>
      <c r="O25" s="151">
        <v>46568975260148.297</v>
      </c>
      <c r="P25" s="82">
        <v>1301.4715556896092</v>
      </c>
      <c r="Q25" s="82">
        <v>-3.6612984517288365E-3</v>
      </c>
      <c r="R25" s="152">
        <f t="shared" si="2"/>
        <v>0</v>
      </c>
      <c r="S25" s="196">
        <f t="shared" si="3"/>
        <v>-1.7303866672868651E-16</v>
      </c>
    </row>
    <row r="26" spans="1:19">
      <c r="A26" s="173">
        <v>20180131</v>
      </c>
      <c r="B26" s="181">
        <v>428439</v>
      </c>
      <c r="C26" s="114">
        <v>536219.64540427714</v>
      </c>
      <c r="D26" s="114">
        <v>1251.5659064750807</v>
      </c>
      <c r="E26" s="182">
        <v>-3.834555507291515E-2</v>
      </c>
      <c r="F26" s="189"/>
      <c r="G26" s="194">
        <v>358670266316400</v>
      </c>
      <c r="H26" s="151">
        <v>448899968654677.25</v>
      </c>
      <c r="I26" s="82">
        <v>1251.5672772793532</v>
      </c>
      <c r="J26" s="82">
        <v>-3.834514542060468E-2</v>
      </c>
      <c r="K26" s="152">
        <f t="shared" si="0"/>
        <v>1.0952701443767143E-6</v>
      </c>
      <c r="L26" s="196">
        <f t="shared" si="1"/>
        <v>4.0965231046935502E-7</v>
      </c>
      <c r="N26" s="194">
        <v>35781784900764</v>
      </c>
      <c r="O26" s="151">
        <v>44783262054621.055</v>
      </c>
      <c r="P26" s="82">
        <v>1251.5659064750807</v>
      </c>
      <c r="Q26" s="82">
        <v>-3.834555507291515E-2</v>
      </c>
      <c r="R26" s="152">
        <f t="shared" si="2"/>
        <v>0</v>
      </c>
      <c r="S26" s="196">
        <f t="shared" si="3"/>
        <v>0</v>
      </c>
    </row>
    <row r="27" spans="1:19">
      <c r="A27" s="173">
        <v>20180201</v>
      </c>
      <c r="B27" s="181">
        <v>428439</v>
      </c>
      <c r="C27" s="114">
        <v>514496.47825000191</v>
      </c>
      <c r="D27" s="114">
        <v>1200.8628492037417</v>
      </c>
      <c r="E27" s="182">
        <v>-4.0511695795660899E-2</v>
      </c>
      <c r="F27" s="189"/>
      <c r="G27" s="194">
        <v>358670266316400</v>
      </c>
      <c r="H27" s="151">
        <v>430713944049195.69</v>
      </c>
      <c r="I27" s="82">
        <v>1200.8632565857649</v>
      </c>
      <c r="J27" s="82">
        <v>-4.0512421197051653E-2</v>
      </c>
      <c r="K27" s="152">
        <f t="shared" si="0"/>
        <v>3.3924097602827132E-7</v>
      </c>
      <c r="L27" s="196">
        <f t="shared" si="1"/>
        <v>-7.2540139075399912E-7</v>
      </c>
      <c r="N27" s="194">
        <v>35781784900764</v>
      </c>
      <c r="O27" s="151">
        <v>42969016165526.891</v>
      </c>
      <c r="P27" s="82">
        <v>1200.8628492037419</v>
      </c>
      <c r="Q27" s="82">
        <v>-4.0511695795660718E-2</v>
      </c>
      <c r="R27" s="152">
        <f t="shared" si="2"/>
        <v>1.8934191826651737E-16</v>
      </c>
      <c r="S27" s="196">
        <f t="shared" si="3"/>
        <v>1.8041124150158794E-16</v>
      </c>
    </row>
    <row r="28" spans="1:19">
      <c r="A28" s="173">
        <v>20180202</v>
      </c>
      <c r="B28" s="181">
        <v>428439</v>
      </c>
      <c r="C28" s="114">
        <v>518506.1979828754</v>
      </c>
      <c r="D28" s="114">
        <v>1210.2217538153047</v>
      </c>
      <c r="E28" s="182">
        <v>7.7934833422223645E-3</v>
      </c>
      <c r="F28" s="189"/>
      <c r="G28" s="194">
        <v>358670266316400</v>
      </c>
      <c r="H28" s="151">
        <v>434070545121309.12</v>
      </c>
      <c r="I28" s="82">
        <v>1210.221715837451</v>
      </c>
      <c r="J28" s="82">
        <v>7.7931098319167563E-3</v>
      </c>
      <c r="K28" s="152">
        <f t="shared" si="0"/>
        <v>-3.1380905838225751E-8</v>
      </c>
      <c r="L28" s="196">
        <f t="shared" si="1"/>
        <v>-3.7351030560822673E-7</v>
      </c>
      <c r="N28" s="194">
        <v>35781784900764</v>
      </c>
      <c r="O28" s="151">
        <v>43303894477244.602</v>
      </c>
      <c r="P28" s="82">
        <v>1210.2217538153047</v>
      </c>
      <c r="Q28" s="82">
        <v>7.7934833422221737E-3</v>
      </c>
      <c r="R28" s="152">
        <f t="shared" si="2"/>
        <v>0</v>
      </c>
      <c r="S28" s="196">
        <f t="shared" si="3"/>
        <v>-1.9081958235744878E-16</v>
      </c>
    </row>
    <row r="29" spans="1:19">
      <c r="A29" s="173">
        <v>20180205</v>
      </c>
      <c r="B29" s="181">
        <v>428439</v>
      </c>
      <c r="C29" s="114">
        <v>484948.87355067593</v>
      </c>
      <c r="D29" s="114">
        <v>1131.8971278307436</v>
      </c>
      <c r="E29" s="182">
        <v>-6.4719234915119953E-2</v>
      </c>
      <c r="F29" s="189"/>
      <c r="G29" s="194">
        <v>358670266316400</v>
      </c>
      <c r="H29" s="151">
        <v>405977917781160.62</v>
      </c>
      <c r="I29" s="82">
        <v>1131.8973327524961</v>
      </c>
      <c r="J29" s="82">
        <v>-6.4719036239368644E-2</v>
      </c>
      <c r="K29" s="152">
        <f t="shared" si="0"/>
        <v>1.8104270295024663E-7</v>
      </c>
      <c r="L29" s="196">
        <f t="shared" si="1"/>
        <v>1.98675751308941E-7</v>
      </c>
      <c r="N29" s="194">
        <v>35781784900764</v>
      </c>
      <c r="O29" s="151">
        <v>40501299557832.234</v>
      </c>
      <c r="P29" s="82">
        <v>1131.8971278307436</v>
      </c>
      <c r="Q29" s="82">
        <v>-6.4719234915119953E-2</v>
      </c>
      <c r="R29" s="152">
        <f t="shared" si="2"/>
        <v>0</v>
      </c>
      <c r="S29" s="196">
        <f t="shared" si="3"/>
        <v>0</v>
      </c>
    </row>
    <row r="30" spans="1:19">
      <c r="A30" s="173">
        <v>20180206</v>
      </c>
      <c r="B30" s="181">
        <v>428439</v>
      </c>
      <c r="C30" s="114">
        <v>495758.402488188</v>
      </c>
      <c r="D30" s="114">
        <v>1157.127158097624</v>
      </c>
      <c r="E30" s="182">
        <v>2.2290038243345741E-2</v>
      </c>
      <c r="F30" s="189"/>
      <c r="G30" s="194">
        <v>358670266316400</v>
      </c>
      <c r="H30" s="151">
        <v>415027583474208.37</v>
      </c>
      <c r="I30" s="82">
        <v>1157.1284894524624</v>
      </c>
      <c r="J30" s="82">
        <v>2.2291029380385855E-2</v>
      </c>
      <c r="K30" s="152">
        <f t="shared" si="0"/>
        <v>1.1505678500879772E-6</v>
      </c>
      <c r="L30" s="196">
        <f t="shared" si="1"/>
        <v>9.9113704011416504E-7</v>
      </c>
      <c r="N30" s="194">
        <v>35781784900764</v>
      </c>
      <c r="O30" s="151">
        <v>41404075073881.531</v>
      </c>
      <c r="P30" s="82">
        <v>1157.1271580976243</v>
      </c>
      <c r="Q30" s="82">
        <v>2.2290038243345942E-2</v>
      </c>
      <c r="R30" s="152">
        <f t="shared" si="2"/>
        <v>1.9649843481078252E-16</v>
      </c>
      <c r="S30" s="196">
        <f t="shared" si="3"/>
        <v>2.0122792321330962E-16</v>
      </c>
    </row>
    <row r="31" spans="1:19">
      <c r="A31" s="173">
        <v>20180207</v>
      </c>
      <c r="B31" s="181">
        <v>428439</v>
      </c>
      <c r="C31" s="114">
        <v>468832.12929631083</v>
      </c>
      <c r="D31" s="114">
        <v>1094.2797674728743</v>
      </c>
      <c r="E31" s="182">
        <v>-5.431329667179715E-2</v>
      </c>
      <c r="F31" s="189"/>
      <c r="G31" s="194">
        <v>358670266316400</v>
      </c>
      <c r="H31" s="151">
        <v>392486310606794.62</v>
      </c>
      <c r="I31" s="82">
        <v>1094.2817051373975</v>
      </c>
      <c r="J31" s="82">
        <v>-5.4312710202825618E-2</v>
      </c>
      <c r="K31" s="152">
        <f t="shared" si="0"/>
        <v>1.770718192687076E-6</v>
      </c>
      <c r="L31" s="196">
        <f t="shared" si="1"/>
        <v>5.8646897153208366E-7</v>
      </c>
      <c r="N31" s="194">
        <v>35781784900764</v>
      </c>
      <c r="O31" s="151">
        <v>39155283260972.445</v>
      </c>
      <c r="P31" s="82">
        <v>1094.2797674728745</v>
      </c>
      <c r="Q31" s="82">
        <v>-5.4313296671797143E-2</v>
      </c>
      <c r="R31" s="152">
        <f t="shared" si="2"/>
        <v>2.0778386131393798E-16</v>
      </c>
      <c r="S31" s="196">
        <f t="shared" si="3"/>
        <v>0</v>
      </c>
    </row>
    <row r="32" spans="1:19">
      <c r="A32" s="175">
        <v>20180208</v>
      </c>
      <c r="B32" s="181">
        <v>428439</v>
      </c>
      <c r="C32" s="114">
        <v>482061.39884896751</v>
      </c>
      <c r="D32" s="114">
        <v>1125.1576043473342</v>
      </c>
      <c r="E32" s="182">
        <v>2.8217497748102491E-2</v>
      </c>
      <c r="F32" s="189"/>
      <c r="G32" s="194">
        <v>300433232923985.75</v>
      </c>
      <c r="H32" s="151">
        <v>338035140055275.75</v>
      </c>
      <c r="I32" s="82">
        <v>1125.158947182131</v>
      </c>
      <c r="J32" s="82">
        <v>2.8216904202795375E-2</v>
      </c>
      <c r="K32" s="152">
        <f t="shared" si="0"/>
        <v>1.1934623105032843E-6</v>
      </c>
      <c r="L32" s="196">
        <f t="shared" si="1"/>
        <v>-5.9354530711555609E-7</v>
      </c>
      <c r="N32" s="194">
        <v>36572137565308.719</v>
      </c>
      <c r="O32" s="151">
        <v>41149418688843.906</v>
      </c>
      <c r="P32" s="82">
        <v>1125.1576043473342</v>
      </c>
      <c r="Q32" s="82">
        <v>2.8217497748102276E-2</v>
      </c>
      <c r="R32" s="152">
        <f t="shared" si="2"/>
        <v>0</v>
      </c>
      <c r="S32" s="196">
        <f t="shared" si="3"/>
        <v>-2.1510571102112408E-16</v>
      </c>
    </row>
    <row r="33" spans="1:19" s="80" customFormat="1">
      <c r="A33" s="174">
        <v>20180209</v>
      </c>
      <c r="B33" s="183">
        <v>428439</v>
      </c>
      <c r="C33" s="91">
        <v>471945.3098225845</v>
      </c>
      <c r="D33" s="91">
        <v>1101.5461006644691</v>
      </c>
      <c r="E33" s="184">
        <v>-2.0985063418347789E-2</v>
      </c>
      <c r="F33" s="185"/>
      <c r="G33" s="197">
        <v>295172618371615.62</v>
      </c>
      <c r="H33" s="92">
        <v>325125310268615.56</v>
      </c>
      <c r="I33" s="91">
        <v>1101.4751709092818</v>
      </c>
      <c r="J33" s="91">
        <v>-2.1049271600393226E-2</v>
      </c>
      <c r="K33" s="153">
        <f t="shared" si="0"/>
        <v>-6.4395237460281929E-5</v>
      </c>
      <c r="L33" s="207">
        <f t="shared" si="1"/>
        <v>-6.4208182045437379E-5</v>
      </c>
      <c r="M33" s="81" t="s">
        <v>221</v>
      </c>
      <c r="N33" s="197">
        <v>36572137565308.719</v>
      </c>
      <c r="O33" s="92">
        <v>40285895528030.367</v>
      </c>
      <c r="P33" s="91">
        <v>1101.5461006644691</v>
      </c>
      <c r="Q33" s="91">
        <v>-2.0985063418347789E-2</v>
      </c>
      <c r="R33" s="153">
        <f t="shared" si="2"/>
        <v>0</v>
      </c>
      <c r="S33" s="207">
        <f t="shared" si="3"/>
        <v>0</v>
      </c>
    </row>
    <row r="34" spans="1:19">
      <c r="A34" s="173">
        <v>20180212</v>
      </c>
      <c r="B34" s="181">
        <v>428439</v>
      </c>
      <c r="C34" s="114">
        <v>487363.24665944069</v>
      </c>
      <c r="D34" s="114">
        <v>1137.5324063856015</v>
      </c>
      <c r="E34" s="182">
        <v>3.2668905731158104E-2</v>
      </c>
      <c r="F34" s="189"/>
      <c r="G34" s="194">
        <v>295172618371615.62</v>
      </c>
      <c r="H34" s="151">
        <v>335746651349554.37</v>
      </c>
      <c r="I34" s="82">
        <v>1137.4586613140957</v>
      </c>
      <c r="J34" s="82">
        <v>3.2668453502323669E-2</v>
      </c>
      <c r="K34" s="152">
        <f t="shared" si="0"/>
        <v>-6.4833188241371174E-5</v>
      </c>
      <c r="L34" s="196">
        <f t="shared" si="1"/>
        <v>-4.5222883443551964E-7</v>
      </c>
      <c r="N34" s="194">
        <v>36572137565308.719</v>
      </c>
      <c r="O34" s="151">
        <v>41601991651330.883</v>
      </c>
      <c r="P34" s="82">
        <v>1137.5324063856017</v>
      </c>
      <c r="Q34" s="82">
        <v>3.2668905731158313E-2</v>
      </c>
      <c r="R34" s="152">
        <f t="shared" si="2"/>
        <v>1.9988325094463878E-16</v>
      </c>
      <c r="S34" s="196">
        <f t="shared" si="3"/>
        <v>2.0816681711721685E-16</v>
      </c>
    </row>
    <row r="35" spans="1:19">
      <c r="A35" s="173">
        <v>20180213</v>
      </c>
      <c r="B35" s="181">
        <v>428439</v>
      </c>
      <c r="C35" s="114">
        <v>474358.7194238886</v>
      </c>
      <c r="D35" s="114">
        <v>1107.1791303403486</v>
      </c>
      <c r="E35" s="182">
        <v>-2.6683438533146895E-2</v>
      </c>
      <c r="F35" s="189"/>
      <c r="G35" s="194">
        <v>295172618371615.62</v>
      </c>
      <c r="H35" s="151">
        <v>326787500809550.37</v>
      </c>
      <c r="I35" s="82">
        <v>1107.1064200071985</v>
      </c>
      <c r="J35" s="82">
        <v>-2.6684258812387559E-2</v>
      </c>
      <c r="K35" s="152">
        <f t="shared" si="0"/>
        <v>-6.5676010757507555E-5</v>
      </c>
      <c r="L35" s="196">
        <f t="shared" si="1"/>
        <v>-8.2027924066391256E-7</v>
      </c>
      <c r="N35" s="194">
        <v>36572137565308.719</v>
      </c>
      <c r="O35" s="151">
        <v>40491907464246.102</v>
      </c>
      <c r="P35" s="82">
        <v>1107.1791303403486</v>
      </c>
      <c r="Q35" s="82">
        <v>-2.6683438533147089E-2</v>
      </c>
      <c r="R35" s="152">
        <f t="shared" si="2"/>
        <v>0</v>
      </c>
      <c r="S35" s="196">
        <f t="shared" si="3"/>
        <v>-1.9428902930940239E-16</v>
      </c>
    </row>
    <row r="36" spans="1:19">
      <c r="A36" s="173">
        <v>20180214</v>
      </c>
      <c r="B36" s="181">
        <v>428439</v>
      </c>
      <c r="C36" s="114">
        <v>485827.07254212641</v>
      </c>
      <c r="D36" s="114">
        <v>1133.9468921879809</v>
      </c>
      <c r="E36" s="182">
        <v>2.4176541188419845E-2</v>
      </c>
      <c r="F36" s="189"/>
      <c r="G36" s="194">
        <v>295172618371615.62</v>
      </c>
      <c r="H36" s="151">
        <v>334687541886382.94</v>
      </c>
      <c r="I36" s="82">
        <v>1133.8705593112261</v>
      </c>
      <c r="J36" s="82">
        <v>2.4174856924642864E-2</v>
      </c>
      <c r="K36" s="152">
        <f t="shared" si="0"/>
        <v>-6.7320626792861875E-5</v>
      </c>
      <c r="L36" s="196">
        <f t="shared" si="1"/>
        <v>-1.6842637769812208E-6</v>
      </c>
      <c r="N36" s="194">
        <v>36572137565308.719</v>
      </c>
      <c r="O36" s="151">
        <v>41470861732853.141</v>
      </c>
      <c r="P36" s="82">
        <v>1133.9468921879811</v>
      </c>
      <c r="Q36" s="82">
        <v>2.417654118842005E-2</v>
      </c>
      <c r="R36" s="152">
        <f t="shared" si="2"/>
        <v>2.0051527722299977E-16</v>
      </c>
      <c r="S36" s="196">
        <f t="shared" si="3"/>
        <v>2.0469737016526324E-16</v>
      </c>
    </row>
    <row r="37" spans="1:19">
      <c r="A37" s="173">
        <v>20180219</v>
      </c>
      <c r="B37" s="181">
        <v>428439</v>
      </c>
      <c r="C37" s="114">
        <v>497148.4545619745</v>
      </c>
      <c r="D37" s="114">
        <v>1160.3716154737886</v>
      </c>
      <c r="E37" s="182">
        <v>2.3303316467335123E-2</v>
      </c>
      <c r="F37" s="189"/>
      <c r="G37" s="194">
        <v>295172618371615.62</v>
      </c>
      <c r="H37" s="151">
        <v>342487055511988.94</v>
      </c>
      <c r="I37" s="82">
        <v>1160.2941268786847</v>
      </c>
      <c r="J37" s="82">
        <v>2.330386599287812E-2</v>
      </c>
      <c r="K37" s="152">
        <f t="shared" si="0"/>
        <v>-6.6783579532837464E-5</v>
      </c>
      <c r="L37" s="196">
        <f t="shared" si="1"/>
        <v>5.4952554299700362E-7</v>
      </c>
      <c r="N37" s="194">
        <v>36572137565308.719</v>
      </c>
      <c r="O37" s="151">
        <v>42437270347986.906</v>
      </c>
      <c r="P37" s="82">
        <v>1160.3716154737886</v>
      </c>
      <c r="Q37" s="82">
        <v>2.3303316467334915E-2</v>
      </c>
      <c r="R37" s="152">
        <f t="shared" si="2"/>
        <v>0</v>
      </c>
      <c r="S37" s="196">
        <f t="shared" si="3"/>
        <v>-2.0816681711721685E-16</v>
      </c>
    </row>
    <row r="38" spans="1:19">
      <c r="A38" s="173">
        <v>20180220</v>
      </c>
      <c r="B38" s="181">
        <v>428439</v>
      </c>
      <c r="C38" s="114">
        <v>488737.39554835076</v>
      </c>
      <c r="D38" s="114">
        <v>1140.7397448606471</v>
      </c>
      <c r="E38" s="182">
        <v>-1.6918606376911099E-2</v>
      </c>
      <c r="F38" s="189"/>
      <c r="G38" s="194">
        <v>295172618371615.62</v>
      </c>
      <c r="H38" s="151">
        <v>336693168037199.19</v>
      </c>
      <c r="I38" s="82">
        <v>1140.665316094158</v>
      </c>
      <c r="J38" s="82">
        <v>-1.6917099147377615E-2</v>
      </c>
      <c r="K38" s="152">
        <f t="shared" si="0"/>
        <v>-6.5250310883406976E-5</v>
      </c>
      <c r="L38" s="196">
        <f t="shared" si="1"/>
        <v>1.5072295334837837E-6</v>
      </c>
      <c r="N38" s="194">
        <v>36572137565308.719</v>
      </c>
      <c r="O38" s="151">
        <v>41719290875258.758</v>
      </c>
      <c r="P38" s="82">
        <v>1140.7397448606471</v>
      </c>
      <c r="Q38" s="82">
        <v>-1.6918606376911099E-2</v>
      </c>
      <c r="R38" s="152">
        <f t="shared" si="2"/>
        <v>0</v>
      </c>
      <c r="S38" s="196">
        <f t="shared" si="3"/>
        <v>0</v>
      </c>
    </row>
    <row r="39" spans="1:19">
      <c r="A39" s="173">
        <v>20180221</v>
      </c>
      <c r="B39" s="181">
        <v>428439</v>
      </c>
      <c r="C39" s="114">
        <v>494483.88944671385</v>
      </c>
      <c r="D39" s="114">
        <v>1154.1523751262464</v>
      </c>
      <c r="E39" s="182">
        <v>1.1757835497559356E-2</v>
      </c>
      <c r="F39" s="189"/>
      <c r="G39" s="194">
        <v>295172618371615.62</v>
      </c>
      <c r="H39" s="151">
        <v>340651573940833.37</v>
      </c>
      <c r="I39" s="82">
        <v>1154.0757940899543</v>
      </c>
      <c r="J39" s="82">
        <v>1.1756715845201817E-2</v>
      </c>
      <c r="K39" s="152">
        <f t="shared" si="0"/>
        <v>-6.6357024975506596E-5</v>
      </c>
      <c r="L39" s="196">
        <f t="shared" si="1"/>
        <v>-1.1196523575385947E-6</v>
      </c>
      <c r="N39" s="194">
        <v>36572137565308.719</v>
      </c>
      <c r="O39" s="151">
        <v>42209819434444.875</v>
      </c>
      <c r="P39" s="82">
        <v>1154.1523751262464</v>
      </c>
      <c r="Q39" s="82">
        <v>1.1757835497559356E-2</v>
      </c>
      <c r="R39" s="152">
        <f t="shared" si="2"/>
        <v>0</v>
      </c>
      <c r="S39" s="196">
        <f t="shared" si="3"/>
        <v>0</v>
      </c>
    </row>
    <row r="40" spans="1:19">
      <c r="A40" s="173">
        <v>20180222</v>
      </c>
      <c r="B40" s="181">
        <v>428439</v>
      </c>
      <c r="C40" s="114">
        <v>492332.32045972766</v>
      </c>
      <c r="D40" s="114">
        <v>1149.1304957292114</v>
      </c>
      <c r="E40" s="182">
        <v>-4.3511407204665847E-3</v>
      </c>
      <c r="F40" s="189"/>
      <c r="G40" s="194">
        <v>295172618371615.62</v>
      </c>
      <c r="H40" s="151">
        <v>339169476652179.06</v>
      </c>
      <c r="I40" s="82">
        <v>1149.0546735780633</v>
      </c>
      <c r="J40" s="82">
        <v>-4.3507718796324066E-3</v>
      </c>
      <c r="K40" s="152">
        <f t="shared" si="0"/>
        <v>-6.5986547804489963E-5</v>
      </c>
      <c r="L40" s="196">
        <f t="shared" si="1"/>
        <v>3.688408341780483E-7</v>
      </c>
      <c r="N40" s="194">
        <v>36572137565308.719</v>
      </c>
      <c r="O40" s="151">
        <v>42026158570300.125</v>
      </c>
      <c r="P40" s="82">
        <v>1149.1304957292114</v>
      </c>
      <c r="Q40" s="82">
        <v>-4.3511407204665847E-3</v>
      </c>
      <c r="R40" s="152">
        <f t="shared" si="2"/>
        <v>0</v>
      </c>
      <c r="S40" s="196">
        <f t="shared" si="3"/>
        <v>0</v>
      </c>
    </row>
    <row r="41" spans="1:19">
      <c r="A41" s="173">
        <v>20180223</v>
      </c>
      <c r="B41" s="181">
        <v>428439</v>
      </c>
      <c r="C41" s="114">
        <v>498640.85543235624</v>
      </c>
      <c r="D41" s="114">
        <v>1163.8549605249668</v>
      </c>
      <c r="E41" s="182">
        <v>1.2813570652314527E-2</v>
      </c>
      <c r="F41" s="189"/>
      <c r="G41" s="194">
        <v>295172618371615.62</v>
      </c>
      <c r="H41" s="151">
        <v>343514720330212.56</v>
      </c>
      <c r="I41" s="82">
        <v>1163.7756992003076</v>
      </c>
      <c r="J41" s="82">
        <v>1.2811423129592421E-2</v>
      </c>
      <c r="K41" s="152">
        <f t="shared" si="0"/>
        <v>-6.8107045639200823E-5</v>
      </c>
      <c r="L41" s="196">
        <f t="shared" si="1"/>
        <v>-2.1475227221061377E-6</v>
      </c>
      <c r="N41" s="194">
        <v>36572137565308.719</v>
      </c>
      <c r="O41" s="151">
        <v>42564663722386.031</v>
      </c>
      <c r="P41" s="82">
        <v>1163.8549605249666</v>
      </c>
      <c r="Q41" s="82">
        <v>1.2813570652314329E-2</v>
      </c>
      <c r="R41" s="152">
        <f t="shared" si="2"/>
        <v>-1.9536255216945009E-16</v>
      </c>
      <c r="S41" s="196">
        <f t="shared" si="3"/>
        <v>-1.9775847626135601E-16</v>
      </c>
    </row>
    <row r="42" spans="1:19">
      <c r="A42" s="173">
        <v>20180226</v>
      </c>
      <c r="B42" s="181">
        <v>428439</v>
      </c>
      <c r="C42" s="114">
        <v>502572.21336554678</v>
      </c>
      <c r="D42" s="114">
        <v>1173.0309644209485</v>
      </c>
      <c r="E42" s="182">
        <v>7.884147258214012E-3</v>
      </c>
      <c r="F42" s="189"/>
      <c r="G42" s="194">
        <v>295172618371615.62</v>
      </c>
      <c r="H42" s="151">
        <v>346222879056963.19</v>
      </c>
      <c r="I42" s="82">
        <v>1172.9505296493201</v>
      </c>
      <c r="J42" s="82">
        <v>7.8836759139385513E-3</v>
      </c>
      <c r="K42" s="152">
        <f t="shared" si="0"/>
        <v>-6.8574734905920377E-5</v>
      </c>
      <c r="L42" s="196">
        <f t="shared" si="1"/>
        <v>-4.7134427546072222E-7</v>
      </c>
      <c r="N42" s="194">
        <v>36572137565308.719</v>
      </c>
      <c r="O42" s="151">
        <v>42900249799169.687</v>
      </c>
      <c r="P42" s="82">
        <v>1173.0309644209485</v>
      </c>
      <c r="Q42" s="82">
        <v>7.884147258214208E-3</v>
      </c>
      <c r="R42" s="152">
        <f t="shared" si="2"/>
        <v>0</v>
      </c>
      <c r="S42" s="196">
        <f t="shared" si="3"/>
        <v>1.960237527853792E-16</v>
      </c>
    </row>
    <row r="43" spans="1:19">
      <c r="A43" s="173">
        <v>20180227</v>
      </c>
      <c r="B43" s="181">
        <v>428439</v>
      </c>
      <c r="C43" s="114">
        <v>510401.92820770782</v>
      </c>
      <c r="D43" s="114">
        <v>1191.3059460219724</v>
      </c>
      <c r="E43" s="182">
        <v>1.5579283203359526E-2</v>
      </c>
      <c r="F43" s="189"/>
      <c r="G43" s="194">
        <v>295172618371615.62</v>
      </c>
      <c r="H43" s="151">
        <v>351615303450365.87</v>
      </c>
      <c r="I43" s="82">
        <v>1191.2192444886273</v>
      </c>
      <c r="J43" s="82">
        <v>1.5575008815392295E-2</v>
      </c>
      <c r="K43" s="152">
        <f t="shared" si="0"/>
        <v>-7.2783858845706234E-5</v>
      </c>
      <c r="L43" s="196">
        <f t="shared" si="1"/>
        <v>-4.2743879672315493E-6</v>
      </c>
      <c r="N43" s="194">
        <v>36572137565308.719</v>
      </c>
      <c r="O43" s="151">
        <v>43568604940285.82</v>
      </c>
      <c r="P43" s="82">
        <v>1191.3059460219724</v>
      </c>
      <c r="Q43" s="82">
        <v>1.5579283203359526E-2</v>
      </c>
      <c r="R43" s="152">
        <f t="shared" si="2"/>
        <v>0</v>
      </c>
      <c r="S43" s="196">
        <f t="shared" si="3"/>
        <v>0</v>
      </c>
    </row>
    <row r="44" spans="1:19">
      <c r="A44" s="173">
        <v>20180228</v>
      </c>
      <c r="B44" s="181">
        <v>428439</v>
      </c>
      <c r="C44" s="114">
        <v>517506.10246155993</v>
      </c>
      <c r="D44" s="114">
        <v>1207.8874763071522</v>
      </c>
      <c r="E44" s="182">
        <v>1.3918784121366162E-2</v>
      </c>
      <c r="F44" s="189"/>
      <c r="G44" s="194">
        <v>295172618371615.62</v>
      </c>
      <c r="H44" s="151">
        <v>356509561143031.25</v>
      </c>
      <c r="I44" s="82">
        <v>1207.8002462077759</v>
      </c>
      <c r="J44" s="82">
        <v>1.3919353465672555E-2</v>
      </c>
      <c r="K44" s="152">
        <f t="shared" si="0"/>
        <v>-7.2222289778578521E-5</v>
      </c>
      <c r="L44" s="196">
        <f t="shared" si="1"/>
        <v>5.6934430639303535E-7</v>
      </c>
      <c r="N44" s="194">
        <v>36572137565308.719</v>
      </c>
      <c r="O44" s="151">
        <v>44175026946918.734</v>
      </c>
      <c r="P44" s="82">
        <v>1207.8874763071519</v>
      </c>
      <c r="Q44" s="82">
        <v>1.3918784121365971E-2</v>
      </c>
      <c r="R44" s="152">
        <f t="shared" si="2"/>
        <v>-1.8824077565434874E-16</v>
      </c>
      <c r="S44" s="196">
        <f t="shared" si="3"/>
        <v>-1.9081958235744878E-16</v>
      </c>
    </row>
    <row r="45" spans="1:19">
      <c r="A45" s="173">
        <v>20180302</v>
      </c>
      <c r="B45" s="181">
        <v>428439</v>
      </c>
      <c r="C45" s="114">
        <v>525652.56304791279</v>
      </c>
      <c r="D45" s="114">
        <v>1226.901759755561</v>
      </c>
      <c r="E45" s="182">
        <v>1.5741767193862118E-2</v>
      </c>
      <c r="F45" s="189"/>
      <c r="G45" s="194">
        <v>295172618371615.62</v>
      </c>
      <c r="H45" s="151">
        <v>362120695455693.5</v>
      </c>
      <c r="I45" s="82">
        <v>1226.8099170357048</v>
      </c>
      <c r="J45" s="82">
        <v>1.5739085074386261E-2</v>
      </c>
      <c r="K45" s="152">
        <f t="shared" si="0"/>
        <v>-7.4863039971300051E-5</v>
      </c>
      <c r="L45" s="196">
        <f t="shared" si="1"/>
        <v>-2.6821194758566702E-6</v>
      </c>
      <c r="N45" s="194">
        <v>36572137565308.719</v>
      </c>
      <c r="O45" s="151">
        <v>44870419936899.727</v>
      </c>
      <c r="P45" s="82">
        <v>1226.901759755561</v>
      </c>
      <c r="Q45" s="82">
        <v>1.5741767193862308E-2</v>
      </c>
      <c r="R45" s="152">
        <f t="shared" si="2"/>
        <v>0</v>
      </c>
      <c r="S45" s="196">
        <f t="shared" si="3"/>
        <v>1.9081958235744878E-16</v>
      </c>
    </row>
    <row r="46" spans="1:19">
      <c r="A46" s="173">
        <v>20180305</v>
      </c>
      <c r="B46" s="181">
        <v>428439</v>
      </c>
      <c r="C46" s="114">
        <v>517104.7782305954</v>
      </c>
      <c r="D46" s="114">
        <v>1206.9507636573594</v>
      </c>
      <c r="E46" s="182">
        <v>-1.6261282486200426E-2</v>
      </c>
      <c r="F46" s="189"/>
      <c r="G46" s="194">
        <v>295172618371615.62</v>
      </c>
      <c r="H46" s="151">
        <v>356231647329628.87</v>
      </c>
      <c r="I46" s="82">
        <v>1206.8587164177313</v>
      </c>
      <c r="J46" s="82">
        <v>-1.6262666563847783E-2</v>
      </c>
      <c r="K46" s="152">
        <f t="shared" si="0"/>
        <v>-7.6270103845537882E-5</v>
      </c>
      <c r="L46" s="196">
        <f t="shared" si="1"/>
        <v>-1.3840776473574012E-6</v>
      </c>
      <c r="N46" s="194">
        <v>36572137565308.719</v>
      </c>
      <c r="O46" s="151">
        <v>44140769363031.359</v>
      </c>
      <c r="P46" s="82">
        <v>1206.9507636573594</v>
      </c>
      <c r="Q46" s="82">
        <v>-1.6261282486200426E-2</v>
      </c>
      <c r="R46" s="152">
        <f t="shared" si="2"/>
        <v>0</v>
      </c>
      <c r="S46" s="196">
        <f t="shared" si="3"/>
        <v>0</v>
      </c>
    </row>
    <row r="47" spans="1:19">
      <c r="A47" s="173">
        <v>20180306</v>
      </c>
      <c r="B47" s="181">
        <v>428439</v>
      </c>
      <c r="C47" s="114">
        <v>524522.11973244604</v>
      </c>
      <c r="D47" s="114">
        <v>1224.2632433845799</v>
      </c>
      <c r="E47" s="182">
        <v>1.4343981750141521E-2</v>
      </c>
      <c r="F47" s="189"/>
      <c r="G47" s="194">
        <v>295172618371615.62</v>
      </c>
      <c r="H47" s="151">
        <v>361341965336975.44</v>
      </c>
      <c r="I47" s="82">
        <v>1224.1716976676141</v>
      </c>
      <c r="J47" s="82">
        <v>1.4345491327495401E-2</v>
      </c>
      <c r="K47" s="152">
        <f t="shared" si="0"/>
        <v>-7.4781762346108049E-5</v>
      </c>
      <c r="L47" s="196">
        <f t="shared" si="1"/>
        <v>1.5095773538802149E-6</v>
      </c>
      <c r="N47" s="194">
        <v>36572137565308.719</v>
      </c>
      <c r="O47" s="151">
        <v>44773923753211.891</v>
      </c>
      <c r="P47" s="82">
        <v>1224.2632433845802</v>
      </c>
      <c r="Q47" s="82">
        <v>1.4343981750141708E-2</v>
      </c>
      <c r="R47" s="152">
        <f t="shared" si="2"/>
        <v>1.85722863666672E-16</v>
      </c>
      <c r="S47" s="196">
        <f t="shared" si="3"/>
        <v>1.8735013540549517E-16</v>
      </c>
    </row>
    <row r="48" spans="1:19">
      <c r="A48" s="173">
        <v>20180307</v>
      </c>
      <c r="B48" s="181">
        <v>428439</v>
      </c>
      <c r="C48" s="114">
        <v>503227.78960821813</v>
      </c>
      <c r="D48" s="114">
        <v>1174.5611151370863</v>
      </c>
      <c r="E48" s="182">
        <v>-4.0597582681717932E-2</v>
      </c>
      <c r="F48" s="189"/>
      <c r="G48" s="194">
        <v>295172618371615.62</v>
      </c>
      <c r="H48" s="151">
        <v>346674608717904.44</v>
      </c>
      <c r="I48" s="82">
        <v>1174.4809211315428</v>
      </c>
      <c r="J48" s="82">
        <v>-4.0591345667234428E-2</v>
      </c>
      <c r="K48" s="152">
        <f t="shared" si="0"/>
        <v>-6.8280381656798305E-5</v>
      </c>
      <c r="L48" s="196">
        <f t="shared" si="1"/>
        <v>6.2370144835038888E-6</v>
      </c>
      <c r="N48" s="194">
        <v>36572137565308.719</v>
      </c>
      <c r="O48" s="151">
        <v>42956210681655.93</v>
      </c>
      <c r="P48" s="82">
        <v>1174.5611151370863</v>
      </c>
      <c r="Q48" s="82">
        <v>-4.0597582681718113E-2</v>
      </c>
      <c r="R48" s="152">
        <f t="shared" si="2"/>
        <v>0</v>
      </c>
      <c r="S48" s="196">
        <f t="shared" si="3"/>
        <v>-1.8041124150158794E-16</v>
      </c>
    </row>
    <row r="49" spans="1:19">
      <c r="A49" s="173">
        <v>20180308</v>
      </c>
      <c r="B49" s="181">
        <v>428439</v>
      </c>
      <c r="C49" s="114">
        <v>520731.99418928486</v>
      </c>
      <c r="D49" s="114">
        <v>1215.4168835920279</v>
      </c>
      <c r="E49" s="182">
        <v>3.4783859203591345E-2</v>
      </c>
      <c r="F49" s="189"/>
      <c r="G49" s="194">
        <v>295172618371615.62</v>
      </c>
      <c r="H49" s="151">
        <v>358731728983782.19</v>
      </c>
      <c r="I49" s="82">
        <v>1215.3286133476888</v>
      </c>
      <c r="J49" s="82">
        <v>3.4779357826257136E-2</v>
      </c>
      <c r="K49" s="152">
        <f t="shared" si="0"/>
        <v>-7.2630762881475264E-5</v>
      </c>
      <c r="L49" s="196">
        <f t="shared" si="1"/>
        <v>-4.501377334209522E-6</v>
      </c>
      <c r="N49" s="194">
        <v>36572137565308.719</v>
      </c>
      <c r="O49" s="151">
        <v>44450393465926.461</v>
      </c>
      <c r="P49" s="82">
        <v>1215.4168835920279</v>
      </c>
      <c r="Q49" s="82">
        <v>3.4783859203591345E-2</v>
      </c>
      <c r="R49" s="152">
        <f t="shared" si="2"/>
        <v>0</v>
      </c>
      <c r="S49" s="196">
        <f t="shared" si="3"/>
        <v>0</v>
      </c>
    </row>
    <row r="50" spans="1:19">
      <c r="A50" s="173">
        <v>20180309</v>
      </c>
      <c r="B50" s="181">
        <v>428439</v>
      </c>
      <c r="C50" s="114">
        <v>520279.29621929163</v>
      </c>
      <c r="D50" s="114">
        <v>1214.3602618325867</v>
      </c>
      <c r="E50" s="182">
        <v>-8.6934925267656885E-4</v>
      </c>
      <c r="F50" s="189"/>
      <c r="G50" s="194">
        <v>295172618371615.62</v>
      </c>
      <c r="H50" s="151">
        <v>358422041171754.37</v>
      </c>
      <c r="I50" s="82">
        <v>1214.2794380761604</v>
      </c>
      <c r="J50" s="82">
        <v>-8.6328525470849679E-4</v>
      </c>
      <c r="K50" s="152">
        <f t="shared" si="0"/>
        <v>-6.6561084616858024E-5</v>
      </c>
      <c r="L50" s="196">
        <f t="shared" si="1"/>
        <v>6.0639979680720581E-6</v>
      </c>
      <c r="N50" s="194">
        <v>36572137565308.719</v>
      </c>
      <c r="O50" s="151">
        <v>44411750549585.672</v>
      </c>
      <c r="P50" s="82">
        <v>1214.3602618325865</v>
      </c>
      <c r="Q50" s="82">
        <v>-8.6934925267675588E-4</v>
      </c>
      <c r="R50" s="152">
        <f t="shared" si="2"/>
        <v>-1.8723741429096446E-16</v>
      </c>
      <c r="S50" s="196">
        <f t="shared" si="3"/>
        <v>-1.8702487475374951E-16</v>
      </c>
    </row>
    <row r="51" spans="1:19">
      <c r="A51" s="173">
        <v>20180312</v>
      </c>
      <c r="B51" s="181">
        <v>428439</v>
      </c>
      <c r="C51" s="114">
        <v>528639.94920305768</v>
      </c>
      <c r="D51" s="114">
        <v>1233.8744820220795</v>
      </c>
      <c r="E51" s="182">
        <v>1.6069547730460109E-2</v>
      </c>
      <c r="F51" s="189"/>
      <c r="G51" s="194">
        <v>295172618371615.62</v>
      </c>
      <c r="H51" s="151">
        <v>364182724933692.56</v>
      </c>
      <c r="I51" s="82">
        <v>1233.7957597245513</v>
      </c>
      <c r="J51" s="82">
        <v>1.6072347959141517E-2</v>
      </c>
      <c r="K51" s="152">
        <f t="shared" si="0"/>
        <v>-6.380496683322775E-5</v>
      </c>
      <c r="L51" s="196">
        <f t="shared" si="1"/>
        <v>2.8002286814078625E-6</v>
      </c>
      <c r="N51" s="194">
        <v>36572137565308.719</v>
      </c>
      <c r="O51" s="151">
        <v>45125427294835.523</v>
      </c>
      <c r="P51" s="82">
        <v>1233.8744820220793</v>
      </c>
      <c r="Q51" s="82">
        <v>1.6069547730460113E-2</v>
      </c>
      <c r="R51" s="152">
        <f t="shared" si="2"/>
        <v>-1.842761794300268E-16</v>
      </c>
      <c r="S51" s="196">
        <f t="shared" si="3"/>
        <v>0</v>
      </c>
    </row>
    <row r="52" spans="1:19">
      <c r="A52" s="173">
        <v>20180313</v>
      </c>
      <c r="B52" s="181">
        <v>428439</v>
      </c>
      <c r="C52" s="114">
        <v>528414.96490433568</v>
      </c>
      <c r="D52" s="114">
        <v>1233.3493563945758</v>
      </c>
      <c r="E52" s="182">
        <v>-4.2559079967610138E-4</v>
      </c>
      <c r="F52" s="189"/>
      <c r="G52" s="194">
        <v>295172618371615.62</v>
      </c>
      <c r="H52" s="151">
        <v>364028506159546.75</v>
      </c>
      <c r="I52" s="82">
        <v>1233.2732899406108</v>
      </c>
      <c r="J52" s="82">
        <v>-4.2346537489899768E-4</v>
      </c>
      <c r="K52" s="152">
        <f t="shared" si="0"/>
        <v>-6.167850596091615E-5</v>
      </c>
      <c r="L52" s="196">
        <f t="shared" si="1"/>
        <v>2.1254247771036934E-6</v>
      </c>
      <c r="N52" s="194">
        <v>36572137565308.719</v>
      </c>
      <c r="O52" s="151">
        <v>45106222328147.398</v>
      </c>
      <c r="P52" s="82">
        <v>1233.3493563945758</v>
      </c>
      <c r="Q52" s="82">
        <v>-4.2559079967591717E-4</v>
      </c>
      <c r="R52" s="152">
        <f t="shared" si="2"/>
        <v>0</v>
      </c>
      <c r="S52" s="196">
        <f t="shared" si="3"/>
        <v>1.842059491052872E-16</v>
      </c>
    </row>
    <row r="53" spans="1:19">
      <c r="A53" s="173">
        <v>20180314</v>
      </c>
      <c r="B53" s="181">
        <v>428439</v>
      </c>
      <c r="C53" s="114">
        <v>517394.54014860676</v>
      </c>
      <c r="D53" s="114">
        <v>1207.6270837823045</v>
      </c>
      <c r="E53" s="182">
        <v>-2.0855625763218245E-2</v>
      </c>
      <c r="F53" s="189"/>
      <c r="G53" s="194">
        <v>295172618371615.62</v>
      </c>
      <c r="H53" s="151">
        <v>356436278428950.44</v>
      </c>
      <c r="I53" s="82">
        <v>1207.5519755027049</v>
      </c>
      <c r="J53" s="82">
        <v>-2.0856135171097828E-2</v>
      </c>
      <c r="K53" s="152">
        <f t="shared" si="0"/>
        <v>-6.2198796510040273E-5</v>
      </c>
      <c r="L53" s="196">
        <f t="shared" si="1"/>
        <v>-5.0940787958350664E-7</v>
      </c>
      <c r="N53" s="194">
        <v>36572137565308.719</v>
      </c>
      <c r="O53" s="151">
        <v>44165503835679.031</v>
      </c>
      <c r="P53" s="82">
        <v>1207.6270837823042</v>
      </c>
      <c r="Q53" s="82">
        <v>-2.0855625763218429E-2</v>
      </c>
      <c r="R53" s="152">
        <f t="shared" si="2"/>
        <v>-1.8828136474969959E-16</v>
      </c>
      <c r="S53" s="196">
        <f t="shared" si="3"/>
        <v>-1.8388068845354155E-16</v>
      </c>
    </row>
    <row r="54" spans="1:19">
      <c r="A54" s="173">
        <v>20180315</v>
      </c>
      <c r="B54" s="181">
        <v>428439</v>
      </c>
      <c r="C54" s="114">
        <v>519012.94318878604</v>
      </c>
      <c r="D54" s="114">
        <v>1211.4045247719887</v>
      </c>
      <c r="E54" s="182">
        <v>3.1279863133354385E-3</v>
      </c>
      <c r="F54" s="189"/>
      <c r="G54" s="194">
        <v>295172618371615.62</v>
      </c>
      <c r="H54" s="151">
        <v>357550073449426.94</v>
      </c>
      <c r="I54" s="82">
        <v>1211.3253438680397</v>
      </c>
      <c r="J54" s="82">
        <v>3.1248082417023597E-3</v>
      </c>
      <c r="K54" s="152">
        <f t="shared" si="0"/>
        <v>-6.5367165270534359E-5</v>
      </c>
      <c r="L54" s="196">
        <f t="shared" si="1"/>
        <v>-3.1780716330787571E-6</v>
      </c>
      <c r="N54" s="194">
        <v>36572137565308.719</v>
      </c>
      <c r="O54" s="151">
        <v>44303652927198.602</v>
      </c>
      <c r="P54" s="82">
        <v>1211.4045247719887</v>
      </c>
      <c r="Q54" s="82">
        <v>3.1279863133356271E-3</v>
      </c>
      <c r="R54" s="152">
        <f t="shared" si="2"/>
        <v>0</v>
      </c>
      <c r="S54" s="196">
        <f t="shared" si="3"/>
        <v>1.8865117801247777E-16</v>
      </c>
    </row>
    <row r="55" spans="1:19">
      <c r="A55" s="173">
        <v>20180316</v>
      </c>
      <c r="B55" s="181">
        <v>428439</v>
      </c>
      <c r="C55" s="114">
        <v>519731.89384252601</v>
      </c>
      <c r="D55" s="114">
        <v>1213.082594821027</v>
      </c>
      <c r="E55" s="182">
        <v>1.3852268294557875E-3</v>
      </c>
      <c r="F55" s="189"/>
      <c r="G55" s="194">
        <v>295172618371615.62</v>
      </c>
      <c r="H55" s="151">
        <v>358045071978571.87</v>
      </c>
      <c r="I55" s="82">
        <v>1213.0023237040275</v>
      </c>
      <c r="J55" s="82">
        <v>1.3844173610970947E-3</v>
      </c>
      <c r="K55" s="152">
        <f t="shared" si="0"/>
        <v>-6.6175567375969662E-5</v>
      </c>
      <c r="L55" s="196">
        <f t="shared" si="1"/>
        <v>-8.0946835869281052E-7</v>
      </c>
      <c r="N55" s="194">
        <v>36572137565308.719</v>
      </c>
      <c r="O55" s="151">
        <v>44365023535876.258</v>
      </c>
      <c r="P55" s="82">
        <v>1213.082594821027</v>
      </c>
      <c r="Q55" s="82">
        <v>1.3852268294557875E-3</v>
      </c>
      <c r="R55" s="152">
        <f t="shared" si="2"/>
        <v>0</v>
      </c>
      <c r="S55" s="196">
        <f t="shared" si="3"/>
        <v>0</v>
      </c>
    </row>
    <row r="56" spans="1:19">
      <c r="A56" s="173">
        <v>20180319</v>
      </c>
      <c r="B56" s="181">
        <v>428439</v>
      </c>
      <c r="C56" s="114">
        <v>511477.43846056308</v>
      </c>
      <c r="D56" s="114">
        <v>1193.8162456278797</v>
      </c>
      <c r="E56" s="182">
        <v>-1.5882141311235127E-2</v>
      </c>
      <c r="F56" s="189"/>
      <c r="G56" s="194">
        <v>295172618371615.62</v>
      </c>
      <c r="H56" s="151">
        <v>352358526677676.25</v>
      </c>
      <c r="I56" s="82">
        <v>1193.7371719014427</v>
      </c>
      <c r="J56" s="82">
        <v>-1.5882205191294831E-2</v>
      </c>
      <c r="K56" s="152">
        <f t="shared" si="0"/>
        <v>-6.6240482660846487E-5</v>
      </c>
      <c r="L56" s="196">
        <f t="shared" si="1"/>
        <v>-6.3880059703730341E-8</v>
      </c>
      <c r="N56" s="194">
        <v>36572137565308.719</v>
      </c>
      <c r="O56" s="151">
        <v>43660411962803.187</v>
      </c>
      <c r="P56" s="82">
        <v>1193.8162456278794</v>
      </c>
      <c r="Q56" s="82">
        <v>-1.5882141311235314E-2</v>
      </c>
      <c r="R56" s="152">
        <f t="shared" si="2"/>
        <v>-1.9045952530462209E-16</v>
      </c>
      <c r="S56" s="196">
        <f t="shared" si="3"/>
        <v>-1.8735013540549517E-16</v>
      </c>
    </row>
    <row r="57" spans="1:19">
      <c r="A57" s="173">
        <v>20180320</v>
      </c>
      <c r="B57" s="181">
        <v>428439</v>
      </c>
      <c r="C57" s="114">
        <v>519056.5664249229</v>
      </c>
      <c r="D57" s="114">
        <v>1211.5063437850497</v>
      </c>
      <c r="E57" s="182">
        <v>1.4818108081504664E-2</v>
      </c>
      <c r="F57" s="189"/>
      <c r="G57" s="194">
        <v>295172618371615.62</v>
      </c>
      <c r="H57" s="151">
        <v>357580027814438.69</v>
      </c>
      <c r="I57" s="82">
        <v>1211.4268247072075</v>
      </c>
      <c r="J57" s="82">
        <v>1.4818716566887054E-2</v>
      </c>
      <c r="K57" s="152">
        <f t="shared" si="0"/>
        <v>-6.5640842864279092E-5</v>
      </c>
      <c r="L57" s="196">
        <f t="shared" si="1"/>
        <v>6.0848538238969518E-7</v>
      </c>
      <c r="N57" s="194">
        <v>36572137565308.719</v>
      </c>
      <c r="O57" s="151">
        <v>44307376666151.039</v>
      </c>
      <c r="P57" s="82">
        <v>1211.5063437850497</v>
      </c>
      <c r="Q57" s="82">
        <v>1.4818108081504858E-2</v>
      </c>
      <c r="R57" s="152">
        <f t="shared" si="2"/>
        <v>0</v>
      </c>
      <c r="S57" s="196">
        <f t="shared" si="3"/>
        <v>1.9428902930940239E-16</v>
      </c>
    </row>
    <row r="58" spans="1:19">
      <c r="A58" s="173">
        <v>20180321</v>
      </c>
      <c r="B58" s="181">
        <v>428439</v>
      </c>
      <c r="C58" s="114">
        <v>515997.91003615723</v>
      </c>
      <c r="D58" s="114">
        <v>1204.3672729050279</v>
      </c>
      <c r="E58" s="182">
        <v>-5.8927226560923675E-3</v>
      </c>
      <c r="F58" s="189"/>
      <c r="G58" s="194">
        <v>295172618371615.62</v>
      </c>
      <c r="H58" s="151">
        <v>355473327131623.25</v>
      </c>
      <c r="I58" s="82">
        <v>1204.2896427611397</v>
      </c>
      <c r="J58" s="82">
        <v>-5.8915501956074102E-3</v>
      </c>
      <c r="K58" s="152">
        <f t="shared" si="0"/>
        <v>-6.4461356414403177E-5</v>
      </c>
      <c r="L58" s="196">
        <f t="shared" si="1"/>
        <v>1.172460484957262E-6</v>
      </c>
      <c r="N58" s="194">
        <v>36572137565308.719</v>
      </c>
      <c r="O58" s="151">
        <v>44046285583838.391</v>
      </c>
      <c r="P58" s="82">
        <v>1204.3672729050279</v>
      </c>
      <c r="Q58" s="82">
        <v>-5.8927226560923675E-3</v>
      </c>
      <c r="R58" s="152">
        <f t="shared" si="2"/>
        <v>0</v>
      </c>
      <c r="S58" s="196">
        <f t="shared" si="3"/>
        <v>0</v>
      </c>
    </row>
    <row r="59" spans="1:19">
      <c r="A59" s="173">
        <v>20180322</v>
      </c>
      <c r="B59" s="181">
        <v>428439</v>
      </c>
      <c r="C59" s="114">
        <v>506304.11950886098</v>
      </c>
      <c r="D59" s="114">
        <v>1181.741436958029</v>
      </c>
      <c r="E59" s="182">
        <v>-1.8786491841831288E-2</v>
      </c>
      <c r="F59" s="189"/>
      <c r="G59" s="194">
        <v>295172618371615.62</v>
      </c>
      <c r="H59" s="151">
        <v>348795045798299.75</v>
      </c>
      <c r="I59" s="82">
        <v>1181.6646399063163</v>
      </c>
      <c r="J59" s="82">
        <v>-1.8787011073972053E-2</v>
      </c>
      <c r="K59" s="152">
        <f t="shared" si="0"/>
        <v>-6.4990564259215456E-5</v>
      </c>
      <c r="L59" s="196">
        <f t="shared" si="1"/>
        <v>-5.1923214076585178E-7</v>
      </c>
      <c r="N59" s="194">
        <v>36572137565308.719</v>
      </c>
      <c r="O59" s="151">
        <v>43218810399054.641</v>
      </c>
      <c r="P59" s="82">
        <v>1181.741436958029</v>
      </c>
      <c r="Q59" s="82">
        <v>-1.8786491841831288E-2</v>
      </c>
      <c r="R59" s="152">
        <f t="shared" si="2"/>
        <v>0</v>
      </c>
      <c r="S59" s="196">
        <f t="shared" si="3"/>
        <v>0</v>
      </c>
    </row>
    <row r="60" spans="1:19">
      <c r="A60" s="173">
        <v>20180323</v>
      </c>
      <c r="B60" s="181">
        <v>428439</v>
      </c>
      <c r="C60" s="114">
        <v>479875.08969885437</v>
      </c>
      <c r="D60" s="114">
        <v>1120.0546395142701</v>
      </c>
      <c r="E60" s="182">
        <v>-5.2199910669587353E-2</v>
      </c>
      <c r="F60" s="189"/>
      <c r="G60" s="194">
        <v>295172618371615.62</v>
      </c>
      <c r="H60" s="151">
        <v>330587581733742.44</v>
      </c>
      <c r="I60" s="82">
        <v>1119.9805170191639</v>
      </c>
      <c r="J60" s="82">
        <v>-5.2201039790818131E-2</v>
      </c>
      <c r="K60" s="152">
        <f t="shared" si="0"/>
        <v>-6.618195047128525E-5</v>
      </c>
      <c r="L60" s="196">
        <f t="shared" si="1"/>
        <v>-1.1291212307779075E-6</v>
      </c>
      <c r="N60" s="194">
        <v>36572137565308.719</v>
      </c>
      <c r="O60" s="151">
        <v>40962792356978.156</v>
      </c>
      <c r="P60" s="82">
        <v>1120.0546395142701</v>
      </c>
      <c r="Q60" s="82">
        <v>-5.2199910669587353E-2</v>
      </c>
      <c r="R60" s="152">
        <f t="shared" si="2"/>
        <v>0</v>
      </c>
      <c r="S60" s="196">
        <f t="shared" si="3"/>
        <v>0</v>
      </c>
    </row>
    <row r="61" spans="1:19">
      <c r="A61" s="173">
        <v>20180326</v>
      </c>
      <c r="B61" s="181">
        <v>428439</v>
      </c>
      <c r="C61" s="114">
        <v>486169.88671089616</v>
      </c>
      <c r="D61" s="114">
        <v>1134.747039160525</v>
      </c>
      <c r="E61" s="182">
        <v>1.3117574025340849E-2</v>
      </c>
      <c r="F61" s="189"/>
      <c r="G61" s="194">
        <v>295172618371615.62</v>
      </c>
      <c r="H61" s="151">
        <v>334924207636717.69</v>
      </c>
      <c r="I61" s="82">
        <v>1134.6723469283852</v>
      </c>
      <c r="J61" s="82">
        <v>1.3117933469346126E-2</v>
      </c>
      <c r="K61" s="152">
        <f t="shared" si="0"/>
        <v>-6.582713709556036E-5</v>
      </c>
      <c r="L61" s="196">
        <f t="shared" si="1"/>
        <v>3.5944400527711251E-7</v>
      </c>
      <c r="N61" s="194">
        <v>36572137565308.719</v>
      </c>
      <c r="O61" s="151">
        <v>41500124818005.484</v>
      </c>
      <c r="P61" s="82">
        <v>1134.7470391605252</v>
      </c>
      <c r="Q61" s="82">
        <v>1.3117574025341052E-2</v>
      </c>
      <c r="R61" s="152">
        <f t="shared" si="2"/>
        <v>2.003738873920666E-16</v>
      </c>
      <c r="S61" s="196">
        <f t="shared" si="3"/>
        <v>2.0296264668928643E-16</v>
      </c>
    </row>
    <row r="62" spans="1:19">
      <c r="A62" s="173">
        <v>20180327</v>
      </c>
      <c r="B62" s="181">
        <v>428439</v>
      </c>
      <c r="C62" s="114">
        <v>488461.45774568047</v>
      </c>
      <c r="D62" s="114">
        <v>1140.0956909750989</v>
      </c>
      <c r="E62" s="182">
        <v>4.7135190751683501E-3</v>
      </c>
      <c r="F62" s="189"/>
      <c r="G62" s="194">
        <v>295172618371615.62</v>
      </c>
      <c r="H62" s="151">
        <v>336503209716244.56</v>
      </c>
      <c r="I62" s="82">
        <v>1140.0217661537788</v>
      </c>
      <c r="J62" s="82">
        <v>4.7145056807586343E-3</v>
      </c>
      <c r="K62" s="152">
        <f t="shared" si="0"/>
        <v>-6.4845096396310171E-5</v>
      </c>
      <c r="L62" s="196">
        <f t="shared" si="1"/>
        <v>9.8660559028421191E-7</v>
      </c>
      <c r="N62" s="194">
        <v>36572137565308.719</v>
      </c>
      <c r="O62" s="151">
        <v>41695736447957.016</v>
      </c>
      <c r="P62" s="82">
        <v>1140.0956909750989</v>
      </c>
      <c r="Q62" s="82">
        <v>4.7135190751681488E-3</v>
      </c>
      <c r="R62" s="152">
        <f t="shared" si="2"/>
        <v>0</v>
      </c>
      <c r="S62" s="196">
        <f t="shared" si="3"/>
        <v>-2.0122792321330962E-16</v>
      </c>
    </row>
    <row r="63" spans="1:19">
      <c r="A63" s="173">
        <v>20180328</v>
      </c>
      <c r="B63" s="181">
        <v>428439</v>
      </c>
      <c r="C63" s="114">
        <v>483801.18992671662</v>
      </c>
      <c r="D63" s="114">
        <v>1129.2183716391753</v>
      </c>
      <c r="E63" s="182">
        <v>-9.5407073476617543E-3</v>
      </c>
      <c r="F63" s="189"/>
      <c r="G63" s="194">
        <v>295172618371615.62</v>
      </c>
      <c r="H63" s="151">
        <v>333293265709017.69</v>
      </c>
      <c r="I63" s="82">
        <v>1129.1469633860449</v>
      </c>
      <c r="J63" s="82">
        <v>-9.5391185419410138E-3</v>
      </c>
      <c r="K63" s="152">
        <f t="shared" si="0"/>
        <v>-6.324088488554316E-5</v>
      </c>
      <c r="L63" s="196">
        <f t="shared" si="1"/>
        <v>1.5888057207404105E-6</v>
      </c>
      <c r="N63" s="194">
        <v>36572137565308.719</v>
      </c>
      <c r="O63" s="151">
        <v>41297929628861.828</v>
      </c>
      <c r="P63" s="82">
        <v>1129.2183716391755</v>
      </c>
      <c r="Q63" s="82">
        <v>-9.5407073476615548E-3</v>
      </c>
      <c r="R63" s="152">
        <f t="shared" si="2"/>
        <v>2.0135492049529446E-16</v>
      </c>
      <c r="S63" s="196">
        <f t="shared" si="3"/>
        <v>1.9949319973733282E-16</v>
      </c>
    </row>
    <row r="64" spans="1:19">
      <c r="A64" s="173">
        <v>20180329</v>
      </c>
      <c r="B64" s="181">
        <v>428439</v>
      </c>
      <c r="C64" s="114">
        <v>499306.64303245477</v>
      </c>
      <c r="D64" s="114">
        <v>1165.4089451064324</v>
      </c>
      <c r="E64" s="182">
        <v>3.2049224823293289E-2</v>
      </c>
      <c r="F64" s="189"/>
      <c r="G64" s="194">
        <v>295172618371615.62</v>
      </c>
      <c r="H64" s="151">
        <v>343973973604666.87</v>
      </c>
      <c r="I64" s="82">
        <v>1165.3315795424203</v>
      </c>
      <c r="J64" s="82">
        <v>3.2045975705293689E-2</v>
      </c>
      <c r="K64" s="152">
        <f t="shared" si="0"/>
        <v>-6.638931388307199E-5</v>
      </c>
      <c r="L64" s="196">
        <f t="shared" si="1"/>
        <v>-3.2491179995999819E-6</v>
      </c>
      <c r="N64" s="194">
        <v>36572137565308.719</v>
      </c>
      <c r="O64" s="151">
        <v>42621496260273.758</v>
      </c>
      <c r="P64" s="82">
        <v>1165.4089451064322</v>
      </c>
      <c r="Q64" s="82">
        <v>3.2049224823292879E-2</v>
      </c>
      <c r="R64" s="152">
        <f t="shared" si="2"/>
        <v>-1.9510205099933134E-16</v>
      </c>
      <c r="S64" s="196">
        <f t="shared" si="3"/>
        <v>-4.0939474033052647E-16</v>
      </c>
    </row>
    <row r="65" spans="1:19">
      <c r="A65" s="173">
        <v>20180330</v>
      </c>
      <c r="B65" s="181">
        <v>428439</v>
      </c>
      <c r="C65" s="114">
        <v>500423.97384733532</v>
      </c>
      <c r="D65" s="114">
        <v>1168.0168561856772</v>
      </c>
      <c r="E65" s="182">
        <v>2.2377647693502265E-3</v>
      </c>
      <c r="F65" s="189"/>
      <c r="G65" s="194">
        <v>295172618371615.62</v>
      </c>
      <c r="H65" s="151">
        <v>344743852724852.94</v>
      </c>
      <c r="I65" s="82">
        <v>1167.9398130717811</v>
      </c>
      <c r="J65" s="82">
        <v>2.2381900354790092E-3</v>
      </c>
      <c r="K65" s="152">
        <f t="shared" si="0"/>
        <v>-6.5964969285013805E-5</v>
      </c>
      <c r="L65" s="196">
        <f t="shared" si="1"/>
        <v>4.2526612878271766E-7</v>
      </c>
      <c r="N65" s="194">
        <v>36572137565308.719</v>
      </c>
      <c r="O65" s="151">
        <v>42716873143021.992</v>
      </c>
      <c r="P65" s="82">
        <v>1168.0168561856772</v>
      </c>
      <c r="Q65" s="82">
        <v>2.2377647693504221E-3</v>
      </c>
      <c r="R65" s="152">
        <f t="shared" si="2"/>
        <v>0</v>
      </c>
      <c r="S65" s="196">
        <f t="shared" si="3"/>
        <v>1.95590071916385E-16</v>
      </c>
    </row>
    <row r="66" spans="1:19">
      <c r="A66" s="173">
        <v>20180402</v>
      </c>
      <c r="B66" s="181">
        <v>428439</v>
      </c>
      <c r="C66" s="114">
        <v>497259.42777579324</v>
      </c>
      <c r="D66" s="114">
        <v>1160.6306330091174</v>
      </c>
      <c r="E66" s="182">
        <v>-6.3237299508505998E-3</v>
      </c>
      <c r="F66" s="189"/>
      <c r="G66" s="194">
        <v>295172618371615.62</v>
      </c>
      <c r="H66" s="151">
        <v>342564021400833.19</v>
      </c>
      <c r="I66" s="82">
        <v>1160.554875620451</v>
      </c>
      <c r="J66" s="82">
        <v>-6.3230462466273615E-3</v>
      </c>
      <c r="K66" s="152">
        <f t="shared" si="0"/>
        <v>-6.5276869071777003E-5</v>
      </c>
      <c r="L66" s="196">
        <f t="shared" si="1"/>
        <v>6.8370422323833779E-7</v>
      </c>
      <c r="N66" s="194">
        <v>36572137565308.719</v>
      </c>
      <c r="O66" s="151">
        <v>42446743172920.789</v>
      </c>
      <c r="P66" s="82">
        <v>1160.6306330091177</v>
      </c>
      <c r="Q66" s="82">
        <v>-6.3237299508504055E-3</v>
      </c>
      <c r="R66" s="152">
        <f t="shared" si="2"/>
        <v>1.9590528543411782E-16</v>
      </c>
      <c r="S66" s="196">
        <f t="shared" si="3"/>
        <v>1.9428902930940239E-16</v>
      </c>
    </row>
    <row r="67" spans="1:19">
      <c r="A67" s="173">
        <v>20180403</v>
      </c>
      <c r="B67" s="181">
        <v>428439</v>
      </c>
      <c r="C67" s="114">
        <v>505744.68492335686</v>
      </c>
      <c r="D67" s="114">
        <v>1180.4356861148422</v>
      </c>
      <c r="E67" s="182">
        <v>1.7064044789492583E-2</v>
      </c>
      <c r="F67" s="189"/>
      <c r="G67" s="194">
        <v>295172618371615.62</v>
      </c>
      <c r="H67" s="151">
        <v>348410332268738.44</v>
      </c>
      <c r="I67" s="82">
        <v>1180.3612888987477</v>
      </c>
      <c r="J67" s="82">
        <v>1.7066330678855612E-2</v>
      </c>
      <c r="K67" s="152">
        <f t="shared" si="0"/>
        <v>-6.3029190125212038E-5</v>
      </c>
      <c r="L67" s="196">
        <f t="shared" si="1"/>
        <v>2.2858893630288424E-6</v>
      </c>
      <c r="N67" s="194">
        <v>36572137565308.719</v>
      </c>
      <c r="O67" s="151">
        <v>43171056299591.594</v>
      </c>
      <c r="P67" s="82">
        <v>1180.4356861148422</v>
      </c>
      <c r="Q67" s="82">
        <v>1.7064044789492385E-2</v>
      </c>
      <c r="R67" s="152">
        <f t="shared" si="2"/>
        <v>0</v>
      </c>
      <c r="S67" s="196">
        <f t="shared" si="3"/>
        <v>-1.9775847626135601E-16</v>
      </c>
    </row>
    <row r="68" spans="1:19">
      <c r="A68" s="204">
        <v>20180404</v>
      </c>
      <c r="B68" s="181">
        <v>428439</v>
      </c>
      <c r="C68" s="114">
        <v>506162.70924882102</v>
      </c>
      <c r="D68" s="114">
        <v>1181.4113776962904</v>
      </c>
      <c r="E68" s="182">
        <v>8.2655208828829186E-4</v>
      </c>
      <c r="F68" s="189"/>
      <c r="G68" s="205">
        <v>295172618371615.62</v>
      </c>
      <c r="H68" s="88">
        <v>348698570805036.19</v>
      </c>
      <c r="I68" s="84">
        <v>1181.3377972818353</v>
      </c>
      <c r="J68" s="84">
        <v>8.2729617810374826E-4</v>
      </c>
      <c r="K68" s="206">
        <f t="shared" si="0"/>
        <v>-6.2285668522957062E-5</v>
      </c>
      <c r="L68" s="196">
        <f t="shared" si="1"/>
        <v>7.4408981545640105E-7</v>
      </c>
      <c r="N68" s="194">
        <v>36572137565308.719</v>
      </c>
      <c r="O68" s="151">
        <v>43206739426329.633</v>
      </c>
      <c r="P68" s="82">
        <v>1181.4113776962904</v>
      </c>
      <c r="Q68" s="82">
        <v>8.2655208828829186E-4</v>
      </c>
      <c r="R68" s="152">
        <f t="shared" si="2"/>
        <v>0</v>
      </c>
      <c r="S68" s="196">
        <f t="shared" si="3"/>
        <v>0</v>
      </c>
    </row>
    <row r="69" spans="1:19">
      <c r="A69" s="204">
        <v>20180405</v>
      </c>
      <c r="B69" s="181">
        <v>428439</v>
      </c>
      <c r="C69" s="114">
        <v>507803.65041469387</v>
      </c>
      <c r="D69" s="114">
        <v>1185.2414239009377</v>
      </c>
      <c r="E69" s="182">
        <v>3.2419242585217966E-3</v>
      </c>
      <c r="F69" s="189"/>
      <c r="G69" s="205">
        <v>295172618371615.62</v>
      </c>
      <c r="H69" s="88">
        <v>349829314379171.87</v>
      </c>
      <c r="I69" s="84">
        <v>1185.1685847728081</v>
      </c>
      <c r="J69" s="84">
        <v>3.2427536812816718E-3</v>
      </c>
      <c r="K69" s="206">
        <f t="shared" ref="K69:K132" si="4">(I69-D69)/I69</f>
        <v>-6.145887518905791E-5</v>
      </c>
      <c r="L69" s="196">
        <f t="shared" si="1"/>
        <v>8.294227598752181E-7</v>
      </c>
      <c r="N69" s="194">
        <v>36572137565308.719</v>
      </c>
      <c r="O69" s="151">
        <v>43346812403007.484</v>
      </c>
      <c r="P69" s="82">
        <v>1185.2414239009379</v>
      </c>
      <c r="Q69" s="82">
        <v>3.2419242585219887E-3</v>
      </c>
      <c r="R69" s="152">
        <f t="shared" si="2"/>
        <v>1.9183743569718153E-16</v>
      </c>
      <c r="S69" s="196">
        <f t="shared" si="3"/>
        <v>1.9212062496443139E-16</v>
      </c>
    </row>
    <row r="70" spans="1:19">
      <c r="A70" s="204">
        <v>20180406</v>
      </c>
      <c r="B70" s="181">
        <v>428439</v>
      </c>
      <c r="C70" s="114">
        <v>507447.78843181685</v>
      </c>
      <c r="D70" s="114">
        <v>1184.4108226184285</v>
      </c>
      <c r="E70" s="182">
        <v>-7.0078657880134974E-4</v>
      </c>
      <c r="F70" s="189"/>
      <c r="G70" s="205">
        <v>295172618371615.62</v>
      </c>
      <c r="H70" s="88">
        <v>349584090308994.06</v>
      </c>
      <c r="I70" s="84">
        <v>1184.3378028678651</v>
      </c>
      <c r="J70" s="84">
        <v>-7.0098205066942531E-4</v>
      </c>
      <c r="K70" s="206">
        <f t="shared" si="4"/>
        <v>-6.165449619743018E-5</v>
      </c>
      <c r="L70" s="196">
        <f t="shared" ref="L70:L133" si="5">(J70-E70)</f>
        <v>-1.9547186807557237E-7</v>
      </c>
      <c r="N70" s="194">
        <v>36572137565308.719</v>
      </c>
      <c r="O70" s="151">
        <v>43316435538641.633</v>
      </c>
      <c r="P70" s="82">
        <v>1184.4108226184287</v>
      </c>
      <c r="Q70" s="82">
        <v>-7.0078657880134963E-4</v>
      </c>
      <c r="R70" s="152">
        <f t="shared" ref="R70:R133" si="6">(P70-D70)/P70</f>
        <v>1.9197196707521394E-16</v>
      </c>
      <c r="S70" s="196">
        <f t="shared" ref="S70:S133" si="7">Q70-E70</f>
        <v>0</v>
      </c>
    </row>
    <row r="71" spans="1:19">
      <c r="A71" s="204">
        <v>20180409</v>
      </c>
      <c r="B71" s="181">
        <v>428439</v>
      </c>
      <c r="C71" s="114">
        <v>523151.21456031722</v>
      </c>
      <c r="D71" s="114">
        <v>1221.0634759214668</v>
      </c>
      <c r="E71" s="182">
        <v>3.0945895295019902E-2</v>
      </c>
      <c r="F71" s="189"/>
      <c r="G71" s="205">
        <v>295172618371615.62</v>
      </c>
      <c r="H71" s="88">
        <v>360402235917434</v>
      </c>
      <c r="I71" s="84">
        <v>1220.9880371210304</v>
      </c>
      <c r="J71" s="84">
        <v>3.0945760714905023E-2</v>
      </c>
      <c r="K71" s="206">
        <f t="shared" si="4"/>
        <v>-6.1785044687445387E-5</v>
      </c>
      <c r="L71" s="196">
        <f t="shared" si="5"/>
        <v>-1.3458011487860189E-7</v>
      </c>
      <c r="N71" s="194">
        <v>36572137565308.719</v>
      </c>
      <c r="O71" s="151">
        <v>44656901417373.906</v>
      </c>
      <c r="P71" s="82">
        <v>1221.0634759214668</v>
      </c>
      <c r="Q71" s="82">
        <v>3.0945895295019704E-2</v>
      </c>
      <c r="R71" s="152">
        <f t="shared" si="6"/>
        <v>0</v>
      </c>
      <c r="S71" s="196">
        <f t="shared" si="7"/>
        <v>-1.9775847626135601E-16</v>
      </c>
    </row>
    <row r="72" spans="1:19">
      <c r="A72" s="204">
        <v>20180410</v>
      </c>
      <c r="B72" s="181">
        <v>428439</v>
      </c>
      <c r="C72" s="114">
        <v>525889.96204944863</v>
      </c>
      <c r="D72" s="114">
        <v>1227.4558619767308</v>
      </c>
      <c r="E72" s="182">
        <v>5.2350972585107425E-3</v>
      </c>
      <c r="F72" s="189"/>
      <c r="G72" s="205">
        <v>295172618371615.62</v>
      </c>
      <c r="H72" s="88">
        <v>362289219945996.12</v>
      </c>
      <c r="I72" s="84">
        <v>1227.3808524132214</v>
      </c>
      <c r="J72" s="84">
        <v>5.2357722580678567E-3</v>
      </c>
      <c r="K72" s="206">
        <f t="shared" si="4"/>
        <v>-6.1113519379034459E-5</v>
      </c>
      <c r="L72" s="196">
        <f t="shared" si="5"/>
        <v>6.74999557114149E-7</v>
      </c>
      <c r="N72" s="194">
        <v>36572137565308.719</v>
      </c>
      <c r="O72" s="151">
        <v>44890684639557.602</v>
      </c>
      <c r="P72" s="82">
        <v>1227.4558619767311</v>
      </c>
      <c r="Q72" s="82">
        <v>5.235097258510929E-3</v>
      </c>
      <c r="R72" s="152">
        <f t="shared" si="6"/>
        <v>1.8523979760629666E-16</v>
      </c>
      <c r="S72" s="196">
        <f t="shared" si="7"/>
        <v>1.8648277366750676E-16</v>
      </c>
    </row>
    <row r="73" spans="1:19">
      <c r="A73" s="204">
        <v>20180411</v>
      </c>
      <c r="B73" s="181">
        <v>428439</v>
      </c>
      <c r="C73" s="114">
        <v>521499.01735390746</v>
      </c>
      <c r="D73" s="114">
        <v>1217.2071575041196</v>
      </c>
      <c r="E73" s="182">
        <v>-8.3495503097817843E-3</v>
      </c>
      <c r="F73" s="189"/>
      <c r="G73" s="205">
        <v>295172618371615.62</v>
      </c>
      <c r="H73" s="88">
        <v>359264569557891.31</v>
      </c>
      <c r="I73" s="84">
        <v>1217.1337962845369</v>
      </c>
      <c r="J73" s="84">
        <v>-8.3487176034539382E-3</v>
      </c>
      <c r="K73" s="206">
        <f t="shared" si="4"/>
        <v>-6.0273751173978153E-5</v>
      </c>
      <c r="L73" s="196">
        <f t="shared" si="5"/>
        <v>8.3270632784612775E-7</v>
      </c>
      <c r="N73" s="194">
        <v>36572137565308.719</v>
      </c>
      <c r="O73" s="151">
        <v>44515867609719.055</v>
      </c>
      <c r="P73" s="82">
        <v>1217.2071575041196</v>
      </c>
      <c r="Q73" s="82">
        <v>-8.3495503097819682E-3</v>
      </c>
      <c r="R73" s="152">
        <f t="shared" si="6"/>
        <v>0</v>
      </c>
      <c r="S73" s="196">
        <f t="shared" si="7"/>
        <v>-1.8388068845354155E-16</v>
      </c>
    </row>
    <row r="74" spans="1:19">
      <c r="A74" s="204">
        <v>20180412</v>
      </c>
      <c r="B74" s="181">
        <v>428439</v>
      </c>
      <c r="C74" s="114">
        <v>502616.40775151982</v>
      </c>
      <c r="D74" s="114">
        <v>1173.134116528887</v>
      </c>
      <c r="E74" s="182">
        <v>-3.6208332085069385E-2</v>
      </c>
      <c r="F74" s="189"/>
      <c r="G74" s="205">
        <v>295172618371615.62</v>
      </c>
      <c r="H74" s="88">
        <v>346255043440447.44</v>
      </c>
      <c r="I74" s="84">
        <v>1173.0594976954137</v>
      </c>
      <c r="J74" s="84">
        <v>-3.6211547755608968E-2</v>
      </c>
      <c r="K74" s="206">
        <f t="shared" si="4"/>
        <v>-6.361044228354919E-5</v>
      </c>
      <c r="L74" s="196">
        <f t="shared" si="5"/>
        <v>-3.2156705395830487E-6</v>
      </c>
      <c r="N74" s="194">
        <v>36572137565308.719</v>
      </c>
      <c r="O74" s="151">
        <v>42904022292251.367</v>
      </c>
      <c r="P74" s="82">
        <v>1173.134116528887</v>
      </c>
      <c r="Q74" s="82">
        <v>-3.6208332085069385E-2</v>
      </c>
      <c r="R74" s="152">
        <f t="shared" si="6"/>
        <v>0</v>
      </c>
      <c r="S74" s="196">
        <f t="shared" si="7"/>
        <v>0</v>
      </c>
    </row>
    <row r="75" spans="1:19">
      <c r="A75" s="204">
        <v>20180413</v>
      </c>
      <c r="B75" s="181">
        <v>428439</v>
      </c>
      <c r="C75" s="114">
        <v>504223.99573887163</v>
      </c>
      <c r="D75" s="114">
        <v>1176.8863145952437</v>
      </c>
      <c r="E75" s="182">
        <v>3.1984391328237767E-3</v>
      </c>
      <c r="F75" s="189"/>
      <c r="G75" s="205">
        <v>295172618371615.62</v>
      </c>
      <c r="H75" s="88">
        <v>347363421968603.62</v>
      </c>
      <c r="I75" s="84">
        <v>1176.8145158074281</v>
      </c>
      <c r="J75" s="84">
        <v>3.201046596009349E-3</v>
      </c>
      <c r="K75" s="206">
        <f t="shared" si="4"/>
        <v>-6.1011133743843693E-5</v>
      </c>
      <c r="L75" s="196">
        <f t="shared" si="5"/>
        <v>2.6074631855723188E-6</v>
      </c>
      <c r="N75" s="194">
        <v>36572137565308.719</v>
      </c>
      <c r="O75" s="151">
        <v>43041248196106.453</v>
      </c>
      <c r="P75" s="82">
        <v>1176.8863145952439</v>
      </c>
      <c r="Q75" s="82">
        <v>3.1984391328239705E-3</v>
      </c>
      <c r="R75" s="152">
        <f t="shared" si="6"/>
        <v>1.9319935377227211E-16</v>
      </c>
      <c r="S75" s="196">
        <f t="shared" si="7"/>
        <v>1.9385534844040819E-16</v>
      </c>
    </row>
    <row r="76" spans="1:19">
      <c r="A76" s="173">
        <v>20180416</v>
      </c>
      <c r="B76" s="181">
        <v>428439</v>
      </c>
      <c r="C76" s="114">
        <v>499655.72103956703</v>
      </c>
      <c r="D76" s="114">
        <v>1166.2237122193987</v>
      </c>
      <c r="E76" s="182">
        <v>-9.0600105070573651E-3</v>
      </c>
      <c r="F76" s="189"/>
      <c r="G76" s="194">
        <v>295172618371615.62</v>
      </c>
      <c r="H76" s="151">
        <v>344215877456026.06</v>
      </c>
      <c r="I76" s="82">
        <v>1166.1511130502834</v>
      </c>
      <c r="J76" s="82">
        <v>-9.0612433938481746E-3</v>
      </c>
      <c r="K76" s="152">
        <f t="shared" si="4"/>
        <v>-6.225537008278086E-5</v>
      </c>
      <c r="L76" s="196">
        <f t="shared" si="5"/>
        <v>-1.2328867908095037E-6</v>
      </c>
      <c r="N76" s="194">
        <v>36572137565308.719</v>
      </c>
      <c r="O76" s="151">
        <v>42651294035212.867</v>
      </c>
      <c r="P76" s="82">
        <v>1166.223712219399</v>
      </c>
      <c r="Q76" s="82">
        <v>-9.0600105070573634E-3</v>
      </c>
      <c r="R76" s="152">
        <f t="shared" si="6"/>
        <v>1.9496574547478998E-16</v>
      </c>
      <c r="S76" s="196">
        <f t="shared" si="7"/>
        <v>0</v>
      </c>
    </row>
    <row r="77" spans="1:19">
      <c r="A77" s="173">
        <v>20180417</v>
      </c>
      <c r="B77" s="181">
        <v>428439</v>
      </c>
      <c r="C77" s="114">
        <v>502955.19941672054</v>
      </c>
      <c r="D77" s="114">
        <v>1173.9248747586485</v>
      </c>
      <c r="E77" s="182">
        <v>6.603503649050233E-3</v>
      </c>
      <c r="F77" s="189"/>
      <c r="G77" s="194">
        <v>311919514228355.12</v>
      </c>
      <c r="H77" s="151">
        <v>366147917943368</v>
      </c>
      <c r="I77" s="82">
        <v>1173.8538348559766</v>
      </c>
      <c r="J77" s="82">
        <v>6.6052518575790602E-3</v>
      </c>
      <c r="K77" s="152">
        <f t="shared" si="4"/>
        <v>-6.0518525017677254E-5</v>
      </c>
      <c r="L77" s="196">
        <f t="shared" si="5"/>
        <v>1.7482085288272192E-6</v>
      </c>
      <c r="N77" s="194">
        <v>39737814684938.055</v>
      </c>
      <c r="O77" s="151">
        <v>46649209127198.281</v>
      </c>
      <c r="P77" s="82">
        <v>1173.9248747586485</v>
      </c>
      <c r="Q77" s="82">
        <v>6.6035036490500361E-3</v>
      </c>
      <c r="R77" s="152">
        <f t="shared" si="6"/>
        <v>0</v>
      </c>
      <c r="S77" s="196">
        <f t="shared" si="7"/>
        <v>-1.9689111452336761E-16</v>
      </c>
    </row>
    <row r="78" spans="1:19">
      <c r="A78" s="173">
        <v>20180418</v>
      </c>
      <c r="B78" s="181">
        <v>428439</v>
      </c>
      <c r="C78" s="114">
        <v>502625.12747007876</v>
      </c>
      <c r="D78" s="114">
        <v>1173.1544688277181</v>
      </c>
      <c r="E78" s="182">
        <v>-6.5626510477404107E-4</v>
      </c>
      <c r="F78" s="189"/>
      <c r="G78" s="194">
        <v>311919514228355.12</v>
      </c>
      <c r="H78" s="151">
        <v>365907669645313.37</v>
      </c>
      <c r="I78" s="82">
        <v>1173.0836095667735</v>
      </c>
      <c r="J78" s="82">
        <v>-6.5615093321874684E-4</v>
      </c>
      <c r="K78" s="152">
        <f t="shared" si="4"/>
        <v>-6.040427158539267E-5</v>
      </c>
      <c r="L78" s="196">
        <f t="shared" si="5"/>
        <v>1.1417155529422785E-7</v>
      </c>
      <c r="N78" s="194">
        <v>39737814684938.055</v>
      </c>
      <c r="O78" s="151">
        <v>46618594879082.797</v>
      </c>
      <c r="P78" s="82">
        <v>1173.1544688277181</v>
      </c>
      <c r="Q78" s="82">
        <v>-6.5626510477404107E-4</v>
      </c>
      <c r="R78" s="152">
        <f t="shared" si="6"/>
        <v>0</v>
      </c>
      <c r="S78" s="196">
        <f t="shared" si="7"/>
        <v>0</v>
      </c>
    </row>
    <row r="79" spans="1:19">
      <c r="A79" s="173">
        <v>20180419</v>
      </c>
      <c r="B79" s="181">
        <v>428439</v>
      </c>
      <c r="C79" s="114">
        <v>491076.23030504887</v>
      </c>
      <c r="D79" s="114">
        <v>1146.1987127806965</v>
      </c>
      <c r="E79" s="182">
        <v>-2.2977158390708199E-2</v>
      </c>
      <c r="F79" s="189"/>
      <c r="G79" s="194">
        <v>311919514228355.12</v>
      </c>
      <c r="H79" s="151">
        <v>357501547509576.56</v>
      </c>
      <c r="I79" s="82">
        <v>1146.1339582872363</v>
      </c>
      <c r="J79" s="82">
        <v>-2.2973342274801585E-2</v>
      </c>
      <c r="K79" s="152">
        <f t="shared" si="4"/>
        <v>-5.6498189406220742E-5</v>
      </c>
      <c r="L79" s="196">
        <f t="shared" si="5"/>
        <v>3.8161159066144035E-6</v>
      </c>
      <c r="N79" s="194">
        <v>39737814684938.055</v>
      </c>
      <c r="O79" s="151">
        <v>45547432040593.859</v>
      </c>
      <c r="P79" s="82">
        <v>1146.1987127806965</v>
      </c>
      <c r="Q79" s="82">
        <v>-2.2977158390708199E-2</v>
      </c>
      <c r="R79" s="152">
        <f t="shared" si="6"/>
        <v>0</v>
      </c>
      <c r="S79" s="196">
        <f t="shared" si="7"/>
        <v>0</v>
      </c>
    </row>
    <row r="80" spans="1:19">
      <c r="A80" s="173">
        <v>20180420</v>
      </c>
      <c r="B80" s="181">
        <v>428439</v>
      </c>
      <c r="C80" s="114">
        <v>491127.56721849414</v>
      </c>
      <c r="D80" s="114">
        <v>1146.3185359374245</v>
      </c>
      <c r="E80" s="182">
        <v>1.0453960154718386E-4</v>
      </c>
      <c r="F80" s="189"/>
      <c r="G80" s="194">
        <v>311919514228355.12</v>
      </c>
      <c r="H80" s="151">
        <v>357538387494084.81</v>
      </c>
      <c r="I80" s="82">
        <v>1146.2520656284823</v>
      </c>
      <c r="J80" s="82">
        <v>1.0304846164976808E-4</v>
      </c>
      <c r="K80" s="152">
        <f t="shared" si="4"/>
        <v>-5.7989259897820513E-5</v>
      </c>
      <c r="L80" s="196">
        <f t="shared" si="5"/>
        <v>-1.491139897415785E-6</v>
      </c>
      <c r="N80" s="194">
        <v>39737814684938.055</v>
      </c>
      <c r="O80" s="151">
        <v>45552193550990.859</v>
      </c>
      <c r="P80" s="82">
        <v>1146.318535937424</v>
      </c>
      <c r="Q80" s="82">
        <v>1.0453960154678711E-4</v>
      </c>
      <c r="R80" s="152">
        <f t="shared" si="6"/>
        <v>-3.967024318546727E-16</v>
      </c>
      <c r="S80" s="196">
        <f t="shared" si="7"/>
        <v>-3.9675023249391428E-16</v>
      </c>
    </row>
    <row r="81" spans="1:19">
      <c r="A81" s="173">
        <v>20180423</v>
      </c>
      <c r="B81" s="181">
        <v>428439</v>
      </c>
      <c r="C81" s="114">
        <v>478075.14851524832</v>
      </c>
      <c r="D81" s="114">
        <v>1115.8534785937982</v>
      </c>
      <c r="E81" s="182">
        <v>-2.6576432630667456E-2</v>
      </c>
      <c r="F81" s="189"/>
      <c r="G81" s="194">
        <v>311919514228355.12</v>
      </c>
      <c r="H81" s="151">
        <v>348037131501673.81</v>
      </c>
      <c r="I81" s="82">
        <v>1115.7914642264964</v>
      </c>
      <c r="J81" s="82">
        <v>-2.6574086377139591E-2</v>
      </c>
      <c r="K81" s="152">
        <f t="shared" si="4"/>
        <v>-5.5578814939931119E-5</v>
      </c>
      <c r="L81" s="196">
        <f t="shared" si="5"/>
        <v>2.3462535278656604E-6</v>
      </c>
      <c r="N81" s="194">
        <v>39737814684938.055</v>
      </c>
      <c r="O81" s="151">
        <v>44341578747903.844</v>
      </c>
      <c r="P81" s="82">
        <v>1115.8534785937982</v>
      </c>
      <c r="Q81" s="82">
        <v>-2.6576432630667071E-2</v>
      </c>
      <c r="R81" s="152">
        <f t="shared" si="6"/>
        <v>0</v>
      </c>
      <c r="S81" s="196">
        <f t="shared" si="7"/>
        <v>3.8510861166685117E-16</v>
      </c>
    </row>
    <row r="82" spans="1:19">
      <c r="A82" s="173">
        <v>20180424</v>
      </c>
      <c r="B82" s="181">
        <v>428439</v>
      </c>
      <c r="C82" s="114">
        <v>471663.62012523343</v>
      </c>
      <c r="D82" s="114">
        <v>1100.8886215429347</v>
      </c>
      <c r="E82" s="182">
        <v>-1.3411130885859841E-2</v>
      </c>
      <c r="F82" s="189"/>
      <c r="G82" s="194">
        <v>311919514228355.12</v>
      </c>
      <c r="H82" s="151">
        <v>343369496180918.12</v>
      </c>
      <c r="I82" s="82">
        <v>1100.8272343279511</v>
      </c>
      <c r="J82" s="82">
        <v>-1.3411314191150339E-2</v>
      </c>
      <c r="K82" s="152">
        <f t="shared" si="4"/>
        <v>-5.5764622339738489E-5</v>
      </c>
      <c r="L82" s="196">
        <f t="shared" si="5"/>
        <v>-1.8330529049856437E-7</v>
      </c>
      <c r="N82" s="194">
        <v>39737814684938.055</v>
      </c>
      <c r="O82" s="151">
        <v>43746908031630.047</v>
      </c>
      <c r="P82" s="82">
        <v>1100.8886215429347</v>
      </c>
      <c r="Q82" s="82">
        <v>-1.3411130885859841E-2</v>
      </c>
      <c r="R82" s="152">
        <f t="shared" si="6"/>
        <v>0</v>
      </c>
      <c r="S82" s="196">
        <f t="shared" si="7"/>
        <v>0</v>
      </c>
    </row>
    <row r="83" spans="1:19">
      <c r="A83" s="173">
        <v>20180425</v>
      </c>
      <c r="B83" s="181">
        <v>428439</v>
      </c>
      <c r="C83" s="114">
        <v>477115.55364826147</v>
      </c>
      <c r="D83" s="114">
        <v>1113.61373182241</v>
      </c>
      <c r="E83" s="182">
        <v>1.1558944320489574E-2</v>
      </c>
      <c r="F83" s="189"/>
      <c r="G83" s="194">
        <v>311919514228355.12</v>
      </c>
      <c r="H83" s="151">
        <v>347338734373606.87</v>
      </c>
      <c r="I83" s="82">
        <v>1113.5524342966289</v>
      </c>
      <c r="J83" s="82">
        <v>1.1559670375021593E-2</v>
      </c>
      <c r="K83" s="152">
        <f t="shared" si="4"/>
        <v>-5.5046824822260766E-5</v>
      </c>
      <c r="L83" s="196">
        <f t="shared" si="5"/>
        <v>7.2605453201902981E-7</v>
      </c>
      <c r="N83" s="194">
        <v>39737814684938.055</v>
      </c>
      <c r="O83" s="151">
        <v>44252576105761.219</v>
      </c>
      <c r="P83" s="82">
        <v>1113.6137318224098</v>
      </c>
      <c r="Q83" s="82">
        <v>1.1558944320489367E-2</v>
      </c>
      <c r="R83" s="152">
        <f t="shared" si="6"/>
        <v>-2.0417642935413426E-16</v>
      </c>
      <c r="S83" s="196">
        <f t="shared" si="7"/>
        <v>-2.0643209364124004E-16</v>
      </c>
    </row>
    <row r="84" spans="1:19">
      <c r="A84" s="173">
        <v>20180426</v>
      </c>
      <c r="B84" s="181">
        <v>428439</v>
      </c>
      <c r="C84" s="114">
        <v>483966.12618995563</v>
      </c>
      <c r="D84" s="114">
        <v>1129.6033418758695</v>
      </c>
      <c r="E84" s="182">
        <v>1.4358308986808895E-2</v>
      </c>
      <c r="F84" s="189"/>
      <c r="G84" s="194">
        <v>311919514228355.12</v>
      </c>
      <c r="H84" s="151">
        <v>352325711879143.44</v>
      </c>
      <c r="I84" s="82">
        <v>1129.540460944701</v>
      </c>
      <c r="J84" s="82">
        <v>1.435767742555456E-2</v>
      </c>
      <c r="K84" s="152">
        <f t="shared" si="4"/>
        <v>-5.566948094626173E-5</v>
      </c>
      <c r="L84" s="196">
        <f t="shared" si="5"/>
        <v>-6.3156125433561083E-7</v>
      </c>
      <c r="N84" s="194">
        <v>39737814684938.055</v>
      </c>
      <c r="O84" s="151">
        <v>44887968266950.016</v>
      </c>
      <c r="P84" s="82">
        <v>1129.6033418758691</v>
      </c>
      <c r="Q84" s="82">
        <v>1.4358308986808694E-2</v>
      </c>
      <c r="R84" s="152">
        <f t="shared" si="6"/>
        <v>-4.0257259697133212E-16</v>
      </c>
      <c r="S84" s="196">
        <f t="shared" si="7"/>
        <v>-2.0122792321330962E-16</v>
      </c>
    </row>
    <row r="85" spans="1:19">
      <c r="A85" s="173">
        <v>20180427</v>
      </c>
      <c r="B85" s="181">
        <v>428439</v>
      </c>
      <c r="C85" s="114">
        <v>494103.24656682764</v>
      </c>
      <c r="D85" s="114">
        <v>1153.2639338781662</v>
      </c>
      <c r="E85" s="182">
        <v>2.0945929535765025E-2</v>
      </c>
      <c r="F85" s="189"/>
      <c r="G85" s="194">
        <v>311919514228355.12</v>
      </c>
      <c r="H85" s="151">
        <v>359704293956122.81</v>
      </c>
      <c r="I85" s="82">
        <v>1153.195864792174</v>
      </c>
      <c r="J85" s="82">
        <v>2.0942502429429268E-2</v>
      </c>
      <c r="K85" s="152">
        <f t="shared" si="4"/>
        <v>-5.9026474227307129E-5</v>
      </c>
      <c r="L85" s="196">
        <f t="shared" si="5"/>
        <v>-3.4271063357564635E-6</v>
      </c>
      <c r="N85" s="194">
        <v>39737814684938.055</v>
      </c>
      <c r="O85" s="151">
        <v>45828188487273.219</v>
      </c>
      <c r="P85" s="82">
        <v>1153.263933878166</v>
      </c>
      <c r="Q85" s="82">
        <v>2.0945929535765236E-2</v>
      </c>
      <c r="R85" s="152">
        <f t="shared" si="6"/>
        <v>-1.9715666879360891E-16</v>
      </c>
      <c r="S85" s="196">
        <f t="shared" si="7"/>
        <v>2.1163626406917047E-16</v>
      </c>
    </row>
    <row r="86" spans="1:19">
      <c r="A86" s="173">
        <v>20180430</v>
      </c>
      <c r="B86" s="181">
        <v>428439</v>
      </c>
      <c r="C86" s="114">
        <v>487388.26751259423</v>
      </c>
      <c r="D86" s="114">
        <v>1137.5908064219043</v>
      </c>
      <c r="E86" s="182">
        <v>-1.3590234633937368E-2</v>
      </c>
      <c r="F86" s="189"/>
      <c r="G86" s="194">
        <v>311919514228355.12</v>
      </c>
      <c r="H86" s="151">
        <v>354816146656413.87</v>
      </c>
      <c r="I86" s="82">
        <v>1137.5246833599974</v>
      </c>
      <c r="J86" s="82">
        <v>-1.3589349312313743E-2</v>
      </c>
      <c r="K86" s="152">
        <f t="shared" si="4"/>
        <v>-5.812890293646351E-5</v>
      </c>
      <c r="L86" s="196">
        <f t="shared" si="5"/>
        <v>8.8532162362438271E-7</v>
      </c>
      <c r="N86" s="194">
        <v>39737814684938.055</v>
      </c>
      <c r="O86" s="151">
        <v>45205372652882.859</v>
      </c>
      <c r="P86" s="82">
        <v>1137.5908064219041</v>
      </c>
      <c r="Q86" s="82">
        <v>-1.3590234633937371E-2</v>
      </c>
      <c r="R86" s="152">
        <f t="shared" si="6"/>
        <v>-1.9987298961952478E-16</v>
      </c>
      <c r="S86" s="196">
        <f t="shared" si="7"/>
        <v>0</v>
      </c>
    </row>
    <row r="87" spans="1:19">
      <c r="A87" s="173">
        <v>20180502</v>
      </c>
      <c r="B87" s="181">
        <v>428439</v>
      </c>
      <c r="C87" s="114">
        <v>482484.04310331447</v>
      </c>
      <c r="D87" s="114">
        <v>1126.1440790948407</v>
      </c>
      <c r="E87" s="182">
        <v>-1.0062253722907038E-2</v>
      </c>
      <c r="F87" s="189"/>
      <c r="G87" s="194">
        <v>311919514228355.12</v>
      </c>
      <c r="H87" s="151">
        <v>351246255465828.44</v>
      </c>
      <c r="I87" s="82">
        <v>1126.0797720038843</v>
      </c>
      <c r="J87" s="82">
        <v>-1.0061242207340421E-2</v>
      </c>
      <c r="K87" s="152">
        <f t="shared" si="4"/>
        <v>-5.7107047435861846E-5</v>
      </c>
      <c r="L87" s="196">
        <f t="shared" si="5"/>
        <v>1.0115155666175907E-6</v>
      </c>
      <c r="N87" s="194">
        <v>39737814684938.055</v>
      </c>
      <c r="O87" s="151">
        <v>44750504723611</v>
      </c>
      <c r="P87" s="82">
        <v>1126.1440790948407</v>
      </c>
      <c r="Q87" s="82">
        <v>-1.006225372290684E-2</v>
      </c>
      <c r="R87" s="152">
        <f t="shared" si="6"/>
        <v>0</v>
      </c>
      <c r="S87" s="196">
        <f t="shared" si="7"/>
        <v>1.9775847626135601E-16</v>
      </c>
    </row>
    <row r="88" spans="1:19">
      <c r="A88" s="173">
        <v>20180503</v>
      </c>
      <c r="B88" s="181">
        <v>428439</v>
      </c>
      <c r="C88" s="114">
        <v>477845.94738857832</v>
      </c>
      <c r="D88" s="114">
        <v>1115.31851065981</v>
      </c>
      <c r="E88" s="182">
        <v>-9.612951518363326E-3</v>
      </c>
      <c r="F88" s="189"/>
      <c r="G88" s="194">
        <v>311919514228355.12</v>
      </c>
      <c r="H88" s="151">
        <v>347869652242039.56</v>
      </c>
      <c r="I88" s="82">
        <v>1115.2545332170705</v>
      </c>
      <c r="J88" s="82">
        <v>-9.6132077459752385E-3</v>
      </c>
      <c r="K88" s="152">
        <f t="shared" si="4"/>
        <v>-5.7365776900267389E-5</v>
      </c>
      <c r="L88" s="196">
        <f t="shared" si="5"/>
        <v>-2.5622761191251842E-7</v>
      </c>
      <c r="N88" s="194">
        <v>39737814684938.055</v>
      </c>
      <c r="O88" s="151">
        <v>44320320291280.625</v>
      </c>
      <c r="P88" s="82">
        <v>1115.3185106598096</v>
      </c>
      <c r="Q88" s="82">
        <v>-9.6129515183637302E-3</v>
      </c>
      <c r="R88" s="152">
        <f t="shared" si="6"/>
        <v>-4.0772868605708053E-16</v>
      </c>
      <c r="S88" s="196">
        <f t="shared" si="7"/>
        <v>-4.0419056990259605E-16</v>
      </c>
    </row>
    <row r="89" spans="1:19">
      <c r="A89" s="173">
        <v>20180504</v>
      </c>
      <c r="B89" s="181">
        <v>428439</v>
      </c>
      <c r="C89" s="114">
        <v>467067.92580437392</v>
      </c>
      <c r="D89" s="114">
        <v>1090.1620202744707</v>
      </c>
      <c r="E89" s="182">
        <v>-2.2555431605324149E-2</v>
      </c>
      <c r="F89" s="189"/>
      <c r="G89" s="194">
        <v>311919514228355.12</v>
      </c>
      <c r="H89" s="151">
        <v>340023544640204.94</v>
      </c>
      <c r="I89" s="82">
        <v>1090.1002634650006</v>
      </c>
      <c r="J89" s="82">
        <v>-2.2554734370377093E-2</v>
      </c>
      <c r="K89" s="152">
        <f t="shared" si="4"/>
        <v>-5.6652412204566283E-5</v>
      </c>
      <c r="L89" s="196">
        <f t="shared" si="5"/>
        <v>6.9723494705575817E-7</v>
      </c>
      <c r="N89" s="194">
        <v>336836451286209.81</v>
      </c>
      <c r="O89" s="151">
        <v>367206306236257.69</v>
      </c>
      <c r="P89" s="82">
        <v>1090.1620202744705</v>
      </c>
      <c r="Q89" s="82">
        <v>-2.2555431605323955E-2</v>
      </c>
      <c r="R89" s="152">
        <f t="shared" si="6"/>
        <v>-2.0856870007816462E-16</v>
      </c>
      <c r="S89" s="196">
        <f t="shared" si="7"/>
        <v>1.9428902930940239E-16</v>
      </c>
    </row>
    <row r="90" spans="1:19">
      <c r="A90" s="173">
        <v>20180508</v>
      </c>
      <c r="B90" s="181">
        <v>428439</v>
      </c>
      <c r="C90" s="114">
        <v>459394.63432329276</v>
      </c>
      <c r="D90" s="114">
        <v>1072.2521393320701</v>
      </c>
      <c r="E90" s="182">
        <v>-1.6428641439821416E-2</v>
      </c>
      <c r="F90" s="189"/>
      <c r="G90" s="194">
        <v>311919514228355.12</v>
      </c>
      <c r="H90" s="151">
        <v>334438453672899.44</v>
      </c>
      <c r="I90" s="82">
        <v>1072.194711832163</v>
      </c>
      <c r="J90" s="82">
        <v>-1.6425600683668214E-2</v>
      </c>
      <c r="K90" s="152">
        <f t="shared" si="4"/>
        <v>-5.3560700564362031E-5</v>
      </c>
      <c r="L90" s="196">
        <f t="shared" si="5"/>
        <v>3.0407561532018457E-6</v>
      </c>
      <c r="N90" s="194">
        <v>336836451286209.81</v>
      </c>
      <c r="O90" s="151">
        <v>361173605496661</v>
      </c>
      <c r="P90" s="82">
        <v>1072.2521393320699</v>
      </c>
      <c r="Q90" s="82">
        <v>-1.642864143982142E-2</v>
      </c>
      <c r="R90" s="152">
        <f t="shared" si="6"/>
        <v>-2.1205243347415309E-16</v>
      </c>
      <c r="S90" s="196">
        <f t="shared" si="7"/>
        <v>0</v>
      </c>
    </row>
    <row r="91" spans="1:19">
      <c r="A91" s="173">
        <v>20180509</v>
      </c>
      <c r="B91" s="181">
        <v>428439</v>
      </c>
      <c r="C91" s="114">
        <v>469760.56324130867</v>
      </c>
      <c r="D91" s="114">
        <v>1096.4467829523192</v>
      </c>
      <c r="E91" s="182">
        <v>2.2564323010183445E-2</v>
      </c>
      <c r="F91" s="189"/>
      <c r="G91" s="194">
        <v>311919514228355.12</v>
      </c>
      <c r="H91" s="151">
        <v>341983393213330.5</v>
      </c>
      <c r="I91" s="82">
        <v>1096.383450260716</v>
      </c>
      <c r="J91" s="82">
        <v>2.2560023997151984E-2</v>
      </c>
      <c r="K91" s="152">
        <f t="shared" si="4"/>
        <v>-5.7765092667238087E-5</v>
      </c>
      <c r="L91" s="196">
        <f t="shared" si="5"/>
        <v>-4.2990130314606023E-6</v>
      </c>
      <c r="N91" s="194">
        <v>336836451286209.81</v>
      </c>
      <c r="O91" s="151">
        <v>369323243393840.25</v>
      </c>
      <c r="P91" s="82">
        <v>1096.4467829523189</v>
      </c>
      <c r="Q91" s="82">
        <v>2.2564323010183449E-2</v>
      </c>
      <c r="R91" s="152">
        <f t="shared" si="6"/>
        <v>-2.0737319765853136E-16</v>
      </c>
      <c r="S91" s="196">
        <f t="shared" si="7"/>
        <v>0</v>
      </c>
    </row>
    <row r="92" spans="1:19">
      <c r="A92" s="173">
        <v>20180510</v>
      </c>
      <c r="B92" s="181">
        <v>428439</v>
      </c>
      <c r="C92" s="114">
        <v>468046.34704075893</v>
      </c>
      <c r="D92" s="114">
        <v>1092.4457088191293</v>
      </c>
      <c r="E92" s="182">
        <v>-3.6491275230125099E-3</v>
      </c>
      <c r="F92" s="189"/>
      <c r="G92" s="194">
        <v>311919514228355.12</v>
      </c>
      <c r="H92" s="151">
        <v>340735084403242.31</v>
      </c>
      <c r="I92" s="82">
        <v>1092.3814280942725</v>
      </c>
      <c r="J92" s="82">
        <v>-3.650203006522855E-3</v>
      </c>
      <c r="K92" s="152">
        <f t="shared" si="4"/>
        <v>-5.8844578645952688E-5</v>
      </c>
      <c r="L92" s="196">
        <f t="shared" si="5"/>
        <v>-1.075483510345164E-6</v>
      </c>
      <c r="N92" s="194">
        <v>336836451286209.81</v>
      </c>
      <c r="O92" s="151">
        <v>367975535781483.5</v>
      </c>
      <c r="P92" s="82">
        <v>1092.4457088191291</v>
      </c>
      <c r="Q92" s="82">
        <v>-3.6491275230125107E-3</v>
      </c>
      <c r="R92" s="152">
        <f t="shared" si="6"/>
        <v>-2.081327004240878E-16</v>
      </c>
      <c r="S92" s="196">
        <f t="shared" si="7"/>
        <v>0</v>
      </c>
    </row>
    <row r="93" spans="1:19">
      <c r="A93" s="173">
        <v>20180511</v>
      </c>
      <c r="B93" s="181">
        <v>428439</v>
      </c>
      <c r="C93" s="114">
        <v>468037.14461289707</v>
      </c>
      <c r="D93" s="114">
        <v>1092.4242298504503</v>
      </c>
      <c r="E93" s="182">
        <v>-1.9661360290632398E-5</v>
      </c>
      <c r="F93" s="189"/>
      <c r="G93" s="194">
        <v>311919514228355.12</v>
      </c>
      <c r="H93" s="151">
        <v>340728484687387.69</v>
      </c>
      <c r="I93" s="82">
        <v>1092.3602697006691</v>
      </c>
      <c r="J93" s="82">
        <v>-1.9369052841105569E-5</v>
      </c>
      <c r="K93" s="152">
        <f t="shared" si="4"/>
        <v>-5.8552248333555892E-5</v>
      </c>
      <c r="L93" s="196">
        <f t="shared" si="5"/>
        <v>2.9230744952682904E-7</v>
      </c>
      <c r="N93" s="194">
        <v>336836451286209.81</v>
      </c>
      <c r="O93" s="151">
        <v>367968300881896.37</v>
      </c>
      <c r="P93" s="82">
        <v>1092.42422985045</v>
      </c>
      <c r="Q93" s="82">
        <v>-1.9661360290632402E-5</v>
      </c>
      <c r="R93" s="152">
        <f t="shared" si="6"/>
        <v>-2.0813679267655836E-16</v>
      </c>
      <c r="S93" s="196">
        <f t="shared" si="7"/>
        <v>0</v>
      </c>
    </row>
    <row r="94" spans="1:19">
      <c r="A94" s="173">
        <v>20180514</v>
      </c>
      <c r="B94" s="181">
        <v>428439</v>
      </c>
      <c r="C94" s="114">
        <v>456412.61556783773</v>
      </c>
      <c r="D94" s="114">
        <v>1065.2919448692526</v>
      </c>
      <c r="E94" s="182">
        <v>-2.4836766010684356E-2</v>
      </c>
      <c r="F94" s="189"/>
      <c r="G94" s="194">
        <v>311919514228355.12</v>
      </c>
      <c r="H94" s="151">
        <v>332265712529630.62</v>
      </c>
      <c r="I94" s="82">
        <v>1065.2290009863893</v>
      </c>
      <c r="J94" s="82">
        <v>-2.4837289918750234E-2</v>
      </c>
      <c r="K94" s="152">
        <f t="shared" si="4"/>
        <v>-5.9089531739139749E-5</v>
      </c>
      <c r="L94" s="196">
        <f t="shared" si="5"/>
        <v>-5.2390806587823691E-7</v>
      </c>
      <c r="N94" s="194">
        <v>336836451286209.81</v>
      </c>
      <c r="O94" s="151">
        <v>358829158293543.56</v>
      </c>
      <c r="P94" s="82">
        <v>1065.2919448692521</v>
      </c>
      <c r="Q94" s="82">
        <v>-2.4836766010684571E-2</v>
      </c>
      <c r="R94" s="152">
        <f t="shared" si="6"/>
        <v>-4.2687579970603948E-16</v>
      </c>
      <c r="S94" s="196">
        <f t="shared" si="7"/>
        <v>-2.1510571102112408E-16</v>
      </c>
    </row>
    <row r="95" spans="1:19">
      <c r="A95" s="173">
        <v>20180515</v>
      </c>
      <c r="B95" s="181">
        <v>428439</v>
      </c>
      <c r="C95" s="114">
        <v>466297.85086670029</v>
      </c>
      <c r="D95" s="114">
        <v>1088.3646233575848</v>
      </c>
      <c r="E95" s="182">
        <v>2.1658549658107155E-2</v>
      </c>
      <c r="F95" s="189"/>
      <c r="G95" s="194">
        <v>334744184026919.94</v>
      </c>
      <c r="H95" s="151">
        <v>364301279731969.44</v>
      </c>
      <c r="I95" s="82">
        <v>1088.2975630808048</v>
      </c>
      <c r="J95" s="82">
        <v>2.1655965123982046E-2</v>
      </c>
      <c r="K95" s="152">
        <f t="shared" si="4"/>
        <v>-6.1619431169334307E-5</v>
      </c>
      <c r="L95" s="196">
        <f t="shared" si="5"/>
        <v>-2.5845341251086451E-6</v>
      </c>
      <c r="N95" s="194">
        <v>334145375062595.5</v>
      </c>
      <c r="O95" s="151">
        <v>363672005276680.5</v>
      </c>
      <c r="P95" s="82">
        <v>1088.3646233575844</v>
      </c>
      <c r="Q95" s="82">
        <v>2.1658549658107165E-2</v>
      </c>
      <c r="R95" s="152">
        <f t="shared" si="6"/>
        <v>-4.1782628829259178E-16</v>
      </c>
      <c r="S95" s="196">
        <f t="shared" si="7"/>
        <v>0</v>
      </c>
    </row>
    <row r="96" spans="1:19">
      <c r="A96" s="173">
        <v>20180516</v>
      </c>
      <c r="B96" s="181">
        <v>428439</v>
      </c>
      <c r="C96" s="114">
        <v>474031.20514442865</v>
      </c>
      <c r="D96" s="114">
        <v>1106.4146941441575</v>
      </c>
      <c r="E96" s="182">
        <v>1.6584580570883033E-2</v>
      </c>
      <c r="F96" s="189"/>
      <c r="G96" s="194">
        <v>334744184026919.94</v>
      </c>
      <c r="H96" s="151">
        <v>370343913055639.25</v>
      </c>
      <c r="I96" s="82">
        <v>1106.3490591545467</v>
      </c>
      <c r="J96" s="82">
        <v>1.6586912151710452E-2</v>
      </c>
      <c r="K96" s="152">
        <f t="shared" si="4"/>
        <v>-5.932575173058714E-5</v>
      </c>
      <c r="L96" s="196">
        <f t="shared" si="5"/>
        <v>2.3315808274186611E-6</v>
      </c>
      <c r="N96" s="194">
        <v>334145375062595.5</v>
      </c>
      <c r="O96" s="151">
        <v>369703352949566.19</v>
      </c>
      <c r="P96" s="82">
        <v>1106.4146941441568</v>
      </c>
      <c r="Q96" s="82">
        <v>1.6584580570882832E-2</v>
      </c>
      <c r="R96" s="152">
        <f t="shared" si="6"/>
        <v>-6.165147931782813E-16</v>
      </c>
      <c r="S96" s="196">
        <f t="shared" si="7"/>
        <v>-2.0122792321330962E-16</v>
      </c>
    </row>
    <row r="97" spans="1:19">
      <c r="A97" s="173">
        <v>20180517</v>
      </c>
      <c r="B97" s="181">
        <v>428439</v>
      </c>
      <c r="C97" s="114">
        <v>479076.95771183085</v>
      </c>
      <c r="D97" s="114">
        <v>1118.1917559135159</v>
      </c>
      <c r="E97" s="182">
        <v>1.0644346854475104E-2</v>
      </c>
      <c r="F97" s="189"/>
      <c r="G97" s="194">
        <v>334744184026919.94</v>
      </c>
      <c r="H97" s="151">
        <v>374285719186469.62</v>
      </c>
      <c r="I97" s="82">
        <v>1118.1246368013665</v>
      </c>
      <c r="J97" s="82">
        <v>1.0643636878779001E-2</v>
      </c>
      <c r="K97" s="152">
        <f t="shared" si="4"/>
        <v>-6.0028291963401618E-5</v>
      </c>
      <c r="L97" s="196">
        <f t="shared" si="5"/>
        <v>-7.0997569610355138E-7</v>
      </c>
      <c r="N97" s="194">
        <v>334145375062595.5</v>
      </c>
      <c r="O97" s="151">
        <v>373638603671623.87</v>
      </c>
      <c r="P97" s="82">
        <v>1118.1917559135154</v>
      </c>
      <c r="Q97" s="82">
        <v>1.0644346854475316E-2</v>
      </c>
      <c r="R97" s="152">
        <f t="shared" si="6"/>
        <v>-4.0668100840625026E-16</v>
      </c>
      <c r="S97" s="196">
        <f t="shared" si="7"/>
        <v>2.1163626406917047E-16</v>
      </c>
    </row>
    <row r="98" spans="1:19">
      <c r="A98" s="173">
        <v>20180518</v>
      </c>
      <c r="B98" s="181">
        <v>428439</v>
      </c>
      <c r="C98" s="114">
        <v>485517.46403820207</v>
      </c>
      <c r="D98" s="114">
        <v>1133.2242490487611</v>
      </c>
      <c r="E98" s="182">
        <v>1.3443573569333183E-2</v>
      </c>
      <c r="F98" s="189"/>
      <c r="G98" s="194">
        <v>334744184026919.94</v>
      </c>
      <c r="H98" s="151">
        <v>379318017947487.56</v>
      </c>
      <c r="I98" s="82">
        <v>1133.1579039980661</v>
      </c>
      <c r="J98" s="82">
        <v>1.3445072849575595E-2</v>
      </c>
      <c r="K98" s="152">
        <f t="shared" si="4"/>
        <v>-5.8548813418572085E-5</v>
      </c>
      <c r="L98" s="196">
        <f t="shared" si="5"/>
        <v>1.4992802424111662E-6</v>
      </c>
      <c r="N98" s="194">
        <v>334145375062595.5</v>
      </c>
      <c r="O98" s="151">
        <v>378661641728426.19</v>
      </c>
      <c r="P98" s="82">
        <v>1133.2242490487606</v>
      </c>
      <c r="Q98" s="82">
        <v>1.3443573569333189E-2</v>
      </c>
      <c r="R98" s="152">
        <f t="shared" si="6"/>
        <v>-4.0128628668878508E-16</v>
      </c>
      <c r="S98" s="196">
        <f t="shared" si="7"/>
        <v>0</v>
      </c>
    </row>
    <row r="99" spans="1:19">
      <c r="A99" s="173">
        <v>20180521</v>
      </c>
      <c r="B99" s="181">
        <v>428439</v>
      </c>
      <c r="C99" s="114">
        <v>489454.00362019707</v>
      </c>
      <c r="D99" s="114">
        <v>1142.4123471957432</v>
      </c>
      <c r="E99" s="182">
        <v>8.1079258184730257E-3</v>
      </c>
      <c r="F99" s="189"/>
      <c r="G99" s="194">
        <v>334744184026919.94</v>
      </c>
      <c r="H99" s="151">
        <v>382393514591057.12</v>
      </c>
      <c r="I99" s="82">
        <v>1142.3455069209067</v>
      </c>
      <c r="J99" s="82">
        <v>8.107963497782986E-3</v>
      </c>
      <c r="K99" s="152">
        <f t="shared" si="4"/>
        <v>-5.8511434965665166E-5</v>
      </c>
      <c r="L99" s="196">
        <f t="shared" si="5"/>
        <v>3.7679309960320095E-8</v>
      </c>
      <c r="N99" s="194">
        <v>334145375062595.5</v>
      </c>
      <c r="O99" s="151">
        <v>381731802229861.56</v>
      </c>
      <c r="P99" s="82">
        <v>1142.4123471957428</v>
      </c>
      <c r="Q99" s="82">
        <v>8.1079258184730291E-3</v>
      </c>
      <c r="R99" s="152">
        <f t="shared" si="6"/>
        <v>-3.9805885502088939E-16</v>
      </c>
      <c r="S99" s="196">
        <f t="shared" si="7"/>
        <v>0</v>
      </c>
    </row>
    <row r="100" spans="1:19">
      <c r="A100" s="173">
        <v>20180523</v>
      </c>
      <c r="B100" s="181">
        <v>428439</v>
      </c>
      <c r="C100" s="114">
        <v>513041.10146735504</v>
      </c>
      <c r="D100" s="114">
        <v>1197.4659203932299</v>
      </c>
      <c r="E100" s="182">
        <v>4.8190632158892181E-2</v>
      </c>
      <c r="F100" s="189"/>
      <c r="G100" s="194">
        <v>334744184026919.94</v>
      </c>
      <c r="H100" s="151">
        <v>400823674356569.19</v>
      </c>
      <c r="I100" s="82">
        <v>1197.4029527107039</v>
      </c>
      <c r="J100" s="82">
        <v>4.8196841897859548E-2</v>
      </c>
      <c r="K100" s="152">
        <f t="shared" si="4"/>
        <v>-5.2586877611670226E-5</v>
      </c>
      <c r="L100" s="196">
        <f t="shared" si="5"/>
        <v>6.2097389673665404E-6</v>
      </c>
      <c r="N100" s="194">
        <v>334145375062595.5</v>
      </c>
      <c r="O100" s="151">
        <v>400127699094471.75</v>
      </c>
      <c r="P100" s="82">
        <v>1197.4659203932295</v>
      </c>
      <c r="Q100" s="82">
        <v>4.8190632158892202E-2</v>
      </c>
      <c r="R100" s="152">
        <f t="shared" si="6"/>
        <v>-3.7975807339647049E-16</v>
      </c>
      <c r="S100" s="196">
        <f t="shared" si="7"/>
        <v>0</v>
      </c>
    </row>
    <row r="101" spans="1:19">
      <c r="A101" s="173">
        <v>20180524</v>
      </c>
      <c r="B101" s="181">
        <v>428439</v>
      </c>
      <c r="C101" s="114">
        <v>513784.45640230761</v>
      </c>
      <c r="D101" s="114">
        <v>1199.2009513660232</v>
      </c>
      <c r="E101" s="182">
        <v>1.4489188738027322E-3</v>
      </c>
      <c r="F101" s="189"/>
      <c r="G101" s="194">
        <v>334744184026919.94</v>
      </c>
      <c r="H101" s="151">
        <v>401403695495054.56</v>
      </c>
      <c r="I101" s="82">
        <v>1199.1356822581088</v>
      </c>
      <c r="J101" s="82">
        <v>1.4470730537972439E-3</v>
      </c>
      <c r="K101" s="152">
        <f t="shared" si="4"/>
        <v>-5.4430127366018264E-5</v>
      </c>
      <c r="L101" s="196">
        <f t="shared" si="5"/>
        <v>-1.8458200054883092E-6</v>
      </c>
      <c r="N101" s="194">
        <v>334145375062595.5</v>
      </c>
      <c r="O101" s="151">
        <v>400707451669621</v>
      </c>
      <c r="P101" s="82">
        <v>1199.2009513660228</v>
      </c>
      <c r="Q101" s="82">
        <v>1.4489188738027329E-3</v>
      </c>
      <c r="R101" s="152">
        <f t="shared" si="6"/>
        <v>-3.7920863085411706E-16</v>
      </c>
      <c r="S101" s="196">
        <f t="shared" si="7"/>
        <v>0</v>
      </c>
    </row>
    <row r="102" spans="1:19">
      <c r="A102" s="173">
        <v>20180525</v>
      </c>
      <c r="B102" s="181">
        <v>428439</v>
      </c>
      <c r="C102" s="114">
        <v>522254.31446558551</v>
      </c>
      <c r="D102" s="114">
        <v>1218.9700621689096</v>
      </c>
      <c r="E102" s="182">
        <v>1.6485236090220911E-2</v>
      </c>
      <c r="F102" s="189"/>
      <c r="G102" s="194">
        <v>334744184026919.94</v>
      </c>
      <c r="H102" s="151">
        <v>408020083858573.5</v>
      </c>
      <c r="I102" s="82">
        <v>1218.9011888127702</v>
      </c>
      <c r="J102" s="82">
        <v>1.6483127678629951E-2</v>
      </c>
      <c r="K102" s="152">
        <f t="shared" si="4"/>
        <v>-5.6504462192299542E-5</v>
      </c>
      <c r="L102" s="196">
        <f t="shared" si="5"/>
        <v>-2.1084115909598966E-6</v>
      </c>
      <c r="N102" s="194">
        <v>334145375062595.5</v>
      </c>
      <c r="O102" s="151">
        <v>407313208613505.56</v>
      </c>
      <c r="P102" s="82">
        <v>1218.9700621689092</v>
      </c>
      <c r="Q102" s="82">
        <v>1.6485236090220918E-2</v>
      </c>
      <c r="R102" s="152">
        <f t="shared" si="6"/>
        <v>-3.7305867059387311E-16</v>
      </c>
      <c r="S102" s="196">
        <f t="shared" si="7"/>
        <v>0</v>
      </c>
    </row>
    <row r="103" spans="1:19">
      <c r="A103" s="173">
        <v>20180528</v>
      </c>
      <c r="B103" s="181">
        <v>428439</v>
      </c>
      <c r="C103" s="114">
        <v>521531.15906648268</v>
      </c>
      <c r="D103" s="114">
        <v>1217.2821780147995</v>
      </c>
      <c r="E103" s="182">
        <v>-1.384680564760493E-3</v>
      </c>
      <c r="F103" s="189"/>
      <c r="G103" s="194">
        <v>334744184026919.94</v>
      </c>
      <c r="H103" s="151">
        <v>407455850047946.44</v>
      </c>
      <c r="I103" s="82">
        <v>1217.2156216317685</v>
      </c>
      <c r="J103" s="82">
        <v>-1.3828579350582846E-3</v>
      </c>
      <c r="K103" s="152">
        <f t="shared" si="4"/>
        <v>-5.4679205432586188E-5</v>
      </c>
      <c r="L103" s="196">
        <f t="shared" si="5"/>
        <v>1.8226297022084104E-6</v>
      </c>
      <c r="N103" s="194">
        <v>334145375062595.5</v>
      </c>
      <c r="O103" s="151">
        <v>406749209929768.19</v>
      </c>
      <c r="P103" s="82">
        <v>1217.282178014799</v>
      </c>
      <c r="Q103" s="82">
        <v>-1.3846805647604937E-3</v>
      </c>
      <c r="R103" s="152">
        <f t="shared" si="6"/>
        <v>-3.7357595395677892E-16</v>
      </c>
      <c r="S103" s="196">
        <f t="shared" si="7"/>
        <v>0</v>
      </c>
    </row>
    <row r="104" spans="1:19">
      <c r="A104" s="173">
        <v>20180529</v>
      </c>
      <c r="B104" s="181">
        <v>428439</v>
      </c>
      <c r="C104" s="114">
        <v>510680.02814015711</v>
      </c>
      <c r="D104" s="114">
        <v>1191.9550464363822</v>
      </c>
      <c r="E104" s="182">
        <v>-2.0806294576432502E-2</v>
      </c>
      <c r="F104" s="189"/>
      <c r="G104" s="194">
        <v>334744184026919.94</v>
      </c>
      <c r="H104" s="151">
        <v>398977486664741.06</v>
      </c>
      <c r="I104" s="82">
        <v>1191.8877330895029</v>
      </c>
      <c r="J104" s="82">
        <v>-2.0808054129564678E-2</v>
      </c>
      <c r="K104" s="152">
        <f t="shared" si="4"/>
        <v>-5.6476247729106325E-5</v>
      </c>
      <c r="L104" s="196">
        <f t="shared" si="5"/>
        <v>-1.7595531321759617E-6</v>
      </c>
      <c r="N104" s="194">
        <v>334145375062595.5</v>
      </c>
      <c r="O104" s="151">
        <v>398286266049238.19</v>
      </c>
      <c r="P104" s="82">
        <v>1191.9550464363817</v>
      </c>
      <c r="Q104" s="82">
        <v>-2.0806294576432509E-2</v>
      </c>
      <c r="R104" s="152">
        <f t="shared" si="6"/>
        <v>-3.8151384336685668E-16</v>
      </c>
      <c r="S104" s="196">
        <f t="shared" si="7"/>
        <v>0</v>
      </c>
    </row>
    <row r="105" spans="1:19">
      <c r="A105" s="173">
        <v>20180530</v>
      </c>
      <c r="B105" s="181">
        <v>428439</v>
      </c>
      <c r="C105" s="114">
        <v>517879.17830366024</v>
      </c>
      <c r="D105" s="114">
        <v>1208.7582556762111</v>
      </c>
      <c r="E105" s="182">
        <v>1.4097183689993912E-2</v>
      </c>
      <c r="F105" s="189"/>
      <c r="G105" s="194">
        <v>334744184026919.94</v>
      </c>
      <c r="H105" s="151">
        <v>404602430820451.44</v>
      </c>
      <c r="I105" s="82">
        <v>1208.6914429793753</v>
      </c>
      <c r="J105" s="82">
        <v>1.409839989401966E-2</v>
      </c>
      <c r="K105" s="152">
        <f t="shared" si="4"/>
        <v>-5.5276884124436013E-5</v>
      </c>
      <c r="L105" s="196">
        <f t="shared" si="5"/>
        <v>1.2162040257477497E-6</v>
      </c>
      <c r="N105" s="194">
        <v>334145375062595.5</v>
      </c>
      <c r="O105" s="151">
        <v>403900980702936.12</v>
      </c>
      <c r="P105" s="82">
        <v>1208.7582556762106</v>
      </c>
      <c r="Q105" s="82">
        <v>1.4097183689993917E-2</v>
      </c>
      <c r="R105" s="152">
        <f t="shared" si="6"/>
        <v>-3.762103371381457E-16</v>
      </c>
      <c r="S105" s="196">
        <f t="shared" si="7"/>
        <v>0</v>
      </c>
    </row>
    <row r="106" spans="1:19">
      <c r="A106" s="173">
        <v>20180531</v>
      </c>
      <c r="B106" s="181">
        <v>428439</v>
      </c>
      <c r="C106" s="114">
        <v>521063.67897223344</v>
      </c>
      <c r="D106" s="114">
        <v>1216.1910539708883</v>
      </c>
      <c r="E106" s="182">
        <v>6.1491189489490915E-3</v>
      </c>
      <c r="F106" s="189"/>
      <c r="G106" s="194">
        <v>334744184026919.94</v>
      </c>
      <c r="H106" s="151">
        <v>407090608452362.87</v>
      </c>
      <c r="I106" s="82">
        <v>1216.1245150106174</v>
      </c>
      <c r="J106" s="82">
        <v>6.1496853265709155E-3</v>
      </c>
      <c r="K106" s="152">
        <f t="shared" si="4"/>
        <v>-5.471393714182088E-5</v>
      </c>
      <c r="L106" s="196">
        <f t="shared" si="5"/>
        <v>5.6637762182402268E-7</v>
      </c>
      <c r="N106" s="194">
        <v>334145375062595.5</v>
      </c>
      <c r="O106" s="151">
        <v>406384615876875.62</v>
      </c>
      <c r="P106" s="82">
        <v>1216.1910539708879</v>
      </c>
      <c r="Q106" s="82">
        <v>6.1491189489490941E-3</v>
      </c>
      <c r="R106" s="152">
        <f t="shared" si="6"/>
        <v>-3.7391111322658146E-16</v>
      </c>
      <c r="S106" s="196">
        <f t="shared" si="7"/>
        <v>0</v>
      </c>
    </row>
    <row r="107" spans="1:19">
      <c r="A107" s="173">
        <v>20180601</v>
      </c>
      <c r="B107" s="181">
        <v>428439</v>
      </c>
      <c r="C107" s="114">
        <v>522964.86789781833</v>
      </c>
      <c r="D107" s="114">
        <v>1220.6285326448301</v>
      </c>
      <c r="E107" s="182">
        <v>3.6486690635104666E-3</v>
      </c>
      <c r="F107" s="189"/>
      <c r="G107" s="194">
        <v>334744184026919.94</v>
      </c>
      <c r="H107" s="151">
        <v>408575478753830.69</v>
      </c>
      <c r="I107" s="82">
        <v>1220.5603510081396</v>
      </c>
      <c r="J107" s="82">
        <v>3.6475179496595076E-3</v>
      </c>
      <c r="K107" s="152">
        <f t="shared" si="4"/>
        <v>-5.5860930296630722E-5</v>
      </c>
      <c r="L107" s="196">
        <f t="shared" si="5"/>
        <v>-1.1511138509590589E-6</v>
      </c>
      <c r="N107" s="194">
        <v>334145375062595.5</v>
      </c>
      <c r="O107" s="151">
        <v>407867378852712.19</v>
      </c>
      <c r="P107" s="82">
        <v>1220.6285326448296</v>
      </c>
      <c r="Q107" s="82">
        <v>3.6486690635104679E-3</v>
      </c>
      <c r="R107" s="152">
        <f t="shared" si="6"/>
        <v>-3.7255179501754568E-16</v>
      </c>
      <c r="S107" s="196">
        <f t="shared" si="7"/>
        <v>0</v>
      </c>
    </row>
    <row r="108" spans="1:19">
      <c r="A108" s="173">
        <v>20180604</v>
      </c>
      <c r="B108" s="181">
        <v>428439</v>
      </c>
      <c r="C108" s="114">
        <v>512413.08528812998</v>
      </c>
      <c r="D108" s="114">
        <v>1196.0000963687478</v>
      </c>
      <c r="E108" s="182">
        <v>-2.017684792499318E-2</v>
      </c>
      <c r="F108" s="189"/>
      <c r="G108" s="194">
        <v>334744184026919.94</v>
      </c>
      <c r="H108" s="151">
        <v>400332208681370.62</v>
      </c>
      <c r="I108" s="82">
        <v>1195.9347698455492</v>
      </c>
      <c r="J108" s="82">
        <v>-2.017563583992428E-2</v>
      </c>
      <c r="K108" s="152">
        <f t="shared" si="4"/>
        <v>-5.4623817992181079E-5</v>
      </c>
      <c r="L108" s="196">
        <f t="shared" si="5"/>
        <v>1.212085068900276E-6</v>
      </c>
      <c r="N108" s="194">
        <v>334145375062595.5</v>
      </c>
      <c r="O108" s="151">
        <v>399637900776035.44</v>
      </c>
      <c r="P108" s="82">
        <v>1196.0000963687473</v>
      </c>
      <c r="Q108" s="82">
        <v>-2.0176847924993187E-2</v>
      </c>
      <c r="R108" s="152">
        <f t="shared" si="6"/>
        <v>-3.8022350689364636E-16</v>
      </c>
      <c r="S108" s="196">
        <f t="shared" si="7"/>
        <v>0</v>
      </c>
    </row>
    <row r="109" spans="1:19">
      <c r="A109" s="173">
        <v>20180605</v>
      </c>
      <c r="B109" s="181">
        <v>428439</v>
      </c>
      <c r="C109" s="114">
        <v>506513.79504017404</v>
      </c>
      <c r="D109" s="114">
        <v>1182.230831087212</v>
      </c>
      <c r="E109" s="182">
        <v>-1.1512762685673316E-2</v>
      </c>
      <c r="F109" s="189"/>
      <c r="G109" s="194">
        <v>334744184026919.94</v>
      </c>
      <c r="H109" s="151">
        <v>395723085278323</v>
      </c>
      <c r="I109" s="82">
        <v>1182.1656780346009</v>
      </c>
      <c r="J109" s="82">
        <v>-1.1513246506518552E-2</v>
      </c>
      <c r="K109" s="152">
        <f t="shared" si="4"/>
        <v>-5.5113300801808286E-5</v>
      </c>
      <c r="L109" s="196">
        <f t="shared" si="5"/>
        <v>-4.8382084523630742E-7</v>
      </c>
      <c r="N109" s="194">
        <v>334145375062595.5</v>
      </c>
      <c r="O109" s="151">
        <v>395036964464200.25</v>
      </c>
      <c r="P109" s="82">
        <v>1182.2308310872113</v>
      </c>
      <c r="Q109" s="82">
        <v>-1.151276268567351E-2</v>
      </c>
      <c r="R109" s="152">
        <f t="shared" si="6"/>
        <v>-5.7697786962838661E-16</v>
      </c>
      <c r="S109" s="196">
        <f t="shared" si="7"/>
        <v>-1.9428902930940239E-16</v>
      </c>
    </row>
    <row r="110" spans="1:19">
      <c r="A110" s="173">
        <v>20180607</v>
      </c>
      <c r="B110" s="181">
        <v>428439</v>
      </c>
      <c r="C110" s="114">
        <v>516317.89519886975</v>
      </c>
      <c r="D110" s="114">
        <v>1205.1141357319705</v>
      </c>
      <c r="E110" s="182">
        <v>1.9356037791464435E-2</v>
      </c>
      <c r="F110" s="189"/>
      <c r="G110" s="194">
        <v>334744184026919.94</v>
      </c>
      <c r="H110" s="151">
        <v>403382464515901.94</v>
      </c>
      <c r="I110" s="82">
        <v>1205.0469694895794</v>
      </c>
      <c r="J110" s="82">
        <v>1.935540159905471E-2</v>
      </c>
      <c r="K110" s="152">
        <f t="shared" si="4"/>
        <v>-5.5737447661079171E-5</v>
      </c>
      <c r="L110" s="196">
        <f t="shared" si="5"/>
        <v>-6.3619240972534463E-7</v>
      </c>
      <c r="N110" s="194">
        <v>334145375062595.5</v>
      </c>
      <c r="O110" s="151">
        <v>402683314877394.81</v>
      </c>
      <c r="P110" s="82">
        <v>1205.1141357319702</v>
      </c>
      <c r="Q110" s="82">
        <v>1.9356037791464831E-2</v>
      </c>
      <c r="R110" s="152">
        <f t="shared" si="6"/>
        <v>-1.8867397593434445E-16</v>
      </c>
      <c r="S110" s="196">
        <f t="shared" si="7"/>
        <v>3.9551695252271202E-16</v>
      </c>
    </row>
    <row r="111" spans="1:19">
      <c r="A111" s="173">
        <v>20180608</v>
      </c>
      <c r="B111" s="181">
        <v>428439</v>
      </c>
      <c r="C111" s="114">
        <v>507757.3837593816</v>
      </c>
      <c r="D111" s="114">
        <v>1185.1334350033064</v>
      </c>
      <c r="E111" s="182">
        <v>-1.6579923955939675E-2</v>
      </c>
      <c r="F111" s="189"/>
      <c r="G111" s="194">
        <v>334744184026919.94</v>
      </c>
      <c r="H111" s="151">
        <v>396694228957502.87</v>
      </c>
      <c r="I111" s="82">
        <v>1185.0668297962152</v>
      </c>
      <c r="J111" s="82">
        <v>-1.6580382507270383E-2</v>
      </c>
      <c r="K111" s="152">
        <f t="shared" si="4"/>
        <v>-5.6203756122932174E-5</v>
      </c>
      <c r="L111" s="196">
        <f t="shared" si="5"/>
        <v>-4.5855133070857312E-7</v>
      </c>
      <c r="N111" s="194">
        <v>334145375062595.5</v>
      </c>
      <c r="O111" s="151">
        <v>396006856138401.75</v>
      </c>
      <c r="P111" s="82">
        <v>1185.1334350033057</v>
      </c>
      <c r="Q111" s="82">
        <v>-1.6579923955940053E-2</v>
      </c>
      <c r="R111" s="152">
        <f t="shared" si="6"/>
        <v>-5.755647475491175E-16</v>
      </c>
      <c r="S111" s="196">
        <f t="shared" si="7"/>
        <v>-3.7816971776294395E-16</v>
      </c>
    </row>
    <row r="112" spans="1:19">
      <c r="A112" s="173">
        <v>20180611</v>
      </c>
      <c r="B112" s="181">
        <v>428439</v>
      </c>
      <c r="C112" s="114">
        <v>504893.81021432241</v>
      </c>
      <c r="D112" s="114">
        <v>1178.4496981234724</v>
      </c>
      <c r="E112" s="182">
        <v>-5.6396492432224223E-3</v>
      </c>
      <c r="F112" s="189"/>
      <c r="G112" s="194">
        <v>334744184026919.94</v>
      </c>
      <c r="H112" s="151">
        <v>394457152724004.37</v>
      </c>
      <c r="I112" s="82">
        <v>1178.3838869991609</v>
      </c>
      <c r="J112" s="82">
        <v>-5.6392961384324975E-3</v>
      </c>
      <c r="K112" s="152">
        <f t="shared" si="4"/>
        <v>-5.5848628819159467E-5</v>
      </c>
      <c r="L112" s="196">
        <f t="shared" si="5"/>
        <v>3.5310478992481298E-7</v>
      </c>
      <c r="N112" s="194">
        <v>334145375062595.5</v>
      </c>
      <c r="O112" s="151">
        <v>393773516371869.94</v>
      </c>
      <c r="P112" s="82">
        <v>1178.4496981234718</v>
      </c>
      <c r="Q112" s="82">
        <v>-5.6396492432224258E-3</v>
      </c>
      <c r="R112" s="152">
        <f t="shared" si="6"/>
        <v>-5.7882914087541062E-16</v>
      </c>
      <c r="S112" s="196">
        <f t="shared" si="7"/>
        <v>0</v>
      </c>
    </row>
    <row r="113" spans="1:19">
      <c r="A113" s="173">
        <v>20180612</v>
      </c>
      <c r="B113" s="181">
        <v>428439</v>
      </c>
      <c r="C113" s="114">
        <v>507042.35646951653</v>
      </c>
      <c r="D113" s="114">
        <v>1183.464522299596</v>
      </c>
      <c r="E113" s="182">
        <v>4.2554418606996674E-3</v>
      </c>
      <c r="F113" s="189"/>
      <c r="G113" s="194">
        <v>334744184026919.94</v>
      </c>
      <c r="H113" s="151">
        <v>396135523514666</v>
      </c>
      <c r="I113" s="82">
        <v>1183.3977778171316</v>
      </c>
      <c r="J113" s="82">
        <v>4.254887455003172E-3</v>
      </c>
      <c r="K113" s="152">
        <f t="shared" si="4"/>
        <v>-5.6400716407898054E-5</v>
      </c>
      <c r="L113" s="196">
        <f t="shared" si="5"/>
        <v>-5.5440569649532756E-7</v>
      </c>
      <c r="N113" s="194">
        <v>334145375062595.5</v>
      </c>
      <c r="O113" s="151">
        <v>395449196677073.69</v>
      </c>
      <c r="P113" s="82">
        <v>1183.4645222995953</v>
      </c>
      <c r="Q113" s="82">
        <v>4.25544186069967E-3</v>
      </c>
      <c r="R113" s="152">
        <f t="shared" si="6"/>
        <v>-5.7637640459577423E-16</v>
      </c>
      <c r="S113" s="196">
        <f t="shared" si="7"/>
        <v>0</v>
      </c>
    </row>
    <row r="114" spans="1:19">
      <c r="A114" s="173">
        <v>20180614</v>
      </c>
      <c r="B114" s="181">
        <v>428439</v>
      </c>
      <c r="C114" s="114">
        <v>499378.05680762255</v>
      </c>
      <c r="D114" s="114">
        <v>1165.5756287537376</v>
      </c>
      <c r="E114" s="182">
        <v>-1.5115699041909857E-2</v>
      </c>
      <c r="F114" s="189"/>
      <c r="G114" s="194">
        <v>334744184026919.94</v>
      </c>
      <c r="H114" s="151">
        <v>390146652509921.12</v>
      </c>
      <c r="I114" s="82">
        <v>1165.5068889219172</v>
      </c>
      <c r="J114" s="82">
        <v>-1.5118237697062036E-2</v>
      </c>
      <c r="K114" s="152">
        <f t="shared" si="4"/>
        <v>-5.8978486076627005E-5</v>
      </c>
      <c r="L114" s="196">
        <f t="shared" si="5"/>
        <v>-2.5386551521788814E-6</v>
      </c>
      <c r="N114" s="194">
        <v>334145375062595.5</v>
      </c>
      <c r="O114" s="151">
        <v>389471705633738</v>
      </c>
      <c r="P114" s="82">
        <v>1165.575628753737</v>
      </c>
      <c r="Q114" s="82">
        <v>-1.5115699041909866E-2</v>
      </c>
      <c r="R114" s="152">
        <f t="shared" si="6"/>
        <v>-5.8522245103823702E-16</v>
      </c>
      <c r="S114" s="196">
        <f t="shared" si="7"/>
        <v>0</v>
      </c>
    </row>
    <row r="115" spans="1:19">
      <c r="A115" s="173">
        <v>20180615</v>
      </c>
      <c r="B115" s="181">
        <v>428439</v>
      </c>
      <c r="C115" s="114">
        <v>501385.51410782384</v>
      </c>
      <c r="D115" s="114">
        <v>1170.2611436116317</v>
      </c>
      <c r="E115" s="182">
        <v>4.0199149178367305E-3</v>
      </c>
      <c r="F115" s="189"/>
      <c r="G115" s="194">
        <v>334744184026919.94</v>
      </c>
      <c r="H115" s="151">
        <v>391713646833224.06</v>
      </c>
      <c r="I115" s="82">
        <v>1170.1880585973756</v>
      </c>
      <c r="J115" s="82">
        <v>4.0164238581107958E-3</v>
      </c>
      <c r="K115" s="152">
        <f t="shared" si="4"/>
        <v>-6.2455785392047104E-5</v>
      </c>
      <c r="L115" s="196">
        <f t="shared" si="5"/>
        <v>-3.491059725934699E-6</v>
      </c>
      <c r="N115" s="194">
        <v>334145375062595.5</v>
      </c>
      <c r="O115" s="151">
        <v>391037348753290.37</v>
      </c>
      <c r="P115" s="82">
        <v>1170.261143611631</v>
      </c>
      <c r="Q115" s="82">
        <v>4.0199149178367331E-3</v>
      </c>
      <c r="R115" s="152">
        <f t="shared" si="6"/>
        <v>-5.8287932574139065E-16</v>
      </c>
      <c r="S115" s="196">
        <f t="shared" si="7"/>
        <v>0</v>
      </c>
    </row>
    <row r="116" spans="1:19">
      <c r="A116" s="173">
        <v>20180618</v>
      </c>
      <c r="B116" s="181">
        <v>428439</v>
      </c>
      <c r="C116" s="114">
        <v>491089.5270865066</v>
      </c>
      <c r="D116" s="114">
        <v>1146.2297481940407</v>
      </c>
      <c r="E116" s="182">
        <v>-2.0535070782087102E-2</v>
      </c>
      <c r="F116" s="189"/>
      <c r="G116" s="194">
        <v>334744184026919.94</v>
      </c>
      <c r="H116" s="151">
        <v>383668195261181.62</v>
      </c>
      <c r="I116" s="82">
        <v>1146.1534316913694</v>
      </c>
      <c r="J116" s="82">
        <v>-2.0539114828102834E-2</v>
      </c>
      <c r="K116" s="152">
        <f t="shared" si="4"/>
        <v>-6.6584892180309298E-5</v>
      </c>
      <c r="L116" s="196">
        <f t="shared" si="5"/>
        <v>-4.0440460157310787E-6</v>
      </c>
      <c r="N116" s="194">
        <v>334145375062595.5</v>
      </c>
      <c r="O116" s="151">
        <v>383007369118202</v>
      </c>
      <c r="P116" s="82">
        <v>1146.2297481940402</v>
      </c>
      <c r="Q116" s="82">
        <v>-2.0535070782086919E-2</v>
      </c>
      <c r="R116" s="152">
        <f t="shared" si="6"/>
        <v>-3.9673316069745028E-16</v>
      </c>
      <c r="S116" s="196">
        <f t="shared" si="7"/>
        <v>1.8388068845354155E-16</v>
      </c>
    </row>
    <row r="117" spans="1:19">
      <c r="A117" s="173">
        <v>20180619</v>
      </c>
      <c r="B117" s="181">
        <v>428439</v>
      </c>
      <c r="C117" s="114">
        <v>489182.92733336752</v>
      </c>
      <c r="D117" s="114">
        <v>1141.7796403533935</v>
      </c>
      <c r="E117" s="182">
        <v>-3.8823873203942226E-3</v>
      </c>
      <c r="F117" s="189"/>
      <c r="G117" s="194">
        <v>334744184026919.94</v>
      </c>
      <c r="H117" s="151">
        <v>382180419289812.44</v>
      </c>
      <c r="I117" s="82">
        <v>1141.7089154238381</v>
      </c>
      <c r="J117" s="82">
        <v>-3.8777672732459227E-3</v>
      </c>
      <c r="K117" s="152">
        <f t="shared" si="4"/>
        <v>-6.1946550999033325E-5</v>
      </c>
      <c r="L117" s="196">
        <f t="shared" si="5"/>
        <v>4.6200471482999057E-6</v>
      </c>
      <c r="N117" s="194">
        <v>334145375062595.5</v>
      </c>
      <c r="O117" s="151">
        <v>381520386164719.94</v>
      </c>
      <c r="P117" s="82">
        <v>1141.779640353393</v>
      </c>
      <c r="Q117" s="82">
        <v>-3.8823873203942243E-3</v>
      </c>
      <c r="R117" s="152">
        <f t="shared" si="6"/>
        <v>-3.9827943572869713E-16</v>
      </c>
      <c r="S117" s="196">
        <f t="shared" si="7"/>
        <v>0</v>
      </c>
    </row>
    <row r="118" spans="1:19">
      <c r="A118" s="173">
        <v>20180620</v>
      </c>
      <c r="B118" s="181">
        <v>428439</v>
      </c>
      <c r="C118" s="114">
        <v>501468.30300676113</v>
      </c>
      <c r="D118" s="114">
        <v>1170.4543774183983</v>
      </c>
      <c r="E118" s="182">
        <v>2.5114072848706315E-2</v>
      </c>
      <c r="F118" s="189"/>
      <c r="G118" s="194">
        <v>334744184026919.94</v>
      </c>
      <c r="H118" s="151">
        <v>391778104095997.06</v>
      </c>
      <c r="I118" s="82">
        <v>1170.3806153790874</v>
      </c>
      <c r="J118" s="82">
        <v>2.5112968435221067E-2</v>
      </c>
      <c r="K118" s="152">
        <f t="shared" si="4"/>
        <v>-6.3023975569655532E-5</v>
      </c>
      <c r="L118" s="196">
        <f t="shared" si="5"/>
        <v>-1.1044134852478127E-6</v>
      </c>
      <c r="N118" s="194">
        <v>334145375062595.5</v>
      </c>
      <c r="O118" s="151">
        <v>391101916936127.25</v>
      </c>
      <c r="P118" s="82">
        <v>1170.4543774183978</v>
      </c>
      <c r="Q118" s="82">
        <v>2.5114072848706325E-2</v>
      </c>
      <c r="R118" s="152">
        <f t="shared" si="6"/>
        <v>-3.8852206430247501E-16</v>
      </c>
      <c r="S118" s="196">
        <f t="shared" si="7"/>
        <v>0</v>
      </c>
    </row>
    <row r="119" spans="1:19">
      <c r="A119" s="173">
        <v>20180621</v>
      </c>
      <c r="B119" s="181">
        <v>428439</v>
      </c>
      <c r="C119" s="114">
        <v>497401.72968020034</v>
      </c>
      <c r="D119" s="114">
        <v>1160.9627734174535</v>
      </c>
      <c r="E119" s="182">
        <v>-8.109332737837982E-3</v>
      </c>
      <c r="F119" s="189"/>
      <c r="G119" s="194">
        <v>334744184026919.94</v>
      </c>
      <c r="H119" s="151">
        <v>388601422197094.75</v>
      </c>
      <c r="I119" s="82">
        <v>1160.8907360907087</v>
      </c>
      <c r="J119" s="82">
        <v>-8.1083701863131994E-3</v>
      </c>
      <c r="K119" s="152">
        <f t="shared" si="4"/>
        <v>-6.2053494360144248E-5</v>
      </c>
      <c r="L119" s="196">
        <f t="shared" si="5"/>
        <v>9.6255152478262607E-7</v>
      </c>
      <c r="N119" s="194">
        <v>334145375062595.5</v>
      </c>
      <c r="O119" s="151">
        <v>387930341357285.94</v>
      </c>
      <c r="P119" s="82">
        <v>1160.962773417453</v>
      </c>
      <c r="Q119" s="82">
        <v>-8.1093327378379838E-3</v>
      </c>
      <c r="R119" s="152">
        <f t="shared" si="6"/>
        <v>-3.9169847759015819E-16</v>
      </c>
      <c r="S119" s="196">
        <f t="shared" si="7"/>
        <v>0</v>
      </c>
    </row>
    <row r="120" spans="1:19">
      <c r="A120" s="173">
        <v>20180622</v>
      </c>
      <c r="B120" s="181">
        <v>428439</v>
      </c>
      <c r="C120" s="114">
        <v>499458.69706931186</v>
      </c>
      <c r="D120" s="114">
        <v>1165.763847523946</v>
      </c>
      <c r="E120" s="182">
        <v>4.1354246806379995E-3</v>
      </c>
      <c r="F120" s="189"/>
      <c r="G120" s="194">
        <v>334744184026919.94</v>
      </c>
      <c r="H120" s="151">
        <v>390208001209870.25</v>
      </c>
      <c r="I120" s="82">
        <v>1165.6901593202585</v>
      </c>
      <c r="J120" s="82">
        <v>4.1342592203912534E-3</v>
      </c>
      <c r="K120" s="152">
        <f t="shared" si="4"/>
        <v>-6.3214228153383605E-5</v>
      </c>
      <c r="L120" s="196">
        <f t="shared" si="5"/>
        <v>-1.1654602467461167E-6</v>
      </c>
      <c r="N120" s="194">
        <v>334145375062595.5</v>
      </c>
      <c r="O120" s="151">
        <v>389534598065303.12</v>
      </c>
      <c r="P120" s="82">
        <v>1165.7638475239453</v>
      </c>
      <c r="Q120" s="82">
        <v>4.1354246806378052E-3</v>
      </c>
      <c r="R120" s="152">
        <f t="shared" si="6"/>
        <v>-5.8512796376256219E-16</v>
      </c>
      <c r="S120" s="196">
        <f t="shared" si="7"/>
        <v>-1.9428902930940239E-16</v>
      </c>
    </row>
    <row r="121" spans="1:19">
      <c r="A121" s="173">
        <v>20180625</v>
      </c>
      <c r="B121" s="181">
        <v>428439</v>
      </c>
      <c r="C121" s="114">
        <v>497981.39764395345</v>
      </c>
      <c r="D121" s="114">
        <v>1162.3157500693296</v>
      </c>
      <c r="E121" s="182">
        <v>-2.9578009833981559E-3</v>
      </c>
      <c r="F121" s="189"/>
      <c r="G121" s="194">
        <v>334744184026919.94</v>
      </c>
      <c r="H121" s="151">
        <v>389053862331636.75</v>
      </c>
      <c r="I121" s="82">
        <v>1162.2423357782648</v>
      </c>
      <c r="J121" s="82">
        <v>-2.9577529795776023E-3</v>
      </c>
      <c r="K121" s="152">
        <f t="shared" si="4"/>
        <v>-6.3166078884662526E-5</v>
      </c>
      <c r="L121" s="196">
        <f t="shared" si="5"/>
        <v>4.8003820553570858E-8</v>
      </c>
      <c r="N121" s="194">
        <v>334145375062595.5</v>
      </c>
      <c r="O121" s="151">
        <v>388382432248078</v>
      </c>
      <c r="P121" s="82">
        <v>1162.3157500693292</v>
      </c>
      <c r="Q121" s="82">
        <v>-2.9578009833979625E-3</v>
      </c>
      <c r="R121" s="152">
        <f t="shared" si="6"/>
        <v>-3.9124252670527748E-16</v>
      </c>
      <c r="S121" s="196">
        <f t="shared" si="7"/>
        <v>1.9342166757141399E-16</v>
      </c>
    </row>
    <row r="122" spans="1:19">
      <c r="A122" s="173">
        <v>20180626</v>
      </c>
      <c r="B122" s="181">
        <v>428439</v>
      </c>
      <c r="C122" s="114">
        <v>494287.44329692377</v>
      </c>
      <c r="D122" s="114">
        <v>1153.6938590952825</v>
      </c>
      <c r="E122" s="182">
        <v>-7.4178560976506103E-3</v>
      </c>
      <c r="F122" s="189"/>
      <c r="G122" s="194">
        <v>334744184026919.94</v>
      </c>
      <c r="H122" s="151">
        <v>386167571568763.12</v>
      </c>
      <c r="I122" s="82">
        <v>1153.619958152007</v>
      </c>
      <c r="J122" s="82">
        <v>-7.4187433728990643E-3</v>
      </c>
      <c r="K122" s="152">
        <f t="shared" si="4"/>
        <v>-6.4060042263708829E-5</v>
      </c>
      <c r="L122" s="196">
        <f t="shared" si="5"/>
        <v>-8.872752484540003E-7</v>
      </c>
      <c r="N122" s="194">
        <v>334145375062595.5</v>
      </c>
      <c r="O122" s="151">
        <v>385501467254806.25</v>
      </c>
      <c r="P122" s="82">
        <v>1153.6938590952821</v>
      </c>
      <c r="Q122" s="82">
        <v>-7.4178560976506129E-3</v>
      </c>
      <c r="R122" s="152">
        <f t="shared" si="6"/>
        <v>-3.9416639631164678E-16</v>
      </c>
      <c r="S122" s="196">
        <f t="shared" si="7"/>
        <v>0</v>
      </c>
    </row>
    <row r="123" spans="1:19">
      <c r="A123" s="173">
        <v>20180627</v>
      </c>
      <c r="B123" s="181">
        <v>428439</v>
      </c>
      <c r="C123" s="114">
        <v>498373.81211199949</v>
      </c>
      <c r="D123" s="114">
        <v>1163.2316668463875</v>
      </c>
      <c r="E123" s="182">
        <v>8.267191227475601E-3</v>
      </c>
      <c r="F123" s="189"/>
      <c r="G123" s="194">
        <v>334744184026919.94</v>
      </c>
      <c r="H123" s="151">
        <v>389360009689422.12</v>
      </c>
      <c r="I123" s="82">
        <v>1163.1569068817937</v>
      </c>
      <c r="J123" s="82">
        <v>8.2669761929777871E-3</v>
      </c>
      <c r="K123" s="152">
        <f t="shared" si="4"/>
        <v>-6.4273327314208018E-5</v>
      </c>
      <c r="L123" s="196">
        <f t="shared" si="5"/>
        <v>-2.1503449781391792E-7</v>
      </c>
      <c r="N123" s="194">
        <v>334145375062595.5</v>
      </c>
      <c r="O123" s="151">
        <v>388688481603074.25</v>
      </c>
      <c r="P123" s="82">
        <v>1163.2316668463873</v>
      </c>
      <c r="Q123" s="82">
        <v>8.2671912274758022E-3</v>
      </c>
      <c r="R123" s="152">
        <f t="shared" si="6"/>
        <v>-1.9546723316057928E-16</v>
      </c>
      <c r="S123" s="196">
        <f t="shared" si="7"/>
        <v>2.0122792321330962E-16</v>
      </c>
    </row>
    <row r="124" spans="1:19">
      <c r="A124" s="173">
        <v>20180628</v>
      </c>
      <c r="B124" s="181">
        <v>428439</v>
      </c>
      <c r="C124" s="114">
        <v>496154.6329461491</v>
      </c>
      <c r="D124" s="114">
        <v>1158.05198160333</v>
      </c>
      <c r="E124" s="182">
        <v>-4.4528406427414872E-3</v>
      </c>
      <c r="F124" s="189"/>
      <c r="G124" s="194">
        <v>334744184026919.94</v>
      </c>
      <c r="H124" s="151">
        <v>387626316762584.69</v>
      </c>
      <c r="I124" s="82">
        <v>1157.9777491560899</v>
      </c>
      <c r="J124" s="82">
        <v>-4.4526733195336225E-3</v>
      </c>
      <c r="K124" s="152">
        <f t="shared" si="4"/>
        <v>-6.4105244936002819E-5</v>
      </c>
      <c r="L124" s="196">
        <f t="shared" si="5"/>
        <v>1.6732320786468774E-7</v>
      </c>
      <c r="N124" s="194">
        <v>334145375062595.5</v>
      </c>
      <c r="O124" s="151">
        <v>386957713734826.5</v>
      </c>
      <c r="P124" s="82">
        <v>1158.0519816033295</v>
      </c>
      <c r="Q124" s="82">
        <v>-4.4528406427416841E-3</v>
      </c>
      <c r="R124" s="152">
        <f t="shared" si="6"/>
        <v>-3.9268302123784099E-16</v>
      </c>
      <c r="S124" s="196">
        <f t="shared" si="7"/>
        <v>-1.9689111452336761E-16</v>
      </c>
    </row>
    <row r="125" spans="1:19">
      <c r="A125" s="204">
        <v>20180629</v>
      </c>
      <c r="B125" s="181">
        <v>428439</v>
      </c>
      <c r="C125" s="114">
        <v>503860.23970327526</v>
      </c>
      <c r="D125" s="114">
        <v>1176.0372881630178</v>
      </c>
      <c r="E125" s="182">
        <v>1.5530655657431782E-2</v>
      </c>
      <c r="F125" s="189"/>
      <c r="G125" s="205">
        <v>334744184026919.94</v>
      </c>
      <c r="H125" s="88">
        <v>393646799064986.62</v>
      </c>
      <c r="I125" s="84">
        <v>1175.9630722466256</v>
      </c>
      <c r="J125" s="84">
        <v>1.5531665529534645E-2</v>
      </c>
      <c r="K125" s="206">
        <f t="shared" si="4"/>
        <v>-6.311075419263865E-5</v>
      </c>
      <c r="L125" s="196">
        <f t="shared" si="5"/>
        <v>1.0098721028636154E-6</v>
      </c>
      <c r="N125" s="194">
        <v>334145375062595.5</v>
      </c>
      <c r="O125" s="151">
        <v>392967420740829.12</v>
      </c>
      <c r="P125" s="82">
        <v>1176.0372881630171</v>
      </c>
      <c r="Q125" s="82">
        <v>1.5530655657431591E-2</v>
      </c>
      <c r="R125" s="152">
        <f t="shared" si="6"/>
        <v>-5.8001649539121037E-16</v>
      </c>
      <c r="S125" s="196">
        <f t="shared" si="7"/>
        <v>-1.9081958235744878E-16</v>
      </c>
    </row>
    <row r="126" spans="1:19">
      <c r="A126" s="203">
        <v>20180702</v>
      </c>
      <c r="B126" s="181">
        <v>489810.14955722401</v>
      </c>
      <c r="C126" s="114">
        <v>565415.6873607653</v>
      </c>
      <c r="D126" s="114">
        <v>1154.3568214580421</v>
      </c>
      <c r="E126" s="182">
        <v>-1.8435186471715409E-2</v>
      </c>
      <c r="F126" s="189"/>
      <c r="G126" s="205">
        <v>290211960499322.75</v>
      </c>
      <c r="H126" s="88">
        <v>334987041113469.31</v>
      </c>
      <c r="I126" s="84">
        <v>1154.2840637481274</v>
      </c>
      <c r="J126" s="84">
        <v>-1.8435109919805064E-2</v>
      </c>
      <c r="K126" s="206">
        <f t="shared" si="4"/>
        <v>-6.3032759612382871E-5</v>
      </c>
      <c r="L126" s="196">
        <f t="shared" si="5"/>
        <v>7.655191034544595E-8</v>
      </c>
      <c r="N126" s="194">
        <v>289566287547134.87</v>
      </c>
      <c r="O126" s="151">
        <v>334262819294315.87</v>
      </c>
      <c r="P126" s="82">
        <v>1154.3568214580416</v>
      </c>
      <c r="Q126" s="82">
        <v>-1.8435186471715225E-2</v>
      </c>
      <c r="R126" s="152">
        <f t="shared" si="6"/>
        <v>-3.9394002134633135E-16</v>
      </c>
      <c r="S126" s="196">
        <f t="shared" si="7"/>
        <v>1.8388068845354155E-16</v>
      </c>
    </row>
    <row r="127" spans="1:19">
      <c r="A127" s="204">
        <v>20180703</v>
      </c>
      <c r="B127" s="181">
        <v>489810.14955722401</v>
      </c>
      <c r="C127" s="114">
        <v>564991.53371153167</v>
      </c>
      <c r="D127" s="114">
        <v>1153.4908662514849</v>
      </c>
      <c r="E127" s="182">
        <v>-7.5016250647990941E-4</v>
      </c>
      <c r="F127" s="189"/>
      <c r="G127" s="205">
        <v>290211960499322.75</v>
      </c>
      <c r="H127" s="88">
        <v>334735446691403.75</v>
      </c>
      <c r="I127" s="84">
        <v>1153.4171304155636</v>
      </c>
      <c r="J127" s="84">
        <v>-7.5105717889645425E-4</v>
      </c>
      <c r="K127" s="206">
        <f t="shared" si="4"/>
        <v>-6.3928160920179324E-5</v>
      </c>
      <c r="L127" s="196">
        <f t="shared" si="5"/>
        <v>-8.9467241654484376E-7</v>
      </c>
      <c r="N127" s="194">
        <v>289566287547134.87</v>
      </c>
      <c r="O127" s="151">
        <v>334012067859971</v>
      </c>
      <c r="P127" s="82">
        <v>1153.4908662514842</v>
      </c>
      <c r="Q127" s="82">
        <v>-7.5016250648010663E-4</v>
      </c>
      <c r="R127" s="152">
        <f t="shared" si="6"/>
        <v>-5.9135364335080923E-16</v>
      </c>
      <c r="S127" s="196">
        <f t="shared" si="7"/>
        <v>-1.9721637517511326E-16</v>
      </c>
    </row>
    <row r="128" spans="1:19">
      <c r="A128" s="204">
        <v>20180704</v>
      </c>
      <c r="B128" s="181">
        <v>489810.14955722401</v>
      </c>
      <c r="C128" s="114">
        <v>557134.72640850756</v>
      </c>
      <c r="D128" s="114">
        <v>1137.4503507372056</v>
      </c>
      <c r="E128" s="182">
        <v>-1.3906062010188654E-2</v>
      </c>
      <c r="F128" s="189"/>
      <c r="G128" s="205">
        <v>290211960499322.75</v>
      </c>
      <c r="H128" s="88">
        <v>330080787093214.37</v>
      </c>
      <c r="I128" s="84">
        <v>1137.3783028283724</v>
      </c>
      <c r="J128" s="84">
        <v>-1.390548758488841E-2</v>
      </c>
      <c r="K128" s="206">
        <f t="shared" si="4"/>
        <v>-6.3345598077606087E-5</v>
      </c>
      <c r="L128" s="196">
        <f t="shared" si="5"/>
        <v>5.7442530024438831E-7</v>
      </c>
      <c r="N128" s="194">
        <v>289566287547134.87</v>
      </c>
      <c r="O128" s="151">
        <v>329367275332158.87</v>
      </c>
      <c r="P128" s="82">
        <v>1137.4503507372049</v>
      </c>
      <c r="Q128" s="82">
        <v>-1.3906062010188663E-2</v>
      </c>
      <c r="R128" s="152">
        <f t="shared" si="6"/>
        <v>-5.9969301155659191E-16</v>
      </c>
      <c r="S128" s="196">
        <f t="shared" si="7"/>
        <v>0</v>
      </c>
    </row>
    <row r="129" spans="1:19">
      <c r="A129" s="204">
        <v>20180705</v>
      </c>
      <c r="B129" s="181">
        <v>489810.14955722401</v>
      </c>
      <c r="C129" s="114">
        <v>549253.24075422133</v>
      </c>
      <c r="D129" s="114">
        <v>1121.3594517196764</v>
      </c>
      <c r="E129" s="182">
        <v>-1.4146462750748049E-2</v>
      </c>
      <c r="F129" s="189"/>
      <c r="G129" s="205">
        <v>290211960499322.75</v>
      </c>
      <c r="H129" s="88">
        <v>325411439948738.44</v>
      </c>
      <c r="I129" s="84">
        <v>1121.2888655204058</v>
      </c>
      <c r="J129" s="84">
        <v>-1.4146073710001525E-2</v>
      </c>
      <c r="K129" s="206">
        <f t="shared" si="4"/>
        <v>-6.2950949965783295E-5</v>
      </c>
      <c r="L129" s="196">
        <f t="shared" si="5"/>
        <v>3.8904074652415521E-7</v>
      </c>
      <c r="N129" s="194">
        <v>289566287547134.87</v>
      </c>
      <c r="O129" s="151">
        <v>324707893440357.06</v>
      </c>
      <c r="P129" s="82">
        <v>1121.3594517196755</v>
      </c>
      <c r="Q129" s="82">
        <v>-1.4146462750748257E-2</v>
      </c>
      <c r="R129" s="152">
        <f t="shared" si="6"/>
        <v>-8.1106437403114649E-16</v>
      </c>
      <c r="S129" s="196">
        <f t="shared" si="7"/>
        <v>-2.0816681711721685E-16</v>
      </c>
    </row>
    <row r="130" spans="1:19">
      <c r="A130" s="204">
        <v>20180706</v>
      </c>
      <c r="B130" s="181">
        <v>489810.14955722401</v>
      </c>
      <c r="C130" s="114">
        <v>555238.57559515489</v>
      </c>
      <c r="D130" s="114">
        <v>1133.5791553055333</v>
      </c>
      <c r="E130" s="182">
        <v>1.0897222623055621E-2</v>
      </c>
      <c r="F130" s="189"/>
      <c r="G130" s="205">
        <v>290211960499322.75</v>
      </c>
      <c r="H130" s="88">
        <v>328957314340648.94</v>
      </c>
      <c r="I130" s="84">
        <v>1133.507088318011</v>
      </c>
      <c r="J130" s="84">
        <v>1.0896588000929247E-2</v>
      </c>
      <c r="K130" s="206">
        <f t="shared" si="4"/>
        <v>-6.357877093577524E-5</v>
      </c>
      <c r="L130" s="196">
        <f t="shared" si="5"/>
        <v>-6.3462212637407922E-7</v>
      </c>
      <c r="N130" s="194">
        <v>289566287547134.87</v>
      </c>
      <c r="O130" s="151">
        <v>328246307642640.12</v>
      </c>
      <c r="P130" s="82">
        <v>1133.5791553055326</v>
      </c>
      <c r="Q130" s="82">
        <v>1.0897222623055832E-2</v>
      </c>
      <c r="R130" s="152">
        <f t="shared" si="6"/>
        <v>-6.0174097515567382E-16</v>
      </c>
      <c r="S130" s="196">
        <f t="shared" si="7"/>
        <v>2.1163626406917047E-16</v>
      </c>
    </row>
    <row r="131" spans="1:19">
      <c r="A131" s="204">
        <v>20180709</v>
      </c>
      <c r="B131" s="181">
        <v>489810.14955722401</v>
      </c>
      <c r="C131" s="114">
        <v>563477.78702616622</v>
      </c>
      <c r="D131" s="114">
        <v>1150.4003898970568</v>
      </c>
      <c r="E131" s="182">
        <v>1.4839047200889745E-2</v>
      </c>
      <c r="F131" s="189"/>
      <c r="G131" s="205">
        <v>290211960499322.75</v>
      </c>
      <c r="H131" s="88">
        <v>333838728981517</v>
      </c>
      <c r="I131" s="84">
        <v>1150.3272587633276</v>
      </c>
      <c r="J131" s="84">
        <v>1.4839051840668818E-2</v>
      </c>
      <c r="K131" s="206">
        <f t="shared" si="4"/>
        <v>-6.3574198709216573E-5</v>
      </c>
      <c r="L131" s="196">
        <f t="shared" si="5"/>
        <v>4.6397790730984267E-9</v>
      </c>
      <c r="N131" s="194">
        <v>289566287547134.87</v>
      </c>
      <c r="O131" s="151">
        <v>333117170095267.06</v>
      </c>
      <c r="P131" s="82">
        <v>1150.4003898970564</v>
      </c>
      <c r="Q131" s="82">
        <v>1.4839047200889953E-2</v>
      </c>
      <c r="R131" s="152">
        <f t="shared" si="6"/>
        <v>-3.9529485114930918E-16</v>
      </c>
      <c r="S131" s="196">
        <f t="shared" si="7"/>
        <v>2.0816681711721685E-16</v>
      </c>
    </row>
    <row r="132" spans="1:19">
      <c r="A132" s="204">
        <v>20180710</v>
      </c>
      <c r="B132" s="181">
        <v>489810.14955722401</v>
      </c>
      <c r="C132" s="114">
        <v>565607.27576134191</v>
      </c>
      <c r="D132" s="114">
        <v>1154.7479697442704</v>
      </c>
      <c r="E132" s="182">
        <v>3.7791884333442196E-3</v>
      </c>
      <c r="F132" s="189"/>
      <c r="G132" s="205">
        <v>290211960499322.75</v>
      </c>
      <c r="H132" s="88">
        <v>335100365727107</v>
      </c>
      <c r="I132" s="84">
        <v>1154.6745528700874</v>
      </c>
      <c r="J132" s="84">
        <v>3.7791802929484837E-3</v>
      </c>
      <c r="K132" s="206">
        <f t="shared" si="4"/>
        <v>-6.3582308972325063E-5</v>
      </c>
      <c r="L132" s="196">
        <f t="shared" si="5"/>
        <v>-8.1403957359615919E-9</v>
      </c>
      <c r="N132" s="194">
        <v>289566287547134.87</v>
      </c>
      <c r="O132" s="151">
        <v>334376082651439.5</v>
      </c>
      <c r="P132" s="82">
        <v>1154.74796974427</v>
      </c>
      <c r="Q132" s="82">
        <v>3.7791884333442209E-3</v>
      </c>
      <c r="R132" s="152">
        <f t="shared" si="6"/>
        <v>-3.9380658187013076E-16</v>
      </c>
      <c r="S132" s="196">
        <f t="shared" si="7"/>
        <v>0</v>
      </c>
    </row>
    <row r="133" spans="1:19">
      <c r="A133" s="204">
        <v>20180711</v>
      </c>
      <c r="B133" s="181">
        <v>489810.14955722401</v>
      </c>
      <c r="C133" s="114">
        <v>560836.86807891761</v>
      </c>
      <c r="D133" s="114">
        <v>1145.0086703713673</v>
      </c>
      <c r="E133" s="182">
        <v>-8.4341342250291995E-3</v>
      </c>
      <c r="F133" s="189"/>
      <c r="G133" s="205">
        <v>290211960499322.75</v>
      </c>
      <c r="H133" s="88">
        <v>332273875780913.37</v>
      </c>
      <c r="I133" s="84">
        <v>1144.9351543238301</v>
      </c>
      <c r="J133" s="84">
        <v>-8.4347563753342843E-3</v>
      </c>
      <c r="K133" s="206">
        <f t="shared" ref="K133:K196" si="8">(I133-D133)/I133</f>
        <v>-6.4209791497392958E-5</v>
      </c>
      <c r="L133" s="196">
        <f t="shared" si="5"/>
        <v>-6.2215030508482039E-7</v>
      </c>
      <c r="N133" s="194">
        <v>289566287547134.87</v>
      </c>
      <c r="O133" s="151">
        <v>331555909888717.75</v>
      </c>
      <c r="P133" s="82">
        <v>1145.0086703713666</v>
      </c>
      <c r="Q133" s="82">
        <v>-8.434134225029399E-3</v>
      </c>
      <c r="R133" s="152">
        <f t="shared" si="6"/>
        <v>-5.9573437649905337E-16</v>
      </c>
      <c r="S133" s="196">
        <f t="shared" si="7"/>
        <v>-1.9949319973733282E-16</v>
      </c>
    </row>
    <row r="134" spans="1:19">
      <c r="A134" s="204">
        <v>20180712</v>
      </c>
      <c r="B134" s="181">
        <v>489810.14955722401</v>
      </c>
      <c r="C134" s="114">
        <v>564064.41967545834</v>
      </c>
      <c r="D134" s="114">
        <v>1151.5980634238763</v>
      </c>
      <c r="E134" s="182">
        <v>5.7548848519826416E-3</v>
      </c>
      <c r="F134" s="189"/>
      <c r="G134" s="205">
        <v>290211960499322.75</v>
      </c>
      <c r="H134" s="88">
        <v>334186396269824.75</v>
      </c>
      <c r="I134" s="84">
        <v>1151.5252358822222</v>
      </c>
      <c r="J134" s="84">
        <v>5.755855721177496E-3</v>
      </c>
      <c r="K134" s="206">
        <f t="shared" si="8"/>
        <v>-6.3244416522302793E-5</v>
      </c>
      <c r="L134" s="196">
        <f t="shared" ref="L134:L197" si="9">(J134-E134)</f>
        <v>9.7086919485442347E-7</v>
      </c>
      <c r="N134" s="194">
        <v>289566287547134.87</v>
      </c>
      <c r="O134" s="151">
        <v>333463975972121.62</v>
      </c>
      <c r="P134" s="82">
        <v>1151.5980634238756</v>
      </c>
      <c r="Q134" s="82">
        <v>5.7548848519826451E-3</v>
      </c>
      <c r="R134" s="152">
        <f t="shared" ref="R134:R197" si="10">(P134-D134)/P134</f>
        <v>-5.923256108139388E-16</v>
      </c>
      <c r="S134" s="196">
        <f t="shared" ref="S134:S197" si="11">Q134-E134</f>
        <v>0</v>
      </c>
    </row>
    <row r="135" spans="1:19">
      <c r="A135" s="173">
        <v>20180713</v>
      </c>
      <c r="B135" s="181">
        <v>489810.14955722401</v>
      </c>
      <c r="C135" s="114">
        <v>571271.14746957459</v>
      </c>
      <c r="D135" s="114">
        <v>1166.3113718365967</v>
      </c>
      <c r="E135" s="182">
        <v>1.2776426845470264E-2</v>
      </c>
      <c r="F135" s="189"/>
      <c r="G135" s="194">
        <v>290211960499322.75</v>
      </c>
      <c r="H135" s="151">
        <v>338456081015096.81</v>
      </c>
      <c r="I135" s="82">
        <v>1166.2375335350337</v>
      </c>
      <c r="J135" s="82">
        <v>1.2776357125634222E-2</v>
      </c>
      <c r="K135" s="152">
        <f t="shared" si="8"/>
        <v>-6.3313261183753995E-5</v>
      </c>
      <c r="L135" s="196">
        <f t="shared" si="9"/>
        <v>-6.9719836041579053E-8</v>
      </c>
      <c r="N135" s="194">
        <v>289566287547134.87</v>
      </c>
      <c r="O135" s="151">
        <v>337724454066729.19</v>
      </c>
      <c r="P135" s="82">
        <v>1166.3113718365962</v>
      </c>
      <c r="Q135" s="82">
        <v>1.2776426845470468E-2</v>
      </c>
      <c r="R135" s="152">
        <f t="shared" si="10"/>
        <v>-3.8990218381423412E-16</v>
      </c>
      <c r="S135" s="196">
        <f t="shared" si="11"/>
        <v>2.0469737016526324E-16</v>
      </c>
    </row>
    <row r="136" spans="1:19">
      <c r="A136" s="173">
        <v>20180716</v>
      </c>
      <c r="B136" s="181">
        <v>489810.14955722401</v>
      </c>
      <c r="C136" s="114">
        <v>578898.29967846069</v>
      </c>
      <c r="D136" s="114">
        <v>1181.8830218233945</v>
      </c>
      <c r="E136" s="182">
        <v>1.3351194511871308E-2</v>
      </c>
      <c r="F136" s="189"/>
      <c r="G136" s="194">
        <v>290211960499322.75</v>
      </c>
      <c r="H136" s="151">
        <v>342974875553894.87</v>
      </c>
      <c r="I136" s="82">
        <v>1181.8082030933224</v>
      </c>
      <c r="J136" s="82">
        <v>1.3351199143018308E-2</v>
      </c>
      <c r="K136" s="152">
        <f t="shared" si="8"/>
        <v>-6.330869076412244E-5</v>
      </c>
      <c r="L136" s="196">
        <f t="shared" si="9"/>
        <v>4.6311470006110689E-9</v>
      </c>
      <c r="N136" s="194">
        <v>289566287547134.87</v>
      </c>
      <c r="O136" s="151">
        <v>342233478944389.56</v>
      </c>
      <c r="P136" s="82">
        <v>1181.8830218233941</v>
      </c>
      <c r="Q136" s="82">
        <v>1.3351194511871313E-2</v>
      </c>
      <c r="R136" s="152">
        <f t="shared" si="10"/>
        <v>-3.8476510998938433E-16</v>
      </c>
      <c r="S136" s="196">
        <f t="shared" si="11"/>
        <v>0</v>
      </c>
    </row>
    <row r="137" spans="1:19">
      <c r="A137" s="173">
        <v>20180717</v>
      </c>
      <c r="B137" s="181">
        <v>489810.14955722401</v>
      </c>
      <c r="C137" s="114">
        <v>572422.8065150138</v>
      </c>
      <c r="D137" s="114">
        <v>1168.6626074050723</v>
      </c>
      <c r="E137" s="182">
        <v>-1.1185890798165385E-2</v>
      </c>
      <c r="F137" s="189"/>
      <c r="G137" s="194">
        <v>290211960499322.75</v>
      </c>
      <c r="H137" s="151">
        <v>339138203245662.62</v>
      </c>
      <c r="I137" s="82">
        <v>1168.5879612341273</v>
      </c>
      <c r="J137" s="82">
        <v>-1.1186452949464878E-2</v>
      </c>
      <c r="K137" s="152">
        <f t="shared" si="8"/>
        <v>-6.3877237675958313E-5</v>
      </c>
      <c r="L137" s="196">
        <f t="shared" si="9"/>
        <v>-5.6215129949285791E-7</v>
      </c>
      <c r="N137" s="194">
        <v>289566287547134.87</v>
      </c>
      <c r="O137" s="151">
        <v>338405292621441.37</v>
      </c>
      <c r="P137" s="82">
        <v>1168.6626074050716</v>
      </c>
      <c r="Q137" s="82">
        <v>-1.1185890798165581E-2</v>
      </c>
      <c r="R137" s="152">
        <f t="shared" si="10"/>
        <v>-5.8367660778014893E-16</v>
      </c>
      <c r="S137" s="196">
        <f t="shared" si="11"/>
        <v>-1.960237527853792E-16</v>
      </c>
    </row>
    <row r="138" spans="1:19">
      <c r="A138" s="173">
        <v>20180718</v>
      </c>
      <c r="B138" s="181">
        <v>489810.14955722401</v>
      </c>
      <c r="C138" s="114">
        <v>573546.85824125772</v>
      </c>
      <c r="D138" s="114">
        <v>1170.957479667846</v>
      </c>
      <c r="E138" s="182">
        <v>1.9636739023157789E-3</v>
      </c>
      <c r="F138" s="189"/>
      <c r="G138" s="194">
        <v>290211960499322.75</v>
      </c>
      <c r="H138" s="151">
        <v>339804335303194.25</v>
      </c>
      <c r="I138" s="82">
        <v>1170.883290676737</v>
      </c>
      <c r="J138" s="82">
        <v>1.9641905605339849E-3</v>
      </c>
      <c r="K138" s="152">
        <f t="shared" si="8"/>
        <v>-6.3361559345561302E-5</v>
      </c>
      <c r="L138" s="196">
        <f t="shared" si="9"/>
        <v>5.1665821820595301E-7</v>
      </c>
      <c r="N138" s="194">
        <v>289566287547134.87</v>
      </c>
      <c r="O138" s="151">
        <v>339069810262967.62</v>
      </c>
      <c r="P138" s="82">
        <v>1170.9574796678453</v>
      </c>
      <c r="Q138" s="82">
        <v>1.9636739023157802E-3</v>
      </c>
      <c r="R138" s="152">
        <f t="shared" si="10"/>
        <v>-5.8253270351301497E-16</v>
      </c>
      <c r="S138" s="196">
        <f t="shared" si="11"/>
        <v>0</v>
      </c>
    </row>
    <row r="139" spans="1:19">
      <c r="A139" s="173">
        <v>20180719</v>
      </c>
      <c r="B139" s="181">
        <v>489810.14955722401</v>
      </c>
      <c r="C139" s="114">
        <v>569367.17711866042</v>
      </c>
      <c r="D139" s="114">
        <v>1162.4242119795883</v>
      </c>
      <c r="E139" s="182">
        <v>-7.2874274569544456E-3</v>
      </c>
      <c r="F139" s="189"/>
      <c r="G139" s="194">
        <v>290211960499322.75</v>
      </c>
      <c r="H139" s="151">
        <v>337328012390334</v>
      </c>
      <c r="I139" s="82">
        <v>1162.3504827642043</v>
      </c>
      <c r="J139" s="82">
        <v>-7.2874965254658055E-3</v>
      </c>
      <c r="K139" s="152">
        <f t="shared" si="8"/>
        <v>-6.3431139296862561E-5</v>
      </c>
      <c r="L139" s="196">
        <f t="shared" si="9"/>
        <v>-6.906851135989045E-8</v>
      </c>
      <c r="N139" s="194">
        <v>289566287547134.87</v>
      </c>
      <c r="O139" s="151">
        <v>336598863617833</v>
      </c>
      <c r="P139" s="82">
        <v>1162.4242119795879</v>
      </c>
      <c r="Q139" s="82">
        <v>-7.2874274569542557E-3</v>
      </c>
      <c r="R139" s="152">
        <f t="shared" si="10"/>
        <v>-3.9120602117538261E-16</v>
      </c>
      <c r="S139" s="196">
        <f t="shared" si="11"/>
        <v>1.8995222061946038E-16</v>
      </c>
    </row>
    <row r="140" spans="1:19">
      <c r="A140" s="173">
        <v>20180720</v>
      </c>
      <c r="B140" s="181">
        <v>489810.14955722401</v>
      </c>
      <c r="C140" s="114">
        <v>564177.38067816175</v>
      </c>
      <c r="D140" s="114">
        <v>1151.8286854369267</v>
      </c>
      <c r="E140" s="182">
        <v>-9.115025679495849E-3</v>
      </c>
      <c r="F140" s="189"/>
      <c r="G140" s="194">
        <v>290211960499322.75</v>
      </c>
      <c r="H140" s="151">
        <v>334253219272455.25</v>
      </c>
      <c r="I140" s="82">
        <v>1151.7554917356181</v>
      </c>
      <c r="J140" s="82">
        <v>-9.1151431394342827E-3</v>
      </c>
      <c r="K140" s="152">
        <f t="shared" si="8"/>
        <v>-6.3549687267637519E-5</v>
      </c>
      <c r="L140" s="196">
        <f t="shared" si="9"/>
        <v>-1.1745993843369218E-7</v>
      </c>
      <c r="N140" s="194">
        <v>289566287547134.87</v>
      </c>
      <c r="O140" s="151">
        <v>333530756332267.31</v>
      </c>
      <c r="P140" s="82">
        <v>1151.8286854369262</v>
      </c>
      <c r="Q140" s="82">
        <v>-9.1150256794958525E-3</v>
      </c>
      <c r="R140" s="152">
        <f t="shared" si="10"/>
        <v>-3.9480467593491443E-16</v>
      </c>
      <c r="S140" s="196">
        <f t="shared" si="11"/>
        <v>0</v>
      </c>
    </row>
    <row r="141" spans="1:19">
      <c r="A141" s="173">
        <v>20180723</v>
      </c>
      <c r="B141" s="181">
        <v>489810.14955722401</v>
      </c>
      <c r="C141" s="114">
        <v>546364.52060677577</v>
      </c>
      <c r="D141" s="114">
        <v>1115.4618194430545</v>
      </c>
      <c r="E141" s="182">
        <v>-3.1573155325678462E-2</v>
      </c>
      <c r="F141" s="189"/>
      <c r="G141" s="194">
        <v>290211960499322.75</v>
      </c>
      <c r="H141" s="151">
        <v>323699620893285.25</v>
      </c>
      <c r="I141" s="82">
        <v>1115.3903524043099</v>
      </c>
      <c r="J141" s="82">
        <v>-3.1573662632603042E-2</v>
      </c>
      <c r="K141" s="152">
        <f t="shared" si="8"/>
        <v>-6.407356724095124E-5</v>
      </c>
      <c r="L141" s="196">
        <f t="shared" si="9"/>
        <v>-5.0730692457978677E-7</v>
      </c>
      <c r="N141" s="194">
        <v>289566287547134.87</v>
      </c>
      <c r="O141" s="151">
        <v>323000137956697.56</v>
      </c>
      <c r="P141" s="82">
        <v>1115.4618194430539</v>
      </c>
      <c r="Q141" s="82">
        <v>-3.157315532567867E-2</v>
      </c>
      <c r="R141" s="152">
        <f t="shared" si="10"/>
        <v>-6.1151445476661564E-16</v>
      </c>
      <c r="S141" s="196">
        <f t="shared" si="11"/>
        <v>-2.0816681711721685E-16</v>
      </c>
    </row>
    <row r="142" spans="1:19">
      <c r="A142" s="173">
        <v>20180724</v>
      </c>
      <c r="B142" s="181">
        <v>489810.14955722401</v>
      </c>
      <c r="C142" s="114">
        <v>541190.16923286312</v>
      </c>
      <c r="D142" s="114">
        <v>1104.8978256618107</v>
      </c>
      <c r="E142" s="182">
        <v>-9.4705113138865114E-3</v>
      </c>
      <c r="F142" s="189"/>
      <c r="G142" s="194">
        <v>290211960499322.75</v>
      </c>
      <c r="H142" s="151">
        <v>320634127637207.37</v>
      </c>
      <c r="I142" s="82">
        <v>1104.8274064430077</v>
      </c>
      <c r="J142" s="82">
        <v>-9.4701787033865809E-3</v>
      </c>
      <c r="K142" s="152">
        <f t="shared" si="8"/>
        <v>-6.3737755229722689E-5</v>
      </c>
      <c r="L142" s="196">
        <f t="shared" si="9"/>
        <v>3.3261049993058012E-7</v>
      </c>
      <c r="N142" s="194">
        <v>289566287547134.87</v>
      </c>
      <c r="O142" s="151">
        <v>319941161495791.81</v>
      </c>
      <c r="P142" s="82">
        <v>1104.89782566181</v>
      </c>
      <c r="Q142" s="82">
        <v>-9.4705113138865166E-3</v>
      </c>
      <c r="R142" s="152">
        <f t="shared" si="10"/>
        <v>-6.1736118081427162E-16</v>
      </c>
      <c r="S142" s="196">
        <f t="shared" si="11"/>
        <v>0</v>
      </c>
    </row>
    <row r="143" spans="1:19">
      <c r="A143" s="173">
        <v>20180725</v>
      </c>
      <c r="B143" s="181">
        <v>489810.14955722401</v>
      </c>
      <c r="C143" s="114">
        <v>529355.86092195124</v>
      </c>
      <c r="D143" s="114">
        <v>1080.7368148668938</v>
      </c>
      <c r="E143" s="182">
        <v>-2.1867190100084484E-2</v>
      </c>
      <c r="F143" s="189"/>
      <c r="G143" s="194">
        <v>290211960499322.75</v>
      </c>
      <c r="H143" s="151">
        <v>313622879667067.12</v>
      </c>
      <c r="I143" s="82">
        <v>1080.6683471193428</v>
      </c>
      <c r="J143" s="82">
        <v>-2.186681755247637E-2</v>
      </c>
      <c r="K143" s="152">
        <f t="shared" si="8"/>
        <v>-6.3356854795968784E-5</v>
      </c>
      <c r="L143" s="196">
        <f t="shared" si="9"/>
        <v>3.7254760811358811E-7</v>
      </c>
      <c r="N143" s="194">
        <v>289566287547134.87</v>
      </c>
      <c r="O143" s="151">
        <v>312944947296521.5</v>
      </c>
      <c r="P143" s="82">
        <v>1080.7368148668932</v>
      </c>
      <c r="Q143" s="82">
        <v>-2.1867190100084498E-2</v>
      </c>
      <c r="R143" s="152">
        <f t="shared" si="10"/>
        <v>-6.3116294082542959E-16</v>
      </c>
      <c r="S143" s="196">
        <f t="shared" si="11"/>
        <v>0</v>
      </c>
    </row>
    <row r="144" spans="1:19">
      <c r="A144" s="173">
        <v>20180726</v>
      </c>
      <c r="B144" s="181">
        <v>489810.14955722401</v>
      </c>
      <c r="C144" s="114">
        <v>535262.66851275438</v>
      </c>
      <c r="D144" s="114">
        <v>1092.7961966419405</v>
      </c>
      <c r="E144" s="182">
        <v>1.115848151849245E-2</v>
      </c>
      <c r="F144" s="189"/>
      <c r="G144" s="194">
        <v>290211960499322.75</v>
      </c>
      <c r="H144" s="151">
        <v>317122161749053.44</v>
      </c>
      <c r="I144" s="82">
        <v>1092.7260241219228</v>
      </c>
      <c r="J144" s="82">
        <v>1.1157610967991498E-2</v>
      </c>
      <c r="K144" s="152">
        <f t="shared" si="8"/>
        <v>-6.4217853760770426E-5</v>
      </c>
      <c r="L144" s="196">
        <f t="shared" si="9"/>
        <v>-8.7055050095215247E-7</v>
      </c>
      <c r="N144" s="194">
        <v>289566287547134.87</v>
      </c>
      <c r="O144" s="151">
        <v>316436937707235.25</v>
      </c>
      <c r="P144" s="82">
        <v>1092.7961966419398</v>
      </c>
      <c r="Q144" s="82">
        <v>1.1158481518492457E-2</v>
      </c>
      <c r="R144" s="152">
        <f t="shared" si="10"/>
        <v>-6.2419784075547677E-16</v>
      </c>
      <c r="S144" s="196">
        <f t="shared" si="11"/>
        <v>0</v>
      </c>
    </row>
    <row r="145" spans="1:19">
      <c r="A145" s="173">
        <v>20180727</v>
      </c>
      <c r="B145" s="181">
        <v>489810.14955722401</v>
      </c>
      <c r="C145" s="114">
        <v>536638.55429826688</v>
      </c>
      <c r="D145" s="114">
        <v>1095.6052151703564</v>
      </c>
      <c r="E145" s="182">
        <v>2.5704871018472973E-3</v>
      </c>
      <c r="F145" s="189"/>
      <c r="G145" s="194">
        <v>290211960499322.75</v>
      </c>
      <c r="H145" s="151">
        <v>317937526367026.25</v>
      </c>
      <c r="I145" s="82">
        <v>1095.5355727586157</v>
      </c>
      <c r="J145" s="82">
        <v>2.5711372976135621E-3</v>
      </c>
      <c r="K145" s="152">
        <f t="shared" si="8"/>
        <v>-6.3569283802738174E-5</v>
      </c>
      <c r="L145" s="196">
        <f t="shared" si="9"/>
        <v>6.5019576626478698E-7</v>
      </c>
      <c r="N145" s="194">
        <v>289566287547134.87</v>
      </c>
      <c r="O145" s="151">
        <v>317250334774159.87</v>
      </c>
      <c r="P145" s="82">
        <v>1095.6052151703559</v>
      </c>
      <c r="Q145" s="82">
        <v>2.5704871018475068E-3</v>
      </c>
      <c r="R145" s="152">
        <f t="shared" si="10"/>
        <v>-4.1506497467315848E-16</v>
      </c>
      <c r="S145" s="196">
        <f t="shared" si="11"/>
        <v>2.0946785972419946E-16</v>
      </c>
    </row>
    <row r="146" spans="1:19">
      <c r="A146" s="173">
        <v>20180730</v>
      </c>
      <c r="B146" s="181">
        <v>489810.14955722401</v>
      </c>
      <c r="C146" s="114">
        <v>531043.24174826534</v>
      </c>
      <c r="D146" s="114">
        <v>1084.1817839591829</v>
      </c>
      <c r="E146" s="182">
        <v>-1.0426594409188923E-2</v>
      </c>
      <c r="F146" s="189"/>
      <c r="G146" s="194">
        <v>290211960499322.75</v>
      </c>
      <c r="H146" s="151">
        <v>314622720510960.62</v>
      </c>
      <c r="I146" s="82">
        <v>1084.1135560699774</v>
      </c>
      <c r="J146" s="82">
        <v>-1.0425966050446897E-2</v>
      </c>
      <c r="K146" s="152">
        <f t="shared" si="8"/>
        <v>-6.293426442593211E-5</v>
      </c>
      <c r="L146" s="196">
        <f t="shared" si="9"/>
        <v>6.283587420264497E-7</v>
      </c>
      <c r="N146" s="194">
        <v>289566287547134.87</v>
      </c>
      <c r="O146" s="151">
        <v>313942494207290.25</v>
      </c>
      <c r="P146" s="82">
        <v>1084.1817839591822</v>
      </c>
      <c r="Q146" s="82">
        <v>-1.0426594409189135E-2</v>
      </c>
      <c r="R146" s="152">
        <f t="shared" si="10"/>
        <v>-6.2915743136611946E-16</v>
      </c>
      <c r="S146" s="196">
        <f t="shared" si="11"/>
        <v>-2.1163626406917047E-16</v>
      </c>
    </row>
    <row r="147" spans="1:19">
      <c r="A147" s="173">
        <v>20180731</v>
      </c>
      <c r="B147" s="181">
        <v>489810.14955722401</v>
      </c>
      <c r="C147" s="114">
        <v>539778.07284828578</v>
      </c>
      <c r="D147" s="114">
        <v>1102.0148793083024</v>
      </c>
      <c r="E147" s="182">
        <v>1.6448436611798747E-2</v>
      </c>
      <c r="F147" s="189"/>
      <c r="G147" s="194">
        <v>290211960499322.75</v>
      </c>
      <c r="H147" s="151">
        <v>319797771361079.62</v>
      </c>
      <c r="I147" s="82">
        <v>1101.9455256456458</v>
      </c>
      <c r="J147" s="82">
        <v>1.6448433354445909E-2</v>
      </c>
      <c r="K147" s="152">
        <f t="shared" si="8"/>
        <v>-6.293746926912025E-5</v>
      </c>
      <c r="L147" s="196">
        <f t="shared" si="9"/>
        <v>-3.2573528388479822E-9</v>
      </c>
      <c r="N147" s="194">
        <v>289566287547134.87</v>
      </c>
      <c r="O147" s="151">
        <v>319106357423008.81</v>
      </c>
      <c r="P147" s="82">
        <v>1102.0148793083015</v>
      </c>
      <c r="Q147" s="82">
        <v>1.6448436611798546E-2</v>
      </c>
      <c r="R147" s="152">
        <f t="shared" si="10"/>
        <v>-8.253016532261236E-16</v>
      </c>
      <c r="S147" s="196">
        <f t="shared" si="11"/>
        <v>-2.0122792321330962E-16</v>
      </c>
    </row>
    <row r="148" spans="1:19">
      <c r="A148" s="173">
        <v>20180801</v>
      </c>
      <c r="B148" s="181">
        <v>489810.14955722401</v>
      </c>
      <c r="C148" s="114">
        <v>548470.98576614936</v>
      </c>
      <c r="D148" s="114">
        <v>1119.762394188755</v>
      </c>
      <c r="E148" s="182">
        <v>1.6104605494611964E-2</v>
      </c>
      <c r="F148" s="189"/>
      <c r="G148" s="194">
        <v>290211960499322.75</v>
      </c>
      <c r="H148" s="151">
        <v>324947717564336.12</v>
      </c>
      <c r="I148" s="82">
        <v>1119.6909906995184</v>
      </c>
      <c r="J148" s="82">
        <v>1.6103758889056876E-2</v>
      </c>
      <c r="K148" s="152">
        <f t="shared" si="8"/>
        <v>-6.3770709802767839E-5</v>
      </c>
      <c r="L148" s="196">
        <f t="shared" si="9"/>
        <v>-8.4660555508750401E-7</v>
      </c>
      <c r="N148" s="194">
        <v>289566287547134.87</v>
      </c>
      <c r="O148" s="151">
        <v>324245439420129.06</v>
      </c>
      <c r="P148" s="82">
        <v>1119.7623941887543</v>
      </c>
      <c r="Q148" s="82">
        <v>1.6104605494612182E-2</v>
      </c>
      <c r="R148" s="152">
        <f t="shared" si="10"/>
        <v>-6.091658639991025E-16</v>
      </c>
      <c r="S148" s="196">
        <f t="shared" si="11"/>
        <v>2.1857515797307769E-16</v>
      </c>
    </row>
    <row r="149" spans="1:19">
      <c r="A149" s="173">
        <v>20180802</v>
      </c>
      <c r="B149" s="181">
        <v>489810.14955722401</v>
      </c>
      <c r="C149" s="114">
        <v>540374.91338748613</v>
      </c>
      <c r="D149" s="114">
        <v>1103.2333933381565</v>
      </c>
      <c r="E149" s="182">
        <v>-1.4761168026698622E-2</v>
      </c>
      <c r="F149" s="189"/>
      <c r="G149" s="194">
        <v>290211960499322.75</v>
      </c>
      <c r="H149" s="151">
        <v>320151399916280</v>
      </c>
      <c r="I149" s="82">
        <v>1103.1640438438344</v>
      </c>
      <c r="J149" s="82">
        <v>-1.4760274926708897E-2</v>
      </c>
      <c r="K149" s="152">
        <f t="shared" si="8"/>
        <v>-6.2864172113903411E-5</v>
      </c>
      <c r="L149" s="196">
        <f t="shared" si="9"/>
        <v>8.9309998972490756E-7</v>
      </c>
      <c r="N149" s="194">
        <v>289566287547134.87</v>
      </c>
      <c r="O149" s="151">
        <v>319459198006957.75</v>
      </c>
      <c r="P149" s="82">
        <v>1103.2333933381558</v>
      </c>
      <c r="Q149" s="82">
        <v>-1.4761168026698631E-2</v>
      </c>
      <c r="R149" s="152">
        <f t="shared" si="10"/>
        <v>-6.1829258473199325E-16</v>
      </c>
      <c r="S149" s="196">
        <f t="shared" si="11"/>
        <v>0</v>
      </c>
    </row>
    <row r="150" spans="1:19">
      <c r="A150" s="173">
        <v>20180803</v>
      </c>
      <c r="B150" s="181">
        <v>489810.14955722401</v>
      </c>
      <c r="C150" s="114">
        <v>547355.46007882804</v>
      </c>
      <c r="D150" s="114">
        <v>1117.484928749687</v>
      </c>
      <c r="E150" s="182">
        <v>1.2917969577052355E-2</v>
      </c>
      <c r="F150" s="189"/>
      <c r="G150" s="194">
        <v>290211960499322.75</v>
      </c>
      <c r="H150" s="151">
        <v>324287113229804.37</v>
      </c>
      <c r="I150" s="82">
        <v>1117.414708449141</v>
      </c>
      <c r="J150" s="82">
        <v>1.2917992283044313E-2</v>
      </c>
      <c r="K150" s="152">
        <f t="shared" si="8"/>
        <v>-6.2841754287856584E-5</v>
      </c>
      <c r="L150" s="196">
        <f t="shared" si="9"/>
        <v>2.2705991958166249E-8</v>
      </c>
      <c r="N150" s="194">
        <v>289566287547134.87</v>
      </c>
      <c r="O150" s="151">
        <v>323585962207921.25</v>
      </c>
      <c r="P150" s="82">
        <v>1117.4849287496863</v>
      </c>
      <c r="Q150" s="82">
        <v>1.2917969577052364E-2</v>
      </c>
      <c r="R150" s="152">
        <f t="shared" si="10"/>
        <v>-6.1040736101282086E-16</v>
      </c>
      <c r="S150" s="196">
        <f t="shared" si="11"/>
        <v>0</v>
      </c>
    </row>
    <row r="151" spans="1:19">
      <c r="A151" s="173">
        <v>20180806</v>
      </c>
      <c r="B151" s="181">
        <v>489810.14955722401</v>
      </c>
      <c r="C151" s="114">
        <v>538996.30929388548</v>
      </c>
      <c r="D151" s="114">
        <v>1100.418825091976</v>
      </c>
      <c r="E151" s="182">
        <v>-1.5271887090956672E-2</v>
      </c>
      <c r="F151" s="189"/>
      <c r="G151" s="194">
        <v>290211960499322.75</v>
      </c>
      <c r="H151" s="151">
        <v>319334529865097.87</v>
      </c>
      <c r="I151" s="82">
        <v>1100.3493078495744</v>
      </c>
      <c r="J151" s="82">
        <v>-1.5272217620306481E-2</v>
      </c>
      <c r="K151" s="152">
        <f t="shared" si="8"/>
        <v>-6.3177430935522423E-5</v>
      </c>
      <c r="L151" s="196">
        <f t="shared" si="9"/>
        <v>-3.305293498085532E-7</v>
      </c>
      <c r="N151" s="194">
        <v>289566287547134.87</v>
      </c>
      <c r="O151" s="151">
        <v>318644193928863.31</v>
      </c>
      <c r="P151" s="82">
        <v>1100.4188250919756</v>
      </c>
      <c r="Q151" s="82">
        <v>-1.5271887090956478E-2</v>
      </c>
      <c r="R151" s="152">
        <f t="shared" si="10"/>
        <v>-4.1324933790409783E-16</v>
      </c>
      <c r="S151" s="196">
        <f t="shared" si="11"/>
        <v>1.9428902930940239E-16</v>
      </c>
    </row>
    <row r="152" spans="1:19">
      <c r="A152" s="173">
        <v>20180807</v>
      </c>
      <c r="B152" s="181">
        <v>489810.14955722401</v>
      </c>
      <c r="C152" s="114">
        <v>545646.91041335231</v>
      </c>
      <c r="D152" s="114">
        <v>1113.9967411998371</v>
      </c>
      <c r="E152" s="182">
        <v>1.2338862075288606E-2</v>
      </c>
      <c r="F152" s="189"/>
      <c r="G152" s="194">
        <v>290211960499322.75</v>
      </c>
      <c r="H152" s="151">
        <v>323274618812715.62</v>
      </c>
      <c r="I152" s="82">
        <v>1113.9258983554885</v>
      </c>
      <c r="J152" s="82">
        <v>1.2338436902774943E-2</v>
      </c>
      <c r="K152" s="152">
        <f t="shared" si="8"/>
        <v>-6.3597447956975178E-5</v>
      </c>
      <c r="L152" s="196">
        <f t="shared" si="9"/>
        <v>-4.2517251366315512E-7</v>
      </c>
      <c r="N152" s="194">
        <v>289566287547134.87</v>
      </c>
      <c r="O152" s="151">
        <v>322575900688843</v>
      </c>
      <c r="P152" s="82">
        <v>1113.9967411998364</v>
      </c>
      <c r="Q152" s="82">
        <v>1.2338862075288405E-2</v>
      </c>
      <c r="R152" s="152">
        <f t="shared" si="10"/>
        <v>-6.123186909819987E-16</v>
      </c>
      <c r="S152" s="196">
        <f t="shared" si="11"/>
        <v>-2.0122792321330962E-16</v>
      </c>
    </row>
    <row r="153" spans="1:19">
      <c r="A153" s="173">
        <v>20180808</v>
      </c>
      <c r="B153" s="181">
        <v>489810.14955722401</v>
      </c>
      <c r="C153" s="114">
        <v>541637.67203769053</v>
      </c>
      <c r="D153" s="114">
        <v>1105.8114506759757</v>
      </c>
      <c r="E153" s="182">
        <v>-7.3476790560853189E-3</v>
      </c>
      <c r="F153" s="189"/>
      <c r="G153" s="194">
        <v>290211960499322.75</v>
      </c>
      <c r="H153" s="151">
        <v>320899600988649.37</v>
      </c>
      <c r="I153" s="82">
        <v>1105.7421631986745</v>
      </c>
      <c r="J153" s="82">
        <v>-7.3467500566203056E-3</v>
      </c>
      <c r="K153" s="152">
        <f t="shared" si="8"/>
        <v>-6.2661513332208733E-5</v>
      </c>
      <c r="L153" s="196">
        <f t="shared" si="9"/>
        <v>9.2899946501322217E-7</v>
      </c>
      <c r="N153" s="194">
        <v>289566287547134.87</v>
      </c>
      <c r="O153" s="151">
        <v>320205716499353.81</v>
      </c>
      <c r="P153" s="82">
        <v>1105.8114506759753</v>
      </c>
      <c r="Q153" s="82">
        <v>-7.3476790560851194E-3</v>
      </c>
      <c r="R153" s="152">
        <f t="shared" si="10"/>
        <v>-4.1123407666693999E-16</v>
      </c>
      <c r="S153" s="196">
        <f t="shared" si="11"/>
        <v>1.9949319973733282E-16</v>
      </c>
    </row>
    <row r="154" spans="1:19">
      <c r="A154" s="173">
        <v>20180809</v>
      </c>
      <c r="B154" s="181">
        <v>489810.14955722401</v>
      </c>
      <c r="C154" s="114">
        <v>545417.24067452992</v>
      </c>
      <c r="D154" s="114">
        <v>1113.5278457736601</v>
      </c>
      <c r="E154" s="182">
        <v>6.9780386999677398E-3</v>
      </c>
      <c r="F154" s="189"/>
      <c r="G154" s="194">
        <v>290211960499322.75</v>
      </c>
      <c r="H154" s="151">
        <v>323138706408796.5</v>
      </c>
      <c r="I154" s="82">
        <v>1113.4575771888303</v>
      </c>
      <c r="J154" s="82">
        <v>6.9775886702527759E-3</v>
      </c>
      <c r="K154" s="152">
        <f t="shared" si="8"/>
        <v>-6.310845268773271E-5</v>
      </c>
      <c r="L154" s="196">
        <f t="shared" si="9"/>
        <v>-4.5002971496392596E-7</v>
      </c>
      <c r="N154" s="194">
        <v>289566287547134.87</v>
      </c>
      <c r="O154" s="151">
        <v>322440124381037.12</v>
      </c>
      <c r="P154" s="82">
        <v>1113.5278457736595</v>
      </c>
      <c r="Q154" s="82">
        <v>6.9780386999675368E-3</v>
      </c>
      <c r="R154" s="152">
        <f t="shared" si="10"/>
        <v>-6.1257653225166592E-16</v>
      </c>
      <c r="S154" s="196">
        <f t="shared" si="11"/>
        <v>-2.0296264668928643E-16</v>
      </c>
    </row>
    <row r="155" spans="1:19">
      <c r="A155" s="173">
        <v>20180810</v>
      </c>
      <c r="B155" s="181">
        <v>489810.14955722401</v>
      </c>
      <c r="C155" s="114">
        <v>540473.43321820465</v>
      </c>
      <c r="D155" s="114">
        <v>1103.4345321483822</v>
      </c>
      <c r="E155" s="182">
        <v>-9.0642669274833016E-3</v>
      </c>
      <c r="F155" s="189"/>
      <c r="G155" s="194">
        <v>290211960499322.75</v>
      </c>
      <c r="H155" s="151">
        <v>320209591328572.06</v>
      </c>
      <c r="I155" s="82">
        <v>1103.364557331259</v>
      </c>
      <c r="J155" s="82">
        <v>-9.0645751255772067E-3</v>
      </c>
      <c r="K155" s="152">
        <f t="shared" si="8"/>
        <v>-6.3419489649448954E-5</v>
      </c>
      <c r="L155" s="196">
        <f t="shared" si="9"/>
        <v>-3.081980939050738E-7</v>
      </c>
      <c r="N155" s="194">
        <v>289566287547134.87</v>
      </c>
      <c r="O155" s="151">
        <v>319517441025516.5</v>
      </c>
      <c r="P155" s="82">
        <v>1103.4345321483815</v>
      </c>
      <c r="Q155" s="82">
        <v>-9.0642669274833085E-3</v>
      </c>
      <c r="R155" s="152">
        <f t="shared" si="10"/>
        <v>-6.1817987969037904E-16</v>
      </c>
      <c r="S155" s="196">
        <f t="shared" si="11"/>
        <v>0</v>
      </c>
    </row>
    <row r="156" spans="1:19">
      <c r="A156" s="173">
        <v>20180813</v>
      </c>
      <c r="B156" s="181">
        <v>489810.14955722401</v>
      </c>
      <c r="C156" s="114">
        <v>532076.8712752338</v>
      </c>
      <c r="D156" s="114">
        <v>1086.2920495955789</v>
      </c>
      <c r="E156" s="182">
        <v>-1.5535568312718127E-2</v>
      </c>
      <c r="F156" s="189"/>
      <c r="G156" s="194">
        <v>290211960499322.75</v>
      </c>
      <c r="H156" s="151">
        <v>315234946411463.31</v>
      </c>
      <c r="I156" s="82">
        <v>1086.2231379750419</v>
      </c>
      <c r="J156" s="82">
        <v>-1.5535589975517723E-2</v>
      </c>
      <c r="K156" s="152">
        <f t="shared" si="8"/>
        <v>-6.3441495699864854E-5</v>
      </c>
      <c r="L156" s="196">
        <f t="shared" si="9"/>
        <v>-2.1662799595811855E-8</v>
      </c>
      <c r="N156" s="194">
        <v>289566287547134.87</v>
      </c>
      <c r="O156" s="151">
        <v>314553555993359.62</v>
      </c>
      <c r="P156" s="82">
        <v>1086.292049595578</v>
      </c>
      <c r="Q156" s="82">
        <v>-1.5535568312718342E-2</v>
      </c>
      <c r="R156" s="152">
        <f t="shared" si="10"/>
        <v>-8.3724694672259582E-16</v>
      </c>
      <c r="S156" s="196">
        <f t="shared" si="11"/>
        <v>-2.1510571102112408E-16</v>
      </c>
    </row>
    <row r="157" spans="1:19">
      <c r="A157" s="173">
        <v>20180814</v>
      </c>
      <c r="B157" s="181">
        <v>489810.14955722401</v>
      </c>
      <c r="C157" s="114">
        <v>533504.86740899552</v>
      </c>
      <c r="D157" s="114">
        <v>1089.2074569938382</v>
      </c>
      <c r="E157" s="182">
        <v>2.6838154613620414E-3</v>
      </c>
      <c r="F157" s="189"/>
      <c r="G157" s="194">
        <v>290211960499322.75</v>
      </c>
      <c r="H157" s="151">
        <v>316080865821798.31</v>
      </c>
      <c r="I157" s="82">
        <v>1089.1379710125211</v>
      </c>
      <c r="J157" s="82">
        <v>2.6834569579442689E-3</v>
      </c>
      <c r="K157" s="152">
        <f t="shared" si="8"/>
        <v>-6.3799062346923553E-5</v>
      </c>
      <c r="L157" s="196">
        <f t="shared" si="9"/>
        <v>-3.5850341777252798E-7</v>
      </c>
      <c r="N157" s="194">
        <v>289566287547134.87</v>
      </c>
      <c r="O157" s="151">
        <v>315397759690361.12</v>
      </c>
      <c r="P157" s="82">
        <v>1089.2074569938377</v>
      </c>
      <c r="Q157" s="82">
        <v>2.6838154613624625E-3</v>
      </c>
      <c r="R157" s="152">
        <f t="shared" si="10"/>
        <v>-4.1750297242872887E-16</v>
      </c>
      <c r="S157" s="196">
        <f t="shared" si="11"/>
        <v>4.2110412379336992E-16</v>
      </c>
    </row>
    <row r="158" spans="1:19">
      <c r="A158" s="173">
        <v>20180816</v>
      </c>
      <c r="B158" s="181">
        <v>489810.14955722401</v>
      </c>
      <c r="C158" s="114">
        <v>528045.02478256938</v>
      </c>
      <c r="D158" s="114">
        <v>1078.0606021739418</v>
      </c>
      <c r="E158" s="182">
        <v>-1.0233913427898448E-2</v>
      </c>
      <c r="F158" s="189"/>
      <c r="G158" s="194">
        <v>290211960499322.75</v>
      </c>
      <c r="H158" s="151">
        <v>312846390507927.12</v>
      </c>
      <c r="I158" s="82">
        <v>1077.9927538812005</v>
      </c>
      <c r="J158" s="82">
        <v>-1.0233062686226417E-2</v>
      </c>
      <c r="K158" s="152">
        <f t="shared" si="8"/>
        <v>-6.2939470137406153E-5</v>
      </c>
      <c r="L158" s="196">
        <f t="shared" si="9"/>
        <v>8.5074167203123829E-7</v>
      </c>
      <c r="N158" s="194">
        <v>289566287547134.87</v>
      </c>
      <c r="O158" s="151">
        <v>312170006322336.81</v>
      </c>
      <c r="P158" s="82">
        <v>1078.0606021739411</v>
      </c>
      <c r="Q158" s="82">
        <v>-1.0233913427898662E-2</v>
      </c>
      <c r="R158" s="152">
        <f t="shared" si="10"/>
        <v>-6.3272976023256849E-16</v>
      </c>
      <c r="S158" s="196">
        <f t="shared" si="11"/>
        <v>-2.1337098754514727E-16</v>
      </c>
    </row>
    <row r="159" spans="1:19">
      <c r="A159" s="173">
        <v>20180817</v>
      </c>
      <c r="B159" s="181">
        <v>489810.14955722401</v>
      </c>
      <c r="C159" s="114">
        <v>534696.57497654203</v>
      </c>
      <c r="D159" s="114">
        <v>1091.6404559192868</v>
      </c>
      <c r="E159" s="182">
        <v>1.2596558781538605E-2</v>
      </c>
      <c r="F159" s="189"/>
      <c r="G159" s="194">
        <v>290211960499322.75</v>
      </c>
      <c r="H159" s="151">
        <v>316786960343965.44</v>
      </c>
      <c r="I159" s="82">
        <v>1091.5710014119309</v>
      </c>
      <c r="J159" s="82">
        <v>1.2595861597254024E-2</v>
      </c>
      <c r="K159" s="152">
        <f t="shared" si="8"/>
        <v>-6.3628025356158492E-5</v>
      </c>
      <c r="L159" s="196">
        <f t="shared" si="9"/>
        <v>-6.9718428458154236E-7</v>
      </c>
      <c r="N159" s="194">
        <v>289566287547134.87</v>
      </c>
      <c r="O159" s="151">
        <v>316102274156809.44</v>
      </c>
      <c r="P159" s="82">
        <v>1091.6404559192863</v>
      </c>
      <c r="Q159" s="82">
        <v>1.2596558781538824E-2</v>
      </c>
      <c r="R159" s="152">
        <f t="shared" si="10"/>
        <v>-4.1657246066747753E-16</v>
      </c>
      <c r="S159" s="196">
        <f t="shared" si="11"/>
        <v>2.1857515797307769E-16</v>
      </c>
    </row>
    <row r="160" spans="1:19">
      <c r="A160" s="173">
        <v>20180820</v>
      </c>
      <c r="B160" s="181">
        <v>489810.14955722401</v>
      </c>
      <c r="C160" s="114">
        <v>533370.65924705216</v>
      </c>
      <c r="D160" s="114">
        <v>1088.9334566243795</v>
      </c>
      <c r="E160" s="182">
        <v>-2.479753549100273E-3</v>
      </c>
      <c r="F160" s="189"/>
      <c r="G160" s="194">
        <v>290211960499322.75</v>
      </c>
      <c r="H160" s="151">
        <v>316001451706986.44</v>
      </c>
      <c r="I160" s="82">
        <v>1088.8643292416059</v>
      </c>
      <c r="J160" s="82">
        <v>-2.4796116485541701E-3</v>
      </c>
      <c r="K160" s="152">
        <f t="shared" si="8"/>
        <v>-6.3485763025872838E-5</v>
      </c>
      <c r="L160" s="196">
        <f t="shared" si="9"/>
        <v>1.4190054610290978E-7</v>
      </c>
      <c r="N160" s="194">
        <v>289566287547134.87</v>
      </c>
      <c r="O160" s="151">
        <v>315318418420590.37</v>
      </c>
      <c r="P160" s="82">
        <v>1088.9334566243788</v>
      </c>
      <c r="Q160" s="82">
        <v>-2.479753549100482E-3</v>
      </c>
      <c r="R160" s="152">
        <f t="shared" si="10"/>
        <v>-6.264120384768285E-16</v>
      </c>
      <c r="S160" s="196">
        <f t="shared" si="11"/>
        <v>-2.0903417885520525E-16</v>
      </c>
    </row>
    <row r="161" spans="1:19">
      <c r="A161" s="173">
        <v>20180821</v>
      </c>
      <c r="B161" s="181">
        <v>489810.14955722401</v>
      </c>
      <c r="C161" s="114">
        <v>549147.85483639641</v>
      </c>
      <c r="D161" s="114">
        <v>1121.1442950555684</v>
      </c>
      <c r="E161" s="182">
        <v>2.9580171529526092E-2</v>
      </c>
      <c r="F161" s="189"/>
      <c r="G161" s="194">
        <v>290211960499322.75</v>
      </c>
      <c r="H161" s="151">
        <v>325348934736346.37</v>
      </c>
      <c r="I161" s="82">
        <v>1121.07348772452</v>
      </c>
      <c r="J161" s="82">
        <v>2.9580506604847404E-2</v>
      </c>
      <c r="K161" s="152">
        <f t="shared" si="8"/>
        <v>-6.3160293971557233E-5</v>
      </c>
      <c r="L161" s="196">
        <f t="shared" si="9"/>
        <v>3.3507532131230033E-7</v>
      </c>
      <c r="N161" s="194">
        <v>289566287547134.87</v>
      </c>
      <c r="O161" s="151">
        <v>324645591323890.31</v>
      </c>
      <c r="P161" s="82">
        <v>1121.1442950555677</v>
      </c>
      <c r="Q161" s="82">
        <v>2.9580171529526109E-2</v>
      </c>
      <c r="R161" s="152">
        <f t="shared" si="10"/>
        <v>-6.0841501788660302E-16</v>
      </c>
      <c r="S161" s="196">
        <f t="shared" si="11"/>
        <v>0</v>
      </c>
    </row>
    <row r="162" spans="1:19">
      <c r="A162" s="173">
        <v>20180822</v>
      </c>
      <c r="B162" s="181">
        <v>489810.14955722401</v>
      </c>
      <c r="C162" s="114">
        <v>551482.47090633656</v>
      </c>
      <c r="D162" s="114">
        <v>1125.9106643765197</v>
      </c>
      <c r="E162" s="182">
        <v>4.2513433301777257E-3</v>
      </c>
      <c r="F162" s="189"/>
      <c r="G162" s="194">
        <v>290211960499322.75</v>
      </c>
      <c r="H162" s="151">
        <v>326732044495489.06</v>
      </c>
      <c r="I162" s="82">
        <v>1125.8393483622517</v>
      </c>
      <c r="J162" s="82">
        <v>4.2511580997291925E-3</v>
      </c>
      <c r="K162" s="152">
        <f t="shared" si="8"/>
        <v>-6.334475195923168E-5</v>
      </c>
      <c r="L162" s="196">
        <f t="shared" si="9"/>
        <v>-1.8523044853328841E-7</v>
      </c>
      <c r="N162" s="194">
        <v>289566287547134.87</v>
      </c>
      <c r="O162" s="151">
        <v>326025771193236.75</v>
      </c>
      <c r="P162" s="82">
        <v>1125.910664376519</v>
      </c>
      <c r="Q162" s="82">
        <v>4.2513433301777283E-3</v>
      </c>
      <c r="R162" s="152">
        <f t="shared" si="10"/>
        <v>-6.0583938665100532E-16</v>
      </c>
      <c r="S162" s="196">
        <f t="shared" si="11"/>
        <v>0</v>
      </c>
    </row>
    <row r="163" spans="1:19">
      <c r="A163" s="173">
        <v>20180823</v>
      </c>
      <c r="B163" s="181">
        <v>489810.14955722401</v>
      </c>
      <c r="C163" s="114">
        <v>553527.1108060237</v>
      </c>
      <c r="D163" s="114">
        <v>1130.0850162178103</v>
      </c>
      <c r="E163" s="182">
        <v>3.7075337976323784E-3</v>
      </c>
      <c r="F163" s="189"/>
      <c r="G163" s="194">
        <v>290211960499322.75</v>
      </c>
      <c r="H163" s="151">
        <v>327943299373864.69</v>
      </c>
      <c r="I163" s="82">
        <v>1130.013038779048</v>
      </c>
      <c r="J163" s="82">
        <v>3.7071811558795592E-3</v>
      </c>
      <c r="K163" s="152">
        <f t="shared" si="8"/>
        <v>-6.3696113489212543E-5</v>
      </c>
      <c r="L163" s="196">
        <f t="shared" si="9"/>
        <v>-3.5264175281919316E-7</v>
      </c>
      <c r="N163" s="194">
        <v>289566287547134.87</v>
      </c>
      <c r="O163" s="151">
        <v>327234522758834.87</v>
      </c>
      <c r="P163" s="82">
        <v>1130.0850162178099</v>
      </c>
      <c r="Q163" s="82">
        <v>3.7075337976325826E-3</v>
      </c>
      <c r="R163" s="152">
        <f t="shared" si="10"/>
        <v>-4.024010090925913E-16</v>
      </c>
      <c r="S163" s="196">
        <f t="shared" si="11"/>
        <v>2.0426368929626904E-16</v>
      </c>
    </row>
    <row r="164" spans="1:19">
      <c r="A164" s="173">
        <v>20180824</v>
      </c>
      <c r="B164" s="181">
        <v>489810.14955722401</v>
      </c>
      <c r="C164" s="114">
        <v>557641.11255640828</v>
      </c>
      <c r="D164" s="114">
        <v>1138.4841924172085</v>
      </c>
      <c r="E164" s="182">
        <v>7.4323401150018942E-3</v>
      </c>
      <c r="F164" s="189"/>
      <c r="G164" s="194">
        <v>290211960499322.75</v>
      </c>
      <c r="H164" s="151">
        <v>330380559137916.56</v>
      </c>
      <c r="I164" s="82">
        <v>1138.4112445589144</v>
      </c>
      <c r="J164" s="82">
        <v>7.4319547577437603E-3</v>
      </c>
      <c r="K164" s="152">
        <f t="shared" si="8"/>
        <v>-6.4078652282104325E-5</v>
      </c>
      <c r="L164" s="196">
        <f t="shared" si="9"/>
        <v>-3.8535725813398231E-7</v>
      </c>
      <c r="N164" s="194">
        <v>289566287547134.87</v>
      </c>
      <c r="O164" s="151">
        <v>329666641029348.87</v>
      </c>
      <c r="P164" s="82">
        <v>1138.4841924172081</v>
      </c>
      <c r="Q164" s="82">
        <v>7.4323401150018977E-3</v>
      </c>
      <c r="R164" s="152">
        <f t="shared" si="10"/>
        <v>-3.9943229244224566E-16</v>
      </c>
      <c r="S164" s="196">
        <f t="shared" si="11"/>
        <v>0</v>
      </c>
    </row>
    <row r="165" spans="1:19">
      <c r="A165" s="173">
        <v>20180827</v>
      </c>
      <c r="B165" s="181">
        <v>489810.14955722401</v>
      </c>
      <c r="C165" s="114">
        <v>557271.31749183661</v>
      </c>
      <c r="D165" s="114">
        <v>1137.729216096473</v>
      </c>
      <c r="E165" s="182">
        <v>-6.631416806346436E-4</v>
      </c>
      <c r="F165" s="189"/>
      <c r="G165" s="194">
        <v>290211960499322.75</v>
      </c>
      <c r="H165" s="151">
        <v>330161786213804.94</v>
      </c>
      <c r="I165" s="82">
        <v>1137.6574061446215</v>
      </c>
      <c r="J165" s="82">
        <v>-6.6218461728649418E-4</v>
      </c>
      <c r="K165" s="152">
        <f t="shared" si="8"/>
        <v>-6.3120893393422181E-5</v>
      </c>
      <c r="L165" s="196">
        <f t="shared" si="9"/>
        <v>9.5706334814942354E-7</v>
      </c>
      <c r="N165" s="194">
        <v>289566287547134.87</v>
      </c>
      <c r="O165" s="151">
        <v>329448025338967.44</v>
      </c>
      <c r="P165" s="82">
        <v>1137.7292160964723</v>
      </c>
      <c r="Q165" s="82">
        <v>-6.6314168063484364E-4</v>
      </c>
      <c r="R165" s="152">
        <f t="shared" si="10"/>
        <v>-5.9954602262042689E-16</v>
      </c>
      <c r="S165" s="196">
        <f t="shared" si="11"/>
        <v>-2.0003530082357557E-16</v>
      </c>
    </row>
    <row r="166" spans="1:19">
      <c r="A166" s="173">
        <v>20180828</v>
      </c>
      <c r="B166" s="181">
        <v>489810.14955722401</v>
      </c>
      <c r="C166" s="114">
        <v>555318.62500225392</v>
      </c>
      <c r="D166" s="114">
        <v>1133.7425847631944</v>
      </c>
      <c r="E166" s="182">
        <v>-3.5040247511237276E-3</v>
      </c>
      <c r="F166" s="189"/>
      <c r="G166" s="194">
        <v>290211960499322.75</v>
      </c>
      <c r="H166" s="151">
        <v>329004995958378.87</v>
      </c>
      <c r="I166" s="82">
        <v>1133.6713876034294</v>
      </c>
      <c r="J166" s="82">
        <v>-3.5037072845157048E-3</v>
      </c>
      <c r="K166" s="152">
        <f t="shared" si="8"/>
        <v>-6.2802290455187733E-5</v>
      </c>
      <c r="L166" s="196">
        <f t="shared" si="9"/>
        <v>3.1746660802273174E-7</v>
      </c>
      <c r="N166" s="194">
        <v>289566287547134.87</v>
      </c>
      <c r="O166" s="151">
        <v>328293631303970.87</v>
      </c>
      <c r="P166" s="82">
        <v>1133.7425847631937</v>
      </c>
      <c r="Q166" s="82">
        <v>-3.5040247511237297E-3</v>
      </c>
      <c r="R166" s="152">
        <f t="shared" si="10"/>
        <v>-6.0165423394779834E-16</v>
      </c>
      <c r="S166" s="196">
        <f t="shared" si="11"/>
        <v>0</v>
      </c>
    </row>
    <row r="167" spans="1:19">
      <c r="A167" s="173">
        <v>20180829</v>
      </c>
      <c r="B167" s="181">
        <v>489810.14955722401</v>
      </c>
      <c r="C167" s="114">
        <v>557758.12932497927</v>
      </c>
      <c r="D167" s="114">
        <v>1138.723094711652</v>
      </c>
      <c r="E167" s="182">
        <v>4.3929812775780567E-3</v>
      </c>
      <c r="F167" s="189"/>
      <c r="G167" s="194">
        <v>290211960499322.75</v>
      </c>
      <c r="H167" s="151">
        <v>330450084385100.87</v>
      </c>
      <c r="I167" s="82">
        <v>1138.6508116913813</v>
      </c>
      <c r="J167" s="82">
        <v>4.3922993403567676E-3</v>
      </c>
      <c r="K167" s="152">
        <f t="shared" si="8"/>
        <v>-6.3481288142602034E-5</v>
      </c>
      <c r="L167" s="196">
        <f t="shared" si="9"/>
        <v>-6.8193722128906398E-7</v>
      </c>
      <c r="N167" s="194">
        <v>289566287547134.87</v>
      </c>
      <c r="O167" s="151">
        <v>329735819079837.37</v>
      </c>
      <c r="P167" s="82">
        <v>1138.7230947116516</v>
      </c>
      <c r="Q167" s="82">
        <v>4.3929812775782597E-3</v>
      </c>
      <c r="R167" s="152">
        <f t="shared" si="10"/>
        <v>-3.9934849218247885E-16</v>
      </c>
      <c r="S167" s="196">
        <f t="shared" si="11"/>
        <v>2.0296264668928643E-16</v>
      </c>
    </row>
    <row r="168" spans="1:19">
      <c r="A168" s="173">
        <v>20180830</v>
      </c>
      <c r="B168" s="181">
        <v>489810.14955722401</v>
      </c>
      <c r="C168" s="114">
        <v>559432.22828372964</v>
      </c>
      <c r="D168" s="114">
        <v>1142.1409474455404</v>
      </c>
      <c r="E168" s="182">
        <v>3.0014783662167112E-3</v>
      </c>
      <c r="F168" s="189"/>
      <c r="G168" s="194">
        <v>290211960499322.75</v>
      </c>
      <c r="H168" s="151">
        <v>331441759717524</v>
      </c>
      <c r="I168" s="82">
        <v>1142.0678842707362</v>
      </c>
      <c r="J168" s="82">
        <v>3.000983746965499E-3</v>
      </c>
      <c r="K168" s="152">
        <f t="shared" si="8"/>
        <v>-6.3974458795766956E-5</v>
      </c>
      <c r="L168" s="196">
        <f t="shared" si="9"/>
        <v>-4.9461925121212919E-7</v>
      </c>
      <c r="N168" s="194">
        <v>289566287547134.87</v>
      </c>
      <c r="O168" s="151">
        <v>330725514007372.19</v>
      </c>
      <c r="P168" s="82">
        <v>1142.1409474455395</v>
      </c>
      <c r="Q168" s="82">
        <v>3.001478366216313E-3</v>
      </c>
      <c r="R168" s="152">
        <f t="shared" si="10"/>
        <v>-7.9630688647234191E-16</v>
      </c>
      <c r="S168" s="196">
        <f t="shared" si="11"/>
        <v>-3.9811903773667723E-16</v>
      </c>
    </row>
    <row r="169" spans="1:19">
      <c r="A169" s="173">
        <v>20180831</v>
      </c>
      <c r="B169" s="181">
        <v>489810.14955722401</v>
      </c>
      <c r="C169" s="114">
        <v>570931.91835197725</v>
      </c>
      <c r="D169" s="114">
        <v>1165.6187991777738</v>
      </c>
      <c r="E169" s="182">
        <v>2.05560021158009E-2</v>
      </c>
      <c r="F169" s="189"/>
      <c r="G169" s="194">
        <v>290211960499322.75</v>
      </c>
      <c r="H169" s="151">
        <v>338255148844207.44</v>
      </c>
      <c r="I169" s="82">
        <v>1165.5451700275353</v>
      </c>
      <c r="J169" s="82">
        <v>2.0556821604164506E-2</v>
      </c>
      <c r="K169" s="152">
        <f t="shared" si="8"/>
        <v>-6.3171425811634117E-5</v>
      </c>
      <c r="L169" s="196">
        <f t="shared" si="9"/>
        <v>8.1948836360562494E-7</v>
      </c>
      <c r="N169" s="194">
        <v>289566287547134.87</v>
      </c>
      <c r="O169" s="151">
        <v>337523908373057.12</v>
      </c>
      <c r="P169" s="82">
        <v>1165.6187991777731</v>
      </c>
      <c r="Q169" s="82">
        <v>2.0556002115801119E-2</v>
      </c>
      <c r="R169" s="152">
        <f t="shared" si="10"/>
        <v>-5.8520077645527332E-16</v>
      </c>
      <c r="S169" s="196">
        <f t="shared" si="11"/>
        <v>2.1857515797307769E-16</v>
      </c>
    </row>
    <row r="170" spans="1:19">
      <c r="A170" s="173">
        <v>20180903</v>
      </c>
      <c r="B170" s="181">
        <v>489810.14955722401</v>
      </c>
      <c r="C170" s="114">
        <v>566685.75576711295</v>
      </c>
      <c r="D170" s="114">
        <v>1156.9498024477086</v>
      </c>
      <c r="E170" s="182">
        <v>-7.4372485551710788E-3</v>
      </c>
      <c r="F170" s="189"/>
      <c r="G170" s="194">
        <v>290211960499322.75</v>
      </c>
      <c r="H170" s="151">
        <v>335739188893198.37</v>
      </c>
      <c r="I170" s="82">
        <v>1156.8757824989154</v>
      </c>
      <c r="J170" s="82">
        <v>-7.4380536692670845E-3</v>
      </c>
      <c r="K170" s="152">
        <f t="shared" si="8"/>
        <v>-6.3982624507279438E-5</v>
      </c>
      <c r="L170" s="196">
        <f t="shared" si="9"/>
        <v>-8.051140960056366E-7</v>
      </c>
      <c r="N170" s="194">
        <v>289566287547134.87</v>
      </c>
      <c r="O170" s="151">
        <v>335013659173173.87</v>
      </c>
      <c r="P170" s="82">
        <v>1156.949802447708</v>
      </c>
      <c r="Q170" s="82">
        <v>-7.4372485551710832E-3</v>
      </c>
      <c r="R170" s="152">
        <f t="shared" si="10"/>
        <v>-5.8958567163982624E-16</v>
      </c>
      <c r="S170" s="196">
        <f t="shared" si="11"/>
        <v>0</v>
      </c>
    </row>
    <row r="171" spans="1:19">
      <c r="A171" s="204">
        <v>20180904</v>
      </c>
      <c r="B171" s="181">
        <v>489810.14955722401</v>
      </c>
      <c r="C171" s="114">
        <v>572957.67856871884</v>
      </c>
      <c r="D171" s="114">
        <v>1169.7546061196529</v>
      </c>
      <c r="E171" s="182">
        <v>1.1067726227061588E-2</v>
      </c>
      <c r="F171" s="189"/>
      <c r="G171" s="205">
        <v>290211960499322.75</v>
      </c>
      <c r="H171" s="88">
        <v>339455085004177.06</v>
      </c>
      <c r="I171" s="84">
        <v>1169.6798588870331</v>
      </c>
      <c r="J171" s="84">
        <v>1.1067805707247285E-2</v>
      </c>
      <c r="K171" s="206">
        <f t="shared" si="8"/>
        <v>-6.3904009333698992E-5</v>
      </c>
      <c r="L171" s="208">
        <f t="shared" si="9"/>
        <v>7.9480185696811922E-8</v>
      </c>
      <c r="N171" s="194">
        <v>289566287547134.87</v>
      </c>
      <c r="O171" s="151">
        <v>338721498635228.69</v>
      </c>
      <c r="P171" s="82">
        <v>1169.7546061196522</v>
      </c>
      <c r="Q171" s="82">
        <v>1.1067726227061595E-2</v>
      </c>
      <c r="R171" s="152">
        <f t="shared" si="10"/>
        <v>-5.8313172930555929E-16</v>
      </c>
      <c r="S171" s="196">
        <f t="shared" si="11"/>
        <v>0</v>
      </c>
    </row>
    <row r="172" spans="1:19">
      <c r="A172" s="204">
        <v>20180905</v>
      </c>
      <c r="B172" s="181">
        <v>489810.14955722401</v>
      </c>
      <c r="C172" s="114">
        <v>566806.54376908252</v>
      </c>
      <c r="D172" s="114">
        <v>1157.1964041199662</v>
      </c>
      <c r="E172" s="182">
        <v>-1.0735757682840064E-2</v>
      </c>
      <c r="F172" s="189"/>
      <c r="G172" s="205">
        <v>290211960499322.75</v>
      </c>
      <c r="H172" s="88">
        <v>335810730694984.87</v>
      </c>
      <c r="I172" s="84">
        <v>1157.1222981892524</v>
      </c>
      <c r="J172" s="84">
        <v>-1.0735895469491429E-2</v>
      </c>
      <c r="K172" s="206">
        <f t="shared" si="8"/>
        <v>-6.4043300202389365E-5</v>
      </c>
      <c r="L172" s="208">
        <f t="shared" si="9"/>
        <v>-1.3778665136458812E-7</v>
      </c>
      <c r="N172" s="194">
        <v>289566287547134.87</v>
      </c>
      <c r="O172" s="151">
        <v>335085066703912.44</v>
      </c>
      <c r="P172" s="82">
        <v>1157.1964041199656</v>
      </c>
      <c r="Q172" s="82">
        <v>-1.0735757682840071E-2</v>
      </c>
      <c r="R172" s="152">
        <f t="shared" si="10"/>
        <v>-5.8946002934431973E-16</v>
      </c>
      <c r="S172" s="196">
        <f t="shared" si="11"/>
        <v>0</v>
      </c>
    </row>
    <row r="173" spans="1:19">
      <c r="A173" s="204">
        <v>20180906</v>
      </c>
      <c r="B173" s="181">
        <v>489810.14955722401</v>
      </c>
      <c r="C173" s="114">
        <v>559472.48108310893</v>
      </c>
      <c r="D173" s="114">
        <v>1142.2231278564927</v>
      </c>
      <c r="E173" s="182">
        <v>-1.2939269608999954E-2</v>
      </c>
      <c r="F173" s="189"/>
      <c r="G173" s="205">
        <v>290211960499322.75</v>
      </c>
      <c r="H173" s="88">
        <v>331465870052570.06</v>
      </c>
      <c r="I173" s="84">
        <v>1142.1509626352688</v>
      </c>
      <c r="J173" s="84">
        <v>-1.2938421096380088E-2</v>
      </c>
      <c r="K173" s="206">
        <f t="shared" si="8"/>
        <v>-6.3183610209840158E-5</v>
      </c>
      <c r="L173" s="208">
        <f t="shared" si="9"/>
        <v>8.4851261986616799E-7</v>
      </c>
      <c r="N173" s="194">
        <v>289566287547134.87</v>
      </c>
      <c r="O173" s="151">
        <v>330749310683880.81</v>
      </c>
      <c r="P173" s="82">
        <v>1142.2231278564923</v>
      </c>
      <c r="Q173" s="82">
        <v>-1.2939269608999765E-2</v>
      </c>
      <c r="R173" s="152">
        <f t="shared" si="10"/>
        <v>-3.9812479698239668E-16</v>
      </c>
      <c r="S173" s="196">
        <f t="shared" si="11"/>
        <v>1.8908485888147197E-16</v>
      </c>
    </row>
    <row r="174" spans="1:19">
      <c r="A174" s="204">
        <v>20180907</v>
      </c>
      <c r="B174" s="181">
        <v>489810.14955722401</v>
      </c>
      <c r="C174" s="114">
        <v>558186.24013713701</v>
      </c>
      <c r="D174" s="114">
        <v>1139.5971288911087</v>
      </c>
      <c r="E174" s="182">
        <v>-2.299024508733261E-3</v>
      </c>
      <c r="F174" s="189"/>
      <c r="G174" s="205">
        <v>290211960499322.75</v>
      </c>
      <c r="H174" s="88">
        <v>330703665128796.25</v>
      </c>
      <c r="I174" s="84">
        <v>1139.524589406328</v>
      </c>
      <c r="J174" s="84">
        <v>-2.299497452491743E-3</v>
      </c>
      <c r="K174" s="206">
        <f t="shared" si="8"/>
        <v>-6.3657673958999724E-5</v>
      </c>
      <c r="L174" s="208">
        <f t="shared" si="9"/>
        <v>-4.7294375848201328E-7</v>
      </c>
      <c r="N174" s="194">
        <v>289566287547134.87</v>
      </c>
      <c r="O174" s="151">
        <v>329988909912371.87</v>
      </c>
      <c r="P174" s="82">
        <v>1139.597128891108</v>
      </c>
      <c r="Q174" s="82">
        <v>-2.2990245087334609E-3</v>
      </c>
      <c r="R174" s="152">
        <f t="shared" si="10"/>
        <v>-5.9856330718684619E-16</v>
      </c>
      <c r="S174" s="196">
        <f t="shared" si="11"/>
        <v>-1.9992688060632702E-16</v>
      </c>
    </row>
    <row r="175" spans="1:19">
      <c r="A175" s="204">
        <v>20180910</v>
      </c>
      <c r="B175" s="181">
        <v>489810.14955722401</v>
      </c>
      <c r="C175" s="114">
        <v>555384.68631915294</v>
      </c>
      <c r="D175" s="114">
        <v>1133.8774560331317</v>
      </c>
      <c r="E175" s="182">
        <v>-5.0190305968413253E-3</v>
      </c>
      <c r="F175" s="189"/>
      <c r="G175" s="205">
        <v>290211960499322.75</v>
      </c>
      <c r="H175" s="88">
        <v>329043778723225.37</v>
      </c>
      <c r="I175" s="84">
        <v>1133.805023600994</v>
      </c>
      <c r="J175" s="84">
        <v>-5.019256151649879E-3</v>
      </c>
      <c r="K175" s="206">
        <f t="shared" si="8"/>
        <v>-6.3884381026691251E-5</v>
      </c>
      <c r="L175" s="208">
        <f t="shared" si="9"/>
        <v>-2.2555480855366433E-7</v>
      </c>
      <c r="N175" s="194">
        <v>289566287547134.87</v>
      </c>
      <c r="O175" s="151">
        <v>328332685476903.37</v>
      </c>
      <c r="P175" s="82">
        <v>1133.8774560331308</v>
      </c>
      <c r="Q175" s="82">
        <v>-5.0190305968415283E-3</v>
      </c>
      <c r="R175" s="152">
        <f t="shared" si="10"/>
        <v>-8.0211022534551012E-16</v>
      </c>
      <c r="S175" s="196">
        <f t="shared" si="11"/>
        <v>-2.0296264668928643E-16</v>
      </c>
    </row>
    <row r="176" spans="1:19">
      <c r="A176" s="204">
        <v>20180911</v>
      </c>
      <c r="B176" s="181">
        <v>489810.14955722401</v>
      </c>
      <c r="C176" s="114">
        <v>555426.98724640277</v>
      </c>
      <c r="D176" s="114">
        <v>1133.9638179169924</v>
      </c>
      <c r="E176" s="182">
        <v>7.6165094738592812E-5</v>
      </c>
      <c r="F176" s="189"/>
      <c r="G176" s="205">
        <v>290211960499322.75</v>
      </c>
      <c r="H176" s="88">
        <v>329068868253601.75</v>
      </c>
      <c r="I176" s="84">
        <v>1133.8914760350467</v>
      </c>
      <c r="J176" s="84">
        <v>7.6249824487584022E-5</v>
      </c>
      <c r="K176" s="206">
        <f t="shared" si="8"/>
        <v>-6.3799652325341073E-5</v>
      </c>
      <c r="L176" s="208">
        <f t="shared" si="9"/>
        <v>8.472974899120995E-8</v>
      </c>
      <c r="N176" s="194">
        <v>289566287547134.87</v>
      </c>
      <c r="O176" s="151">
        <v>328357692966998.5</v>
      </c>
      <c r="P176" s="82">
        <v>1133.9638179169917</v>
      </c>
      <c r="Q176" s="82">
        <v>7.6165094738793403E-5</v>
      </c>
      <c r="R176" s="152">
        <f t="shared" si="10"/>
        <v>-6.0153685289774276E-16</v>
      </c>
      <c r="S176" s="196">
        <f t="shared" si="11"/>
        <v>2.0059095443697439E-16</v>
      </c>
    </row>
    <row r="177" spans="1:19">
      <c r="A177" s="204">
        <v>20180912</v>
      </c>
      <c r="B177" s="181">
        <v>489810.14955722401</v>
      </c>
      <c r="C177" s="114">
        <v>562844.78506981581</v>
      </c>
      <c r="D177" s="114">
        <v>1149.1080484522693</v>
      </c>
      <c r="E177" s="182">
        <v>1.3355126765063525E-2</v>
      </c>
      <c r="F177" s="189"/>
      <c r="G177" s="205">
        <v>290211960499322.75</v>
      </c>
      <c r="H177" s="88">
        <v>333463565111793.44</v>
      </c>
      <c r="I177" s="84">
        <v>1149.0345350965354</v>
      </c>
      <c r="J177" s="84">
        <v>1.3354945672967217E-2</v>
      </c>
      <c r="K177" s="206">
        <f t="shared" si="8"/>
        <v>-6.3978369220832757E-5</v>
      </c>
      <c r="L177" s="208">
        <f t="shared" si="9"/>
        <v>-1.8109209630814971E-7</v>
      </c>
      <c r="N177" s="194">
        <v>289566287547134.87</v>
      </c>
      <c r="O177" s="151">
        <v>332742951580856.62</v>
      </c>
      <c r="P177" s="82">
        <v>1149.1080484522686</v>
      </c>
      <c r="Q177" s="82">
        <v>1.3355126765063534E-2</v>
      </c>
      <c r="R177" s="152">
        <f t="shared" si="10"/>
        <v>-5.9360912774777239E-16</v>
      </c>
      <c r="S177" s="196">
        <f t="shared" si="11"/>
        <v>0</v>
      </c>
    </row>
    <row r="178" spans="1:19">
      <c r="A178" s="204">
        <v>20180913</v>
      </c>
      <c r="B178" s="181">
        <v>489810.14955722401</v>
      </c>
      <c r="C178" s="114">
        <v>565952.03183594742</v>
      </c>
      <c r="D178" s="114">
        <v>1155.4518262791282</v>
      </c>
      <c r="E178" s="182">
        <v>5.5206103859453308E-3</v>
      </c>
      <c r="F178" s="189"/>
      <c r="G178" s="205">
        <v>290211960499322.75</v>
      </c>
      <c r="H178" s="88">
        <v>335304636492904.62</v>
      </c>
      <c r="I178" s="84">
        <v>1155.3784203655766</v>
      </c>
      <c r="J178" s="84">
        <v>5.5210570920814737E-3</v>
      </c>
      <c r="K178" s="206">
        <f t="shared" si="8"/>
        <v>-6.3534087410399901E-5</v>
      </c>
      <c r="L178" s="208">
        <f t="shared" si="9"/>
        <v>4.4670613614291449E-7</v>
      </c>
      <c r="N178" s="194">
        <v>289566287547134.87</v>
      </c>
      <c r="O178" s="151">
        <v>334579895775204</v>
      </c>
      <c r="P178" s="82">
        <v>1155.4518262791275</v>
      </c>
      <c r="Q178" s="82">
        <v>5.5206103859453343E-3</v>
      </c>
      <c r="R178" s="152">
        <f t="shared" si="10"/>
        <v>-5.9035003521203764E-16</v>
      </c>
      <c r="S178" s="196">
        <f t="shared" si="11"/>
        <v>0</v>
      </c>
    </row>
    <row r="179" spans="1:19">
      <c r="A179" s="204">
        <v>20180914</v>
      </c>
      <c r="B179" s="181">
        <v>489810.14955722401</v>
      </c>
      <c r="C179" s="114">
        <v>574442.29953656276</v>
      </c>
      <c r="D179" s="114">
        <v>1172.7856191952005</v>
      </c>
      <c r="E179" s="182">
        <v>1.5001744358215146E-2</v>
      </c>
      <c r="F179" s="189"/>
      <c r="G179" s="205">
        <v>290211960499322.75</v>
      </c>
      <c r="H179" s="88">
        <v>340334725228293.12</v>
      </c>
      <c r="I179" s="84">
        <v>1172.710885666917</v>
      </c>
      <c r="J179" s="84">
        <v>1.5001548406846754E-2</v>
      </c>
      <c r="K179" s="206">
        <f t="shared" si="8"/>
        <v>-6.3727154916839171E-5</v>
      </c>
      <c r="L179" s="208">
        <f t="shared" si="9"/>
        <v>-1.959513683917613E-7</v>
      </c>
      <c r="N179" s="194">
        <v>289566287547134.87</v>
      </c>
      <c r="O179" s="151">
        <v>339599177839021.87</v>
      </c>
      <c r="P179" s="82">
        <v>1172.7856191952001</v>
      </c>
      <c r="Q179" s="82">
        <v>1.5001744358215351E-2</v>
      </c>
      <c r="R179" s="152">
        <f t="shared" si="10"/>
        <v>-3.8774976725799649E-16</v>
      </c>
      <c r="S179" s="196">
        <f t="shared" si="11"/>
        <v>2.0469737016526324E-16</v>
      </c>
    </row>
    <row r="180" spans="1:19">
      <c r="A180" s="204">
        <v>20180917</v>
      </c>
      <c r="B180" s="181">
        <v>489810.14955722401</v>
      </c>
      <c r="C180" s="114">
        <v>577152.91607041145</v>
      </c>
      <c r="D180" s="114">
        <v>1178.3196338257651</v>
      </c>
      <c r="E180" s="182">
        <v>4.7186924361863952E-3</v>
      </c>
      <c r="F180" s="189"/>
      <c r="G180" s="205">
        <v>290211960499322.75</v>
      </c>
      <c r="H180" s="88">
        <v>341940860938769.06</v>
      </c>
      <c r="I180" s="84">
        <v>1178.2452396188096</v>
      </c>
      <c r="J180" s="84">
        <v>4.7192824928415809E-3</v>
      </c>
      <c r="K180" s="206">
        <f t="shared" si="8"/>
        <v>-6.3139832399892863E-5</v>
      </c>
      <c r="L180" s="208">
        <f t="shared" si="9"/>
        <v>5.9005665518571671E-7</v>
      </c>
      <c r="N180" s="194">
        <v>289566287547134.87</v>
      </c>
      <c r="O180" s="151">
        <v>341201641910826</v>
      </c>
      <c r="P180" s="82">
        <v>1178.3196338257644</v>
      </c>
      <c r="Q180" s="82">
        <v>4.7186924361862026E-3</v>
      </c>
      <c r="R180" s="152">
        <f t="shared" si="10"/>
        <v>-5.7889303271217486E-16</v>
      </c>
      <c r="S180" s="196">
        <f t="shared" si="11"/>
        <v>-1.9255430583342559E-16</v>
      </c>
    </row>
    <row r="181" spans="1:19">
      <c r="A181" s="204">
        <v>20180918</v>
      </c>
      <c r="B181" s="181">
        <v>489810.14955722401</v>
      </c>
      <c r="C181" s="114">
        <v>578479.50432532479</v>
      </c>
      <c r="D181" s="114">
        <v>1181.0280061535182</v>
      </c>
      <c r="E181" s="182">
        <v>2.2985039457923077E-3</v>
      </c>
      <c r="F181" s="189"/>
      <c r="G181" s="205">
        <v>290211960499322.75</v>
      </c>
      <c r="H181" s="88">
        <v>342726354459261.87</v>
      </c>
      <c r="I181" s="84">
        <v>1180.9518597013912</v>
      </c>
      <c r="J181" s="84">
        <v>2.2971619078700884E-3</v>
      </c>
      <c r="K181" s="206">
        <f t="shared" si="8"/>
        <v>-6.4478879051201284E-5</v>
      </c>
      <c r="L181" s="208">
        <f t="shared" si="9"/>
        <v>-1.3420379222192809E-6</v>
      </c>
      <c r="N181" s="194">
        <v>289566287547134.87</v>
      </c>
      <c r="O181" s="151">
        <v>341985895231068.81</v>
      </c>
      <c r="P181" s="82">
        <v>1181.0280061535175</v>
      </c>
      <c r="Q181" s="82">
        <v>2.298503945792309E-3</v>
      </c>
      <c r="R181" s="152">
        <f t="shared" si="10"/>
        <v>-5.7756549614034287E-16</v>
      </c>
      <c r="S181" s="196">
        <f t="shared" si="11"/>
        <v>0</v>
      </c>
    </row>
    <row r="182" spans="1:19">
      <c r="A182" s="204">
        <v>20180919</v>
      </c>
      <c r="B182" s="181">
        <v>489810.14955722401</v>
      </c>
      <c r="C182" s="114">
        <v>581249.11912219331</v>
      </c>
      <c r="D182" s="114">
        <v>1186.6824720713275</v>
      </c>
      <c r="E182" s="182">
        <v>4.7877492221588937E-3</v>
      </c>
      <c r="F182" s="189"/>
      <c r="G182" s="205">
        <v>290211960499322.75</v>
      </c>
      <c r="H182" s="88">
        <v>344367330524296.94</v>
      </c>
      <c r="I182" s="84">
        <v>1186.606265061569</v>
      </c>
      <c r="J182" s="84">
        <v>4.7880066521996945E-3</v>
      </c>
      <c r="K182" s="206">
        <f t="shared" si="8"/>
        <v>-6.4222659193980335E-5</v>
      </c>
      <c r="L182" s="208">
        <f t="shared" si="9"/>
        <v>2.5743004080074766E-7</v>
      </c>
      <c r="N182" s="194">
        <v>289566287547134.87</v>
      </c>
      <c r="O182" s="151">
        <v>343623237934950.75</v>
      </c>
      <c r="P182" s="82">
        <v>1186.6824720713271</v>
      </c>
      <c r="Q182" s="82">
        <v>4.7877492221590889E-3</v>
      </c>
      <c r="R182" s="152">
        <f t="shared" si="10"/>
        <v>-3.8320895571391819E-16</v>
      </c>
      <c r="S182" s="196">
        <f t="shared" si="11"/>
        <v>1.951563910473908E-16</v>
      </c>
    </row>
    <row r="183" spans="1:19">
      <c r="A183" s="204">
        <v>20180920</v>
      </c>
      <c r="B183" s="181">
        <v>489810.14955722401</v>
      </c>
      <c r="C183" s="114">
        <v>582855.67731079285</v>
      </c>
      <c r="D183" s="114">
        <v>1189.9624330726499</v>
      </c>
      <c r="E183" s="182">
        <v>2.7639752659338302E-3</v>
      </c>
      <c r="F183" s="189"/>
      <c r="G183" s="205">
        <v>290211960499322.75</v>
      </c>
      <c r="H183" s="88">
        <v>345319198547084.75</v>
      </c>
      <c r="I183" s="84">
        <v>1189.8861713106087</v>
      </c>
      <c r="J183" s="84">
        <v>2.7641066338626296E-3</v>
      </c>
      <c r="K183" s="206">
        <f t="shared" si="8"/>
        <v>-6.4091644965680927E-5</v>
      </c>
      <c r="L183" s="208">
        <f t="shared" si="9"/>
        <v>1.313679287994092E-7</v>
      </c>
      <c r="N183" s="194">
        <v>289566287547134.87</v>
      </c>
      <c r="O183" s="151">
        <v>344573004065403</v>
      </c>
      <c r="P183" s="82">
        <v>1189.9624330726492</v>
      </c>
      <c r="Q183" s="82">
        <v>2.7639752659336398E-3</v>
      </c>
      <c r="R183" s="152">
        <f t="shared" si="10"/>
        <v>-5.732290426752082E-16</v>
      </c>
      <c r="S183" s="196">
        <f t="shared" si="11"/>
        <v>-1.9038590148845458E-16</v>
      </c>
    </row>
    <row r="184" spans="1:19">
      <c r="A184" s="204">
        <v>20180921</v>
      </c>
      <c r="B184" s="181">
        <v>489810.14955722401</v>
      </c>
      <c r="C184" s="114">
        <v>584034.25810613297</v>
      </c>
      <c r="D184" s="114">
        <v>1192.3686322835188</v>
      </c>
      <c r="E184" s="182">
        <v>2.0220799783197516E-3</v>
      </c>
      <c r="F184" s="189"/>
      <c r="G184" s="205">
        <v>290211960499322.75</v>
      </c>
      <c r="H184" s="88">
        <v>346017809257594.5</v>
      </c>
      <c r="I184" s="84">
        <v>1192.2934143108894</v>
      </c>
      <c r="J184" s="84">
        <v>2.0230867946210451E-3</v>
      </c>
      <c r="K184" s="206">
        <f t="shared" si="8"/>
        <v>-6.3086797030463071E-5</v>
      </c>
      <c r="L184" s="208">
        <f t="shared" si="9"/>
        <v>1.0068163012934978E-6</v>
      </c>
      <c r="N184" s="194">
        <v>289566287547134.87</v>
      </c>
      <c r="O184" s="151">
        <v>345269758237993.12</v>
      </c>
      <c r="P184" s="82">
        <v>1192.3686322835181</v>
      </c>
      <c r="Q184" s="82">
        <v>2.0220799783197529E-3</v>
      </c>
      <c r="R184" s="152">
        <f t="shared" si="10"/>
        <v>-5.7207226679836318E-16</v>
      </c>
      <c r="S184" s="196">
        <f t="shared" si="11"/>
        <v>0</v>
      </c>
    </row>
    <row r="185" spans="1:19">
      <c r="A185" s="204">
        <v>20180927</v>
      </c>
      <c r="B185" s="181">
        <v>489810.14955722401</v>
      </c>
      <c r="C185" s="114">
        <v>586433.27091060136</v>
      </c>
      <c r="D185" s="114">
        <v>1197.2664744508097</v>
      </c>
      <c r="E185" s="182">
        <v>4.1076576779037139E-3</v>
      </c>
      <c r="F185" s="189"/>
      <c r="G185" s="205">
        <v>290211960499322.75</v>
      </c>
      <c r="H185" s="88">
        <v>347438972737243</v>
      </c>
      <c r="I185" s="84">
        <v>1197.1903988362801</v>
      </c>
      <c r="J185" s="84">
        <v>4.1071974956945045E-3</v>
      </c>
      <c r="K185" s="206">
        <f t="shared" si="8"/>
        <v>-6.3545125824220376E-5</v>
      </c>
      <c r="L185" s="208">
        <f t="shared" si="9"/>
        <v>-4.6018220920939629E-7</v>
      </c>
      <c r="N185" s="194">
        <v>289566287547134.87</v>
      </c>
      <c r="O185" s="151">
        <v>346688008211367.37</v>
      </c>
      <c r="P185" s="82">
        <v>1197.266474450809</v>
      </c>
      <c r="Q185" s="82">
        <v>4.1076576779037165E-3</v>
      </c>
      <c r="R185" s="152">
        <f t="shared" si="10"/>
        <v>-5.6973200276286682E-16</v>
      </c>
      <c r="S185" s="196">
        <f t="shared" si="11"/>
        <v>0</v>
      </c>
    </row>
    <row r="186" spans="1:19">
      <c r="A186" s="204">
        <v>20180928</v>
      </c>
      <c r="B186" s="181">
        <v>489810.14955722401</v>
      </c>
      <c r="C186" s="114">
        <v>577628.85991906351</v>
      </c>
      <c r="D186" s="114">
        <v>1179.2913242839606</v>
      </c>
      <c r="E186" s="182">
        <v>-1.5013491608118674E-2</v>
      </c>
      <c r="F186" s="189"/>
      <c r="G186" s="205">
        <v>290211960499322.75</v>
      </c>
      <c r="H186" s="88">
        <v>342222451687276.19</v>
      </c>
      <c r="I186" s="84">
        <v>1179.2155330141013</v>
      </c>
      <c r="J186" s="84">
        <v>-1.5014208132349818E-2</v>
      </c>
      <c r="K186" s="206">
        <f t="shared" si="8"/>
        <v>-6.4272618310592529E-5</v>
      </c>
      <c r="L186" s="208">
        <f t="shared" si="9"/>
        <v>-7.1652423114416941E-7</v>
      </c>
      <c r="N186" s="194">
        <v>289566287547134.87</v>
      </c>
      <c r="O186" s="151">
        <v>341483010709450.69</v>
      </c>
      <c r="P186" s="82">
        <v>1179.2913242839602</v>
      </c>
      <c r="Q186" s="82">
        <v>-1.5013491608118492E-2</v>
      </c>
      <c r="R186" s="152">
        <f t="shared" si="10"/>
        <v>-3.8561069815601056E-16</v>
      </c>
      <c r="S186" s="196">
        <f t="shared" si="11"/>
        <v>1.8214596497756474E-16</v>
      </c>
    </row>
    <row r="187" spans="1:19">
      <c r="A187" s="204">
        <v>20181001</v>
      </c>
      <c r="B187" s="181">
        <v>489810.14955722401</v>
      </c>
      <c r="C187" s="114">
        <v>576899.95338968444</v>
      </c>
      <c r="D187" s="114">
        <v>1177.8031833582611</v>
      </c>
      <c r="E187" s="182">
        <v>-1.2618942368656191E-3</v>
      </c>
      <c r="F187" s="189"/>
      <c r="G187" s="205">
        <v>290211960499322.75</v>
      </c>
      <c r="H187" s="88">
        <v>341790836872973.19</v>
      </c>
      <c r="I187" s="84">
        <v>1177.7282930893223</v>
      </c>
      <c r="J187" s="84">
        <v>-1.2612112740557394E-3</v>
      </c>
      <c r="K187" s="206">
        <f t="shared" si="8"/>
        <v>-6.3588749101348214E-5</v>
      </c>
      <c r="L187" s="208">
        <f t="shared" si="9"/>
        <v>6.8296280987967944E-7</v>
      </c>
      <c r="N187" s="194">
        <v>289566287547134.87</v>
      </c>
      <c r="O187" s="151">
        <v>341052095266248.87</v>
      </c>
      <c r="P187" s="82">
        <v>1177.8031833582604</v>
      </c>
      <c r="Q187" s="82">
        <v>-1.2618942368658125E-3</v>
      </c>
      <c r="R187" s="152">
        <f t="shared" si="10"/>
        <v>-5.7914686933072314E-16</v>
      </c>
      <c r="S187" s="196">
        <f t="shared" si="11"/>
        <v>-1.9342166757141399E-16</v>
      </c>
    </row>
    <row r="188" spans="1:19">
      <c r="A188" s="204">
        <v>20181002</v>
      </c>
      <c r="B188" s="181">
        <v>489810.14955722401</v>
      </c>
      <c r="C188" s="114">
        <v>569565.43118333863</v>
      </c>
      <c r="D188" s="114">
        <v>1162.8289689346195</v>
      </c>
      <c r="E188" s="182">
        <v>-1.2713681398742451E-2</v>
      </c>
      <c r="F188" s="189"/>
      <c r="G188" s="205">
        <v>290211960499322.75</v>
      </c>
      <c r="H188" s="88">
        <v>337445247186217.62</v>
      </c>
      <c r="I188" s="84">
        <v>1162.7544454254328</v>
      </c>
      <c r="J188" s="84">
        <v>-1.2714178432965474E-2</v>
      </c>
      <c r="K188" s="206">
        <f t="shared" si="8"/>
        <v>-6.4092216099401945E-5</v>
      </c>
      <c r="L188" s="208">
        <f t="shared" si="9"/>
        <v>-4.9703422302233013E-7</v>
      </c>
      <c r="N188" s="194">
        <v>289566287547134.87</v>
      </c>
      <c r="O188" s="151">
        <v>336716067586660.25</v>
      </c>
      <c r="P188" s="82">
        <v>1162.8289689346188</v>
      </c>
      <c r="Q188" s="82">
        <v>-1.271368139874246E-2</v>
      </c>
      <c r="R188" s="152">
        <f t="shared" si="10"/>
        <v>-5.8660477555409879E-16</v>
      </c>
      <c r="S188" s="196">
        <f t="shared" si="11"/>
        <v>0</v>
      </c>
    </row>
    <row r="189" spans="1:19">
      <c r="A189" s="173">
        <v>20181004</v>
      </c>
      <c r="B189" s="181">
        <v>489810.14955722401</v>
      </c>
      <c r="C189" s="114">
        <v>565861.74980862031</v>
      </c>
      <c r="D189" s="114">
        <v>1155.2675058288298</v>
      </c>
      <c r="E189" s="182">
        <v>-6.5026442476037458E-3</v>
      </c>
      <c r="F189" s="189"/>
      <c r="G189" s="194">
        <v>290211960499322.75</v>
      </c>
      <c r="H189" s="151">
        <v>335251166181771.44</v>
      </c>
      <c r="I189" s="82">
        <v>1155.194174647236</v>
      </c>
      <c r="J189" s="82">
        <v>-6.5020355827843171E-3</v>
      </c>
      <c r="K189" s="152">
        <f t="shared" si="8"/>
        <v>-6.3479528553068629E-5</v>
      </c>
      <c r="L189" s="196">
        <f t="shared" si="9"/>
        <v>6.0866481942870726E-7</v>
      </c>
      <c r="N189" s="194">
        <v>289566287547134.87</v>
      </c>
      <c r="O189" s="151">
        <v>334526522786692.06</v>
      </c>
      <c r="P189" s="82">
        <v>1155.2675058288291</v>
      </c>
      <c r="Q189" s="82">
        <v>-6.5026442476037501E-3</v>
      </c>
      <c r="R189" s="152">
        <f t="shared" si="10"/>
        <v>-5.9044422429272675E-16</v>
      </c>
      <c r="S189" s="196">
        <f t="shared" si="11"/>
        <v>0</v>
      </c>
    </row>
    <row r="190" spans="1:19">
      <c r="A190" s="173">
        <v>20181005</v>
      </c>
      <c r="B190" s="181">
        <v>489810.14955722401</v>
      </c>
      <c r="C190" s="114">
        <v>557439.44940609694</v>
      </c>
      <c r="D190" s="114">
        <v>1138.072475447902</v>
      </c>
      <c r="E190" s="182">
        <v>-1.488402495021404E-2</v>
      </c>
      <c r="F190" s="189"/>
      <c r="G190" s="194">
        <v>290211960499322.75</v>
      </c>
      <c r="H190" s="151">
        <v>330261398179414.06</v>
      </c>
      <c r="I190" s="82">
        <v>1138.0006448086579</v>
      </c>
      <c r="J190" s="82">
        <v>-1.488367082861073E-2</v>
      </c>
      <c r="K190" s="152">
        <f t="shared" si="8"/>
        <v>-6.3120033869755747E-5</v>
      </c>
      <c r="L190" s="196">
        <f t="shared" si="9"/>
        <v>3.5412160331003972E-7</v>
      </c>
      <c r="N190" s="194">
        <v>289566287547134.87</v>
      </c>
      <c r="O190" s="151">
        <v>329547421675026.5</v>
      </c>
      <c r="P190" s="82">
        <v>1138.0724754479011</v>
      </c>
      <c r="Q190" s="82">
        <v>-1.4884024950214245E-2</v>
      </c>
      <c r="R190" s="152">
        <f t="shared" si="10"/>
        <v>-7.9915358766144179E-16</v>
      </c>
      <c r="S190" s="196">
        <f t="shared" si="11"/>
        <v>-2.0469737016526324E-16</v>
      </c>
    </row>
    <row r="191" spans="1:19">
      <c r="A191" s="173">
        <v>20181008</v>
      </c>
      <c r="B191" s="181">
        <v>489810.14955722401</v>
      </c>
      <c r="C191" s="114">
        <v>555767.20438358025</v>
      </c>
      <c r="D191" s="114">
        <v>1134.6584077238492</v>
      </c>
      <c r="E191" s="182">
        <v>-2.9998684597912885E-3</v>
      </c>
      <c r="F191" s="189"/>
      <c r="G191" s="194">
        <v>290211960499322.75</v>
      </c>
      <c r="H191" s="151">
        <v>329270344080859.25</v>
      </c>
      <c r="I191" s="82">
        <v>1134.5857128504792</v>
      </c>
      <c r="J191" s="82">
        <v>-3.0008172436077978E-3</v>
      </c>
      <c r="K191" s="152">
        <f t="shared" si="8"/>
        <v>-6.4071733450042891E-5</v>
      </c>
      <c r="L191" s="196">
        <f t="shared" si="9"/>
        <v>-9.4878381650927504E-7</v>
      </c>
      <c r="N191" s="194">
        <v>289566287547134.87</v>
      </c>
      <c r="O191" s="151">
        <v>328558822758738.12</v>
      </c>
      <c r="P191" s="82">
        <v>1134.6584077238485</v>
      </c>
      <c r="Q191" s="82">
        <v>-2.9998684597910912E-3</v>
      </c>
      <c r="R191" s="152">
        <f t="shared" si="10"/>
        <v>-6.0116861752079814E-16</v>
      </c>
      <c r="S191" s="196">
        <f t="shared" si="11"/>
        <v>1.9732479539236181E-16</v>
      </c>
    </row>
    <row r="192" spans="1:19">
      <c r="A192" s="173">
        <v>20181010</v>
      </c>
      <c r="B192" s="181">
        <v>489810.14955722401</v>
      </c>
      <c r="C192" s="114">
        <v>556885.3610524073</v>
      </c>
      <c r="D192" s="114">
        <v>1136.9412445940893</v>
      </c>
      <c r="E192" s="182">
        <v>2.0119155286739666E-3</v>
      </c>
      <c r="F192" s="189"/>
      <c r="G192" s="194">
        <v>290211960499322.75</v>
      </c>
      <c r="H192" s="151">
        <v>329933200004496.62</v>
      </c>
      <c r="I192" s="82">
        <v>1136.8697535305978</v>
      </c>
      <c r="J192" s="82">
        <v>2.0131054483140242E-3</v>
      </c>
      <c r="K192" s="152">
        <f t="shared" si="8"/>
        <v>-6.2884128344080565E-5</v>
      </c>
      <c r="L192" s="196">
        <f t="shared" si="9"/>
        <v>1.1899196400576469E-6</v>
      </c>
      <c r="N192" s="194">
        <v>289566287547134.87</v>
      </c>
      <c r="O192" s="151">
        <v>329219855356329.31</v>
      </c>
      <c r="P192" s="82">
        <v>1136.9412445940886</v>
      </c>
      <c r="Q192" s="82">
        <v>2.0119155286739679E-3</v>
      </c>
      <c r="R192" s="152">
        <f t="shared" si="10"/>
        <v>-5.9996154557065735E-16</v>
      </c>
      <c r="S192" s="196">
        <f t="shared" si="11"/>
        <v>0</v>
      </c>
    </row>
    <row r="193" spans="1:19">
      <c r="A193" s="173">
        <v>20181011</v>
      </c>
      <c r="B193" s="181">
        <v>489810.14955722401</v>
      </c>
      <c r="C193" s="114">
        <v>542379.03000682197</v>
      </c>
      <c r="D193" s="114">
        <v>1107.3250125525551</v>
      </c>
      <c r="E193" s="182">
        <v>-2.604904359161303E-2</v>
      </c>
      <c r="F193" s="189"/>
      <c r="G193" s="194">
        <v>290211960499322.75</v>
      </c>
      <c r="H193" s="151">
        <v>321338591497203.56</v>
      </c>
      <c r="I193" s="82">
        <v>1107.2548179762339</v>
      </c>
      <c r="J193" s="82">
        <v>-2.6049541262218874E-2</v>
      </c>
      <c r="K193" s="152">
        <f t="shared" si="8"/>
        <v>-6.3395141914599997E-5</v>
      </c>
      <c r="L193" s="196">
        <f t="shared" si="9"/>
        <v>-4.9767060584376965E-7</v>
      </c>
      <c r="N193" s="194">
        <v>289566287547134.87</v>
      </c>
      <c r="O193" s="151">
        <v>320643992992927.75</v>
      </c>
      <c r="P193" s="82">
        <v>1107.3250125525547</v>
      </c>
      <c r="Q193" s="82">
        <v>-2.6049043591612846E-2</v>
      </c>
      <c r="R193" s="152">
        <f t="shared" si="10"/>
        <v>-4.1067197591626822E-16</v>
      </c>
      <c r="S193" s="196">
        <f t="shared" si="11"/>
        <v>1.8388068845354155E-16</v>
      </c>
    </row>
    <row r="194" spans="1:19">
      <c r="A194" s="173">
        <v>20181012</v>
      </c>
      <c r="B194" s="181">
        <v>489810.14955722401</v>
      </c>
      <c r="C194" s="114">
        <v>553041.94347960595</v>
      </c>
      <c r="D194" s="114">
        <v>1129.0944950396431</v>
      </c>
      <c r="E194" s="182">
        <v>1.9659523843777338E-2</v>
      </c>
      <c r="F194" s="189"/>
      <c r="G194" s="194">
        <v>290211960499322.75</v>
      </c>
      <c r="H194" s="151">
        <v>327655902513465.19</v>
      </c>
      <c r="I194" s="82">
        <v>1129.0227389309471</v>
      </c>
      <c r="J194" s="82">
        <v>1.9659359888358072E-2</v>
      </c>
      <c r="K194" s="152">
        <f t="shared" si="8"/>
        <v>-6.3555946414312747E-5</v>
      </c>
      <c r="L194" s="196">
        <f t="shared" si="9"/>
        <v>-1.6395541926547685E-7</v>
      </c>
      <c r="N194" s="194">
        <v>289566287547134.87</v>
      </c>
      <c r="O194" s="151">
        <v>326947701218536.19</v>
      </c>
      <c r="P194" s="82">
        <v>1129.0944950396427</v>
      </c>
      <c r="Q194" s="82">
        <v>1.9659523843777348E-2</v>
      </c>
      <c r="R194" s="152">
        <f t="shared" si="10"/>
        <v>-4.0275402358639424E-16</v>
      </c>
      <c r="S194" s="196">
        <f t="shared" si="11"/>
        <v>0</v>
      </c>
    </row>
    <row r="195" spans="1:19">
      <c r="A195" s="173">
        <v>20181015</v>
      </c>
      <c r="B195" s="181">
        <v>489810.14955722401</v>
      </c>
      <c r="C195" s="114">
        <v>540021.5549846231</v>
      </c>
      <c r="D195" s="114">
        <v>1102.5119742267261</v>
      </c>
      <c r="E195" s="182">
        <v>-2.3543220633613714E-2</v>
      </c>
      <c r="F195" s="189"/>
      <c r="G195" s="194">
        <v>290211960499322.75</v>
      </c>
      <c r="H195" s="151">
        <v>319942006426538.56</v>
      </c>
      <c r="I195" s="82">
        <v>1102.4425246845924</v>
      </c>
      <c r="J195" s="82">
        <v>-2.3542673969102725E-2</v>
      </c>
      <c r="K195" s="152">
        <f t="shared" si="8"/>
        <v>-6.2996066079358244E-5</v>
      </c>
      <c r="L195" s="196">
        <f t="shared" si="9"/>
        <v>5.4666451098847602E-7</v>
      </c>
      <c r="N195" s="194">
        <v>289566287547134.87</v>
      </c>
      <c r="O195" s="151">
        <v>319250299353095.37</v>
      </c>
      <c r="P195" s="82">
        <v>1102.5119742267254</v>
      </c>
      <c r="Q195" s="82">
        <v>-2.3543220633613925E-2</v>
      </c>
      <c r="R195" s="152">
        <f t="shared" si="10"/>
        <v>-6.1869715910171314E-16</v>
      </c>
      <c r="S195" s="196">
        <f t="shared" si="11"/>
        <v>-2.1163626406917047E-16</v>
      </c>
    </row>
    <row r="196" spans="1:19">
      <c r="A196" s="173">
        <v>20181016</v>
      </c>
      <c r="B196" s="181">
        <v>489810.14955722401</v>
      </c>
      <c r="C196" s="114">
        <v>544194.95984950976</v>
      </c>
      <c r="D196" s="114">
        <v>1111.03242826113</v>
      </c>
      <c r="E196" s="182">
        <v>7.7282190430447827E-3</v>
      </c>
      <c r="F196" s="189"/>
      <c r="G196" s="194">
        <v>290211960499322.75</v>
      </c>
      <c r="H196" s="151">
        <v>322414261700149.75</v>
      </c>
      <c r="I196" s="82">
        <v>1110.9613164992286</v>
      </c>
      <c r="J196" s="82">
        <v>7.7271981295110193E-3</v>
      </c>
      <c r="K196" s="152">
        <f t="shared" si="8"/>
        <v>-6.4009215123260951E-5</v>
      </c>
      <c r="L196" s="196">
        <f t="shared" si="9"/>
        <v>-1.0209135337634068E-6</v>
      </c>
      <c r="N196" s="194">
        <v>289566287547134.87</v>
      </c>
      <c r="O196" s="151">
        <v>321717535596053.62</v>
      </c>
      <c r="P196" s="82">
        <v>1111.0324282611293</v>
      </c>
      <c r="Q196" s="82">
        <v>7.7282190430447871E-3</v>
      </c>
      <c r="R196" s="152">
        <f t="shared" si="10"/>
        <v>-6.1395240046888641E-16</v>
      </c>
      <c r="S196" s="196">
        <f t="shared" si="11"/>
        <v>0</v>
      </c>
    </row>
    <row r="197" spans="1:19">
      <c r="A197" s="173">
        <v>20181017</v>
      </c>
      <c r="B197" s="181">
        <v>489810.14955722401</v>
      </c>
      <c r="C197" s="114">
        <v>547310.42977434839</v>
      </c>
      <c r="D197" s="114">
        <v>1117.3929945492212</v>
      </c>
      <c r="E197" s="182">
        <v>5.7249150666520438E-3</v>
      </c>
      <c r="F197" s="189"/>
      <c r="G197" s="194">
        <v>290211960499322.75</v>
      </c>
      <c r="H197" s="151">
        <v>324260006837892</v>
      </c>
      <c r="I197" s="82">
        <v>1117.3213063995986</v>
      </c>
      <c r="J197" s="82">
        <v>5.7247626950784353E-3</v>
      </c>
      <c r="K197" s="152">
        <f t="shared" ref="K197:K260" si="12">(I197-D197)/I197</f>
        <v>-6.4160729068672318E-5</v>
      </c>
      <c r="L197" s="196">
        <f t="shared" si="9"/>
        <v>-1.5237157360847853E-7</v>
      </c>
      <c r="N197" s="194">
        <v>289566287547134.87</v>
      </c>
      <c r="O197" s="151">
        <v>323559341162793.69</v>
      </c>
      <c r="P197" s="82">
        <v>1117.3929945492205</v>
      </c>
      <c r="Q197" s="82">
        <v>5.7249150666520473E-3</v>
      </c>
      <c r="R197" s="152">
        <f t="shared" si="10"/>
        <v>-6.1045758265638488E-16</v>
      </c>
      <c r="S197" s="196">
        <f t="shared" si="11"/>
        <v>0</v>
      </c>
    </row>
    <row r="198" spans="1:19">
      <c r="A198" s="173">
        <v>20181018</v>
      </c>
      <c r="B198" s="181">
        <v>489810.14955722401</v>
      </c>
      <c r="C198" s="114">
        <v>542914.38523208746</v>
      </c>
      <c r="D198" s="114">
        <v>1108.4179977137435</v>
      </c>
      <c r="E198" s="182">
        <v>-8.0320861856650206E-3</v>
      </c>
      <c r="F198" s="189"/>
      <c r="G198" s="194">
        <v>290211960499322.75</v>
      </c>
      <c r="H198" s="151">
        <v>321655565949704.25</v>
      </c>
      <c r="I198" s="82">
        <v>1108.3470350301254</v>
      </c>
      <c r="J198" s="82">
        <v>-8.0319522397647846E-3</v>
      </c>
      <c r="K198" s="152">
        <f t="shared" si="12"/>
        <v>-6.4025689946591895E-5</v>
      </c>
      <c r="L198" s="196">
        <f t="shared" ref="L198:L261" si="13">(J198-E198)</f>
        <v>1.3394590023599329E-7</v>
      </c>
      <c r="N198" s="194">
        <v>289566287547134.87</v>
      </c>
      <c r="O198" s="151">
        <v>320960484648397.12</v>
      </c>
      <c r="P198" s="82">
        <v>1108.4179977137428</v>
      </c>
      <c r="Q198" s="82">
        <v>-8.0320861856650258E-3</v>
      </c>
      <c r="R198" s="152">
        <f t="shared" ref="R198:R261" si="14">(P198-D198)/P198</f>
        <v>-6.154005327743325E-16</v>
      </c>
      <c r="S198" s="196">
        <f t="shared" ref="S198:S261" si="15">Q198-E198</f>
        <v>0</v>
      </c>
    </row>
    <row r="199" spans="1:19">
      <c r="A199" s="173">
        <v>20181019</v>
      </c>
      <c r="B199" s="181">
        <v>489810.14955722401</v>
      </c>
      <c r="C199" s="114">
        <v>553896.77476116503</v>
      </c>
      <c r="D199" s="114">
        <v>1130.8397248645699</v>
      </c>
      <c r="E199" s="182">
        <v>2.0228584520527601E-2</v>
      </c>
      <c r="F199" s="189"/>
      <c r="G199" s="194">
        <v>290211960499322.75</v>
      </c>
      <c r="H199" s="151">
        <v>328162289913990.5</v>
      </c>
      <c r="I199" s="82">
        <v>1130.7676270453239</v>
      </c>
      <c r="J199" s="82">
        <v>2.0228855499747969E-2</v>
      </c>
      <c r="K199" s="152">
        <f t="shared" si="12"/>
        <v>-6.3760066632233544E-5</v>
      </c>
      <c r="L199" s="196">
        <f t="shared" si="13"/>
        <v>2.7097922036811717E-7</v>
      </c>
      <c r="N199" s="194">
        <v>289566287547134.87</v>
      </c>
      <c r="O199" s="151">
        <v>327453060939856.75</v>
      </c>
      <c r="P199" s="82">
        <v>1130.8397248645692</v>
      </c>
      <c r="Q199" s="82">
        <v>2.0228584520527611E-2</v>
      </c>
      <c r="R199" s="152">
        <f t="shared" si="14"/>
        <v>-6.0319867734694931E-16</v>
      </c>
      <c r="S199" s="196">
        <f t="shared" si="15"/>
        <v>0</v>
      </c>
    </row>
    <row r="200" spans="1:19">
      <c r="A200" s="173">
        <v>20181022</v>
      </c>
      <c r="B200" s="181">
        <v>489810.14955722401</v>
      </c>
      <c r="C200" s="114">
        <v>552187.12684273138</v>
      </c>
      <c r="D200" s="114">
        <v>1127.3492951134119</v>
      </c>
      <c r="E200" s="182">
        <v>-3.0865821870345116E-3</v>
      </c>
      <c r="F200" s="189"/>
      <c r="G200" s="194">
        <v>290211960499322.75</v>
      </c>
      <c r="H200" s="151">
        <v>327149562457467.69</v>
      </c>
      <c r="I200" s="82">
        <v>1127.2780139543254</v>
      </c>
      <c r="J200" s="82">
        <v>-3.086056770228596E-3</v>
      </c>
      <c r="K200" s="152">
        <f t="shared" si="12"/>
        <v>-6.3232989736484549E-5</v>
      </c>
      <c r="L200" s="196">
        <f t="shared" si="13"/>
        <v>5.2541680591565443E-7</v>
      </c>
      <c r="N200" s="194">
        <v>289566287547134.87</v>
      </c>
      <c r="O200" s="151">
        <v>326442350154869.87</v>
      </c>
      <c r="P200" s="82">
        <v>1127.3492951134115</v>
      </c>
      <c r="Q200" s="82">
        <v>-3.0865821870343126E-3</v>
      </c>
      <c r="R200" s="152">
        <f t="shared" si="14"/>
        <v>-4.0337750939979653E-16</v>
      </c>
      <c r="S200" s="196">
        <f t="shared" si="15"/>
        <v>1.9905951886833861E-16</v>
      </c>
    </row>
    <row r="201" spans="1:19">
      <c r="A201" s="173">
        <v>20181023</v>
      </c>
      <c r="B201" s="181">
        <v>489810.14955722401</v>
      </c>
      <c r="C201" s="114">
        <v>538690.22629014542</v>
      </c>
      <c r="D201" s="114">
        <v>1099.7939237827306</v>
      </c>
      <c r="E201" s="182">
        <v>-2.4442620800955217E-2</v>
      </c>
      <c r="F201" s="189"/>
      <c r="G201" s="194">
        <v>290211960499322.75</v>
      </c>
      <c r="H201" s="151">
        <v>319152850572786.37</v>
      </c>
      <c r="I201" s="82">
        <v>1099.723285090213</v>
      </c>
      <c r="J201" s="82">
        <v>-2.444359645359747E-2</v>
      </c>
      <c r="K201" s="152">
        <f t="shared" si="12"/>
        <v>-6.4233151625783875E-5</v>
      </c>
      <c r="L201" s="196">
        <f t="shared" si="13"/>
        <v>-9.7565264225302206E-7</v>
      </c>
      <c r="N201" s="194">
        <v>289566287547134.87</v>
      </c>
      <c r="O201" s="151">
        <v>318463243576661.69</v>
      </c>
      <c r="P201" s="82">
        <v>1099.79392378273</v>
      </c>
      <c r="Q201" s="82">
        <v>-2.4442620800955429E-2</v>
      </c>
      <c r="R201" s="152">
        <f t="shared" si="14"/>
        <v>-6.2022621836602611E-16</v>
      </c>
      <c r="S201" s="196">
        <f t="shared" si="15"/>
        <v>-2.1163626406917047E-16</v>
      </c>
    </row>
    <row r="202" spans="1:19">
      <c r="A202" s="173">
        <v>20181024</v>
      </c>
      <c r="B202" s="181">
        <v>489810.14955722401</v>
      </c>
      <c r="C202" s="114">
        <v>532372.10284239147</v>
      </c>
      <c r="D202" s="114">
        <v>1086.8947965321715</v>
      </c>
      <c r="E202" s="182">
        <v>-1.172867659260444E-2</v>
      </c>
      <c r="F202" s="189"/>
      <c r="G202" s="194">
        <v>290211960499322.75</v>
      </c>
      <c r="H202" s="151">
        <v>315409723147867.5</v>
      </c>
      <c r="I202" s="82">
        <v>1086.8253762015559</v>
      </c>
      <c r="J202" s="82">
        <v>-1.1728322082040062E-2</v>
      </c>
      <c r="K202" s="152">
        <f t="shared" si="12"/>
        <v>-6.3874410862864163E-5</v>
      </c>
      <c r="L202" s="196">
        <f t="shared" si="13"/>
        <v>3.5451056437825479E-7</v>
      </c>
      <c r="N202" s="194">
        <v>289566287547134.87</v>
      </c>
      <c r="O202" s="151">
        <v>314728091186119.25</v>
      </c>
      <c r="P202" s="82">
        <v>1086.8947965321709</v>
      </c>
      <c r="Q202" s="82">
        <v>-1.1728676592604447E-2</v>
      </c>
      <c r="R202" s="152">
        <f t="shared" si="14"/>
        <v>-6.2758698312482552E-16</v>
      </c>
      <c r="S202" s="196">
        <f t="shared" si="15"/>
        <v>0</v>
      </c>
    </row>
    <row r="203" spans="1:19">
      <c r="A203" s="173">
        <v>20181025</v>
      </c>
      <c r="B203" s="181">
        <v>489810.14955722401</v>
      </c>
      <c r="C203" s="114">
        <v>522583.76732989721</v>
      </c>
      <c r="D203" s="114">
        <v>1066.9108588343865</v>
      </c>
      <c r="E203" s="182">
        <v>-1.8386266786394979E-2</v>
      </c>
      <c r="F203" s="189"/>
      <c r="G203" s="194">
        <v>290211960499322.75</v>
      </c>
      <c r="H203" s="151">
        <v>309610659604902.44</v>
      </c>
      <c r="I203" s="82">
        <v>1066.8432102943082</v>
      </c>
      <c r="J203" s="82">
        <v>-1.8385810954364323E-2</v>
      </c>
      <c r="K203" s="152">
        <f t="shared" si="12"/>
        <v>-6.341001135463787E-5</v>
      </c>
      <c r="L203" s="196">
        <f t="shared" si="13"/>
        <v>4.5583203065607814E-7</v>
      </c>
      <c r="N203" s="194">
        <v>289566287547134.87</v>
      </c>
      <c r="O203" s="151">
        <v>308941416536398.44</v>
      </c>
      <c r="P203" s="82">
        <v>1066.9108588343861</v>
      </c>
      <c r="Q203" s="82">
        <v>-1.8386266786394781E-2</v>
      </c>
      <c r="R203" s="152">
        <f t="shared" si="14"/>
        <v>-4.2622806499812131E-16</v>
      </c>
      <c r="S203" s="196">
        <f t="shared" si="15"/>
        <v>1.9775847626135601E-16</v>
      </c>
    </row>
    <row r="204" spans="1:19">
      <c r="A204" s="204">
        <v>20181026</v>
      </c>
      <c r="B204" s="181">
        <v>489810.14955722401</v>
      </c>
      <c r="C204" s="114">
        <v>514222.85073571</v>
      </c>
      <c r="D204" s="114">
        <v>1049.8411500875482</v>
      </c>
      <c r="E204" s="182">
        <v>-1.5999189253249571E-2</v>
      </c>
      <c r="F204" s="189"/>
      <c r="G204" s="205">
        <v>290211960499322.75</v>
      </c>
      <c r="H204" s="88">
        <v>304656974117907.12</v>
      </c>
      <c r="I204" s="84">
        <v>1049.774012048749</v>
      </c>
      <c r="J204" s="84">
        <v>-1.5999725246271489E-2</v>
      </c>
      <c r="K204" s="206">
        <f t="shared" si="12"/>
        <v>-6.395475409810379E-5</v>
      </c>
      <c r="L204" s="196">
        <f t="shared" si="13"/>
        <v>-5.3599302191759124E-7</v>
      </c>
      <c r="N204" s="194">
        <v>289566287547134.87</v>
      </c>
      <c r="O204" s="151">
        <v>303998604345065.56</v>
      </c>
      <c r="P204" s="82">
        <v>1049.8411500875475</v>
      </c>
      <c r="Q204" s="82">
        <v>-1.599918925324979E-2</v>
      </c>
      <c r="R204" s="152">
        <f t="shared" si="14"/>
        <v>-6.4973736862268481E-16</v>
      </c>
      <c r="S204" s="196">
        <f t="shared" si="15"/>
        <v>-2.1857515797307769E-16</v>
      </c>
    </row>
    <row r="205" spans="1:19">
      <c r="A205" s="204">
        <v>20181029</v>
      </c>
      <c r="B205" s="181">
        <v>489810.14955722401</v>
      </c>
      <c r="C205" s="114">
        <v>502507.79352948989</v>
      </c>
      <c r="D205" s="114">
        <v>1025.9236032241149</v>
      </c>
      <c r="E205" s="182">
        <v>-2.2782062659135353E-2</v>
      </c>
      <c r="F205" s="189"/>
      <c r="G205" s="205">
        <v>290211960499322.75</v>
      </c>
      <c r="H205" s="88">
        <v>297716398866698.56</v>
      </c>
      <c r="I205" s="84">
        <v>1025.8584737667741</v>
      </c>
      <c r="J205" s="84">
        <v>-2.2781606333825258E-2</v>
      </c>
      <c r="K205" s="206">
        <f t="shared" si="12"/>
        <v>-6.3487760745106406E-5</v>
      </c>
      <c r="L205" s="196">
        <f t="shared" si="13"/>
        <v>4.5632531009420774E-7</v>
      </c>
      <c r="N205" s="194">
        <v>289566287547134.87</v>
      </c>
      <c r="O205" s="151">
        <v>297072889092586.62</v>
      </c>
      <c r="P205" s="82">
        <v>1025.9236032241145</v>
      </c>
      <c r="Q205" s="82">
        <v>-2.2782062659135151E-2</v>
      </c>
      <c r="R205" s="152">
        <f t="shared" si="14"/>
        <v>-4.4325654411045255E-16</v>
      </c>
      <c r="S205" s="196">
        <f t="shared" si="15"/>
        <v>2.0122792321330962E-16</v>
      </c>
    </row>
    <row r="206" spans="1:19">
      <c r="A206" s="204">
        <v>20181030</v>
      </c>
      <c r="B206" s="181">
        <v>489810.14955722401</v>
      </c>
      <c r="C206" s="114">
        <v>512783.96934884251</v>
      </c>
      <c r="D206" s="114">
        <v>1046.9035192765732</v>
      </c>
      <c r="E206" s="182">
        <v>2.0449783966881976E-2</v>
      </c>
      <c r="F206" s="189"/>
      <c r="G206" s="205">
        <v>290211960499322.75</v>
      </c>
      <c r="H206" s="88">
        <v>303804642785231.31</v>
      </c>
      <c r="I206" s="84">
        <v>1046.837085082647</v>
      </c>
      <c r="J206" s="84">
        <v>2.0449810429350113E-2</v>
      </c>
      <c r="K206" s="206">
        <f t="shared" si="12"/>
        <v>-6.3461826938358238E-5</v>
      </c>
      <c r="L206" s="196">
        <f t="shared" si="13"/>
        <v>2.6462468136895234E-8</v>
      </c>
      <c r="N206" s="194">
        <v>289566287547134.87</v>
      </c>
      <c r="O206" s="151">
        <v>303147965496947.5</v>
      </c>
      <c r="P206" s="82">
        <v>1046.9035192765728</v>
      </c>
      <c r="Q206" s="82">
        <v>2.0449783966881987E-2</v>
      </c>
      <c r="R206" s="152">
        <f t="shared" si="14"/>
        <v>-4.3437369586903468E-16</v>
      </c>
      <c r="S206" s="196">
        <f t="shared" si="15"/>
        <v>0</v>
      </c>
    </row>
    <row r="207" spans="1:19">
      <c r="A207" s="204">
        <v>20181031</v>
      </c>
      <c r="B207" s="181">
        <v>489810.14955722401</v>
      </c>
      <c r="C207" s="114">
        <v>507518.3258216338</v>
      </c>
      <c r="D207" s="114">
        <v>1036.1531427644313</v>
      </c>
      <c r="E207" s="182">
        <v>-1.026873662586459E-2</v>
      </c>
      <c r="F207" s="189"/>
      <c r="G207" s="205">
        <v>290211960499322.75</v>
      </c>
      <c r="H207" s="88">
        <v>300684965290165.62</v>
      </c>
      <c r="I207" s="84">
        <v>1036.0874333808422</v>
      </c>
      <c r="J207" s="84">
        <v>-1.0268695917432246E-2</v>
      </c>
      <c r="K207" s="206">
        <f t="shared" si="12"/>
        <v>-6.3420693536183533E-5</v>
      </c>
      <c r="L207" s="196">
        <f t="shared" si="13"/>
        <v>4.0708432343800061E-8</v>
      </c>
      <c r="N207" s="194">
        <v>289566287547134.87</v>
      </c>
      <c r="O207" s="151">
        <v>300035018880592.62</v>
      </c>
      <c r="P207" s="82">
        <v>1036.1531427644306</v>
      </c>
      <c r="Q207" s="82">
        <v>-1.0268736625864812E-2</v>
      </c>
      <c r="R207" s="152">
        <f t="shared" si="14"/>
        <v>-6.5832066533120226E-16</v>
      </c>
      <c r="S207" s="196">
        <f t="shared" si="15"/>
        <v>-2.2204460492503131E-16</v>
      </c>
    </row>
    <row r="208" spans="1:19">
      <c r="A208" s="204">
        <v>20181101</v>
      </c>
      <c r="B208" s="181">
        <v>489810.14955722401</v>
      </c>
      <c r="C208" s="114">
        <v>507481.92741350527</v>
      </c>
      <c r="D208" s="114">
        <v>1036.0788315069749</v>
      </c>
      <c r="E208" s="182">
        <v>-7.171841148709801E-5</v>
      </c>
      <c r="F208" s="189"/>
      <c r="G208" s="205">
        <v>290211960499322.75</v>
      </c>
      <c r="H208" s="88">
        <v>300663274820642.25</v>
      </c>
      <c r="I208" s="84">
        <v>1036.012693285754</v>
      </c>
      <c r="J208" s="84">
        <v>-7.213686092520423E-5</v>
      </c>
      <c r="K208" s="206">
        <f t="shared" si="12"/>
        <v>-6.383919970236441E-5</v>
      </c>
      <c r="L208" s="196">
        <f t="shared" si="13"/>
        <v>-4.184494381062197E-7</v>
      </c>
      <c r="N208" s="194">
        <v>289566287547134.87</v>
      </c>
      <c r="O208" s="151">
        <v>300013500845648</v>
      </c>
      <c r="P208" s="82">
        <v>1036.0788315069742</v>
      </c>
      <c r="Q208" s="82">
        <v>-7.1718411487098064E-5</v>
      </c>
      <c r="R208" s="152">
        <f t="shared" si="14"/>
        <v>-6.5836788242990426E-16</v>
      </c>
      <c r="S208" s="196">
        <f t="shared" si="15"/>
        <v>0</v>
      </c>
    </row>
    <row r="209" spans="1:19">
      <c r="A209" s="204">
        <v>20181102</v>
      </c>
      <c r="B209" s="181">
        <v>489810.14955722401</v>
      </c>
      <c r="C209" s="114">
        <v>524677.36250496388</v>
      </c>
      <c r="D209" s="114">
        <v>1071.1851581255696</v>
      </c>
      <c r="E209" s="182">
        <v>3.3883837359684907E-2</v>
      </c>
      <c r="F209" s="189"/>
      <c r="G209" s="205">
        <v>290211960499322.75</v>
      </c>
      <c r="H209" s="88">
        <v>310851056843351</v>
      </c>
      <c r="I209" s="84">
        <v>1071.1173182129287</v>
      </c>
      <c r="J209" s="84">
        <v>3.3884357937583744E-2</v>
      </c>
      <c r="K209" s="206">
        <f t="shared" si="12"/>
        <v>-6.3335650994893533E-5</v>
      </c>
      <c r="L209" s="196">
        <f t="shared" si="13"/>
        <v>5.2057789883680483E-7</v>
      </c>
      <c r="N209" s="194">
        <v>289566287547134.87</v>
      </c>
      <c r="O209" s="151">
        <v>310179109514011.62</v>
      </c>
      <c r="P209" s="82">
        <v>1071.1851581255689</v>
      </c>
      <c r="Q209" s="82">
        <v>3.3883837359684928E-2</v>
      </c>
      <c r="R209" s="152">
        <f t="shared" si="14"/>
        <v>-6.3679096107279617E-16</v>
      </c>
      <c r="S209" s="196">
        <f t="shared" si="15"/>
        <v>0</v>
      </c>
    </row>
    <row r="210" spans="1:19">
      <c r="A210" s="204">
        <v>20181105</v>
      </c>
      <c r="B210" s="181">
        <v>489810.14955722401</v>
      </c>
      <c r="C210" s="114">
        <v>529499.70925079635</v>
      </c>
      <c r="D210" s="114">
        <v>1081.0304966719261</v>
      </c>
      <c r="E210" s="182">
        <v>9.1910707235568299E-3</v>
      </c>
      <c r="F210" s="189"/>
      <c r="G210" s="205">
        <v>290211960499322.75</v>
      </c>
      <c r="H210" s="88">
        <v>313708179159407</v>
      </c>
      <c r="I210" s="84">
        <v>1080.9622684732149</v>
      </c>
      <c r="J210" s="84">
        <v>9.1912903403631452E-3</v>
      </c>
      <c r="K210" s="206">
        <f t="shared" si="12"/>
        <v>-6.3118020583304037E-5</v>
      </c>
      <c r="L210" s="196">
        <f t="shared" si="13"/>
        <v>2.19616806315312E-7</v>
      </c>
      <c r="N210" s="194">
        <v>289566287547134.87</v>
      </c>
      <c r="O210" s="151">
        <v>313029987646524.81</v>
      </c>
      <c r="P210" s="82">
        <v>1081.0304966719254</v>
      </c>
      <c r="Q210" s="82">
        <v>9.1910707235568351E-3</v>
      </c>
      <c r="R210" s="152">
        <f t="shared" si="14"/>
        <v>-6.3099147381103758E-16</v>
      </c>
      <c r="S210" s="196">
        <f t="shared" si="15"/>
        <v>0</v>
      </c>
    </row>
    <row r="211" spans="1:19">
      <c r="A211" s="204">
        <v>20181106</v>
      </c>
      <c r="B211" s="181">
        <v>489810.14955722401</v>
      </c>
      <c r="C211" s="114">
        <v>529104.93779252085</v>
      </c>
      <c r="D211" s="114">
        <v>1080.224528362302</v>
      </c>
      <c r="E211" s="182">
        <v>-7.4555557137882876E-4</v>
      </c>
      <c r="F211" s="189"/>
      <c r="G211" s="205">
        <v>290211960499322.75</v>
      </c>
      <c r="H211" s="88">
        <v>313474330494574.5</v>
      </c>
      <c r="I211" s="84">
        <v>1080.1564827143161</v>
      </c>
      <c r="J211" s="84">
        <v>-7.4543375138975173E-4</v>
      </c>
      <c r="K211" s="206">
        <f t="shared" si="12"/>
        <v>-6.299610202298055E-5</v>
      </c>
      <c r="L211" s="196">
        <f t="shared" si="13"/>
        <v>1.2181998907702645E-7</v>
      </c>
      <c r="N211" s="194">
        <v>289566287547134.87</v>
      </c>
      <c r="O211" s="151">
        <v>312796606395226.31</v>
      </c>
      <c r="P211" s="82">
        <v>1080.2245283623013</v>
      </c>
      <c r="Q211" s="82">
        <v>-7.455555713788293E-4</v>
      </c>
      <c r="R211" s="152">
        <f t="shared" si="14"/>
        <v>-6.3146226402009325E-16</v>
      </c>
      <c r="S211" s="196">
        <f t="shared" si="15"/>
        <v>0</v>
      </c>
    </row>
    <row r="212" spans="1:19">
      <c r="A212" s="204">
        <v>20181107</v>
      </c>
      <c r="B212" s="181">
        <v>489810.14955722401</v>
      </c>
      <c r="C212" s="114">
        <v>525819.20466769917</v>
      </c>
      <c r="D212" s="114">
        <v>1073.5163514741914</v>
      </c>
      <c r="E212" s="182">
        <v>-6.2099838616705063E-3</v>
      </c>
      <c r="F212" s="189"/>
      <c r="G212" s="205">
        <v>290211960499322.75</v>
      </c>
      <c r="H212" s="88">
        <v>311527590884972.31</v>
      </c>
      <c r="I212" s="84">
        <v>1073.4484903688156</v>
      </c>
      <c r="J212" s="84">
        <v>-6.210204218414804E-3</v>
      </c>
      <c r="K212" s="206">
        <f t="shared" si="12"/>
        <v>-6.3217849747548599E-5</v>
      </c>
      <c r="L212" s="196">
        <f t="shared" si="13"/>
        <v>-2.2035674429772556E-7</v>
      </c>
      <c r="N212" s="194">
        <v>289566287547134.87</v>
      </c>
      <c r="O212" s="151">
        <v>310854144517526.69</v>
      </c>
      <c r="P212" s="82">
        <v>1073.516351474191</v>
      </c>
      <c r="Q212" s="82">
        <v>-6.2099838616702999E-3</v>
      </c>
      <c r="R212" s="152">
        <f t="shared" si="14"/>
        <v>-4.2360542553635893E-16</v>
      </c>
      <c r="S212" s="196">
        <f t="shared" si="15"/>
        <v>2.0643209364124004E-16</v>
      </c>
    </row>
    <row r="213" spans="1:19">
      <c r="A213" s="204">
        <v>20181108</v>
      </c>
      <c r="B213" s="181">
        <v>489810.14955722401</v>
      </c>
      <c r="C213" s="114">
        <v>528581.91428118199</v>
      </c>
      <c r="D213" s="114">
        <v>1079.1567197188681</v>
      </c>
      <c r="E213" s="182">
        <v>5.2541055727107532E-3</v>
      </c>
      <c r="F213" s="189"/>
      <c r="G213" s="205">
        <v>290211960499322.75</v>
      </c>
      <c r="H213" s="88">
        <v>313164576888258.44</v>
      </c>
      <c r="I213" s="84">
        <v>1079.0891469443391</v>
      </c>
      <c r="J213" s="84">
        <v>5.2547063283730462E-3</v>
      </c>
      <c r="K213" s="206">
        <f t="shared" si="12"/>
        <v>-6.2620196598559149E-5</v>
      </c>
      <c r="L213" s="196">
        <f t="shared" si="13"/>
        <v>6.007556622930621E-7</v>
      </c>
      <c r="N213" s="194">
        <v>289566287547134.87</v>
      </c>
      <c r="O213" s="151">
        <v>312487405010536.31</v>
      </c>
      <c r="P213" s="82">
        <v>1079.1567197188672</v>
      </c>
      <c r="Q213" s="82">
        <v>5.2541055727103325E-3</v>
      </c>
      <c r="R213" s="152">
        <f t="shared" si="14"/>
        <v>-8.4278278136456593E-16</v>
      </c>
      <c r="S213" s="196">
        <f t="shared" si="15"/>
        <v>-4.2067044292437572E-16</v>
      </c>
    </row>
    <row r="214" spans="1:19">
      <c r="A214" s="204">
        <v>20181109</v>
      </c>
      <c r="B214" s="181">
        <v>489810.14955722401</v>
      </c>
      <c r="C214" s="114">
        <v>519808.25624527538</v>
      </c>
      <c r="D214" s="114">
        <v>1061.2443550121795</v>
      </c>
      <c r="E214" s="182">
        <v>-1.6598483222487751E-2</v>
      </c>
      <c r="F214" s="189"/>
      <c r="G214" s="205">
        <v>290211960499322.75</v>
      </c>
      <c r="H214" s="88">
        <v>307966330135406.75</v>
      </c>
      <c r="I214" s="84">
        <v>1061.1772499160159</v>
      </c>
      <c r="J214" s="84">
        <v>-1.6599089221724081E-2</v>
      </c>
      <c r="K214" s="206">
        <f t="shared" si="12"/>
        <v>-6.323646324777261E-5</v>
      </c>
      <c r="L214" s="196">
        <f t="shared" si="13"/>
        <v>-6.0599923632984054E-7</v>
      </c>
      <c r="N214" s="194">
        <v>289566287547134.87</v>
      </c>
      <c r="O214" s="151">
        <v>307300588061230.25</v>
      </c>
      <c r="P214" s="82">
        <v>1061.2443550121789</v>
      </c>
      <c r="Q214" s="82">
        <v>-1.6598483222487557E-2</v>
      </c>
      <c r="R214" s="152">
        <f t="shared" si="14"/>
        <v>-6.4275585835447685E-16</v>
      </c>
      <c r="S214" s="196">
        <f t="shared" si="15"/>
        <v>1.9428902930940239E-16</v>
      </c>
    </row>
    <row r="215" spans="1:19">
      <c r="A215" s="204">
        <v>20181112</v>
      </c>
      <c r="B215" s="181">
        <v>489810.14955722401</v>
      </c>
      <c r="C215" s="114">
        <v>504404.38067769434</v>
      </c>
      <c r="D215" s="114">
        <v>1029.7956894802264</v>
      </c>
      <c r="E215" s="182">
        <v>-2.9633764724800053E-2</v>
      </c>
      <c r="F215" s="189"/>
      <c r="G215" s="205">
        <v>290211960499322.75</v>
      </c>
      <c r="H215" s="88">
        <v>298839966615253.25</v>
      </c>
      <c r="I215" s="84">
        <v>1029.7300156102651</v>
      </c>
      <c r="J215" s="84">
        <v>-2.9634289943776627E-2</v>
      </c>
      <c r="K215" s="206">
        <f t="shared" si="12"/>
        <v>-6.3777756271754581E-5</v>
      </c>
      <c r="L215" s="196">
        <f t="shared" si="13"/>
        <v>-5.2521897657420435E-7</v>
      </c>
      <c r="N215" s="194">
        <v>289566287547134.87</v>
      </c>
      <c r="O215" s="151">
        <v>298194114734831.12</v>
      </c>
      <c r="P215" s="82">
        <v>1029.795689480226</v>
      </c>
      <c r="Q215" s="82">
        <v>-2.9633764724799859E-2</v>
      </c>
      <c r="R215" s="152">
        <f t="shared" si="14"/>
        <v>-4.415898760617177E-16</v>
      </c>
      <c r="S215" s="196">
        <f t="shared" si="15"/>
        <v>1.9428902930940239E-16</v>
      </c>
    </row>
    <row r="216" spans="1:19">
      <c r="A216" s="204">
        <v>20181113</v>
      </c>
      <c r="B216" s="181">
        <v>489810.14955722401</v>
      </c>
      <c r="C216" s="114">
        <v>506054.56180623209</v>
      </c>
      <c r="D216" s="114">
        <v>1033.1647113962269</v>
      </c>
      <c r="E216" s="182">
        <v>3.2715440066572641E-3</v>
      </c>
      <c r="F216" s="189"/>
      <c r="G216" s="205">
        <v>290211960499322.75</v>
      </c>
      <c r="H216" s="88">
        <v>299817808367758.37</v>
      </c>
      <c r="I216" s="84">
        <v>1033.0994210297476</v>
      </c>
      <c r="J216" s="84">
        <v>3.2721250894931471E-3</v>
      </c>
      <c r="K216" s="206">
        <f t="shared" si="12"/>
        <v>-6.3198531671060693E-5</v>
      </c>
      <c r="L216" s="196">
        <f t="shared" si="13"/>
        <v>5.810828358830504E-7</v>
      </c>
      <c r="N216" s="194">
        <v>289566287547134.87</v>
      </c>
      <c r="O216" s="151">
        <v>299169669903712.31</v>
      </c>
      <c r="P216" s="82">
        <v>1033.1647113962263</v>
      </c>
      <c r="Q216" s="82">
        <v>3.2715440066570451E-3</v>
      </c>
      <c r="R216" s="152">
        <f t="shared" si="14"/>
        <v>-6.6022485941072536E-16</v>
      </c>
      <c r="S216" s="196">
        <f t="shared" si="15"/>
        <v>-2.190088388420719E-16</v>
      </c>
    </row>
    <row r="217" spans="1:19">
      <c r="A217" s="204">
        <v>20181114</v>
      </c>
      <c r="B217" s="181">
        <v>489810.14955722401</v>
      </c>
      <c r="C217" s="114">
        <v>507302.28770303726</v>
      </c>
      <c r="D217" s="114">
        <v>1035.7120777542598</v>
      </c>
      <c r="E217" s="182">
        <v>2.4655955918106232E-3</v>
      </c>
      <c r="F217" s="189"/>
      <c r="G217" s="205">
        <v>290211960499322.75</v>
      </c>
      <c r="H217" s="88">
        <v>300556987660285.87</v>
      </c>
      <c r="I217" s="84">
        <v>1035.6464535202617</v>
      </c>
      <c r="J217" s="84">
        <v>2.4654282430778204E-3</v>
      </c>
      <c r="K217" s="206">
        <f t="shared" si="12"/>
        <v>-6.3365479382455052E-5</v>
      </c>
      <c r="L217" s="196">
        <f t="shared" si="13"/>
        <v>-1.673487328027537E-7</v>
      </c>
      <c r="N217" s="194">
        <v>289566287547134.87</v>
      </c>
      <c r="O217" s="151">
        <v>299907301323030.37</v>
      </c>
      <c r="P217" s="82">
        <v>1035.7120777542596</v>
      </c>
      <c r="Q217" s="82">
        <v>2.4655955918110651E-3</v>
      </c>
      <c r="R217" s="152">
        <f t="shared" si="14"/>
        <v>-2.19533671883259E-16</v>
      </c>
      <c r="S217" s="196">
        <f t="shared" si="15"/>
        <v>4.4192080550509161E-16</v>
      </c>
    </row>
    <row r="218" spans="1:19">
      <c r="A218" s="204">
        <v>20181115</v>
      </c>
      <c r="B218" s="181">
        <v>489810.14955722401</v>
      </c>
      <c r="C218" s="114">
        <v>511816.19047892781</v>
      </c>
      <c r="D218" s="114">
        <v>1044.9276948254271</v>
      </c>
      <c r="E218" s="182">
        <v>8.8978561408201567E-3</v>
      </c>
      <c r="F218" s="189"/>
      <c r="G218" s="205">
        <v>301401587845917.44</v>
      </c>
      <c r="H218" s="88">
        <v>314923017051901.37</v>
      </c>
      <c r="I218" s="84">
        <v>1044.861837997006</v>
      </c>
      <c r="J218" s="84">
        <v>8.8981953691052301E-3</v>
      </c>
      <c r="K218" s="206">
        <f t="shared" si="12"/>
        <v>-6.3029221688672339E-5</v>
      </c>
      <c r="L218" s="196">
        <f t="shared" si="13"/>
        <v>3.3922828507337854E-7</v>
      </c>
      <c r="N218" s="194">
        <v>300887136944433.87</v>
      </c>
      <c r="O218" s="151">
        <v>314405302409969.75</v>
      </c>
      <c r="P218" s="82">
        <v>1044.9276948254267</v>
      </c>
      <c r="Q218" s="82">
        <v>8.8978561408199399E-3</v>
      </c>
      <c r="R218" s="152">
        <f t="shared" si="14"/>
        <v>-4.3519504089939694E-16</v>
      </c>
      <c r="S218" s="196">
        <f t="shared" si="15"/>
        <v>-2.1684043449710089E-16</v>
      </c>
    </row>
    <row r="219" spans="1:19">
      <c r="A219" s="204">
        <v>20181116</v>
      </c>
      <c r="B219" s="181">
        <v>489810.14955722401</v>
      </c>
      <c r="C219" s="114">
        <v>515340.00989250909</v>
      </c>
      <c r="D219" s="114">
        <v>1052.1219504299031</v>
      </c>
      <c r="E219" s="182">
        <v>6.8849315030145757E-3</v>
      </c>
      <c r="F219" s="189"/>
      <c r="G219" s="205">
        <v>301401587845917.44</v>
      </c>
      <c r="H219" s="88">
        <v>317090919568764.5</v>
      </c>
      <c r="I219" s="84">
        <v>1052.0545755414792</v>
      </c>
      <c r="J219" s="84">
        <v>6.8839125738017299E-3</v>
      </c>
      <c r="K219" s="206">
        <f t="shared" si="12"/>
        <v>-6.4041248420291112E-5</v>
      </c>
      <c r="L219" s="196">
        <f t="shared" si="13"/>
        <v>-1.0189292128457567E-6</v>
      </c>
      <c r="N219" s="194">
        <v>300887136944433.87</v>
      </c>
      <c r="O219" s="151">
        <v>316569961381247</v>
      </c>
      <c r="P219" s="82">
        <v>1052.1219504299027</v>
      </c>
      <c r="Q219" s="82">
        <v>6.8849315030145792E-3</v>
      </c>
      <c r="R219" s="152">
        <f t="shared" si="14"/>
        <v>-4.3221924103061619E-16</v>
      </c>
      <c r="S219" s="196">
        <f t="shared" si="15"/>
        <v>0</v>
      </c>
    </row>
    <row r="220" spans="1:19">
      <c r="A220" s="204">
        <v>20181119</v>
      </c>
      <c r="B220" s="181">
        <v>489810.14955722401</v>
      </c>
      <c r="C220" s="114">
        <v>524403.29326687509</v>
      </c>
      <c r="D220" s="114">
        <v>1070.6256163554847</v>
      </c>
      <c r="E220" s="182">
        <v>1.7586997322906216E-2</v>
      </c>
      <c r="F220" s="189"/>
      <c r="G220" s="205">
        <v>301401587845917.44</v>
      </c>
      <c r="H220" s="88">
        <v>322667832794623.75</v>
      </c>
      <c r="I220" s="84">
        <v>1070.5578397933923</v>
      </c>
      <c r="J220" s="84">
        <v>1.7587741816901235E-2</v>
      </c>
      <c r="K220" s="206">
        <f t="shared" si="12"/>
        <v>-6.3309575226179961E-5</v>
      </c>
      <c r="L220" s="196">
        <f t="shared" si="13"/>
        <v>7.4449399501894109E-7</v>
      </c>
      <c r="N220" s="194">
        <v>300887136944433.87</v>
      </c>
      <c r="O220" s="151">
        <v>322137476444571.5</v>
      </c>
      <c r="P220" s="82">
        <v>1070.6256163554842</v>
      </c>
      <c r="Q220" s="82">
        <v>1.7586997322906223E-2</v>
      </c>
      <c r="R220" s="152">
        <f t="shared" si="14"/>
        <v>-4.2474917836775587E-16</v>
      </c>
      <c r="S220" s="196">
        <f t="shared" si="15"/>
        <v>0</v>
      </c>
    </row>
    <row r="221" spans="1:19">
      <c r="A221" s="204">
        <v>20181120</v>
      </c>
      <c r="B221" s="181">
        <v>489810.14955722401</v>
      </c>
      <c r="C221" s="114">
        <v>516900.76510346279</v>
      </c>
      <c r="D221" s="114">
        <v>1055.3083997355466</v>
      </c>
      <c r="E221" s="182">
        <v>-1.430679070810899E-2</v>
      </c>
      <c r="F221" s="189"/>
      <c r="G221" s="205">
        <v>301401587845917.44</v>
      </c>
      <c r="H221" s="88">
        <v>318051446889471.12</v>
      </c>
      <c r="I221" s="84">
        <v>1055.2414443551818</v>
      </c>
      <c r="J221" s="84">
        <v>-1.4306929405296254E-2</v>
      </c>
      <c r="K221" s="206">
        <f t="shared" si="12"/>
        <v>-6.34502944543678E-5</v>
      </c>
      <c r="L221" s="196">
        <f t="shared" si="13"/>
        <v>-1.3869718726473856E-7</v>
      </c>
      <c r="N221" s="194">
        <v>300887136944433.87</v>
      </c>
      <c r="O221" s="151">
        <v>317528722989840.62</v>
      </c>
      <c r="P221" s="82">
        <v>1055.3083997355461</v>
      </c>
      <c r="Q221" s="82">
        <v>-1.4306790708108995E-2</v>
      </c>
      <c r="R221" s="152">
        <f t="shared" si="14"/>
        <v>-4.3091417731576954E-16</v>
      </c>
      <c r="S221" s="196">
        <f t="shared" si="15"/>
        <v>0</v>
      </c>
    </row>
    <row r="222" spans="1:19">
      <c r="A222" s="204">
        <v>20181121</v>
      </c>
      <c r="B222" s="181">
        <v>489810.14955722401</v>
      </c>
      <c r="C222" s="114">
        <v>512618.86762938951</v>
      </c>
      <c r="D222" s="114">
        <v>1046.5664463931259</v>
      </c>
      <c r="E222" s="182">
        <v>-8.2837901646677942E-3</v>
      </c>
      <c r="F222" s="189"/>
      <c r="G222" s="205">
        <v>301401587845917.44</v>
      </c>
      <c r="H222" s="88">
        <v>315416647295958.25</v>
      </c>
      <c r="I222" s="84">
        <v>1046.4996204904055</v>
      </c>
      <c r="J222" s="84">
        <v>-8.2841930740486392E-3</v>
      </c>
      <c r="K222" s="206">
        <f t="shared" si="12"/>
        <v>-6.3856595274370872E-5</v>
      </c>
      <c r="L222" s="196">
        <f t="shared" si="13"/>
        <v>-4.0290938084497352E-7</v>
      </c>
      <c r="N222" s="194">
        <v>300887136944433.87</v>
      </c>
      <c r="O222" s="151">
        <v>314898381677337.94</v>
      </c>
      <c r="P222" s="82">
        <v>1046.5664463931257</v>
      </c>
      <c r="Q222" s="82">
        <v>-8.2837901646675826E-3</v>
      </c>
      <c r="R222" s="152">
        <f t="shared" si="14"/>
        <v>-2.1725679838757493E-16</v>
      </c>
      <c r="S222" s="196">
        <f t="shared" si="15"/>
        <v>2.1163626406917047E-16</v>
      </c>
    </row>
    <row r="223" spans="1:19">
      <c r="A223" s="204">
        <v>20181122</v>
      </c>
      <c r="B223" s="181">
        <v>489810.14955722401</v>
      </c>
      <c r="C223" s="114">
        <v>515484.85370263876</v>
      </c>
      <c r="D223" s="114">
        <v>1052.4176646168398</v>
      </c>
      <c r="E223" s="182">
        <v>5.5908712188121974E-3</v>
      </c>
      <c r="F223" s="189"/>
      <c r="G223" s="205">
        <v>301401587845917.44</v>
      </c>
      <c r="H223" s="88">
        <v>317180200216130.87</v>
      </c>
      <c r="I223" s="84">
        <v>1052.3507937797588</v>
      </c>
      <c r="J223" s="84">
        <v>5.5911852950422548E-3</v>
      </c>
      <c r="K223" s="206">
        <f t="shared" si="12"/>
        <v>-6.3544245394529702E-5</v>
      </c>
      <c r="L223" s="196">
        <f t="shared" si="13"/>
        <v>3.1407623005737934E-7</v>
      </c>
      <c r="N223" s="194">
        <v>300887136944433.87</v>
      </c>
      <c r="O223" s="151">
        <v>316658937976308.25</v>
      </c>
      <c r="P223" s="82">
        <v>1052.4176646168396</v>
      </c>
      <c r="Q223" s="82">
        <v>5.5908712188121983E-3</v>
      </c>
      <c r="R223" s="152">
        <f t="shared" si="14"/>
        <v>-2.1604889682844067E-16</v>
      </c>
      <c r="S223" s="196">
        <f t="shared" si="15"/>
        <v>0</v>
      </c>
    </row>
    <row r="224" spans="1:19">
      <c r="A224" s="204">
        <v>20181123</v>
      </c>
      <c r="B224" s="181">
        <v>489810.14955722401</v>
      </c>
      <c r="C224" s="114">
        <v>510641.75123123813</v>
      </c>
      <c r="D224" s="114">
        <v>1042.5299510286695</v>
      </c>
      <c r="E224" s="182">
        <v>-9.395237195842945E-3</v>
      </c>
      <c r="F224" s="189"/>
      <c r="G224" s="205">
        <v>301401587845917.44</v>
      </c>
      <c r="H224" s="88">
        <v>314200339420896.75</v>
      </c>
      <c r="I224" s="84">
        <v>1042.4641146267693</v>
      </c>
      <c r="J224" s="84">
        <v>-9.394851233474345E-3</v>
      </c>
      <c r="K224" s="206">
        <f t="shared" si="12"/>
        <v>-6.3154597819238325E-5</v>
      </c>
      <c r="L224" s="196">
        <f t="shared" si="13"/>
        <v>3.8596236860005684E-7</v>
      </c>
      <c r="N224" s="194">
        <v>300887136944433.87</v>
      </c>
      <c r="O224" s="151">
        <v>313683852143837.12</v>
      </c>
      <c r="P224" s="82">
        <v>1042.5299510286691</v>
      </c>
      <c r="Q224" s="82">
        <v>-9.3952371958431636E-3</v>
      </c>
      <c r="R224" s="152">
        <f t="shared" si="14"/>
        <v>-4.361959581475456E-16</v>
      </c>
      <c r="S224" s="196">
        <f t="shared" si="15"/>
        <v>-2.1857515797307769E-16</v>
      </c>
    </row>
    <row r="225" spans="1:19">
      <c r="A225" s="204">
        <v>20181126</v>
      </c>
      <c r="B225" s="181">
        <v>489810.14955722401</v>
      </c>
      <c r="C225" s="114">
        <v>520598.38275985408</v>
      </c>
      <c r="D225" s="114">
        <v>1062.8574831094493</v>
      </c>
      <c r="E225" s="182">
        <v>1.9498271546752655E-2</v>
      </c>
      <c r="F225" s="189"/>
      <c r="G225" s="205">
        <v>301401587845917.44</v>
      </c>
      <c r="H225" s="88">
        <v>320326446560299.87</v>
      </c>
      <c r="I225" s="84">
        <v>1062.7895123235289</v>
      </c>
      <c r="J225" s="84">
        <v>1.9497455511009783E-2</v>
      </c>
      <c r="K225" s="206">
        <f t="shared" si="12"/>
        <v>-6.395507777617254E-5</v>
      </c>
      <c r="L225" s="196">
        <f t="shared" si="13"/>
        <v>-8.1603574287117397E-7</v>
      </c>
      <c r="N225" s="194">
        <v>300887136944433.87</v>
      </c>
      <c r="O225" s="151">
        <v>319800145072769</v>
      </c>
      <c r="P225" s="82">
        <v>1062.8574831094486</v>
      </c>
      <c r="Q225" s="82">
        <v>1.9498271546752446E-2</v>
      </c>
      <c r="R225" s="152">
        <f t="shared" si="14"/>
        <v>-6.417803300722061E-16</v>
      </c>
      <c r="S225" s="196">
        <f t="shared" si="15"/>
        <v>-2.0816681711721685E-16</v>
      </c>
    </row>
    <row r="226" spans="1:19">
      <c r="A226" s="204">
        <v>20181127</v>
      </c>
      <c r="B226" s="181">
        <v>489810.14955722401</v>
      </c>
      <c r="C226" s="114">
        <v>526661.42426191201</v>
      </c>
      <c r="D226" s="114">
        <v>1075.2358331855733</v>
      </c>
      <c r="E226" s="182">
        <v>1.1646293386306525E-2</v>
      </c>
      <c r="F226" s="189"/>
      <c r="G226" s="205">
        <v>301401587845917.44</v>
      </c>
      <c r="H226" s="88">
        <v>324057057697167.37</v>
      </c>
      <c r="I226" s="84">
        <v>1075.16705539996</v>
      </c>
      <c r="J226" s="84">
        <v>1.1646278903684863E-2</v>
      </c>
      <c r="K226" s="206">
        <f t="shared" si="12"/>
        <v>-6.3969394586506668E-5</v>
      </c>
      <c r="L226" s="196">
        <f t="shared" si="13"/>
        <v>-1.4482621662689765E-8</v>
      </c>
      <c r="N226" s="194">
        <v>300887136944433.87</v>
      </c>
      <c r="O226" s="151">
        <v>323524631387269.87</v>
      </c>
      <c r="P226" s="82">
        <v>1075.2358331855728</v>
      </c>
      <c r="Q226" s="82">
        <v>1.1646293386306747E-2</v>
      </c>
      <c r="R226" s="152">
        <f t="shared" si="14"/>
        <v>-4.2292800969922678E-16</v>
      </c>
      <c r="S226" s="196">
        <f t="shared" si="15"/>
        <v>2.2204460492503131E-16</v>
      </c>
    </row>
    <row r="227" spans="1:19">
      <c r="A227" s="204">
        <v>20181128</v>
      </c>
      <c r="B227" s="181">
        <v>489810.14955722401</v>
      </c>
      <c r="C227" s="114">
        <v>523489.345226807</v>
      </c>
      <c r="D227" s="114">
        <v>1068.7596933220516</v>
      </c>
      <c r="E227" s="182">
        <v>-6.0229948292691987E-3</v>
      </c>
      <c r="F227" s="189"/>
      <c r="G227" s="205">
        <v>301401587845917.44</v>
      </c>
      <c r="H227" s="88">
        <v>322105656492621.12</v>
      </c>
      <c r="I227" s="84">
        <v>1068.6926329574881</v>
      </c>
      <c r="J227" s="84">
        <v>-6.0217827638547137E-3</v>
      </c>
      <c r="K227" s="206">
        <f t="shared" si="12"/>
        <v>-6.2749908154554167E-5</v>
      </c>
      <c r="L227" s="196">
        <f t="shared" si="13"/>
        <v>1.2120654144850279E-6</v>
      </c>
      <c r="N227" s="194">
        <v>300887136944433.87</v>
      </c>
      <c r="O227" s="151">
        <v>321576044205283.12</v>
      </c>
      <c r="P227" s="82">
        <v>1068.7596933220511</v>
      </c>
      <c r="Q227" s="82">
        <v>-6.0229948292692013E-3</v>
      </c>
      <c r="R227" s="152">
        <f t="shared" si="14"/>
        <v>-4.2549073821540006E-16</v>
      </c>
      <c r="S227" s="196">
        <f t="shared" si="15"/>
        <v>0</v>
      </c>
    </row>
    <row r="228" spans="1:19">
      <c r="A228" s="173">
        <v>20181129</v>
      </c>
      <c r="B228" s="181">
        <v>489810.14955722401</v>
      </c>
      <c r="C228" s="114">
        <v>521721.03335292439</v>
      </c>
      <c r="D228" s="114">
        <v>1065.1494948084417</v>
      </c>
      <c r="E228" s="182">
        <v>-3.3779328844150765E-3</v>
      </c>
      <c r="F228" s="189"/>
      <c r="G228" s="194">
        <v>301401587845917.44</v>
      </c>
      <c r="H228" s="151">
        <v>321017133581728.25</v>
      </c>
      <c r="I228" s="82">
        <v>1065.0810962078897</v>
      </c>
      <c r="J228" s="82">
        <v>-3.3793970672407886E-3</v>
      </c>
      <c r="K228" s="152">
        <f t="shared" si="12"/>
        <v>-6.4219148002437443E-5</v>
      </c>
      <c r="L228" s="196">
        <f t="shared" si="13"/>
        <v>-1.4641828257121008E-6</v>
      </c>
      <c r="N228" s="194">
        <v>300887136944433.87</v>
      </c>
      <c r="O228" s="151">
        <v>320489781910722</v>
      </c>
      <c r="P228" s="82">
        <v>1065.1494948084412</v>
      </c>
      <c r="Q228" s="82">
        <v>-3.3779328844150778E-3</v>
      </c>
      <c r="R228" s="152">
        <f t="shared" si="14"/>
        <v>-4.2693288886011901E-16</v>
      </c>
      <c r="S228" s="196">
        <f t="shared" si="15"/>
        <v>0</v>
      </c>
    </row>
    <row r="229" spans="1:19">
      <c r="A229" s="173">
        <v>20181130</v>
      </c>
      <c r="B229" s="181">
        <v>489810.14955722401</v>
      </c>
      <c r="C229" s="114">
        <v>520831.33793658391</v>
      </c>
      <c r="D229" s="114">
        <v>1063.3330861097963</v>
      </c>
      <c r="E229" s="182">
        <v>-1.7053086984489295E-3</v>
      </c>
      <c r="F229" s="189"/>
      <c r="G229" s="194">
        <v>301401587845917.44</v>
      </c>
      <c r="H229" s="151">
        <v>320469953405924.12</v>
      </c>
      <c r="I229" s="82">
        <v>1063.2656440076714</v>
      </c>
      <c r="J229" s="82">
        <v>-1.7045201597155266E-3</v>
      </c>
      <c r="K229" s="152">
        <f t="shared" si="12"/>
        <v>-6.3429212168194477E-5</v>
      </c>
      <c r="L229" s="196">
        <f t="shared" si="13"/>
        <v>7.8853873340298773E-7</v>
      </c>
      <c r="N229" s="194">
        <v>300887136944433.87</v>
      </c>
      <c r="O229" s="151">
        <v>319943247897865.62</v>
      </c>
      <c r="P229" s="82">
        <v>1063.3330861097959</v>
      </c>
      <c r="Q229" s="82">
        <v>-1.7053086984489302E-3</v>
      </c>
      <c r="R229" s="152">
        <f t="shared" si="14"/>
        <v>-4.2766218490403353E-16</v>
      </c>
      <c r="S229" s="196">
        <f t="shared" si="15"/>
        <v>0</v>
      </c>
    </row>
    <row r="230" spans="1:19">
      <c r="A230" s="173">
        <v>20181203</v>
      </c>
      <c r="B230" s="181">
        <v>489810.14955722401</v>
      </c>
      <c r="C230" s="114">
        <v>530236.96227214555</v>
      </c>
      <c r="D230" s="114">
        <v>1082.5356778569542</v>
      </c>
      <c r="E230" s="182">
        <v>1.8058867910722608E-2</v>
      </c>
      <c r="F230" s="189"/>
      <c r="G230" s="194">
        <v>301401587845917.44</v>
      </c>
      <c r="H230" s="151">
        <v>326257418854860.25</v>
      </c>
      <c r="I230" s="82">
        <v>1082.4674852796384</v>
      </c>
      <c r="J230" s="82">
        <v>1.8059307549514316E-2</v>
      </c>
      <c r="K230" s="152">
        <f t="shared" si="12"/>
        <v>-6.2997344717653355E-5</v>
      </c>
      <c r="L230" s="196">
        <f t="shared" si="13"/>
        <v>4.3963879170841325E-7</v>
      </c>
      <c r="N230" s="194">
        <v>300887136944433.87</v>
      </c>
      <c r="O230" s="151">
        <v>325721060750580.75</v>
      </c>
      <c r="P230" s="82">
        <v>1082.5356778569537</v>
      </c>
      <c r="Q230" s="82">
        <v>1.8058867910722615E-2</v>
      </c>
      <c r="R230" s="152">
        <f t="shared" si="14"/>
        <v>-4.2007608634821775E-16</v>
      </c>
      <c r="S230" s="196">
        <f t="shared" si="15"/>
        <v>0</v>
      </c>
    </row>
    <row r="231" spans="1:19">
      <c r="A231" s="173">
        <v>20181204</v>
      </c>
      <c r="B231" s="181">
        <v>489810.14955722401</v>
      </c>
      <c r="C231" s="114">
        <v>528760.82275996916</v>
      </c>
      <c r="D231" s="114">
        <v>1079.5219805836109</v>
      </c>
      <c r="E231" s="182">
        <v>-2.7839242022113723E-3</v>
      </c>
      <c r="F231" s="189"/>
      <c r="G231" s="194">
        <v>301401587845917.44</v>
      </c>
      <c r="H231" s="151">
        <v>325348779010600.37</v>
      </c>
      <c r="I231" s="82">
        <v>1079.4527704244385</v>
      </c>
      <c r="J231" s="82">
        <v>-2.7850396397089221E-3</v>
      </c>
      <c r="K231" s="152">
        <f t="shared" si="12"/>
        <v>-6.4115967894693516E-5</v>
      </c>
      <c r="L231" s="196">
        <f t="shared" si="13"/>
        <v>-1.1154374975497899E-6</v>
      </c>
      <c r="N231" s="194">
        <v>300887136944433.87</v>
      </c>
      <c r="O231" s="151">
        <v>324814278006387.37</v>
      </c>
      <c r="P231" s="82">
        <v>1079.5219805836107</v>
      </c>
      <c r="Q231" s="82">
        <v>-2.7839242022111637E-3</v>
      </c>
      <c r="R231" s="152">
        <f t="shared" si="14"/>
        <v>-2.1062440555430784E-16</v>
      </c>
      <c r="S231" s="196">
        <f t="shared" si="15"/>
        <v>2.0860049798621105E-16</v>
      </c>
    </row>
    <row r="232" spans="1:19">
      <c r="A232" s="173">
        <v>20181205</v>
      </c>
      <c r="B232" s="181">
        <v>489810.14955722401</v>
      </c>
      <c r="C232" s="114">
        <v>523883.02743862831</v>
      </c>
      <c r="D232" s="114">
        <v>1069.5634378181126</v>
      </c>
      <c r="E232" s="182">
        <v>-9.2249559940544845E-3</v>
      </c>
      <c r="F232" s="189"/>
      <c r="G232" s="194">
        <v>301401587845917.44</v>
      </c>
      <c r="H232" s="151">
        <v>322347569519213.25</v>
      </c>
      <c r="I232" s="82">
        <v>1069.4952598723662</v>
      </c>
      <c r="J232" s="82">
        <v>-9.2245912233446421E-3</v>
      </c>
      <c r="K232" s="152">
        <f t="shared" si="12"/>
        <v>-6.374777739032957E-5</v>
      </c>
      <c r="L232" s="196">
        <f t="shared" si="13"/>
        <v>3.6477070984239357E-7</v>
      </c>
      <c r="N232" s="194">
        <v>300887136944433.87</v>
      </c>
      <c r="O232" s="151">
        <v>321817880585537.75</v>
      </c>
      <c r="P232" s="82">
        <v>1069.5634378181121</v>
      </c>
      <c r="Q232" s="82">
        <v>-9.2249559940546979E-3</v>
      </c>
      <c r="R232" s="152">
        <f t="shared" si="14"/>
        <v>-4.2517099482583246E-16</v>
      </c>
      <c r="S232" s="196">
        <f t="shared" si="15"/>
        <v>-2.1337098754514727E-16</v>
      </c>
    </row>
    <row r="233" spans="1:19">
      <c r="A233" s="173">
        <v>20181206</v>
      </c>
      <c r="B233" s="181">
        <v>489810.14955722401</v>
      </c>
      <c r="C233" s="114">
        <v>515138.11440589337</v>
      </c>
      <c r="D233" s="114">
        <v>1051.7097591210904</v>
      </c>
      <c r="E233" s="182">
        <v>-1.669249159586389E-2</v>
      </c>
      <c r="F233" s="189"/>
      <c r="G233" s="194">
        <v>301401587845917.44</v>
      </c>
      <c r="H233" s="151">
        <v>316967002696028.62</v>
      </c>
      <c r="I233" s="82">
        <v>1051.6434401071187</v>
      </c>
      <c r="J233" s="82">
        <v>-1.6691817565772003E-2</v>
      </c>
      <c r="K233" s="152">
        <f t="shared" si="12"/>
        <v>-6.3062261829849658E-5</v>
      </c>
      <c r="L233" s="196">
        <f t="shared" si="13"/>
        <v>6.7403009188643503E-7</v>
      </c>
      <c r="N233" s="194">
        <v>300887136944433.87</v>
      </c>
      <c r="O233" s="151">
        <v>316445938318465</v>
      </c>
      <c r="P233" s="82">
        <v>1051.70975912109</v>
      </c>
      <c r="Q233" s="82">
        <v>-1.6692491595863897E-2</v>
      </c>
      <c r="R233" s="152">
        <f t="shared" si="14"/>
        <v>-4.3238863854082215E-16</v>
      </c>
      <c r="S233" s="196">
        <f t="shared" si="15"/>
        <v>0</v>
      </c>
    </row>
    <row r="234" spans="1:19">
      <c r="A234" s="173">
        <v>20181207</v>
      </c>
      <c r="B234" s="181">
        <v>489810.14955722401</v>
      </c>
      <c r="C234" s="114">
        <v>521605.54105078994</v>
      </c>
      <c r="D234" s="114">
        <v>1064.9137048758753</v>
      </c>
      <c r="E234" s="182">
        <v>1.255474301752162E-2</v>
      </c>
      <c r="F234" s="189"/>
      <c r="G234" s="194">
        <v>301401587845917.44</v>
      </c>
      <c r="H234" s="151">
        <v>320946620884028.69</v>
      </c>
      <c r="I234" s="82">
        <v>1064.8471468839875</v>
      </c>
      <c r="J234" s="82">
        <v>1.2555307505673097E-2</v>
      </c>
      <c r="K234" s="152">
        <f t="shared" si="12"/>
        <v>-6.2504737964048549E-5</v>
      </c>
      <c r="L234" s="196">
        <f t="shared" si="13"/>
        <v>5.6448815147734643E-7</v>
      </c>
      <c r="N234" s="194">
        <v>300887136944433.87</v>
      </c>
      <c r="O234" s="151">
        <v>320418835752991.75</v>
      </c>
      <c r="P234" s="82">
        <v>1064.9137048758748</v>
      </c>
      <c r="Q234" s="82">
        <v>1.2554743017521625E-2</v>
      </c>
      <c r="R234" s="152">
        <f t="shared" si="14"/>
        <v>-4.2702741903342203E-16</v>
      </c>
      <c r="S234" s="196">
        <f t="shared" si="15"/>
        <v>0</v>
      </c>
    </row>
    <row r="235" spans="1:19">
      <c r="A235" s="173">
        <v>20181210</v>
      </c>
      <c r="B235" s="181">
        <v>489810.14955722401</v>
      </c>
      <c r="C235" s="114">
        <v>517731.41692913615</v>
      </c>
      <c r="D235" s="114">
        <v>1057.0042646056891</v>
      </c>
      <c r="E235" s="182">
        <v>-7.4273063009440152E-3</v>
      </c>
      <c r="F235" s="189"/>
      <c r="G235" s="194">
        <v>301401587845917.44</v>
      </c>
      <c r="H235" s="151">
        <v>318562732184087.81</v>
      </c>
      <c r="I235" s="82">
        <v>1056.9378033500723</v>
      </c>
      <c r="J235" s="82">
        <v>-7.4276796975603536E-3</v>
      </c>
      <c r="K235" s="152">
        <f t="shared" si="12"/>
        <v>-6.2880952319172421E-5</v>
      </c>
      <c r="L235" s="196">
        <f t="shared" si="13"/>
        <v>-3.733966163384228E-7</v>
      </c>
      <c r="N235" s="194">
        <v>300887136944433.87</v>
      </c>
      <c r="O235" s="151">
        <v>318038986915262.44</v>
      </c>
      <c r="P235" s="82">
        <v>1057.0042646056886</v>
      </c>
      <c r="Q235" s="82">
        <v>-7.4273063009440178E-3</v>
      </c>
      <c r="R235" s="152">
        <f t="shared" si="14"/>
        <v>-4.3022281566300574E-16</v>
      </c>
      <c r="S235" s="196">
        <f t="shared" si="15"/>
        <v>0</v>
      </c>
    </row>
    <row r="236" spans="1:19">
      <c r="A236" s="173">
        <v>20181211</v>
      </c>
      <c r="B236" s="181">
        <v>489810.14955722401</v>
      </c>
      <c r="C236" s="114">
        <v>510923.00920167507</v>
      </c>
      <c r="D236" s="114">
        <v>1043.1041693675327</v>
      </c>
      <c r="E236" s="182">
        <v>-1.3150462778257335E-2</v>
      </c>
      <c r="F236" s="189"/>
      <c r="G236" s="194">
        <v>301401587845917.44</v>
      </c>
      <c r="H236" s="151">
        <v>314373063593682.25</v>
      </c>
      <c r="I236" s="82">
        <v>1043.0371845101099</v>
      </c>
      <c r="J236" s="82">
        <v>-1.3151785086977617E-2</v>
      </c>
      <c r="K236" s="152">
        <f t="shared" si="12"/>
        <v>-6.4220967782877632E-5</v>
      </c>
      <c r="L236" s="196">
        <f t="shared" si="13"/>
        <v>-1.3223087202817591E-6</v>
      </c>
      <c r="N236" s="194">
        <v>300887136944433.87</v>
      </c>
      <c r="O236" s="151">
        <v>313856627055798.62</v>
      </c>
      <c r="P236" s="82">
        <v>1043.1041693675322</v>
      </c>
      <c r="Q236" s="82">
        <v>-1.3150462778257342E-2</v>
      </c>
      <c r="R236" s="152">
        <f t="shared" si="14"/>
        <v>-4.3595583666604662E-16</v>
      </c>
      <c r="S236" s="196">
        <f t="shared" si="15"/>
        <v>0</v>
      </c>
    </row>
    <row r="237" spans="1:19">
      <c r="A237" s="175">
        <v>20181212</v>
      </c>
      <c r="B237" s="181">
        <v>489810.14955722401</v>
      </c>
      <c r="C237" s="114">
        <v>518718.25394981739</v>
      </c>
      <c r="D237" s="114">
        <v>1059.0189983174616</v>
      </c>
      <c r="E237" s="182">
        <v>1.5257180842809429E-2</v>
      </c>
      <c r="F237" s="189"/>
      <c r="G237" s="194">
        <v>259820123506702.56</v>
      </c>
      <c r="H237" s="151">
        <v>275136915815920.87</v>
      </c>
      <c r="I237" s="82">
        <v>1058.9515242410512</v>
      </c>
      <c r="J237" s="82">
        <v>1.5257691640606136E-2</v>
      </c>
      <c r="K237" s="152">
        <f t="shared" si="12"/>
        <v>-6.3717814145289813E-5</v>
      </c>
      <c r="L237" s="196">
        <f t="shared" si="13"/>
        <v>5.1079779670760994E-7</v>
      </c>
      <c r="N237" s="194">
        <v>259283493085305.62</v>
      </c>
      <c r="O237" s="151">
        <v>274586145127452.69</v>
      </c>
      <c r="P237" s="82">
        <v>1059.018998317461</v>
      </c>
      <c r="Q237" s="82">
        <v>1.5257180842809217E-2</v>
      </c>
      <c r="R237" s="152">
        <f t="shared" si="14"/>
        <v>-6.441065055616854E-16</v>
      </c>
      <c r="S237" s="196">
        <f t="shared" si="15"/>
        <v>-2.1163626406917047E-16</v>
      </c>
    </row>
    <row r="238" spans="1:19">
      <c r="A238" s="173">
        <v>20181213</v>
      </c>
      <c r="B238" s="181">
        <v>489810.14955722401</v>
      </c>
      <c r="C238" s="114">
        <v>517303.19119703176</v>
      </c>
      <c r="D238" s="114">
        <v>1056.1299958048251</v>
      </c>
      <c r="E238" s="182">
        <v>-2.7279987584987071E-3</v>
      </c>
      <c r="F238" s="189"/>
      <c r="G238" s="194">
        <v>259820123506702.56</v>
      </c>
      <c r="H238" s="151">
        <v>274386200634544.66</v>
      </c>
      <c r="I238" s="82">
        <v>1056.0621592017153</v>
      </c>
      <c r="J238" s="82">
        <v>-2.7285149255596702E-3</v>
      </c>
      <c r="K238" s="152">
        <f t="shared" si="12"/>
        <v>-6.4235426408074388E-5</v>
      </c>
      <c r="L238" s="196">
        <f t="shared" si="13"/>
        <v>-5.161670609630381E-7</v>
      </c>
      <c r="N238" s="194">
        <v>259283493085305.62</v>
      </c>
      <c r="O238" s="151">
        <v>273837074464444.12</v>
      </c>
      <c r="P238" s="82">
        <v>1056.1299958048246</v>
      </c>
      <c r="Q238" s="82">
        <v>-2.7279987584984942E-3</v>
      </c>
      <c r="R238" s="152">
        <f t="shared" si="14"/>
        <v>-4.3057895589824961E-16</v>
      </c>
      <c r="S238" s="196">
        <f t="shared" si="15"/>
        <v>2.1293730667615307E-16</v>
      </c>
    </row>
    <row r="239" spans="1:19">
      <c r="A239" s="173">
        <v>20181214</v>
      </c>
      <c r="B239" s="181">
        <v>489810.14955722401</v>
      </c>
      <c r="C239" s="114">
        <v>508178.75838137732</v>
      </c>
      <c r="D239" s="114">
        <v>1037.5014867306406</v>
      </c>
      <c r="E239" s="182">
        <v>-1.7638462261445897E-2</v>
      </c>
      <c r="F239" s="189"/>
      <c r="G239" s="194">
        <v>259820123506702.56</v>
      </c>
      <c r="H239" s="151">
        <v>269546822229457.66</v>
      </c>
      <c r="I239" s="82">
        <v>1037.4362793438677</v>
      </c>
      <c r="J239" s="82">
        <v>-1.7637105633940196E-2</v>
      </c>
      <c r="K239" s="152">
        <f t="shared" si="12"/>
        <v>-6.2854353632393596E-5</v>
      </c>
      <c r="L239" s="196">
        <f t="shared" si="13"/>
        <v>1.3566275057011468E-6</v>
      </c>
      <c r="N239" s="194">
        <v>259283493085305.62</v>
      </c>
      <c r="O239" s="151">
        <v>269007009560718.25</v>
      </c>
      <c r="P239" s="82">
        <v>1037.5014867306402</v>
      </c>
      <c r="Q239" s="82">
        <v>-1.7638462261445907E-2</v>
      </c>
      <c r="R239" s="152">
        <f t="shared" si="14"/>
        <v>-4.3831007155416948E-16</v>
      </c>
      <c r="S239" s="196">
        <f t="shared" si="15"/>
        <v>0</v>
      </c>
    </row>
    <row r="240" spans="1:19">
      <c r="A240" s="173">
        <v>20181217</v>
      </c>
      <c r="B240" s="181">
        <v>489810.14955722401</v>
      </c>
      <c r="C240" s="114">
        <v>512160.66034874553</v>
      </c>
      <c r="D240" s="114">
        <v>1045.6309670424876</v>
      </c>
      <c r="E240" s="182">
        <v>7.8356324456598288E-3</v>
      </c>
      <c r="F240" s="189"/>
      <c r="G240" s="194">
        <v>259820123506702.56</v>
      </c>
      <c r="H240" s="151">
        <v>271658595251833.16</v>
      </c>
      <c r="I240" s="82">
        <v>1045.5641063723274</v>
      </c>
      <c r="J240" s="82">
        <v>7.8345313252397488E-3</v>
      </c>
      <c r="K240" s="152">
        <f t="shared" si="12"/>
        <v>-6.3946983023495531E-5</v>
      </c>
      <c r="L240" s="196">
        <f t="shared" si="13"/>
        <v>-1.1011204200800373E-6</v>
      </c>
      <c r="N240" s="194">
        <v>259283493085305.62</v>
      </c>
      <c r="O240" s="151">
        <v>271114849612942.06</v>
      </c>
      <c r="P240" s="82">
        <v>1045.6309670424869</v>
      </c>
      <c r="Q240" s="82">
        <v>7.8356324456596137E-3</v>
      </c>
      <c r="R240" s="152">
        <f t="shared" si="14"/>
        <v>-6.5235350504111435E-16</v>
      </c>
      <c r="S240" s="196">
        <f t="shared" si="15"/>
        <v>-2.1510571102112408E-16</v>
      </c>
    </row>
    <row r="241" spans="1:19">
      <c r="A241" s="173">
        <v>20181218</v>
      </c>
      <c r="B241" s="181">
        <v>489810.14955722401</v>
      </c>
      <c r="C241" s="114">
        <v>522371.29819817038</v>
      </c>
      <c r="D241" s="114">
        <v>1066.47708029403</v>
      </c>
      <c r="E241" s="182">
        <v>1.9936396213000997E-2</v>
      </c>
      <c r="F241" s="189"/>
      <c r="G241" s="194">
        <v>259820123506702.56</v>
      </c>
      <c r="H241" s="151">
        <v>277074747673609</v>
      </c>
      <c r="I241" s="82">
        <v>1066.4098836303622</v>
      </c>
      <c r="J241" s="82">
        <v>1.9937349733973715E-2</v>
      </c>
      <c r="K241" s="152">
        <f t="shared" si="12"/>
        <v>-6.3012041335404933E-5</v>
      </c>
      <c r="L241" s="196">
        <f t="shared" si="13"/>
        <v>9.5352097271780845E-7</v>
      </c>
      <c r="N241" s="194">
        <v>259283493085305.62</v>
      </c>
      <c r="O241" s="151">
        <v>276519902674053.94</v>
      </c>
      <c r="P241" s="82">
        <v>1066.4770802940295</v>
      </c>
      <c r="Q241" s="82">
        <v>1.9936396213001226E-2</v>
      </c>
      <c r="R241" s="152">
        <f t="shared" si="14"/>
        <v>-4.2640142886248385E-16</v>
      </c>
      <c r="S241" s="196">
        <f t="shared" si="15"/>
        <v>2.2898349882893854E-16</v>
      </c>
    </row>
    <row r="242" spans="1:19">
      <c r="A242" s="173">
        <v>20181219</v>
      </c>
      <c r="B242" s="181">
        <v>489810.14955722401</v>
      </c>
      <c r="C242" s="114">
        <v>525982.00396779343</v>
      </c>
      <c r="D242" s="114">
        <v>1073.8487237213599</v>
      </c>
      <c r="E242" s="182">
        <v>6.9121442584565646E-3</v>
      </c>
      <c r="F242" s="189"/>
      <c r="G242" s="194">
        <v>259820123506702.56</v>
      </c>
      <c r="H242" s="151">
        <v>278989685134671.87</v>
      </c>
      <c r="I242" s="82">
        <v>1073.7801266862796</v>
      </c>
      <c r="J242" s="82">
        <v>6.9112666424536486E-3</v>
      </c>
      <c r="K242" s="152">
        <f t="shared" si="12"/>
        <v>-6.3883688453049016E-5</v>
      </c>
      <c r="L242" s="196">
        <f t="shared" si="13"/>
        <v>-8.776160029160332E-7</v>
      </c>
      <c r="N242" s="194">
        <v>259283493085305.62</v>
      </c>
      <c r="O242" s="151">
        <v>278431248131671.37</v>
      </c>
      <c r="P242" s="82">
        <v>1073.8487237213594</v>
      </c>
      <c r="Q242" s="82">
        <v>6.9121442584565681E-3</v>
      </c>
      <c r="R242" s="152">
        <f t="shared" si="14"/>
        <v>-4.2347431331907158E-16</v>
      </c>
      <c r="S242" s="196">
        <f t="shared" si="15"/>
        <v>0</v>
      </c>
    </row>
    <row r="243" spans="1:19">
      <c r="A243" s="173">
        <v>20181220</v>
      </c>
      <c r="B243" s="181">
        <v>489810.14955722401</v>
      </c>
      <c r="C243" s="114">
        <v>530442.42797596764</v>
      </c>
      <c r="D243" s="114">
        <v>1082.9551581474459</v>
      </c>
      <c r="E243" s="182">
        <v>8.4801836840930536E-3</v>
      </c>
      <c r="F243" s="189"/>
      <c r="G243" s="194">
        <v>259820123506702.56</v>
      </c>
      <c r="H243" s="151">
        <v>281355714609742.56</v>
      </c>
      <c r="I243" s="82">
        <v>1082.8865401662565</v>
      </c>
      <c r="J243" s="82">
        <v>8.4807059226171613E-3</v>
      </c>
      <c r="K243" s="152">
        <f t="shared" si="12"/>
        <v>-6.3365808553549662E-5</v>
      </c>
      <c r="L243" s="196">
        <f t="shared" si="13"/>
        <v>5.2223852410777927E-7</v>
      </c>
      <c r="N243" s="194">
        <v>259283493085305.62</v>
      </c>
      <c r="O243" s="151">
        <v>280792396259219.25</v>
      </c>
      <c r="P243" s="82">
        <v>1082.9551581474454</v>
      </c>
      <c r="Q243" s="82">
        <v>8.480183684093057E-3</v>
      </c>
      <c r="R243" s="152">
        <f t="shared" si="14"/>
        <v>-4.1991337080325332E-16</v>
      </c>
      <c r="S243" s="196">
        <f t="shared" si="15"/>
        <v>0</v>
      </c>
    </row>
    <row r="244" spans="1:19">
      <c r="A244" s="204">
        <v>20181221</v>
      </c>
      <c r="B244" s="181">
        <v>489810.14955722401</v>
      </c>
      <c r="C244" s="114">
        <v>532090.72479977144</v>
      </c>
      <c r="D244" s="114">
        <v>1086.3203330530573</v>
      </c>
      <c r="E244" s="182">
        <v>3.1074000435697062E-3</v>
      </c>
      <c r="F244" s="189"/>
      <c r="G244" s="205">
        <v>259820123506702.56</v>
      </c>
      <c r="H244" s="88">
        <v>282230097783766.19</v>
      </c>
      <c r="I244" s="84">
        <v>1086.2518806265041</v>
      </c>
      <c r="J244" s="84">
        <v>3.1077498292026943E-3</v>
      </c>
      <c r="K244" s="206">
        <f t="shared" si="12"/>
        <v>-6.301708450321978E-5</v>
      </c>
      <c r="L244" s="208">
        <f t="shared" si="13"/>
        <v>3.497856329881012E-7</v>
      </c>
      <c r="N244" s="194">
        <v>259283493085305.62</v>
      </c>
      <c r="O244" s="151">
        <v>281664930563589.19</v>
      </c>
      <c r="P244" s="82">
        <v>1086.3203330530569</v>
      </c>
      <c r="Q244" s="82">
        <v>3.1074000435697075E-3</v>
      </c>
      <c r="R244" s="152">
        <f t="shared" si="14"/>
        <v>-4.1861257407234212E-16</v>
      </c>
      <c r="S244" s="196">
        <f t="shared" si="15"/>
        <v>0</v>
      </c>
    </row>
    <row r="245" spans="1:19">
      <c r="A245" s="204">
        <v>20181224</v>
      </c>
      <c r="B245" s="181">
        <v>489810.14955722401</v>
      </c>
      <c r="C245" s="114">
        <v>528637.82610381045</v>
      </c>
      <c r="D245" s="114">
        <v>1079.2708697067337</v>
      </c>
      <c r="E245" s="182">
        <v>-6.4893044269100381E-3</v>
      </c>
      <c r="F245" s="189"/>
      <c r="G245" s="205">
        <v>259820123506702.56</v>
      </c>
      <c r="H245" s="88">
        <v>280398212045601.19</v>
      </c>
      <c r="I245" s="84">
        <v>1079.2012884189387</v>
      </c>
      <c r="J245" s="84">
        <v>-6.4907525899968099E-3</v>
      </c>
      <c r="K245" s="206">
        <f t="shared" si="12"/>
        <v>-6.447480052303876E-5</v>
      </c>
      <c r="L245" s="208">
        <f t="shared" si="13"/>
        <v>-1.4481630867717657E-6</v>
      </c>
      <c r="N245" s="194">
        <v>259283493085305.62</v>
      </c>
      <c r="O245" s="151">
        <v>279837121082777.56</v>
      </c>
      <c r="P245" s="82">
        <v>1079.2708697067333</v>
      </c>
      <c r="Q245" s="82">
        <v>-6.4893044269100407E-3</v>
      </c>
      <c r="R245" s="152">
        <f t="shared" si="14"/>
        <v>-4.2134682186875953E-16</v>
      </c>
      <c r="S245" s="196">
        <f t="shared" si="15"/>
        <v>0</v>
      </c>
    </row>
    <row r="246" spans="1:19">
      <c r="A246" s="204">
        <v>20181226</v>
      </c>
      <c r="B246" s="181">
        <v>489810.14955722401</v>
      </c>
      <c r="C246" s="114">
        <v>537333.83853005595</v>
      </c>
      <c r="D246" s="114">
        <v>1097.0247125662711</v>
      </c>
      <c r="E246" s="182">
        <v>1.6449849021091024E-2</v>
      </c>
      <c r="F246" s="189"/>
      <c r="G246" s="205">
        <v>259820123506702.56</v>
      </c>
      <c r="H246" s="88">
        <v>285010897364087.56</v>
      </c>
      <c r="I246" s="84">
        <v>1096.9546681657828</v>
      </c>
      <c r="J246" s="84">
        <v>1.6450480496417209E-2</v>
      </c>
      <c r="K246" s="206">
        <f t="shared" si="12"/>
        <v>-6.3853505090994366E-5</v>
      </c>
      <c r="L246" s="208">
        <f t="shared" si="13"/>
        <v>6.3147532618559876E-7</v>
      </c>
      <c r="N246" s="194">
        <v>259283493085305.62</v>
      </c>
      <c r="O246" s="151">
        <v>284440399475086</v>
      </c>
      <c r="P246" s="82">
        <v>1097.0247125662706</v>
      </c>
      <c r="Q246" s="82">
        <v>1.6449849021091031E-2</v>
      </c>
      <c r="R246" s="152">
        <f t="shared" si="14"/>
        <v>-4.1452790049065835E-16</v>
      </c>
      <c r="S246" s="196">
        <f t="shared" si="15"/>
        <v>0</v>
      </c>
    </row>
    <row r="247" spans="1:19">
      <c r="A247" s="204">
        <v>20181227</v>
      </c>
      <c r="B247" s="181">
        <v>489810.14955722401</v>
      </c>
      <c r="C247" s="114">
        <v>544560.26562046655</v>
      </c>
      <c r="D247" s="114">
        <v>1111.778239207038</v>
      </c>
      <c r="E247" s="182">
        <v>1.3448673007788502E-2</v>
      </c>
      <c r="F247" s="189"/>
      <c r="G247" s="205">
        <v>237715236880774.12</v>
      </c>
      <c r="H247" s="88">
        <v>264269866754508.81</v>
      </c>
      <c r="I247" s="84">
        <v>1111.7077315790789</v>
      </c>
      <c r="J247" s="84">
        <v>1.3449109467727314E-2</v>
      </c>
      <c r="K247" s="206">
        <f t="shared" si="12"/>
        <v>-6.3422809751453123E-5</v>
      </c>
      <c r="L247" s="208">
        <f t="shared" si="13"/>
        <v>4.3645993881222256E-7</v>
      </c>
      <c r="N247" s="194">
        <v>259283493085305.62</v>
      </c>
      <c r="O247" s="151">
        <v>288265745397831.25</v>
      </c>
      <c r="P247" s="82">
        <v>1111.7782392070378</v>
      </c>
      <c r="Q247" s="82">
        <v>1.3448673007788715E-2</v>
      </c>
      <c r="R247" s="152">
        <f t="shared" si="14"/>
        <v>-2.0451351485832601E-16</v>
      </c>
      <c r="S247" s="196">
        <f t="shared" si="15"/>
        <v>2.1337098754514727E-16</v>
      </c>
    </row>
    <row r="248" spans="1:19">
      <c r="A248" s="204">
        <v>20181228</v>
      </c>
      <c r="B248" s="181">
        <v>489810.14955722401</v>
      </c>
      <c r="C248" s="114">
        <v>552877.79443789274</v>
      </c>
      <c r="D248" s="114">
        <v>1128.7593671500688</v>
      </c>
      <c r="E248" s="182">
        <v>1.527384449900937E-2</v>
      </c>
      <c r="F248" s="189"/>
      <c r="G248" s="205">
        <v>237715236880774.12</v>
      </c>
      <c r="H248" s="88">
        <v>268305983833335.31</v>
      </c>
      <c r="I248" s="84">
        <v>1128.6865215455414</v>
      </c>
      <c r="J248" s="84">
        <v>1.5272710159482013E-2</v>
      </c>
      <c r="K248" s="206">
        <f t="shared" si="12"/>
        <v>-6.4540156311649797E-5</v>
      </c>
      <c r="L248" s="208">
        <f t="shared" si="13"/>
        <v>-1.1343395273574752E-6</v>
      </c>
      <c r="N248" s="194">
        <v>259283493085305.62</v>
      </c>
      <c r="O248" s="151">
        <v>292668671567428.75</v>
      </c>
      <c r="P248" s="82">
        <v>1128.7593671500686</v>
      </c>
      <c r="Q248" s="82">
        <v>1.5273844499009374E-2</v>
      </c>
      <c r="R248" s="152">
        <f t="shared" si="14"/>
        <v>-2.0143680049124477E-16</v>
      </c>
      <c r="S248" s="196">
        <f t="shared" si="15"/>
        <v>0</v>
      </c>
    </row>
    <row r="249" spans="1:19">
      <c r="A249" s="203">
        <v>20190102</v>
      </c>
      <c r="B249" s="181">
        <v>461131.9428641327</v>
      </c>
      <c r="C249" s="114">
        <v>517445.37417098857</v>
      </c>
      <c r="D249" s="114">
        <v>1122.1199966263191</v>
      </c>
      <c r="E249" s="182">
        <v>-5.8820070220218781E-3</v>
      </c>
      <c r="F249" s="189"/>
      <c r="G249" s="205">
        <v>233564362899024.09</v>
      </c>
      <c r="H249" s="88">
        <v>262070390504129.69</v>
      </c>
      <c r="I249" s="84">
        <v>1122.0478469030375</v>
      </c>
      <c r="J249" s="84">
        <v>-5.881770106914549E-3</v>
      </c>
      <c r="K249" s="206">
        <f t="shared" si="12"/>
        <v>-6.4301824098495384E-5</v>
      </c>
      <c r="L249" s="208">
        <f t="shared" si="13"/>
        <v>2.369151073291359E-7</v>
      </c>
      <c r="N249" s="194">
        <v>233482383410317.81</v>
      </c>
      <c r="O249" s="151">
        <v>261995251284690.69</v>
      </c>
      <c r="P249" s="82">
        <v>1122.1199966263187</v>
      </c>
      <c r="Q249" s="82">
        <v>-5.8820070220220811E-3</v>
      </c>
      <c r="R249" s="152">
        <f t="shared" si="14"/>
        <v>-4.0525732742814778E-16</v>
      </c>
      <c r="S249" s="196">
        <f t="shared" si="15"/>
        <v>-2.0296264668928643E-16</v>
      </c>
    </row>
    <row r="250" spans="1:19">
      <c r="A250" s="204">
        <v>20190103</v>
      </c>
      <c r="B250" s="181">
        <v>461131.9428641327</v>
      </c>
      <c r="C250" s="114">
        <v>505234.71527184884</v>
      </c>
      <c r="D250" s="114">
        <v>1095.6402458996654</v>
      </c>
      <c r="E250" s="182">
        <v>-2.3597967067930107E-2</v>
      </c>
      <c r="F250" s="189"/>
      <c r="G250" s="205">
        <v>233564362899024.09</v>
      </c>
      <c r="H250" s="88">
        <v>255886228166813.37</v>
      </c>
      <c r="I250" s="84">
        <v>1095.5705099473569</v>
      </c>
      <c r="J250" s="84">
        <v>-2.3597333240967078E-2</v>
      </c>
      <c r="K250" s="206">
        <f t="shared" si="12"/>
        <v>-6.3652637302067001E-5</v>
      </c>
      <c r="L250" s="208">
        <f t="shared" si="13"/>
        <v>6.3382696302918817E-7</v>
      </c>
      <c r="N250" s="194">
        <v>233482383410317.81</v>
      </c>
      <c r="O250" s="151">
        <v>255812695972920.53</v>
      </c>
      <c r="P250" s="82">
        <v>1095.6402458996652</v>
      </c>
      <c r="Q250" s="82">
        <v>-2.3597967067929913E-2</v>
      </c>
      <c r="R250" s="152">
        <f t="shared" si="14"/>
        <v>-2.0752585193375064E-16</v>
      </c>
      <c r="S250" s="196">
        <f t="shared" si="15"/>
        <v>1.9428902930940239E-16</v>
      </c>
    </row>
    <row r="251" spans="1:19">
      <c r="A251" s="204">
        <v>20190104</v>
      </c>
      <c r="B251" s="181">
        <v>461131.9428641327</v>
      </c>
      <c r="C251" s="114">
        <v>512461.101962029</v>
      </c>
      <c r="D251" s="114">
        <v>1111.3112199061427</v>
      </c>
      <c r="E251" s="182">
        <v>1.4303028813631585E-2</v>
      </c>
      <c r="F251" s="189"/>
      <c r="G251" s="205">
        <v>233564362899024.09</v>
      </c>
      <c r="H251" s="88">
        <v>259546032612625.47</v>
      </c>
      <c r="I251" s="84">
        <v>1111.2398714903006</v>
      </c>
      <c r="J251" s="84">
        <v>1.4302467436529199E-2</v>
      </c>
      <c r="K251" s="206">
        <f t="shared" si="12"/>
        <v>-6.4206133772342529E-5</v>
      </c>
      <c r="L251" s="208">
        <f t="shared" si="13"/>
        <v>-5.6137710238539362E-7</v>
      </c>
      <c r="N251" s="194">
        <v>233482383410317.81</v>
      </c>
      <c r="O251" s="151">
        <v>259471592334313.94</v>
      </c>
      <c r="P251" s="82">
        <v>1111.3112199061422</v>
      </c>
      <c r="Q251" s="82">
        <v>1.430302881363138E-2</v>
      </c>
      <c r="R251" s="152">
        <f t="shared" si="14"/>
        <v>-4.0919891992530283E-16</v>
      </c>
      <c r="S251" s="196">
        <f t="shared" si="15"/>
        <v>-2.0469737016526324E-16</v>
      </c>
    </row>
    <row r="252" spans="1:19">
      <c r="A252" s="204">
        <v>20190107</v>
      </c>
      <c r="B252" s="181">
        <v>461131.9428641327</v>
      </c>
      <c r="C252" s="114">
        <v>517839.18275809818</v>
      </c>
      <c r="D252" s="114">
        <v>1122.9740007637545</v>
      </c>
      <c r="E252" s="182">
        <v>1.0494612713976536E-2</v>
      </c>
      <c r="F252" s="189"/>
      <c r="G252" s="205">
        <v>233564362899024.09</v>
      </c>
      <c r="H252" s="88">
        <v>262270069652971.28</v>
      </c>
      <c r="I252" s="84">
        <v>1122.9027682033727</v>
      </c>
      <c r="J252" s="84">
        <v>1.0495390790316765E-2</v>
      </c>
      <c r="K252" s="206">
        <f t="shared" si="12"/>
        <v>-6.3436089391541865E-5</v>
      </c>
      <c r="L252" s="208">
        <f t="shared" si="13"/>
        <v>7.7807634022916683E-7</v>
      </c>
      <c r="N252" s="194">
        <v>233482383410317.81</v>
      </c>
      <c r="O252" s="151">
        <v>262194646206141.41</v>
      </c>
      <c r="P252" s="82">
        <v>1122.9740007637542</v>
      </c>
      <c r="Q252" s="82">
        <v>1.0494612713976744E-2</v>
      </c>
      <c r="R252" s="152">
        <f t="shared" si="14"/>
        <v>-2.0247456778927318E-16</v>
      </c>
      <c r="S252" s="196">
        <f t="shared" si="15"/>
        <v>2.0816681711721685E-16</v>
      </c>
    </row>
    <row r="253" spans="1:19">
      <c r="A253" s="204">
        <v>20190108</v>
      </c>
      <c r="B253" s="181">
        <v>461131.9428641327</v>
      </c>
      <c r="C253" s="114">
        <v>517215.6322844387</v>
      </c>
      <c r="D253" s="114">
        <v>1121.6217837176168</v>
      </c>
      <c r="E253" s="182">
        <v>-1.2041392278164698E-3</v>
      </c>
      <c r="F253" s="189"/>
      <c r="G253" s="205">
        <v>233564362899024.09</v>
      </c>
      <c r="H253" s="88">
        <v>261953946544607</v>
      </c>
      <c r="I253" s="84">
        <v>1121.5492949917898</v>
      </c>
      <c r="J253" s="84">
        <v>-1.2053342906514152E-3</v>
      </c>
      <c r="K253" s="206">
        <f t="shared" si="12"/>
        <v>-6.463267031662076E-5</v>
      </c>
      <c r="L253" s="208">
        <f t="shared" si="13"/>
        <v>-1.195062834945422E-6</v>
      </c>
      <c r="N253" s="194">
        <v>233482383410317.81</v>
      </c>
      <c r="O253" s="151">
        <v>261878927347321.12</v>
      </c>
      <c r="P253" s="82">
        <v>1121.6217837176166</v>
      </c>
      <c r="Q253" s="82">
        <v>-1.20413922781647E-3</v>
      </c>
      <c r="R253" s="152">
        <f t="shared" si="14"/>
        <v>-2.0271866929117743E-16</v>
      </c>
      <c r="S253" s="196">
        <f t="shared" si="15"/>
        <v>0</v>
      </c>
    </row>
    <row r="254" spans="1:19">
      <c r="A254" s="204">
        <v>20190109</v>
      </c>
      <c r="B254" s="181">
        <v>461131.9428641327</v>
      </c>
      <c r="C254" s="114">
        <v>515185.35380610882</v>
      </c>
      <c r="D254" s="114">
        <v>1117.2189690574144</v>
      </c>
      <c r="E254" s="182">
        <v>-3.9254004550529778E-3</v>
      </c>
      <c r="F254" s="189"/>
      <c r="G254" s="205">
        <v>233564362899024.09</v>
      </c>
      <c r="H254" s="88">
        <v>260925673932364.69</v>
      </c>
      <c r="I254" s="84">
        <v>1117.1467714240703</v>
      </c>
      <c r="J254" s="84">
        <v>-3.9253946191921555E-3</v>
      </c>
      <c r="K254" s="206">
        <f t="shared" si="12"/>
        <v>-6.4626811078789879E-5</v>
      </c>
      <c r="L254" s="208">
        <f t="shared" si="13"/>
        <v>5.8358608223674224E-9</v>
      </c>
      <c r="N254" s="194">
        <v>233482383410317.81</v>
      </c>
      <c r="O254" s="151">
        <v>260850947686743.12</v>
      </c>
      <c r="P254" s="82">
        <v>1117.2189690574139</v>
      </c>
      <c r="Q254" s="82">
        <v>-3.9254004550531817E-3</v>
      </c>
      <c r="R254" s="152">
        <f t="shared" si="14"/>
        <v>-4.0703511440566548E-16</v>
      </c>
      <c r="S254" s="196">
        <f t="shared" si="15"/>
        <v>-2.0383000842727483E-16</v>
      </c>
    </row>
    <row r="255" spans="1:19">
      <c r="A255" s="204">
        <v>20190110</v>
      </c>
      <c r="B255" s="181">
        <v>461131.9428641327</v>
      </c>
      <c r="C255" s="114">
        <v>519493.67600837251</v>
      </c>
      <c r="D255" s="114">
        <v>1126.5618963235333</v>
      </c>
      <c r="E255" s="182">
        <v>8.3626643700845001E-3</v>
      </c>
      <c r="F255" s="189"/>
      <c r="G255" s="205">
        <v>233564362899024.09</v>
      </c>
      <c r="H255" s="88">
        <v>263107914311985.25</v>
      </c>
      <c r="I255" s="84">
        <v>1126.4899792342617</v>
      </c>
      <c r="J255" s="84">
        <v>8.3634559479425132E-3</v>
      </c>
      <c r="K255" s="206">
        <f t="shared" si="12"/>
        <v>-6.3841747904895527E-5</v>
      </c>
      <c r="L255" s="208">
        <f t="shared" si="13"/>
        <v>7.9157785801316216E-7</v>
      </c>
      <c r="N255" s="194">
        <v>233482383410317.81</v>
      </c>
      <c r="O255" s="151">
        <v>263032356612865.81</v>
      </c>
      <c r="P255" s="82">
        <v>1126.5618963235329</v>
      </c>
      <c r="Q255" s="82">
        <v>8.3626643700845035E-3</v>
      </c>
      <c r="R255" s="152">
        <f t="shared" si="14"/>
        <v>-4.0365944593945952E-16</v>
      </c>
      <c r="S255" s="196">
        <f t="shared" si="15"/>
        <v>0</v>
      </c>
    </row>
    <row r="256" spans="1:19">
      <c r="A256" s="204">
        <v>20190111</v>
      </c>
      <c r="B256" s="181">
        <v>461131.9428641327</v>
      </c>
      <c r="C256" s="114">
        <v>522921.72114505788</v>
      </c>
      <c r="D256" s="114">
        <v>1133.9958752307273</v>
      </c>
      <c r="E256" s="182">
        <v>6.5988197643238895E-3</v>
      </c>
      <c r="F256" s="189"/>
      <c r="G256" s="205">
        <v>233564362899024.09</v>
      </c>
      <c r="H256" s="88">
        <v>264844172014096.97</v>
      </c>
      <c r="I256" s="84">
        <v>1133.9237233233048</v>
      </c>
      <c r="J256" s="84">
        <v>6.599032593344714E-3</v>
      </c>
      <c r="K256" s="206">
        <f t="shared" si="12"/>
        <v>-6.3630300644060481E-5</v>
      </c>
      <c r="L256" s="208">
        <f t="shared" si="13"/>
        <v>2.1282902082451344E-7</v>
      </c>
      <c r="N256" s="194">
        <v>233482383410317.81</v>
      </c>
      <c r="O256" s="151">
        <v>264768059726339.53</v>
      </c>
      <c r="P256" s="82">
        <v>1133.9958752307271</v>
      </c>
      <c r="Q256" s="82">
        <v>6.5988197643240942E-3</v>
      </c>
      <c r="R256" s="152">
        <f t="shared" si="14"/>
        <v>-2.0050661594952431E-16</v>
      </c>
      <c r="S256" s="196">
        <f t="shared" si="15"/>
        <v>2.0469737016526324E-16</v>
      </c>
    </row>
    <row r="257" spans="1:19">
      <c r="A257" s="204">
        <v>20190114</v>
      </c>
      <c r="B257" s="181">
        <v>461131.9428641327</v>
      </c>
      <c r="C257" s="114">
        <v>516242.44887679443</v>
      </c>
      <c r="D257" s="114">
        <v>1119.5113608273703</v>
      </c>
      <c r="E257" s="182">
        <v>-1.2772986850953006E-2</v>
      </c>
      <c r="F257" s="189"/>
      <c r="G257" s="205">
        <v>233564362899024.09</v>
      </c>
      <c r="H257" s="88">
        <v>261461103746018.06</v>
      </c>
      <c r="I257" s="84">
        <v>1119.4392008298564</v>
      </c>
      <c r="J257" s="84">
        <v>-1.2773806734545701E-2</v>
      </c>
      <c r="K257" s="206">
        <f t="shared" si="12"/>
        <v>-6.4460845627295173E-5</v>
      </c>
      <c r="L257" s="208">
        <f t="shared" si="13"/>
        <v>-8.198835926946646E-7</v>
      </c>
      <c r="N257" s="194">
        <v>233482383410317.81</v>
      </c>
      <c r="O257" s="151">
        <v>261386180780902.69</v>
      </c>
      <c r="P257" s="82">
        <v>1119.51136082737</v>
      </c>
      <c r="Q257" s="82">
        <v>-1.2772986850953008E-2</v>
      </c>
      <c r="R257" s="152">
        <f t="shared" si="14"/>
        <v>-2.0310082005348523E-16</v>
      </c>
      <c r="S257" s="196">
        <f t="shared" si="15"/>
        <v>0</v>
      </c>
    </row>
    <row r="258" spans="1:19">
      <c r="A258" s="204">
        <v>20190115</v>
      </c>
      <c r="B258" s="181">
        <v>461131.9428641327</v>
      </c>
      <c r="C258" s="114">
        <v>521131.10450279404</v>
      </c>
      <c r="D258" s="114">
        <v>1130.1127856508942</v>
      </c>
      <c r="E258" s="182">
        <v>9.469689361338008E-3</v>
      </c>
      <c r="F258" s="189"/>
      <c r="G258" s="205">
        <v>233564362899024.09</v>
      </c>
      <c r="H258" s="88">
        <v>263937220243046.03</v>
      </c>
      <c r="I258" s="84">
        <v>1130.04063191418</v>
      </c>
      <c r="J258" s="84">
        <v>9.4703053783221341E-3</v>
      </c>
      <c r="K258" s="206">
        <f t="shared" si="12"/>
        <v>-6.3850568445470525E-5</v>
      </c>
      <c r="L258" s="208">
        <f t="shared" si="13"/>
        <v>6.1601698412606931E-7</v>
      </c>
      <c r="N258" s="194">
        <v>233482383410317.81</v>
      </c>
      <c r="O258" s="151">
        <v>263861426716244.37</v>
      </c>
      <c r="P258" s="82">
        <v>1130.1127856508942</v>
      </c>
      <c r="Q258" s="82">
        <v>9.4696893613382144E-3</v>
      </c>
      <c r="R258" s="152">
        <f t="shared" si="14"/>
        <v>0</v>
      </c>
      <c r="S258" s="196">
        <f t="shared" si="15"/>
        <v>2.0643209364124004E-16</v>
      </c>
    </row>
    <row r="259" spans="1:19">
      <c r="A259" s="204">
        <v>20190116</v>
      </c>
      <c r="B259" s="181">
        <v>461131.9428641327</v>
      </c>
      <c r="C259" s="114">
        <v>523375.77202356537</v>
      </c>
      <c r="D259" s="114">
        <v>1134.9805193993514</v>
      </c>
      <c r="E259" s="182">
        <v>4.3072990680779848E-3</v>
      </c>
      <c r="F259" s="189"/>
      <c r="G259" s="205">
        <v>233564362899024.09</v>
      </c>
      <c r="H259" s="88">
        <v>265074034406365.09</v>
      </c>
      <c r="I259" s="84">
        <v>1134.9078734282912</v>
      </c>
      <c r="J259" s="84">
        <v>4.3071385016187338E-3</v>
      </c>
      <c r="K259" s="206">
        <f t="shared" si="12"/>
        <v>-6.401045649699875E-5</v>
      </c>
      <c r="L259" s="208">
        <f t="shared" si="13"/>
        <v>-1.6056645925095064E-7</v>
      </c>
      <c r="N259" s="194">
        <v>233482383410317.81</v>
      </c>
      <c r="O259" s="151">
        <v>264997956793640.94</v>
      </c>
      <c r="P259" s="82">
        <v>1134.9805193993509</v>
      </c>
      <c r="Q259" s="82">
        <v>4.3072990680775832E-3</v>
      </c>
      <c r="R259" s="152">
        <f t="shared" si="14"/>
        <v>-4.0066533576023261E-16</v>
      </c>
      <c r="S259" s="196">
        <f t="shared" si="15"/>
        <v>-4.0158848468863084E-16</v>
      </c>
    </row>
    <row r="260" spans="1:19">
      <c r="A260" s="204">
        <v>20190117</v>
      </c>
      <c r="B260" s="181">
        <v>461131.9428641327</v>
      </c>
      <c r="C260" s="114">
        <v>525938.12379972858</v>
      </c>
      <c r="D260" s="114">
        <v>1140.5371758310187</v>
      </c>
      <c r="E260" s="182">
        <v>4.8958165683830168E-3</v>
      </c>
      <c r="F260" s="189"/>
      <c r="G260" s="205">
        <v>233564362899024.09</v>
      </c>
      <c r="H260" s="88">
        <v>266371806679954.56</v>
      </c>
      <c r="I260" s="84">
        <v>1140.4642530809119</v>
      </c>
      <c r="J260" s="84">
        <v>4.8958860738504174E-3</v>
      </c>
      <c r="K260" s="206">
        <f t="shared" si="12"/>
        <v>-6.3941285235139669E-5</v>
      </c>
      <c r="L260" s="208">
        <f t="shared" si="13"/>
        <v>6.9505467400685084E-8</v>
      </c>
      <c r="N260" s="194">
        <v>233482383410317.81</v>
      </c>
      <c r="O260" s="151">
        <v>266295338181098.87</v>
      </c>
      <c r="P260" s="82">
        <v>1140.5371758310184</v>
      </c>
      <c r="Q260" s="82">
        <v>4.8958165683832197E-3</v>
      </c>
      <c r="R260" s="152">
        <f t="shared" si="14"/>
        <v>-1.9935665426912805E-16</v>
      </c>
      <c r="S260" s="196">
        <f t="shared" si="15"/>
        <v>2.0296264668928643E-16</v>
      </c>
    </row>
    <row r="261" spans="1:19">
      <c r="A261" s="204">
        <v>20190118</v>
      </c>
      <c r="B261" s="181">
        <v>461131.9428641327</v>
      </c>
      <c r="C261" s="114">
        <v>533445.56490698643</v>
      </c>
      <c r="D261" s="114">
        <v>1156.8176379057743</v>
      </c>
      <c r="E261" s="182">
        <v>1.4274380896785198E-2</v>
      </c>
      <c r="F261" s="189"/>
      <c r="G261" s="205">
        <v>233564362899024.09</v>
      </c>
      <c r="H261" s="88">
        <v>270174116143203.28</v>
      </c>
      <c r="I261" s="84">
        <v>1156.7437463051954</v>
      </c>
      <c r="J261" s="84">
        <v>1.4274444096169727E-2</v>
      </c>
      <c r="K261" s="206">
        <f t="shared" ref="K261:K324" si="16">(I261-D261)/I261</f>
        <v>-6.3878971306253595E-5</v>
      </c>
      <c r="L261" s="208">
        <f t="shared" si="13"/>
        <v>6.3199384529519231E-8</v>
      </c>
      <c r="N261" s="194">
        <v>233482383410317.81</v>
      </c>
      <c r="O261" s="151">
        <v>270096539269334.12</v>
      </c>
      <c r="P261" s="82">
        <v>1156.8176379057741</v>
      </c>
      <c r="Q261" s="82">
        <v>1.4274380896785201E-2</v>
      </c>
      <c r="R261" s="152">
        <f t="shared" si="14"/>
        <v>-1.965510102827048E-16</v>
      </c>
      <c r="S261" s="196">
        <f t="shared" si="15"/>
        <v>0</v>
      </c>
    </row>
    <row r="262" spans="1:19">
      <c r="A262" s="204">
        <v>20190121</v>
      </c>
      <c r="B262" s="181">
        <v>461131.9428641327</v>
      </c>
      <c r="C262" s="114">
        <v>531567.72457740374</v>
      </c>
      <c r="D262" s="114">
        <v>1152.7453970674596</v>
      </c>
      <c r="E262" s="182">
        <v>-3.520209845422801E-3</v>
      </c>
      <c r="F262" s="189"/>
      <c r="G262" s="205">
        <v>233564362899024.09</v>
      </c>
      <c r="H262" s="88">
        <v>269222899792716.5</v>
      </c>
      <c r="I262" s="84">
        <v>1152.6711372021618</v>
      </c>
      <c r="J262" s="84">
        <v>-3.5207530760741289E-3</v>
      </c>
      <c r="K262" s="206">
        <f t="shared" si="16"/>
        <v>-6.4424156119705358E-5</v>
      </c>
      <c r="L262" s="208">
        <f t="shared" ref="L262:L325" si="17">(J262-E262)</f>
        <v>-5.432306513278827E-7</v>
      </c>
      <c r="N262" s="194">
        <v>233482383410317.81</v>
      </c>
      <c r="O262" s="151">
        <v>269145742772583.56</v>
      </c>
      <c r="P262" s="82">
        <v>1152.7453970674592</v>
      </c>
      <c r="Q262" s="82">
        <v>-3.5202098454229984E-3</v>
      </c>
      <c r="R262" s="152">
        <f t="shared" ref="R262:R325" si="18">(P262-D262)/P262</f>
        <v>-3.9449071064896396E-16</v>
      </c>
      <c r="S262" s="196">
        <f t="shared" ref="S262:S325" si="19">Q262-E262</f>
        <v>-1.9732479539236181E-16</v>
      </c>
    </row>
    <row r="263" spans="1:19">
      <c r="A263" s="204">
        <v>20190122</v>
      </c>
      <c r="B263" s="181">
        <v>461131.9428641327</v>
      </c>
      <c r="C263" s="114">
        <v>529979.88880925509</v>
      </c>
      <c r="D263" s="114">
        <v>1149.3020533721901</v>
      </c>
      <c r="E263" s="182">
        <v>-2.9870808454574966E-3</v>
      </c>
      <c r="F263" s="189"/>
      <c r="G263" s="205">
        <v>233564362899024.09</v>
      </c>
      <c r="H263" s="88">
        <v>268418752663182.41</v>
      </c>
      <c r="I263" s="84">
        <v>1149.2282013040954</v>
      </c>
      <c r="J263" s="84">
        <v>-2.986919501101934E-3</v>
      </c>
      <c r="K263" s="206">
        <f t="shared" si="16"/>
        <v>-6.4262317972150064E-5</v>
      </c>
      <c r="L263" s="208">
        <f t="shared" si="17"/>
        <v>1.6134435556255239E-7</v>
      </c>
      <c r="N263" s="194">
        <v>233482383410317.81</v>
      </c>
      <c r="O263" s="151">
        <v>268341782679711.12</v>
      </c>
      <c r="P263" s="82">
        <v>1149.3020533721897</v>
      </c>
      <c r="Q263" s="82">
        <v>-2.9870808454574974E-3</v>
      </c>
      <c r="R263" s="152">
        <f t="shared" si="18"/>
        <v>-3.9567261674351054E-16</v>
      </c>
      <c r="S263" s="196">
        <f t="shared" si="19"/>
        <v>0</v>
      </c>
    </row>
    <row r="264" spans="1:19">
      <c r="A264" s="204">
        <v>20190123</v>
      </c>
      <c r="B264" s="181">
        <v>461131.9428641327</v>
      </c>
      <c r="C264" s="114">
        <v>527206.32549928688</v>
      </c>
      <c r="D264" s="114">
        <v>1143.2873685235513</v>
      </c>
      <c r="E264" s="182">
        <v>-5.2333369030282345E-3</v>
      </c>
      <c r="F264" s="189"/>
      <c r="G264" s="205">
        <v>233564362899024.09</v>
      </c>
      <c r="H264" s="88">
        <v>267013994313012.25</v>
      </c>
      <c r="I264" s="84">
        <v>1143.2137634303797</v>
      </c>
      <c r="J264" s="84">
        <v>-5.2334583043565667E-3</v>
      </c>
      <c r="K264" s="206">
        <f t="shared" si="16"/>
        <v>-6.4384365834411849E-5</v>
      </c>
      <c r="L264" s="208">
        <f t="shared" si="17"/>
        <v>-1.214013283321741E-7</v>
      </c>
      <c r="N264" s="194">
        <v>233482383410317.81</v>
      </c>
      <c r="O264" s="151">
        <v>266937459725789.06</v>
      </c>
      <c r="P264" s="82">
        <v>1143.2873685235509</v>
      </c>
      <c r="Q264" s="82">
        <v>-5.2333369030282363E-3</v>
      </c>
      <c r="R264" s="152">
        <f t="shared" si="18"/>
        <v>-3.9775419846869115E-16</v>
      </c>
      <c r="S264" s="196">
        <f t="shared" si="19"/>
        <v>0</v>
      </c>
    </row>
    <row r="265" spans="1:19">
      <c r="A265" s="173">
        <v>20190124</v>
      </c>
      <c r="B265" s="181">
        <v>461131.9428641327</v>
      </c>
      <c r="C265" s="114">
        <v>540644.8992703628</v>
      </c>
      <c r="D265" s="114">
        <v>1172.4299468658967</v>
      </c>
      <c r="E265" s="182">
        <v>2.5490160343484135E-2</v>
      </c>
      <c r="F265" s="189"/>
      <c r="G265" s="194">
        <v>233564362899024.09</v>
      </c>
      <c r="H265" s="151">
        <v>273820345944536.44</v>
      </c>
      <c r="I265" s="82">
        <v>1172.3549883460435</v>
      </c>
      <c r="J265" s="82">
        <v>2.549061763236761E-2</v>
      </c>
      <c r="K265" s="152">
        <f t="shared" si="16"/>
        <v>-6.3938415069122746E-5</v>
      </c>
      <c r="L265" s="196">
        <f t="shared" si="17"/>
        <v>4.5728888347501551E-7</v>
      </c>
      <c r="N265" s="194">
        <v>233482383410317.81</v>
      </c>
      <c r="O265" s="151">
        <v>273741738375881.75</v>
      </c>
      <c r="P265" s="82">
        <v>1172.4299468658962</v>
      </c>
      <c r="Q265" s="82">
        <v>2.5490160343484145E-2</v>
      </c>
      <c r="R265" s="152">
        <f t="shared" si="18"/>
        <v>-3.8786739634387608E-16</v>
      </c>
      <c r="S265" s="196">
        <f t="shared" si="19"/>
        <v>0</v>
      </c>
    </row>
    <row r="266" spans="1:19">
      <c r="A266" s="173">
        <v>20190125</v>
      </c>
      <c r="B266" s="181">
        <v>461131.9428641327</v>
      </c>
      <c r="C266" s="114">
        <v>547847.83883212158</v>
      </c>
      <c r="D266" s="114">
        <v>1188.0500739753325</v>
      </c>
      <c r="E266" s="182">
        <v>1.3322866028107699E-2</v>
      </c>
      <c r="F266" s="189"/>
      <c r="G266" s="194">
        <v>233564362899024.09</v>
      </c>
      <c r="H266" s="151">
        <v>277468443264640.69</v>
      </c>
      <c r="I266" s="82">
        <v>1187.9742261219767</v>
      </c>
      <c r="J266" s="82">
        <v>1.3322959283833338E-2</v>
      </c>
      <c r="K266" s="152">
        <f t="shared" si="16"/>
        <v>-6.3846379566121872E-5</v>
      </c>
      <c r="L266" s="196">
        <f t="shared" si="17"/>
        <v>9.3255725638202724E-8</v>
      </c>
      <c r="N266" s="194">
        <v>233482383410317.81</v>
      </c>
      <c r="O266" s="151">
        <v>277388762882564.94</v>
      </c>
      <c r="P266" s="82">
        <v>1188.0500739753322</v>
      </c>
      <c r="Q266" s="82">
        <v>1.3322866028107899E-2</v>
      </c>
      <c r="R266" s="152">
        <f t="shared" si="18"/>
        <v>-1.913839159004615E-16</v>
      </c>
      <c r="S266" s="196">
        <f t="shared" si="19"/>
        <v>1.9949319973733282E-16</v>
      </c>
    </row>
    <row r="267" spans="1:19">
      <c r="A267" s="173">
        <v>20190128</v>
      </c>
      <c r="B267" s="181">
        <v>461131.9428641327</v>
      </c>
      <c r="C267" s="114">
        <v>551946.17000378063</v>
      </c>
      <c r="D267" s="114">
        <v>1196.937619579317</v>
      </c>
      <c r="E267" s="182">
        <v>7.4807836796356242E-3</v>
      </c>
      <c r="F267" s="189"/>
      <c r="G267" s="194">
        <v>233564362899024.09</v>
      </c>
      <c r="H267" s="151">
        <v>279544211664054.22</v>
      </c>
      <c r="I267" s="82">
        <v>1196.8615768018874</v>
      </c>
      <c r="J267" s="82">
        <v>7.4810972195268628E-3</v>
      </c>
      <c r="K267" s="152">
        <f t="shared" si="16"/>
        <v>-6.3535148010025481E-5</v>
      </c>
      <c r="L267" s="196">
        <f t="shared" si="17"/>
        <v>3.1353989123853593E-7</v>
      </c>
      <c r="N267" s="194">
        <v>233482383410317.81</v>
      </c>
      <c r="O267" s="151">
        <v>279463848212851.19</v>
      </c>
      <c r="P267" s="82">
        <v>1196.9376195793168</v>
      </c>
      <c r="Q267" s="82">
        <v>7.480783679635626E-3</v>
      </c>
      <c r="R267" s="152">
        <f t="shared" si="18"/>
        <v>-1.8996284495022075E-16</v>
      </c>
      <c r="S267" s="196">
        <f t="shared" si="19"/>
        <v>0</v>
      </c>
    </row>
    <row r="268" spans="1:19">
      <c r="A268" s="204">
        <v>20190129</v>
      </c>
      <c r="B268" s="181">
        <v>461131.9428641327</v>
      </c>
      <c r="C268" s="114">
        <v>557105.04059158568</v>
      </c>
      <c r="D268" s="114">
        <v>1208.1250262806677</v>
      </c>
      <c r="E268" s="182">
        <v>9.3466915220550128E-3</v>
      </c>
      <c r="F268" s="189"/>
      <c r="G268" s="205">
        <v>233564362899024.09</v>
      </c>
      <c r="H268" s="88">
        <v>282156970588310.94</v>
      </c>
      <c r="I268" s="84">
        <v>1208.0480390336545</v>
      </c>
      <c r="J268" s="84">
        <v>9.3464962436660866E-3</v>
      </c>
      <c r="K268" s="206">
        <f t="shared" si="16"/>
        <v>-6.3728630423344113E-5</v>
      </c>
      <c r="L268" s="196">
        <f t="shared" si="17"/>
        <v>-1.9527838892620386E-7</v>
      </c>
      <c r="N268" s="194">
        <v>233482383410317.81</v>
      </c>
      <c r="O268" s="151">
        <v>282075910593663</v>
      </c>
      <c r="P268" s="82">
        <v>1208.125026280667</v>
      </c>
      <c r="Q268" s="82">
        <v>9.3466915220546346E-3</v>
      </c>
      <c r="R268" s="152">
        <f t="shared" si="18"/>
        <v>-5.6461128731822858E-16</v>
      </c>
      <c r="S268" s="196">
        <f t="shared" si="19"/>
        <v>-3.7816971776294395E-16</v>
      </c>
    </row>
    <row r="269" spans="1:19">
      <c r="A269" s="204">
        <v>20190130</v>
      </c>
      <c r="B269" s="181">
        <v>461131.9428641327</v>
      </c>
      <c r="C269" s="114">
        <v>565719.97248211433</v>
      </c>
      <c r="D269" s="114">
        <v>1226.8071670949007</v>
      </c>
      <c r="E269" s="182">
        <v>1.5463747880256893E-2</v>
      </c>
      <c r="F269" s="189"/>
      <c r="G269" s="205">
        <v>233564362899024.09</v>
      </c>
      <c r="H269" s="88">
        <v>286520145321914.31</v>
      </c>
      <c r="I269" s="84">
        <v>1226.728862937812</v>
      </c>
      <c r="J269" s="84">
        <v>1.5463643249734257E-2</v>
      </c>
      <c r="K269" s="206">
        <f t="shared" si="16"/>
        <v>-6.3831674182017741E-5</v>
      </c>
      <c r="L269" s="196">
        <f t="shared" si="17"/>
        <v>-1.0463052263660899E-7</v>
      </c>
      <c r="N269" s="194">
        <v>233482383410317.81</v>
      </c>
      <c r="O269" s="151">
        <v>286437861358177.44</v>
      </c>
      <c r="P269" s="82">
        <v>1226.8071670949007</v>
      </c>
      <c r="Q269" s="82">
        <v>1.5463747880257468E-2</v>
      </c>
      <c r="R269" s="152">
        <f t="shared" si="18"/>
        <v>0</v>
      </c>
      <c r="S269" s="196">
        <f t="shared" si="19"/>
        <v>5.7419347054832315E-16</v>
      </c>
    </row>
    <row r="270" spans="1:19">
      <c r="A270" s="204">
        <v>20190131</v>
      </c>
      <c r="B270" s="181">
        <v>461131.9428641327</v>
      </c>
      <c r="C270" s="114">
        <v>568674.94924955373</v>
      </c>
      <c r="D270" s="114">
        <v>1233.2152609456234</v>
      </c>
      <c r="E270" s="182">
        <v>5.2233912733793183E-3</v>
      </c>
      <c r="F270" s="189"/>
      <c r="G270" s="205">
        <v>233564362899024.09</v>
      </c>
      <c r="H270" s="88">
        <v>288016565594703</v>
      </c>
      <c r="I270" s="84">
        <v>1233.1357490492674</v>
      </c>
      <c r="J270" s="84">
        <v>5.2227401710529166E-3</v>
      </c>
      <c r="K270" s="206">
        <f t="shared" si="16"/>
        <v>-6.4479434983014076E-5</v>
      </c>
      <c r="L270" s="196">
        <f t="shared" si="17"/>
        <v>-6.5110232640164245E-7</v>
      </c>
      <c r="N270" s="194">
        <v>233482383410317.81</v>
      </c>
      <c r="O270" s="151">
        <v>287934038383561.12</v>
      </c>
      <c r="P270" s="82">
        <v>1233.2152609456232</v>
      </c>
      <c r="Q270" s="82">
        <v>5.2233912733791327E-3</v>
      </c>
      <c r="R270" s="152">
        <f t="shared" si="18"/>
        <v>-1.843746851371942E-16</v>
      </c>
      <c r="S270" s="196">
        <f t="shared" si="19"/>
        <v>-1.8561541192951836E-16</v>
      </c>
    </row>
    <row r="271" spans="1:19">
      <c r="A271" s="204">
        <v>20190201</v>
      </c>
      <c r="B271" s="181">
        <v>461131.9428641327</v>
      </c>
      <c r="C271" s="114">
        <v>568540.81195915851</v>
      </c>
      <c r="D271" s="114">
        <v>1232.9243739392668</v>
      </c>
      <c r="E271" s="182">
        <v>-2.3587691100539847E-4</v>
      </c>
      <c r="F271" s="189"/>
      <c r="G271" s="205">
        <v>233564362899024.09</v>
      </c>
      <c r="H271" s="88">
        <v>287948630889779</v>
      </c>
      <c r="I271" s="84">
        <v>1232.844888302873</v>
      </c>
      <c r="J271" s="84">
        <v>-2.3587082494255069E-4</v>
      </c>
      <c r="K271" s="206">
        <f t="shared" si="16"/>
        <v>-6.4473347091784477E-5</v>
      </c>
      <c r="L271" s="196">
        <f t="shared" si="17"/>
        <v>6.08606284777948E-9</v>
      </c>
      <c r="N271" s="194">
        <v>233482383410317.81</v>
      </c>
      <c r="O271" s="151">
        <v>287866121392013.87</v>
      </c>
      <c r="P271" s="82">
        <v>1232.9243739392666</v>
      </c>
      <c r="Q271" s="82">
        <v>-2.3587691100539849E-4</v>
      </c>
      <c r="R271" s="152">
        <f t="shared" si="18"/>
        <v>-1.8441818512903566E-16</v>
      </c>
      <c r="S271" s="196">
        <f t="shared" si="19"/>
        <v>0</v>
      </c>
    </row>
    <row r="272" spans="1:19">
      <c r="A272" s="204">
        <v>20190207</v>
      </c>
      <c r="B272" s="181">
        <v>461131.9428641327</v>
      </c>
      <c r="C272" s="114">
        <v>573941.28101313114</v>
      </c>
      <c r="D272" s="114">
        <v>1244.6357054519565</v>
      </c>
      <c r="E272" s="182">
        <v>9.4988239021272947E-3</v>
      </c>
      <c r="F272" s="189"/>
      <c r="G272" s="205">
        <v>233564362899024.09</v>
      </c>
      <c r="H272" s="88">
        <v>290683970551860.38</v>
      </c>
      <c r="I272" s="84">
        <v>1244.5561769092767</v>
      </c>
      <c r="J272" s="84">
        <v>9.499401520434117E-3</v>
      </c>
      <c r="K272" s="206">
        <f t="shared" si="16"/>
        <v>-6.3901127289635507E-5</v>
      </c>
      <c r="L272" s="196">
        <f t="shared" si="17"/>
        <v>5.7761830682227788E-7</v>
      </c>
      <c r="N272" s="194">
        <v>233482383410317.81</v>
      </c>
      <c r="O272" s="151">
        <v>290600510986505</v>
      </c>
      <c r="P272" s="82">
        <v>1244.635705451956</v>
      </c>
      <c r="Q272" s="82">
        <v>9.4988239021271126E-3</v>
      </c>
      <c r="R272" s="152">
        <f t="shared" si="18"/>
        <v>-3.6536582463005497E-16</v>
      </c>
      <c r="S272" s="196">
        <f t="shared" si="19"/>
        <v>-1.8214596497756474E-16</v>
      </c>
    </row>
    <row r="273" spans="1:19">
      <c r="A273" s="204">
        <v>20190208</v>
      </c>
      <c r="B273" s="181">
        <v>461131.9428641327</v>
      </c>
      <c r="C273" s="114">
        <v>568515.25589907705</v>
      </c>
      <c r="D273" s="114">
        <v>1232.8689536621055</v>
      </c>
      <c r="E273" s="182">
        <v>-9.4539725465920404E-3</v>
      </c>
      <c r="F273" s="189"/>
      <c r="G273" s="205">
        <v>233564362899024.09</v>
      </c>
      <c r="H273" s="88">
        <v>287935696267228.94</v>
      </c>
      <c r="I273" s="84">
        <v>1232.7895090387183</v>
      </c>
      <c r="J273" s="84">
        <v>-9.4545092370034219E-3</v>
      </c>
      <c r="K273" s="206">
        <f t="shared" si="16"/>
        <v>-6.4442974899370573E-5</v>
      </c>
      <c r="L273" s="196">
        <f t="shared" si="17"/>
        <v>-5.3669041138147688E-7</v>
      </c>
      <c r="N273" s="194">
        <v>233482383410317.81</v>
      </c>
      <c r="O273" s="151">
        <v>287853181733612.94</v>
      </c>
      <c r="P273" s="82">
        <v>1232.868953662105</v>
      </c>
      <c r="Q273" s="82">
        <v>-9.4539725465920439E-3</v>
      </c>
      <c r="R273" s="152">
        <f t="shared" si="18"/>
        <v>-3.6885295029588174E-16</v>
      </c>
      <c r="S273" s="196">
        <f t="shared" si="19"/>
        <v>0</v>
      </c>
    </row>
    <row r="274" spans="1:19">
      <c r="A274" s="204">
        <v>20190211</v>
      </c>
      <c r="B274" s="181">
        <v>461131.9428641327</v>
      </c>
      <c r="C274" s="114">
        <v>568134.34778052568</v>
      </c>
      <c r="D274" s="114">
        <v>1232.0429251805704</v>
      </c>
      <c r="E274" s="182">
        <v>-6.7000509590372517E-4</v>
      </c>
      <c r="F274" s="189"/>
      <c r="G274" s="205">
        <v>233564362899024.09</v>
      </c>
      <c r="H274" s="88">
        <v>287742807381314.87</v>
      </c>
      <c r="I274" s="84">
        <v>1231.9636600799136</v>
      </c>
      <c r="J274" s="84">
        <v>-6.6990264984384236E-4</v>
      </c>
      <c r="K274" s="206">
        <f t="shared" si="16"/>
        <v>-6.4340453558240889E-5</v>
      </c>
      <c r="L274" s="196">
        <f t="shared" si="17"/>
        <v>1.0244605988280354E-7</v>
      </c>
      <c r="N274" s="194">
        <v>233482383410317.81</v>
      </c>
      <c r="O274" s="151">
        <v>287660318634979.31</v>
      </c>
      <c r="P274" s="82">
        <v>1232.0429251805697</v>
      </c>
      <c r="Q274" s="82">
        <v>-6.7000509590390981E-4</v>
      </c>
      <c r="R274" s="152">
        <f t="shared" si="18"/>
        <v>-5.5365037401576227E-16</v>
      </c>
      <c r="S274" s="196">
        <f t="shared" si="19"/>
        <v>-1.8463962997428141E-16</v>
      </c>
    </row>
    <row r="275" spans="1:19">
      <c r="A275" s="204">
        <v>20190212</v>
      </c>
      <c r="B275" s="181">
        <v>461131.9428641327</v>
      </c>
      <c r="C275" s="114">
        <v>565939.65195910656</v>
      </c>
      <c r="D275" s="114">
        <v>1227.2835588964053</v>
      </c>
      <c r="E275" s="182">
        <v>-3.8629873902059739E-3</v>
      </c>
      <c r="F275" s="189"/>
      <c r="G275" s="205">
        <v>233564362899024.09</v>
      </c>
      <c r="H275" s="88">
        <v>286631382055878.12</v>
      </c>
      <c r="I275" s="84">
        <v>1227.2051202425787</v>
      </c>
      <c r="J275" s="84">
        <v>-3.8625650995470062E-3</v>
      </c>
      <c r="K275" s="206">
        <f t="shared" si="16"/>
        <v>-6.3916498173628003E-5</v>
      </c>
      <c r="L275" s="196">
        <f t="shared" si="17"/>
        <v>4.2229065896773679E-7</v>
      </c>
      <c r="N275" s="194">
        <v>233482383410317.81</v>
      </c>
      <c r="O275" s="151">
        <v>286549090451429.81</v>
      </c>
      <c r="P275" s="82">
        <v>1227.2835588964051</v>
      </c>
      <c r="Q275" s="82">
        <v>-3.862987390205607E-3</v>
      </c>
      <c r="R275" s="152">
        <f t="shared" si="18"/>
        <v>-1.8526580413713881E-16</v>
      </c>
      <c r="S275" s="196">
        <f t="shared" si="19"/>
        <v>3.668940151690947E-16</v>
      </c>
    </row>
    <row r="276" spans="1:19">
      <c r="A276" s="204">
        <v>20190213</v>
      </c>
      <c r="B276" s="181">
        <v>461131.9428641327</v>
      </c>
      <c r="C276" s="114">
        <v>569236.42949664523</v>
      </c>
      <c r="D276" s="114">
        <v>1234.4328739429016</v>
      </c>
      <c r="E276" s="182">
        <v>5.8253164027757378E-3</v>
      </c>
      <c r="F276" s="189"/>
      <c r="G276" s="205">
        <v>233564362899024.09</v>
      </c>
      <c r="H276" s="88">
        <v>288300943491500.5</v>
      </c>
      <c r="I276" s="84">
        <v>1234.3533059285267</v>
      </c>
      <c r="J276" s="84">
        <v>5.824768466199848E-3</v>
      </c>
      <c r="K276" s="206">
        <f t="shared" si="16"/>
        <v>-6.4461296447896292E-5</v>
      </c>
      <c r="L276" s="196">
        <f t="shared" si="17"/>
        <v>-5.4793657588980693E-7</v>
      </c>
      <c r="N276" s="194">
        <v>233482383410317.81</v>
      </c>
      <c r="O276" s="151">
        <v>288218329568237</v>
      </c>
      <c r="P276" s="82">
        <v>1234.4328739429013</v>
      </c>
      <c r="Q276" s="82">
        <v>5.8253164027757386E-3</v>
      </c>
      <c r="R276" s="152">
        <f t="shared" si="18"/>
        <v>-1.8419282266598906E-16</v>
      </c>
      <c r="S276" s="196">
        <f t="shared" si="19"/>
        <v>0</v>
      </c>
    </row>
    <row r="277" spans="1:19">
      <c r="A277" s="204">
        <v>20190214</v>
      </c>
      <c r="B277" s="181">
        <v>461131.9428641327</v>
      </c>
      <c r="C277" s="114">
        <v>571632.37707329891</v>
      </c>
      <c r="D277" s="114">
        <v>1239.6286701000106</v>
      </c>
      <c r="E277" s="182">
        <v>4.2090552404952996E-3</v>
      </c>
      <c r="F277" s="189"/>
      <c r="G277" s="205">
        <v>233564362899024.09</v>
      </c>
      <c r="H277" s="88">
        <v>289514560142222.25</v>
      </c>
      <c r="I277" s="84">
        <v>1239.5493753787555</v>
      </c>
      <c r="J277" s="84">
        <v>4.2095479675652147E-3</v>
      </c>
      <c r="K277" s="206">
        <f t="shared" si="16"/>
        <v>-6.3970603212865656E-5</v>
      </c>
      <c r="L277" s="196">
        <f t="shared" si="17"/>
        <v>4.9272706991506515E-7</v>
      </c>
      <c r="N277" s="194">
        <v>233482383410317.81</v>
      </c>
      <c r="O277" s="151">
        <v>289431456438713</v>
      </c>
      <c r="P277" s="82">
        <v>1239.6286701000104</v>
      </c>
      <c r="Q277" s="82">
        <v>4.2090552404953005E-3</v>
      </c>
      <c r="R277" s="152">
        <f t="shared" si="18"/>
        <v>-1.8342079441006157E-16</v>
      </c>
      <c r="S277" s="196">
        <f t="shared" si="19"/>
        <v>0</v>
      </c>
    </row>
    <row r="278" spans="1:19">
      <c r="A278" s="204">
        <v>20190215</v>
      </c>
      <c r="B278" s="181">
        <v>461131.9428641327</v>
      </c>
      <c r="C278" s="114">
        <v>568414.47370621574</v>
      </c>
      <c r="D278" s="114">
        <v>1232.6503997440329</v>
      </c>
      <c r="E278" s="182">
        <v>-5.6293231386901248E-3</v>
      </c>
      <c r="F278" s="189"/>
      <c r="G278" s="205">
        <v>233564362899024.09</v>
      </c>
      <c r="H278" s="88">
        <v>287884606313086.75</v>
      </c>
      <c r="I278" s="84">
        <v>1232.5707686730732</v>
      </c>
      <c r="J278" s="84">
        <v>-5.6299545982586774E-3</v>
      </c>
      <c r="K278" s="206">
        <f t="shared" si="16"/>
        <v>-6.4605678621987932E-5</v>
      </c>
      <c r="L278" s="196">
        <f t="shared" si="17"/>
        <v>-6.3145956855255314E-7</v>
      </c>
      <c r="N278" s="194">
        <v>233482383410317.81</v>
      </c>
      <c r="O278" s="151">
        <v>287802153243917.75</v>
      </c>
      <c r="P278" s="82">
        <v>1232.6503997440325</v>
      </c>
      <c r="Q278" s="82">
        <v>-5.6293231386903087E-3</v>
      </c>
      <c r="R278" s="152">
        <f t="shared" si="18"/>
        <v>-3.6891834942080515E-16</v>
      </c>
      <c r="S278" s="196">
        <f t="shared" si="19"/>
        <v>-1.8388068845354155E-16</v>
      </c>
    </row>
    <row r="279" spans="1:19">
      <c r="A279" s="204">
        <v>20190218</v>
      </c>
      <c r="B279" s="181">
        <v>461131.9428641327</v>
      </c>
      <c r="C279" s="114">
        <v>567356.8307785975</v>
      </c>
      <c r="D279" s="114">
        <v>1230.3568199042822</v>
      </c>
      <c r="E279" s="182">
        <v>-1.8606896490902585E-3</v>
      </c>
      <c r="F279" s="189"/>
      <c r="G279" s="205">
        <v>233564362899024.09</v>
      </c>
      <c r="H279" s="88">
        <v>287349197190496</v>
      </c>
      <c r="I279" s="84">
        <v>1230.2784278555564</v>
      </c>
      <c r="J279" s="84">
        <v>-1.8598046260537337E-3</v>
      </c>
      <c r="K279" s="206">
        <f t="shared" si="16"/>
        <v>-6.3718949264588256E-5</v>
      </c>
      <c r="L279" s="196">
        <f t="shared" si="17"/>
        <v>8.8502303652489289E-7</v>
      </c>
      <c r="N279" s="194">
        <v>233482383410317.81</v>
      </c>
      <c r="O279" s="151">
        <v>287266642756390.94</v>
      </c>
      <c r="P279" s="82">
        <v>1230.356819904282</v>
      </c>
      <c r="Q279" s="82">
        <v>-1.8606896490900747E-3</v>
      </c>
      <c r="R279" s="152">
        <f t="shared" si="18"/>
        <v>-1.8480303580624768E-16</v>
      </c>
      <c r="S279" s="196">
        <f t="shared" si="19"/>
        <v>1.8388068845354155E-16</v>
      </c>
    </row>
    <row r="280" spans="1:19">
      <c r="A280" s="204">
        <v>20190219</v>
      </c>
      <c r="B280" s="181">
        <v>461131.9428641327</v>
      </c>
      <c r="C280" s="114">
        <v>572977.42072697647</v>
      </c>
      <c r="D280" s="114">
        <v>1242.5455004660082</v>
      </c>
      <c r="E280" s="182">
        <v>9.9066225053917288E-3</v>
      </c>
      <c r="F280" s="189"/>
      <c r="G280" s="205">
        <v>233564362899024.09</v>
      </c>
      <c r="H280" s="88">
        <v>290195891350921.87</v>
      </c>
      <c r="I280" s="84">
        <v>1242.4664779719888</v>
      </c>
      <c r="J280" s="84">
        <v>9.9067413038175425E-3</v>
      </c>
      <c r="K280" s="206">
        <f t="shared" si="16"/>
        <v>-6.3601308703667395E-5</v>
      </c>
      <c r="L280" s="196">
        <f t="shared" si="17"/>
        <v>1.1879842581365152E-7</v>
      </c>
      <c r="N280" s="194">
        <v>233482383410317.81</v>
      </c>
      <c r="O280" s="151">
        <v>290112484944569.69</v>
      </c>
      <c r="P280" s="82">
        <v>1242.545500466008</v>
      </c>
      <c r="Q280" s="82">
        <v>9.9066225053917305E-3</v>
      </c>
      <c r="R280" s="152">
        <f t="shared" si="18"/>
        <v>-1.8299022076693139E-16</v>
      </c>
      <c r="S280" s="196">
        <f t="shared" si="19"/>
        <v>0</v>
      </c>
    </row>
    <row r="281" spans="1:19">
      <c r="A281" s="204">
        <v>20190220</v>
      </c>
      <c r="B281" s="181">
        <v>461131.9428641327</v>
      </c>
      <c r="C281" s="114">
        <v>578166.96702390898</v>
      </c>
      <c r="D281" s="114">
        <v>1253.7994297962987</v>
      </c>
      <c r="E281" s="182">
        <v>9.0571567206752315E-3</v>
      </c>
      <c r="F281" s="189"/>
      <c r="G281" s="205">
        <v>246741026849186</v>
      </c>
      <c r="H281" s="88">
        <v>309343793937981.94</v>
      </c>
      <c r="I281" s="84">
        <v>1253.7185156770067</v>
      </c>
      <c r="J281" s="84">
        <v>9.056210291793208E-3</v>
      </c>
      <c r="K281" s="206">
        <f t="shared" si="16"/>
        <v>-6.4539303105253556E-5</v>
      </c>
      <c r="L281" s="196">
        <f t="shared" si="17"/>
        <v>-9.4642888202357833E-7</v>
      </c>
      <c r="N281" s="194">
        <v>246656336931384.97</v>
      </c>
      <c r="O281" s="151">
        <v>309257574600214.19</v>
      </c>
      <c r="P281" s="82">
        <v>1253.7994297962987</v>
      </c>
      <c r="Q281" s="82">
        <v>9.0571567206754154E-3</v>
      </c>
      <c r="R281" s="152">
        <f t="shared" si="18"/>
        <v>0</v>
      </c>
      <c r="S281" s="196">
        <f t="shared" si="19"/>
        <v>1.8388068845354155E-16</v>
      </c>
    </row>
    <row r="282" spans="1:19">
      <c r="A282" s="204">
        <v>20190221</v>
      </c>
      <c r="B282" s="181">
        <v>461131.9428641327</v>
      </c>
      <c r="C282" s="114">
        <v>574175.65813123097</v>
      </c>
      <c r="D282" s="114">
        <v>1245.1439702159287</v>
      </c>
      <c r="E282" s="182">
        <v>-6.903384524410125E-3</v>
      </c>
      <c r="F282" s="189"/>
      <c r="G282" s="205">
        <v>246741026849186</v>
      </c>
      <c r="H282" s="88">
        <v>307208393806601.12</v>
      </c>
      <c r="I282" s="84">
        <v>1245.0640970801107</v>
      </c>
      <c r="J282" s="84">
        <v>-6.9029997472938465E-3</v>
      </c>
      <c r="K282" s="206">
        <f t="shared" si="16"/>
        <v>-6.4151826404158704E-5</v>
      </c>
      <c r="L282" s="196">
        <f t="shared" si="17"/>
        <v>3.8477711627842026E-7</v>
      </c>
      <c r="N282" s="194">
        <v>246656336931384.97</v>
      </c>
      <c r="O282" s="151">
        <v>307122650645662.37</v>
      </c>
      <c r="P282" s="82">
        <v>1245.1439702159284</v>
      </c>
      <c r="Q282" s="82">
        <v>-6.9033845244103062E-3</v>
      </c>
      <c r="R282" s="152">
        <f t="shared" si="18"/>
        <v>-1.826083415910545E-16</v>
      </c>
      <c r="S282" s="196">
        <f t="shared" si="19"/>
        <v>-1.8127860323957634E-16</v>
      </c>
    </row>
    <row r="283" spans="1:19">
      <c r="A283" s="204">
        <v>20190222</v>
      </c>
      <c r="B283" s="181">
        <v>461131.9428641327</v>
      </c>
      <c r="C283" s="114">
        <v>574173.12838870171</v>
      </c>
      <c r="D283" s="114">
        <v>1245.1384842751509</v>
      </c>
      <c r="E283" s="214">
        <v>-4.4058686457481454E-6</v>
      </c>
      <c r="F283" s="190"/>
      <c r="G283" s="205">
        <v>246741026849186</v>
      </c>
      <c r="H283" s="88">
        <v>307207177656122.94</v>
      </c>
      <c r="I283" s="84">
        <v>1245.0591682261875</v>
      </c>
      <c r="J283" s="209">
        <v>-3.9587150049815186E-6</v>
      </c>
      <c r="K283" s="206">
        <f t="shared" si="16"/>
        <v>-6.3704642307394946E-5</v>
      </c>
      <c r="L283" s="196">
        <f t="shared" si="17"/>
        <v>4.4715364076662676E-7</v>
      </c>
      <c r="N283" s="194">
        <v>246656336931384.97</v>
      </c>
      <c r="O283" s="151">
        <v>307121297503605.56</v>
      </c>
      <c r="P283" s="82">
        <v>1245.1384842751506</v>
      </c>
      <c r="Q283" s="82">
        <v>-4.4058686457481462E-6</v>
      </c>
      <c r="R283" s="152">
        <f t="shared" si="18"/>
        <v>-1.8260914614296593E-16</v>
      </c>
      <c r="S283" s="196">
        <f t="shared" si="19"/>
        <v>0</v>
      </c>
    </row>
    <row r="284" spans="1:19">
      <c r="A284" s="204">
        <v>20190225</v>
      </c>
      <c r="B284" s="181">
        <v>461131.9428641327</v>
      </c>
      <c r="C284" s="114">
        <v>571898.08286226599</v>
      </c>
      <c r="D284" s="114">
        <v>1240.2048734905559</v>
      </c>
      <c r="E284" s="182">
        <v>-3.9622988502094562E-3</v>
      </c>
      <c r="F284" s="189"/>
      <c r="G284" s="205">
        <v>246741026849186</v>
      </c>
      <c r="H284" s="88">
        <v>305989882541833.5</v>
      </c>
      <c r="I284" s="84">
        <v>1240.1256752848881</v>
      </c>
      <c r="J284" s="84">
        <v>-3.9624566182891105E-3</v>
      </c>
      <c r="K284" s="206">
        <f t="shared" si="16"/>
        <v>-6.3863048113743941E-5</v>
      </c>
      <c r="L284" s="196">
        <f t="shared" si="17"/>
        <v>-1.5776807965432738E-7</v>
      </c>
      <c r="N284" s="194">
        <v>246656336931384.97</v>
      </c>
      <c r="O284" s="151">
        <v>305904391139632.19</v>
      </c>
      <c r="P284" s="82">
        <v>1240.2048734905557</v>
      </c>
      <c r="Q284" s="82">
        <v>-3.962298850209457E-3</v>
      </c>
      <c r="R284" s="152">
        <f t="shared" si="18"/>
        <v>-1.8333557648688238E-16</v>
      </c>
      <c r="S284" s="196">
        <f t="shared" si="19"/>
        <v>0</v>
      </c>
    </row>
    <row r="285" spans="1:19">
      <c r="A285" s="204">
        <v>20190226</v>
      </c>
      <c r="B285" s="181">
        <v>461131.9428641327</v>
      </c>
      <c r="C285" s="114">
        <v>569215.11944909161</v>
      </c>
      <c r="D285" s="114">
        <v>1234.3866614696965</v>
      </c>
      <c r="E285" s="182">
        <v>-4.691331364054422E-3</v>
      </c>
      <c r="F285" s="189"/>
      <c r="G285" s="205">
        <v>246741026849186</v>
      </c>
      <c r="H285" s="88">
        <v>304554367085891.87</v>
      </c>
      <c r="I285" s="84">
        <v>1234.3077718973861</v>
      </c>
      <c r="J285" s="84">
        <v>-4.6913820941296208E-3</v>
      </c>
      <c r="K285" s="206">
        <f t="shared" si="16"/>
        <v>-6.3914020559941484E-5</v>
      </c>
      <c r="L285" s="196">
        <f t="shared" si="17"/>
        <v>-5.0730075198783531E-8</v>
      </c>
      <c r="N285" s="194">
        <v>246656336931384.97</v>
      </c>
      <c r="O285" s="151">
        <v>304469292275076.81</v>
      </c>
      <c r="P285" s="82">
        <v>1234.386661469696</v>
      </c>
      <c r="Q285" s="82">
        <v>-4.6913313640546059E-3</v>
      </c>
      <c r="R285" s="152">
        <f t="shared" si="18"/>
        <v>-3.6839943680615353E-16</v>
      </c>
      <c r="S285" s="196">
        <f t="shared" si="19"/>
        <v>-1.8388068845354155E-16</v>
      </c>
    </row>
    <row r="286" spans="1:19">
      <c r="A286" s="204">
        <v>20190227</v>
      </c>
      <c r="B286" s="181">
        <v>461131.9428641327</v>
      </c>
      <c r="C286" s="114">
        <v>565931.10540278058</v>
      </c>
      <c r="D286" s="114">
        <v>1227.265025033249</v>
      </c>
      <c r="E286" s="182">
        <v>-5.7693724816892155E-3</v>
      </c>
      <c r="F286" s="189"/>
      <c r="G286" s="205">
        <v>246741026849186</v>
      </c>
      <c r="H286" s="88">
        <v>302797368485731.37</v>
      </c>
      <c r="I286" s="84">
        <v>1227.1869512434523</v>
      </c>
      <c r="J286" s="84">
        <v>-5.7690803023849237E-3</v>
      </c>
      <c r="K286" s="206">
        <f t="shared" si="16"/>
        <v>-6.3620127086245096E-5</v>
      </c>
      <c r="L286" s="196">
        <f t="shared" si="17"/>
        <v>2.9217930429172728E-7</v>
      </c>
      <c r="N286" s="194">
        <v>246656336931384.97</v>
      </c>
      <c r="O286" s="151">
        <v>302712695518705.62</v>
      </c>
      <c r="P286" s="82">
        <v>1227.2650250332488</v>
      </c>
      <c r="Q286" s="82">
        <v>-5.7693724816890333E-3</v>
      </c>
      <c r="R286" s="152">
        <f t="shared" si="18"/>
        <v>-1.8526860197704412E-16</v>
      </c>
      <c r="S286" s="196">
        <f t="shared" si="19"/>
        <v>1.8214596497756474E-16</v>
      </c>
    </row>
    <row r="287" spans="1:19">
      <c r="A287" s="204">
        <v>20190228</v>
      </c>
      <c r="B287" s="181">
        <v>461131.9428641327</v>
      </c>
      <c r="C287" s="114">
        <v>560604.76037071215</v>
      </c>
      <c r="D287" s="114">
        <v>1215.7144371494733</v>
      </c>
      <c r="E287" s="182">
        <v>-9.4116491940791722E-3</v>
      </c>
      <c r="F287" s="189"/>
      <c r="G287" s="205">
        <v>246741026849186</v>
      </c>
      <c r="H287" s="88">
        <v>299947442271790.25</v>
      </c>
      <c r="I287" s="84">
        <v>1215.6366782696632</v>
      </c>
      <c r="J287" s="84">
        <v>-9.4119913531395868E-3</v>
      </c>
      <c r="K287" s="206">
        <f t="shared" si="16"/>
        <v>-6.3965559118160463E-5</v>
      </c>
      <c r="L287" s="196">
        <f t="shared" si="17"/>
        <v>-3.4215906041454303E-7</v>
      </c>
      <c r="N287" s="194">
        <v>246656336931384.97</v>
      </c>
      <c r="O287" s="151">
        <v>299863669821889.44</v>
      </c>
      <c r="P287" s="82">
        <v>1215.714437149473</v>
      </c>
      <c r="Q287" s="82">
        <v>-9.411649194079174E-3</v>
      </c>
      <c r="R287" s="152">
        <f t="shared" si="18"/>
        <v>-1.8702885192049116E-16</v>
      </c>
      <c r="S287" s="196">
        <f t="shared" si="19"/>
        <v>0</v>
      </c>
    </row>
    <row r="288" spans="1:19">
      <c r="A288" s="204">
        <v>20190304</v>
      </c>
      <c r="B288" s="181">
        <v>461131.9428641327</v>
      </c>
      <c r="C288" s="114">
        <v>568004.73778157495</v>
      </c>
      <c r="D288" s="114">
        <v>1231.7618559530827</v>
      </c>
      <c r="E288" s="182">
        <v>1.319999032111218E-2</v>
      </c>
      <c r="F288" s="189"/>
      <c r="G288" s="205">
        <v>246741026849186</v>
      </c>
      <c r="H288" s="88">
        <v>303906662837061.19</v>
      </c>
      <c r="I288" s="84">
        <v>1231.6827352056705</v>
      </c>
      <c r="J288" s="84">
        <v>1.3199714374238232E-2</v>
      </c>
      <c r="K288" s="206">
        <f t="shared" si="16"/>
        <v>-6.4237928445875454E-5</v>
      </c>
      <c r="L288" s="196">
        <f t="shared" si="17"/>
        <v>-2.75946873948274E-7</v>
      </c>
      <c r="N288" s="194">
        <v>246656336931384.97</v>
      </c>
      <c r="O288" s="151">
        <v>303821867361191.5</v>
      </c>
      <c r="P288" s="82">
        <v>1231.761855953082</v>
      </c>
      <c r="Q288" s="82">
        <v>1.3199990321111809E-2</v>
      </c>
      <c r="R288" s="152">
        <f t="shared" si="18"/>
        <v>-5.5377670856831458E-16</v>
      </c>
      <c r="S288" s="196">
        <f t="shared" si="19"/>
        <v>-3.7123082385903672E-16</v>
      </c>
    </row>
    <row r="289" spans="1:19">
      <c r="A289" s="204">
        <v>20190305</v>
      </c>
      <c r="B289" s="181">
        <v>461131.9428641327</v>
      </c>
      <c r="C289" s="114">
        <v>570231.61695308005</v>
      </c>
      <c r="D289" s="114">
        <v>1236.591014301285</v>
      </c>
      <c r="E289" s="182">
        <v>3.9205292198837725E-3</v>
      </c>
      <c r="F289" s="189"/>
      <c r="G289" s="205">
        <v>246741026849186</v>
      </c>
      <c r="H289" s="88">
        <v>305098082534010.5</v>
      </c>
      <c r="I289" s="84">
        <v>1236.5113594201491</v>
      </c>
      <c r="J289" s="84">
        <v>3.9203474047822253E-3</v>
      </c>
      <c r="K289" s="206">
        <f t="shared" si="16"/>
        <v>-6.4419045186305118E-5</v>
      </c>
      <c r="L289" s="196">
        <f t="shared" si="17"/>
        <v>-1.8181510154716141E-7</v>
      </c>
      <c r="N289" s="194">
        <v>246656336931384.97</v>
      </c>
      <c r="O289" s="151">
        <v>305013009869820.75</v>
      </c>
      <c r="P289" s="82">
        <v>1236.5910143012845</v>
      </c>
      <c r="Q289" s="82">
        <v>3.920529219883959E-3</v>
      </c>
      <c r="R289" s="152">
        <f t="shared" si="18"/>
        <v>-3.67742726275115E-16</v>
      </c>
      <c r="S289" s="196">
        <f t="shared" si="19"/>
        <v>1.8648277366750676E-16</v>
      </c>
    </row>
    <row r="290" spans="1:19">
      <c r="A290" s="204">
        <v>20190306</v>
      </c>
      <c r="B290" s="181">
        <v>461131.9428641327</v>
      </c>
      <c r="C290" s="114">
        <v>569313.52709469455</v>
      </c>
      <c r="D290" s="114">
        <v>1234.6000659998442</v>
      </c>
      <c r="E290" s="182">
        <v>-1.6100297336914735E-3</v>
      </c>
      <c r="F290" s="189"/>
      <c r="G290" s="205">
        <v>246741026849186</v>
      </c>
      <c r="H290" s="88">
        <v>304607017625149.12</v>
      </c>
      <c r="I290" s="84">
        <v>1234.5211557027856</v>
      </c>
      <c r="J290" s="84">
        <v>-1.6095312850961955E-3</v>
      </c>
      <c r="K290" s="206">
        <f t="shared" si="16"/>
        <v>-6.391976086771361E-5</v>
      </c>
      <c r="L290" s="196">
        <f t="shared" si="17"/>
        <v>4.9844859527792967E-7</v>
      </c>
      <c r="N290" s="194">
        <v>246656336931384.97</v>
      </c>
      <c r="O290" s="151">
        <v>304521929854767.56</v>
      </c>
      <c r="P290" s="82">
        <v>1234.6000659998438</v>
      </c>
      <c r="Q290" s="82">
        <v>-1.6100297336914741E-3</v>
      </c>
      <c r="R290" s="152">
        <f t="shared" si="18"/>
        <v>-3.6833575779715021E-16</v>
      </c>
      <c r="S290" s="196">
        <f t="shared" si="19"/>
        <v>0</v>
      </c>
    </row>
    <row r="291" spans="1:19">
      <c r="A291" s="204">
        <v>20190307</v>
      </c>
      <c r="B291" s="181">
        <v>461131.9428641327</v>
      </c>
      <c r="C291" s="114">
        <v>559627.7437317936</v>
      </c>
      <c r="D291" s="114">
        <v>1213.5957016030909</v>
      </c>
      <c r="E291" s="182">
        <v>-1.7013091911462743E-2</v>
      </c>
      <c r="F291" s="189"/>
      <c r="G291" s="205">
        <v>246741026849186</v>
      </c>
      <c r="H291" s="88">
        <v>299424519409337</v>
      </c>
      <c r="I291" s="84">
        <v>1213.5173596094028</v>
      </c>
      <c r="J291" s="84">
        <v>-1.7013719041068836E-2</v>
      </c>
      <c r="K291" s="206">
        <f t="shared" si="16"/>
        <v>-6.4557785735626749E-5</v>
      </c>
      <c r="L291" s="196">
        <f t="shared" si="17"/>
        <v>-6.2712960609279111E-7</v>
      </c>
      <c r="N291" s="194">
        <v>246656336931384.97</v>
      </c>
      <c r="O291" s="151">
        <v>299341070273092.5</v>
      </c>
      <c r="P291" s="82">
        <v>1213.5957016030907</v>
      </c>
      <c r="Q291" s="82">
        <v>-1.7013091911462563E-2</v>
      </c>
      <c r="R291" s="152">
        <f t="shared" si="18"/>
        <v>-1.8735537308090694E-16</v>
      </c>
      <c r="S291" s="196">
        <f t="shared" si="19"/>
        <v>1.8041124150158794E-16</v>
      </c>
    </row>
    <row r="292" spans="1:19">
      <c r="A292" s="204">
        <v>20190308</v>
      </c>
      <c r="B292" s="181">
        <v>461131.9428641327</v>
      </c>
      <c r="C292" s="114">
        <v>554769.20247059676</v>
      </c>
      <c r="D292" s="114">
        <v>1203.0595820902679</v>
      </c>
      <c r="E292" s="182">
        <v>-8.6817376651098805E-3</v>
      </c>
      <c r="F292" s="189"/>
      <c r="G292" s="205">
        <v>246741026849186</v>
      </c>
      <c r="H292" s="88">
        <v>296825190193910.44</v>
      </c>
      <c r="I292" s="84">
        <v>1202.9827142420747</v>
      </c>
      <c r="J292" s="84">
        <v>-8.6810833680359099E-3</v>
      </c>
      <c r="K292" s="206">
        <f t="shared" si="16"/>
        <v>-6.3897716303920341E-5</v>
      </c>
      <c r="L292" s="196">
        <f t="shared" si="17"/>
        <v>6.5429707397056391E-7</v>
      </c>
      <c r="N292" s="194">
        <v>246656336931384.97</v>
      </c>
      <c r="O292" s="151">
        <v>296742269628588.19</v>
      </c>
      <c r="P292" s="82">
        <v>1203.0595820902674</v>
      </c>
      <c r="Q292" s="82">
        <v>-8.6817376651100696E-3</v>
      </c>
      <c r="R292" s="152">
        <f t="shared" si="18"/>
        <v>-3.7799237681674831E-16</v>
      </c>
      <c r="S292" s="196">
        <f t="shared" si="19"/>
        <v>-1.8908485888147197E-16</v>
      </c>
    </row>
    <row r="293" spans="1:19">
      <c r="A293" s="173">
        <v>20190311</v>
      </c>
      <c r="B293" s="181">
        <v>461131.9428641327</v>
      </c>
      <c r="C293" s="114">
        <v>557136.29714565875</v>
      </c>
      <c r="D293" s="114">
        <v>1208.1928085164395</v>
      </c>
      <c r="E293" s="182">
        <v>4.2668098094134762E-3</v>
      </c>
      <c r="F293" s="189"/>
      <c r="G293" s="194">
        <v>246741026849186</v>
      </c>
      <c r="H293" s="151">
        <v>298091691555773.31</v>
      </c>
      <c r="I293" s="82">
        <v>1208.1156318522337</v>
      </c>
      <c r="J293" s="82">
        <v>4.2668257402126673E-3</v>
      </c>
      <c r="K293" s="152">
        <f t="shared" si="16"/>
        <v>-6.3881852176255797E-5</v>
      </c>
      <c r="L293" s="196">
        <f t="shared" si="17"/>
        <v>1.5930799191106459E-8</v>
      </c>
      <c r="N293" s="194">
        <v>246656336931384.97</v>
      </c>
      <c r="O293" s="151">
        <v>298008412455507.06</v>
      </c>
      <c r="P293" s="82">
        <v>1208.1928085164391</v>
      </c>
      <c r="Q293" s="82">
        <v>4.2668098094134771E-3</v>
      </c>
      <c r="R293" s="152">
        <f t="shared" si="18"/>
        <v>-3.7638640760066787E-16</v>
      </c>
      <c r="S293" s="196">
        <f t="shared" si="19"/>
        <v>0</v>
      </c>
    </row>
    <row r="294" spans="1:19">
      <c r="A294" s="173">
        <v>20190312</v>
      </c>
      <c r="B294" s="181">
        <v>461131.9428641327</v>
      </c>
      <c r="C294" s="114">
        <v>571179.9271012363</v>
      </c>
      <c r="D294" s="114">
        <v>1238.6474976198472</v>
      </c>
      <c r="E294" s="182">
        <v>2.5206812098810184E-2</v>
      </c>
      <c r="F294" s="189"/>
      <c r="G294" s="194">
        <v>246741026849186</v>
      </c>
      <c r="H294" s="151">
        <v>305605730530630.62</v>
      </c>
      <c r="I294" s="82">
        <v>1238.5687716109901</v>
      </c>
      <c r="J294" s="82">
        <v>2.5207139909337043E-2</v>
      </c>
      <c r="K294" s="152">
        <f t="shared" si="16"/>
        <v>-6.3562081219500484E-5</v>
      </c>
      <c r="L294" s="196">
        <f t="shared" si="17"/>
        <v>3.2781052685879053E-7</v>
      </c>
      <c r="N294" s="194">
        <v>246656336931384.97</v>
      </c>
      <c r="O294" s="151">
        <v>305520254512137.87</v>
      </c>
      <c r="P294" s="82">
        <v>1238.6474976198472</v>
      </c>
      <c r="Q294" s="82">
        <v>2.5206812098810569E-2</v>
      </c>
      <c r="R294" s="152">
        <f t="shared" si="18"/>
        <v>0</v>
      </c>
      <c r="S294" s="196">
        <f t="shared" si="19"/>
        <v>3.8510861166685117E-16</v>
      </c>
    </row>
    <row r="295" spans="1:19">
      <c r="A295" s="173">
        <v>20190313</v>
      </c>
      <c r="B295" s="181">
        <v>461131.9428641327</v>
      </c>
      <c r="C295" s="114">
        <v>573647.85048496607</v>
      </c>
      <c r="D295" s="114">
        <v>1243.9993788371867</v>
      </c>
      <c r="E295" s="182">
        <v>4.3207459972458119E-3</v>
      </c>
      <c r="F295" s="189"/>
      <c r="G295" s="194">
        <v>246741026849186</v>
      </c>
      <c r="H295" s="151">
        <v>306926045844416</v>
      </c>
      <c r="I295" s="82">
        <v>1243.9197881429607</v>
      </c>
      <c r="J295" s="82">
        <v>4.3203225001471456E-3</v>
      </c>
      <c r="K295" s="152">
        <f t="shared" si="16"/>
        <v>-6.3983783347332517E-5</v>
      </c>
      <c r="L295" s="196">
        <f t="shared" si="17"/>
        <v>-4.2349709866631308E-7</v>
      </c>
      <c r="N295" s="194">
        <v>246656336931384.97</v>
      </c>
      <c r="O295" s="151">
        <v>306840329928898.62</v>
      </c>
      <c r="P295" s="82">
        <v>1243.9993788371864</v>
      </c>
      <c r="Q295" s="82">
        <v>4.3207459972456289E-3</v>
      </c>
      <c r="R295" s="152">
        <f t="shared" si="18"/>
        <v>-1.827763576986404E-16</v>
      </c>
      <c r="S295" s="196">
        <f t="shared" si="19"/>
        <v>-1.8301332671555315E-16</v>
      </c>
    </row>
    <row r="296" spans="1:19">
      <c r="A296" s="173">
        <v>20190314</v>
      </c>
      <c r="B296" s="181">
        <v>461131.9428641327</v>
      </c>
      <c r="C296" s="114">
        <v>569594.5890032188</v>
      </c>
      <c r="D296" s="114">
        <v>1235.2095703138989</v>
      </c>
      <c r="E296" s="182">
        <v>-7.065766006655037E-3</v>
      </c>
      <c r="F296" s="189"/>
      <c r="G296" s="194">
        <v>246741026849186</v>
      </c>
      <c r="H296" s="151">
        <v>304757253013373.12</v>
      </c>
      <c r="I296" s="82">
        <v>1235.1300345347433</v>
      </c>
      <c r="J296" s="82">
        <v>-7.0661739543025417E-3</v>
      </c>
      <c r="K296" s="152">
        <f t="shared" si="16"/>
        <v>-6.4394660425781751E-5</v>
      </c>
      <c r="L296" s="196">
        <f t="shared" si="17"/>
        <v>-4.0794764750474999E-7</v>
      </c>
      <c r="N296" s="194">
        <v>246656336931384.97</v>
      </c>
      <c r="O296" s="151">
        <v>304672267956216.25</v>
      </c>
      <c r="P296" s="82">
        <v>1235.2095703138987</v>
      </c>
      <c r="Q296" s="82">
        <v>-7.0657660066550379E-3</v>
      </c>
      <c r="R296" s="152">
        <f t="shared" si="18"/>
        <v>-1.840770027271166E-16</v>
      </c>
      <c r="S296" s="196">
        <f t="shared" si="19"/>
        <v>0</v>
      </c>
    </row>
    <row r="297" spans="1:19">
      <c r="A297" s="204">
        <v>20190315</v>
      </c>
      <c r="B297" s="181">
        <v>461131.9428641327</v>
      </c>
      <c r="C297" s="114">
        <v>571662.93462397542</v>
      </c>
      <c r="D297" s="114">
        <v>1239.6949364932834</v>
      </c>
      <c r="E297" s="182">
        <v>3.6312592512092335E-3</v>
      </c>
      <c r="F297" s="189"/>
      <c r="G297" s="205">
        <v>246741026849186</v>
      </c>
      <c r="H297" s="88">
        <v>305863980531149.75</v>
      </c>
      <c r="I297" s="84">
        <v>1239.6154155510633</v>
      </c>
      <c r="J297" s="84">
        <v>3.6315050973637088E-3</v>
      </c>
      <c r="K297" s="206">
        <f t="shared" si="16"/>
        <v>-6.4149688058527294E-5</v>
      </c>
      <c r="L297" s="196">
        <f t="shared" si="17"/>
        <v>2.4584615447532585E-7</v>
      </c>
      <c r="N297" s="194">
        <v>246656336931384.97</v>
      </c>
      <c r="O297" s="151">
        <v>305778611947819.19</v>
      </c>
      <c r="P297" s="82">
        <v>1239.6949364932834</v>
      </c>
      <c r="Q297" s="82">
        <v>3.6312592512094182E-3</v>
      </c>
      <c r="R297" s="152">
        <f t="shared" si="18"/>
        <v>0</v>
      </c>
      <c r="S297" s="196">
        <f t="shared" si="19"/>
        <v>1.8474805019152996E-16</v>
      </c>
    </row>
    <row r="298" spans="1:19">
      <c r="A298" s="204">
        <v>20190318</v>
      </c>
      <c r="B298" s="181">
        <v>461131.9428641327</v>
      </c>
      <c r="C298" s="114">
        <v>565787.7457323618</v>
      </c>
      <c r="D298" s="114">
        <v>1226.954138588193</v>
      </c>
      <c r="E298" s="182">
        <v>-1.0277365446962469E-2</v>
      </c>
      <c r="F298" s="189"/>
      <c r="G298" s="205">
        <v>246741026849186</v>
      </c>
      <c r="H298" s="88">
        <v>302720394084644.75</v>
      </c>
      <c r="I298" s="84">
        <v>1226.8749869055002</v>
      </c>
      <c r="J298" s="84">
        <v>-1.0277726854420704E-2</v>
      </c>
      <c r="K298" s="206">
        <f t="shared" si="16"/>
        <v>-6.4514871961342282E-5</v>
      </c>
      <c r="L298" s="196">
        <f t="shared" si="17"/>
        <v>-3.6140745823462495E-7</v>
      </c>
      <c r="N298" s="194">
        <v>246656336931384.97</v>
      </c>
      <c r="O298" s="151">
        <v>302636013406966.5</v>
      </c>
      <c r="P298" s="82">
        <v>1226.9541385881928</v>
      </c>
      <c r="Q298" s="82">
        <v>-1.0277365446962653E-2</v>
      </c>
      <c r="R298" s="152">
        <f t="shared" si="18"/>
        <v>-1.8531554545703059E-16</v>
      </c>
      <c r="S298" s="196">
        <f t="shared" si="19"/>
        <v>-1.8388068845354155E-16</v>
      </c>
    </row>
    <row r="299" spans="1:19">
      <c r="A299" s="204">
        <v>20190319</v>
      </c>
      <c r="B299" s="181">
        <v>461131.9428641327</v>
      </c>
      <c r="C299" s="114">
        <v>561406.05369835265</v>
      </c>
      <c r="D299" s="114">
        <v>1217.4521032123871</v>
      </c>
      <c r="E299" s="182">
        <v>-7.7444095724225918E-3</v>
      </c>
      <c r="F299" s="189"/>
      <c r="G299" s="205">
        <v>246741026849186</v>
      </c>
      <c r="H299" s="88">
        <v>300375964894310.87</v>
      </c>
      <c r="I299" s="84">
        <v>1217.3734085896781</v>
      </c>
      <c r="J299" s="84">
        <v>-7.7445366620340107E-3</v>
      </c>
      <c r="K299" s="206">
        <f t="shared" si="16"/>
        <v>-6.4642961768136359E-5</v>
      </c>
      <c r="L299" s="196">
        <f t="shared" si="17"/>
        <v>-1.2708961141891933E-7</v>
      </c>
      <c r="N299" s="194">
        <v>246656336931384.97</v>
      </c>
      <c r="O299" s="151">
        <v>300292276167777.75</v>
      </c>
      <c r="P299" s="82">
        <v>1217.4521032123869</v>
      </c>
      <c r="Q299" s="82">
        <v>-7.7444095724225935E-3</v>
      </c>
      <c r="R299" s="152">
        <f t="shared" si="18"/>
        <v>-1.8676190615078867E-16</v>
      </c>
      <c r="S299" s="196">
        <f t="shared" si="19"/>
        <v>0</v>
      </c>
    </row>
    <row r="300" spans="1:19">
      <c r="A300" s="204">
        <v>20190320</v>
      </c>
      <c r="B300" s="181">
        <v>461131.9428641327</v>
      </c>
      <c r="C300" s="114">
        <v>564329.87503571727</v>
      </c>
      <c r="D300" s="114">
        <v>1223.7926341224875</v>
      </c>
      <c r="E300" s="182">
        <v>5.2080331483843603E-3</v>
      </c>
      <c r="F300" s="189"/>
      <c r="G300" s="205">
        <v>246741026849186</v>
      </c>
      <c r="H300" s="88">
        <v>301940565680156</v>
      </c>
      <c r="I300" s="84">
        <v>1223.714473169917</v>
      </c>
      <c r="J300" s="84">
        <v>5.2088081894157943E-3</v>
      </c>
      <c r="K300" s="206">
        <f t="shared" si="16"/>
        <v>-6.3871887016236678E-5</v>
      </c>
      <c r="L300" s="196">
        <f t="shared" si="17"/>
        <v>7.7504103143406083E-7</v>
      </c>
      <c r="N300" s="194">
        <v>246656336931384.97</v>
      </c>
      <c r="O300" s="151">
        <v>301856208296263.25</v>
      </c>
      <c r="P300" s="82">
        <v>1223.792634122487</v>
      </c>
      <c r="Q300" s="82">
        <v>5.2080331483841747E-3</v>
      </c>
      <c r="R300" s="152">
        <f t="shared" si="18"/>
        <v>-3.7158856672849473E-16</v>
      </c>
      <c r="S300" s="196">
        <f t="shared" si="19"/>
        <v>-1.8561541192951836E-16</v>
      </c>
    </row>
    <row r="301" spans="1:19">
      <c r="A301" s="204">
        <v>20190321</v>
      </c>
      <c r="B301" s="181">
        <v>461131.9428641327</v>
      </c>
      <c r="C301" s="114">
        <v>562751.34748696757</v>
      </c>
      <c r="D301" s="114">
        <v>1220.3694760151886</v>
      </c>
      <c r="E301" s="182">
        <v>-2.7971716873041856E-3</v>
      </c>
      <c r="F301" s="189"/>
      <c r="G301" s="205">
        <v>246741026849186</v>
      </c>
      <c r="H301" s="88">
        <v>301095900474039.19</v>
      </c>
      <c r="I301" s="84">
        <v>1220.2911867513471</v>
      </c>
      <c r="J301" s="84">
        <v>-2.7974552018676271E-3</v>
      </c>
      <c r="K301" s="206">
        <f t="shared" si="16"/>
        <v>-6.4156215083318831E-5</v>
      </c>
      <c r="L301" s="196">
        <f t="shared" si="17"/>
        <v>-2.8351456344156284E-7</v>
      </c>
      <c r="N301" s="194">
        <v>246656336931384.97</v>
      </c>
      <c r="O301" s="151">
        <v>301011864656780</v>
      </c>
      <c r="P301" s="82">
        <v>1220.3694760151882</v>
      </c>
      <c r="Q301" s="82">
        <v>-2.7971716873041864E-3</v>
      </c>
      <c r="R301" s="152">
        <f t="shared" si="18"/>
        <v>-3.7263087927381473E-16</v>
      </c>
      <c r="S301" s="196">
        <f t="shared" si="19"/>
        <v>0</v>
      </c>
    </row>
    <row r="302" spans="1:19">
      <c r="A302" s="204">
        <v>20190322</v>
      </c>
      <c r="B302" s="181">
        <v>461131.9428641327</v>
      </c>
      <c r="C302" s="114">
        <v>563408.97821109463</v>
      </c>
      <c r="D302" s="114">
        <v>1221.795598699387</v>
      </c>
      <c r="E302" s="182">
        <v>1.168599110537439E-3</v>
      </c>
      <c r="F302" s="189"/>
      <c r="G302" s="205">
        <v>246741026849186</v>
      </c>
      <c r="H302" s="88">
        <v>301447744245618.87</v>
      </c>
      <c r="I302" s="84">
        <v>1221.7171505485828</v>
      </c>
      <c r="J302" s="84">
        <v>1.1685438792948056E-3</v>
      </c>
      <c r="K302" s="206">
        <f t="shared" si="16"/>
        <v>-6.421138540044318E-5</v>
      </c>
      <c r="L302" s="196">
        <f t="shared" si="17"/>
        <v>-5.5231242633438718E-8</v>
      </c>
      <c r="N302" s="194">
        <v>246656336931384.97</v>
      </c>
      <c r="O302" s="151">
        <v>301363626854079.19</v>
      </c>
      <c r="P302" s="82">
        <v>1221.795598699387</v>
      </c>
      <c r="Q302" s="82">
        <v>1.168599110537812E-3</v>
      </c>
      <c r="R302" s="152">
        <f t="shared" si="18"/>
        <v>0</v>
      </c>
      <c r="S302" s="196">
        <f t="shared" si="19"/>
        <v>3.7296554733501353E-16</v>
      </c>
    </row>
    <row r="303" spans="1:19">
      <c r="A303" s="204">
        <v>20190325</v>
      </c>
      <c r="B303" s="181">
        <v>461131.9428641327</v>
      </c>
      <c r="C303" s="114">
        <v>550487.97825809836</v>
      </c>
      <c r="D303" s="114">
        <v>1193.7754188941394</v>
      </c>
      <c r="E303" s="182">
        <v>-2.2933606762927737E-2</v>
      </c>
      <c r="F303" s="189"/>
      <c r="G303" s="205">
        <v>246741026849186</v>
      </c>
      <c r="H303" s="88">
        <v>294534667555808.56</v>
      </c>
      <c r="I303" s="84">
        <v>1193.6996101415887</v>
      </c>
      <c r="J303" s="84">
        <v>-2.2932918961163434E-2</v>
      </c>
      <c r="K303" s="206">
        <f t="shared" si="16"/>
        <v>-6.3507394914675668E-5</v>
      </c>
      <c r="L303" s="196">
        <f t="shared" si="17"/>
        <v>6.8780176430346951E-7</v>
      </c>
      <c r="N303" s="194">
        <v>246656336931384.97</v>
      </c>
      <c r="O303" s="151">
        <v>294452271943158</v>
      </c>
      <c r="P303" s="82">
        <v>1193.7754188941392</v>
      </c>
      <c r="Q303" s="82">
        <v>-2.2933606762927924E-2</v>
      </c>
      <c r="R303" s="152">
        <f t="shared" si="18"/>
        <v>-1.9046603895886965E-16</v>
      </c>
      <c r="S303" s="196">
        <f t="shared" si="19"/>
        <v>-1.8735013540549517E-16</v>
      </c>
    </row>
    <row r="304" spans="1:19">
      <c r="A304" s="204">
        <v>20190326</v>
      </c>
      <c r="B304" s="181">
        <v>461131.9428641327</v>
      </c>
      <c r="C304" s="114">
        <v>557567.5034652903</v>
      </c>
      <c r="D304" s="114">
        <v>1209.1279125063154</v>
      </c>
      <c r="E304" s="182">
        <v>1.2860453791549709E-2</v>
      </c>
      <c r="F304" s="189"/>
      <c r="G304" s="205">
        <v>246741026849186</v>
      </c>
      <c r="H304" s="88">
        <v>298322251320510.37</v>
      </c>
      <c r="I304" s="84">
        <v>1209.0500519107106</v>
      </c>
      <c r="J304" s="84">
        <v>1.2859551631504014E-2</v>
      </c>
      <c r="K304" s="206">
        <f t="shared" si="16"/>
        <v>-6.439815744742336E-5</v>
      </c>
      <c r="L304" s="196">
        <f t="shared" si="17"/>
        <v>-9.0216004569425301E-7</v>
      </c>
      <c r="N304" s="194">
        <v>246656336931384.97</v>
      </c>
      <c r="O304" s="151">
        <v>298239061780299.87</v>
      </c>
      <c r="P304" s="82">
        <v>1209.1279125063152</v>
      </c>
      <c r="Q304" s="82">
        <v>1.286045379154971E-2</v>
      </c>
      <c r="R304" s="152">
        <f t="shared" si="18"/>
        <v>-1.880476607077289E-16</v>
      </c>
      <c r="S304" s="196">
        <f t="shared" si="19"/>
        <v>0</v>
      </c>
    </row>
    <row r="305" spans="1:19">
      <c r="A305" s="204">
        <v>20190327</v>
      </c>
      <c r="B305" s="181">
        <v>461131.9428641327</v>
      </c>
      <c r="C305" s="114">
        <v>542717.24370717956</v>
      </c>
      <c r="D305" s="114">
        <v>1176.9239847847302</v>
      </c>
      <c r="E305" s="182">
        <v>-2.663401232284178E-2</v>
      </c>
      <c r="F305" s="189"/>
      <c r="G305" s="205">
        <v>246741026849186</v>
      </c>
      <c r="H305" s="88">
        <v>290376796083309.75</v>
      </c>
      <c r="I305" s="84">
        <v>1176.8484543950406</v>
      </c>
      <c r="J305" s="84">
        <v>-2.6633800201059162E-2</v>
      </c>
      <c r="K305" s="206">
        <f t="shared" si="16"/>
        <v>-6.4180217433774231E-5</v>
      </c>
      <c r="L305" s="196">
        <f t="shared" si="17"/>
        <v>2.1212178261814651E-7</v>
      </c>
      <c r="N305" s="194">
        <v>246656336931384.97</v>
      </c>
      <c r="O305" s="151">
        <v>290295758933690.5</v>
      </c>
      <c r="P305" s="82">
        <v>1176.9239847847298</v>
      </c>
      <c r="Q305" s="82">
        <v>-2.663401232284197E-2</v>
      </c>
      <c r="R305" s="152">
        <f t="shared" si="18"/>
        <v>-3.8638633995520243E-16</v>
      </c>
      <c r="S305" s="196">
        <f t="shared" si="19"/>
        <v>-1.9081958235744878E-16</v>
      </c>
    </row>
    <row r="306" spans="1:19">
      <c r="A306" s="204">
        <v>20190328</v>
      </c>
      <c r="B306" s="181">
        <v>461131.9428641327</v>
      </c>
      <c r="C306" s="114">
        <v>540432.12480441644</v>
      </c>
      <c r="D306" s="114">
        <v>1171.9685291106557</v>
      </c>
      <c r="E306" s="182">
        <v>-4.2105146450736363E-3</v>
      </c>
      <c r="F306" s="189"/>
      <c r="G306" s="205">
        <v>246741026849186</v>
      </c>
      <c r="H306" s="88">
        <v>289154146123460.75</v>
      </c>
      <c r="I306" s="84">
        <v>1171.8932591627683</v>
      </c>
      <c r="J306" s="84">
        <v>-4.2105635723670449E-3</v>
      </c>
      <c r="K306" s="206">
        <f t="shared" si="16"/>
        <v>-6.4229354763196262E-5</v>
      </c>
      <c r="L306" s="196">
        <f t="shared" si="17"/>
        <v>-4.892729340861407E-8</v>
      </c>
      <c r="N306" s="194">
        <v>246656336931384.97</v>
      </c>
      <c r="O306" s="151">
        <v>289073464389297.37</v>
      </c>
      <c r="P306" s="82">
        <v>1171.968529110655</v>
      </c>
      <c r="Q306" s="82">
        <v>-4.2105146450738314E-3</v>
      </c>
      <c r="R306" s="152">
        <f t="shared" si="18"/>
        <v>-5.8203015643032816E-16</v>
      </c>
      <c r="S306" s="196">
        <f t="shared" si="19"/>
        <v>-1.951563910473908E-16</v>
      </c>
    </row>
    <row r="307" spans="1:19">
      <c r="A307" s="204">
        <v>20190329</v>
      </c>
      <c r="B307" s="181">
        <v>461131.9428641327</v>
      </c>
      <c r="C307" s="114">
        <v>547807.10392486514</v>
      </c>
      <c r="D307" s="114">
        <v>1187.9617372034238</v>
      </c>
      <c r="E307" s="182">
        <v>1.3646448428870774E-2</v>
      </c>
      <c r="F307" s="189"/>
      <c r="G307" s="205">
        <v>246741026849186</v>
      </c>
      <c r="H307" s="88">
        <v>293100064782488.75</v>
      </c>
      <c r="I307" s="84">
        <v>1187.8854057036833</v>
      </c>
      <c r="J307" s="84">
        <v>1.3646419087980919E-2</v>
      </c>
      <c r="K307" s="206">
        <f t="shared" si="16"/>
        <v>-6.4258302504586275E-5</v>
      </c>
      <c r="L307" s="196">
        <f t="shared" si="17"/>
        <v>-2.934088985488692E-8</v>
      </c>
      <c r="N307" s="194">
        <v>246656336931384.97</v>
      </c>
      <c r="O307" s="151">
        <v>293018290513241.06</v>
      </c>
      <c r="P307" s="82">
        <v>1187.9617372034236</v>
      </c>
      <c r="Q307" s="82">
        <v>1.364644842887117E-2</v>
      </c>
      <c r="R307" s="152">
        <f t="shared" si="18"/>
        <v>-1.9139814719831938E-16</v>
      </c>
      <c r="S307" s="196">
        <f t="shared" si="19"/>
        <v>3.9551695252271202E-16</v>
      </c>
    </row>
    <row r="308" spans="1:19">
      <c r="A308" s="204">
        <v>20190401</v>
      </c>
      <c r="B308" s="181">
        <v>461131.9428641327</v>
      </c>
      <c r="C308" s="114">
        <v>548751.96009418787</v>
      </c>
      <c r="D308" s="114">
        <v>1190.0107303038676</v>
      </c>
      <c r="E308" s="182">
        <v>1.7247972188627234E-3</v>
      </c>
      <c r="F308" s="189"/>
      <c r="G308" s="205">
        <v>246741026849186</v>
      </c>
      <c r="H308" s="88">
        <v>293605705348370.56</v>
      </c>
      <c r="I308" s="84">
        <v>1189.9346821144154</v>
      </c>
      <c r="J308" s="84">
        <v>1.7251465510834641E-3</v>
      </c>
      <c r="K308" s="206">
        <f t="shared" si="16"/>
        <v>-6.3909549486416479E-5</v>
      </c>
      <c r="L308" s="196">
        <f t="shared" si="17"/>
        <v>3.4933222074068349E-7</v>
      </c>
      <c r="N308" s="194">
        <v>246656336931384.97</v>
      </c>
      <c r="O308" s="151">
        <v>293523687645794.12</v>
      </c>
      <c r="P308" s="82">
        <v>1190.0107303038671</v>
      </c>
      <c r="Q308" s="82">
        <v>1.7247972188625324E-3</v>
      </c>
      <c r="R308" s="152">
        <f t="shared" si="18"/>
        <v>-3.8213718524230883E-16</v>
      </c>
      <c r="S308" s="196">
        <f t="shared" si="19"/>
        <v>-1.9103642279194588E-16</v>
      </c>
    </row>
    <row r="309" spans="1:19">
      <c r="A309" s="173">
        <v>20190402</v>
      </c>
      <c r="B309" s="181">
        <v>461131.9428641327</v>
      </c>
      <c r="C309" s="114">
        <v>555610.44707448024</v>
      </c>
      <c r="D309" s="114">
        <v>1204.8838855611107</v>
      </c>
      <c r="E309" s="182">
        <v>1.2498337097721152E-2</v>
      </c>
      <c r="F309" s="189"/>
      <c r="G309" s="194">
        <v>246741026849186</v>
      </c>
      <c r="H309" s="151">
        <v>297275242171524.44</v>
      </c>
      <c r="I309" s="82">
        <v>1204.8066994275182</v>
      </c>
      <c r="J309" s="82">
        <v>1.2498179552743554E-2</v>
      </c>
      <c r="K309" s="152">
        <f t="shared" si="16"/>
        <v>-6.4065159688398956E-5</v>
      </c>
      <c r="L309" s="196">
        <f t="shared" si="17"/>
        <v>-1.5754497759840058E-7</v>
      </c>
      <c r="N309" s="194">
        <v>246656336931384.97</v>
      </c>
      <c r="O309" s="151">
        <v>297192245640157.5</v>
      </c>
      <c r="P309" s="82">
        <v>1204.8838855611102</v>
      </c>
      <c r="Q309" s="82">
        <v>1.2498337097721158E-2</v>
      </c>
      <c r="R309" s="152">
        <f t="shared" si="18"/>
        <v>-3.7742006207900265E-16</v>
      </c>
      <c r="S309" s="196">
        <f t="shared" si="19"/>
        <v>0</v>
      </c>
    </row>
    <row r="310" spans="1:19">
      <c r="A310" s="173">
        <v>20190403</v>
      </c>
      <c r="B310" s="181">
        <v>461131.9428641327</v>
      </c>
      <c r="C310" s="114">
        <v>563511.78778532334</v>
      </c>
      <c r="D310" s="114">
        <v>1222.0185491495126</v>
      </c>
      <c r="E310" s="182">
        <v>1.4221008176586579E-2</v>
      </c>
      <c r="F310" s="189"/>
      <c r="G310" s="194">
        <v>246741026849186</v>
      </c>
      <c r="H310" s="151">
        <v>301502933029443.94</v>
      </c>
      <c r="I310" s="82">
        <v>1221.9408214335174</v>
      </c>
      <c r="J310" s="82">
        <v>1.4221469729659306E-2</v>
      </c>
      <c r="K310" s="152">
        <f t="shared" si="16"/>
        <v>-6.3610049383623786E-5</v>
      </c>
      <c r="L310" s="196">
        <f t="shared" si="17"/>
        <v>4.6155307272671697E-7</v>
      </c>
      <c r="N310" s="194">
        <v>246656336931384.97</v>
      </c>
      <c r="O310" s="151">
        <v>301418618995424.25</v>
      </c>
      <c r="P310" s="82">
        <v>1222.018549149512</v>
      </c>
      <c r="Q310" s="82">
        <v>1.4221008176586397E-2</v>
      </c>
      <c r="R310" s="152">
        <f t="shared" si="18"/>
        <v>-5.5819203955981831E-16</v>
      </c>
      <c r="S310" s="196">
        <f t="shared" si="19"/>
        <v>-1.8214596497756474E-16</v>
      </c>
    </row>
    <row r="311" spans="1:19">
      <c r="A311" s="173">
        <v>20190404</v>
      </c>
      <c r="B311" s="181">
        <v>461131.9428641327</v>
      </c>
      <c r="C311" s="114">
        <v>560639.00641092681</v>
      </c>
      <c r="D311" s="114">
        <v>1215.7887023153214</v>
      </c>
      <c r="E311" s="182">
        <v>-5.0979969481862635E-3</v>
      </c>
      <c r="F311" s="189"/>
      <c r="G311" s="194">
        <v>246741026849186</v>
      </c>
      <c r="H311" s="151">
        <v>299965867884271.37</v>
      </c>
      <c r="I311" s="82">
        <v>1215.7113541868239</v>
      </c>
      <c r="J311" s="82">
        <v>-5.0980105889133123E-3</v>
      </c>
      <c r="K311" s="152">
        <f t="shared" si="16"/>
        <v>-6.3623760879711922E-5</v>
      </c>
      <c r="L311" s="196">
        <f t="shared" si="17"/>
        <v>-1.3640727048770673E-8</v>
      </c>
      <c r="N311" s="194">
        <v>246656336931384.97</v>
      </c>
      <c r="O311" s="151">
        <v>299881987795659.12</v>
      </c>
      <c r="P311" s="82">
        <v>1215.7887023153212</v>
      </c>
      <c r="Q311" s="82">
        <v>-5.0979969481858949E-3</v>
      </c>
      <c r="R311" s="152">
        <f t="shared" si="18"/>
        <v>-1.8701742746106017E-16</v>
      </c>
      <c r="S311" s="196">
        <f t="shared" si="19"/>
        <v>3.6862873864507151E-16</v>
      </c>
    </row>
    <row r="312" spans="1:19">
      <c r="A312" s="173">
        <v>20190405</v>
      </c>
      <c r="B312" s="181">
        <v>461131.9428641327</v>
      </c>
      <c r="C312" s="114">
        <v>555466.99663426355</v>
      </c>
      <c r="D312" s="114">
        <v>1204.5728022747833</v>
      </c>
      <c r="E312" s="182">
        <v>-9.2252050205589419E-3</v>
      </c>
      <c r="F312" s="189"/>
      <c r="G312" s="194">
        <v>246741026849186</v>
      </c>
      <c r="H312" s="151">
        <v>297198403946692.25</v>
      </c>
      <c r="I312" s="82">
        <v>1204.4952869890867</v>
      </c>
      <c r="J312" s="82">
        <v>-9.2259294602372779E-3</v>
      </c>
      <c r="K312" s="152">
        <f t="shared" si="16"/>
        <v>-6.4354992945078767E-5</v>
      </c>
      <c r="L312" s="196">
        <f t="shared" si="17"/>
        <v>-7.2443967833596412E-7</v>
      </c>
      <c r="N312" s="194">
        <v>246656336931384.97</v>
      </c>
      <c r="O312" s="151">
        <v>297115514976271.37</v>
      </c>
      <c r="P312" s="82">
        <v>1204.5728022747828</v>
      </c>
      <c r="Q312" s="82">
        <v>-9.225205020559131E-3</v>
      </c>
      <c r="R312" s="152">
        <f t="shared" si="18"/>
        <v>-3.7751753154952005E-16</v>
      </c>
      <c r="S312" s="196">
        <f t="shared" si="19"/>
        <v>-1.8908485888147197E-16</v>
      </c>
    </row>
    <row r="313" spans="1:19">
      <c r="A313" s="173">
        <v>20190408</v>
      </c>
      <c r="B313" s="181">
        <v>461131.9428641327</v>
      </c>
      <c r="C313" s="114">
        <v>559730.50605085678</v>
      </c>
      <c r="D313" s="114">
        <v>1213.8185495767641</v>
      </c>
      <c r="E313" s="182">
        <v>7.6755404775208577E-3</v>
      </c>
      <c r="F313" s="189"/>
      <c r="G313" s="194">
        <v>246741026849186</v>
      </c>
      <c r="H313" s="151">
        <v>299479673672552</v>
      </c>
      <c r="I313" s="82">
        <v>1213.7408905880945</v>
      </c>
      <c r="J313" s="82">
        <v>7.6759151313238851E-3</v>
      </c>
      <c r="K313" s="152">
        <f t="shared" si="16"/>
        <v>-6.3983169119338583E-5</v>
      </c>
      <c r="L313" s="196">
        <f t="shared" si="17"/>
        <v>3.7465380302737633E-7</v>
      </c>
      <c r="N313" s="194">
        <v>246656336931384.97</v>
      </c>
      <c r="O313" s="151">
        <v>299396037137971.25</v>
      </c>
      <c r="P313" s="82">
        <v>1213.8185495767636</v>
      </c>
      <c r="Q313" s="82">
        <v>7.6755404775208603E-3</v>
      </c>
      <c r="R313" s="152">
        <f t="shared" si="18"/>
        <v>-3.7464195208173925E-16</v>
      </c>
      <c r="S313" s="196">
        <f t="shared" si="19"/>
        <v>0</v>
      </c>
    </row>
    <row r="314" spans="1:19">
      <c r="A314" s="173">
        <v>20190409</v>
      </c>
      <c r="B314" s="181">
        <v>461131.9428641327</v>
      </c>
      <c r="C314" s="114">
        <v>564156.07668749802</v>
      </c>
      <c r="D314" s="114">
        <v>1223.4157390691112</v>
      </c>
      <c r="E314" s="182">
        <v>7.9066096787641215E-3</v>
      </c>
      <c r="F314" s="189"/>
      <c r="G314" s="194">
        <v>246741026849186</v>
      </c>
      <c r="H314" s="151">
        <v>301847403871390.75</v>
      </c>
      <c r="I314" s="82">
        <v>1223.3369039834915</v>
      </c>
      <c r="J314" s="82">
        <v>7.9061465835162173E-3</v>
      </c>
      <c r="K314" s="152">
        <f t="shared" si="16"/>
        <v>-6.4442661185911635E-5</v>
      </c>
      <c r="L314" s="196">
        <f t="shared" si="17"/>
        <v>-4.6309524790420775E-7</v>
      </c>
      <c r="N314" s="194">
        <v>246656336931384.97</v>
      </c>
      <c r="O314" s="151">
        <v>301763244742989.87</v>
      </c>
      <c r="P314" s="82">
        <v>1223.4157390691105</v>
      </c>
      <c r="Q314" s="82">
        <v>7.9066096787639359E-3</v>
      </c>
      <c r="R314" s="152">
        <f t="shared" si="18"/>
        <v>-5.575545618276236E-16</v>
      </c>
      <c r="S314" s="196">
        <f t="shared" si="19"/>
        <v>-1.8561541192951836E-16</v>
      </c>
    </row>
    <row r="315" spans="1:19">
      <c r="A315" s="173">
        <v>20190410</v>
      </c>
      <c r="B315" s="181">
        <v>461131.9428641327</v>
      </c>
      <c r="C315" s="114">
        <v>567209.62389551522</v>
      </c>
      <c r="D315" s="114">
        <v>1230.0375904833752</v>
      </c>
      <c r="E315" s="182">
        <v>5.4125929582224857E-3</v>
      </c>
      <c r="F315" s="189"/>
      <c r="G315" s="194">
        <v>246741026849186</v>
      </c>
      <c r="H315" s="151">
        <v>303481415335069.69</v>
      </c>
      <c r="I315" s="82">
        <v>1229.9592783998778</v>
      </c>
      <c r="J315" s="82">
        <v>5.4133692810395522E-3</v>
      </c>
      <c r="K315" s="152">
        <f t="shared" si="16"/>
        <v>-6.3670468504676669E-5</v>
      </c>
      <c r="L315" s="196">
        <f t="shared" si="17"/>
        <v>7.763228170665562E-7</v>
      </c>
      <c r="N315" s="194">
        <v>246656336931384.97</v>
      </c>
      <c r="O315" s="151">
        <v>303396566356536.25</v>
      </c>
      <c r="P315" s="82">
        <v>1230.037590483375</v>
      </c>
      <c r="Q315" s="82">
        <v>5.4125929582228604E-3</v>
      </c>
      <c r="R315" s="152">
        <f t="shared" si="18"/>
        <v>-1.8485099740234745E-16</v>
      </c>
      <c r="S315" s="196">
        <f t="shared" si="19"/>
        <v>3.7470027081099033E-16</v>
      </c>
    </row>
    <row r="316" spans="1:19">
      <c r="A316" s="173">
        <v>20190411</v>
      </c>
      <c r="B316" s="181">
        <v>461131.9428641327</v>
      </c>
      <c r="C316" s="114">
        <v>569400.73192273302</v>
      </c>
      <c r="D316" s="114">
        <v>1234.7891763605292</v>
      </c>
      <c r="E316" s="182">
        <v>3.8629598915645318E-3</v>
      </c>
      <c r="F316" s="189"/>
      <c r="G316" s="194">
        <v>246741026849186</v>
      </c>
      <c r="H316" s="151">
        <v>304653644624229.37</v>
      </c>
      <c r="I316" s="82">
        <v>1234.7101271100771</v>
      </c>
      <c r="J316" s="82">
        <v>3.8626065054608548E-3</v>
      </c>
      <c r="K316" s="152">
        <f t="shared" si="16"/>
        <v>-6.4022517282711936E-5</v>
      </c>
      <c r="L316" s="196">
        <f t="shared" si="17"/>
        <v>-3.5338610367705373E-7</v>
      </c>
      <c r="N316" s="194">
        <v>246656336931384.97</v>
      </c>
      <c r="O316" s="151">
        <v>304568575123609.94</v>
      </c>
      <c r="P316" s="82">
        <v>1234.7891763605287</v>
      </c>
      <c r="Q316" s="82">
        <v>3.8629598915643475E-3</v>
      </c>
      <c r="R316" s="152">
        <f t="shared" si="18"/>
        <v>-3.6827934646042673E-16</v>
      </c>
      <c r="S316" s="196">
        <f t="shared" si="19"/>
        <v>-1.8431436932253575E-16</v>
      </c>
    </row>
    <row r="317" spans="1:19">
      <c r="A317" s="173">
        <v>20190412</v>
      </c>
      <c r="B317" s="181">
        <v>461131.9428641327</v>
      </c>
      <c r="C317" s="114">
        <v>567587.24112941674</v>
      </c>
      <c r="D317" s="114">
        <v>1230.8564824290429</v>
      </c>
      <c r="E317" s="182">
        <v>-3.1849112437781868E-3</v>
      </c>
      <c r="F317" s="189"/>
      <c r="G317" s="194">
        <v>246741026849186</v>
      </c>
      <c r="H317" s="151">
        <v>303683346613398.87</v>
      </c>
      <c r="I317" s="82">
        <v>1230.7776720043294</v>
      </c>
      <c r="J317" s="82">
        <v>-3.1849217232484579E-3</v>
      </c>
      <c r="K317" s="152">
        <f t="shared" si="16"/>
        <v>-6.4033030908981851E-5</v>
      </c>
      <c r="L317" s="196">
        <f t="shared" si="17"/>
        <v>-1.0479470271152619E-8</v>
      </c>
      <c r="N317" s="194">
        <v>246656336931384.97</v>
      </c>
      <c r="O317" s="151">
        <v>303598551244197.25</v>
      </c>
      <c r="P317" s="82">
        <v>1230.8564824290427</v>
      </c>
      <c r="Q317" s="82">
        <v>-3.1849112437780038E-3</v>
      </c>
      <c r="R317" s="152">
        <f t="shared" si="18"/>
        <v>-1.8472801556402402E-16</v>
      </c>
      <c r="S317" s="196">
        <f t="shared" si="19"/>
        <v>1.8301332671555315E-16</v>
      </c>
    </row>
    <row r="318" spans="1:19">
      <c r="A318" s="173">
        <v>20190415</v>
      </c>
      <c r="B318" s="181">
        <v>461131.9428641327</v>
      </c>
      <c r="C318" s="114">
        <v>563385.92428250425</v>
      </c>
      <c r="D318" s="114">
        <v>1221.7456044863488</v>
      </c>
      <c r="E318" s="182">
        <v>-7.4020635815429349E-3</v>
      </c>
      <c r="F318" s="189"/>
      <c r="G318" s="194">
        <v>246741026849186</v>
      </c>
      <c r="H318" s="151">
        <v>301435535702558.87</v>
      </c>
      <c r="I318" s="82">
        <v>1221.667671371099</v>
      </c>
      <c r="J318" s="82">
        <v>-7.4018247490585864E-3</v>
      </c>
      <c r="K318" s="152">
        <f t="shared" si="16"/>
        <v>-6.3792402038738308E-5</v>
      </c>
      <c r="L318" s="196">
        <f t="shared" si="17"/>
        <v>2.3883248434844462E-7</v>
      </c>
      <c r="N318" s="194">
        <v>246656336931384.97</v>
      </c>
      <c r="O318" s="151">
        <v>301351295464623.31</v>
      </c>
      <c r="P318" s="82">
        <v>1221.7456044863482</v>
      </c>
      <c r="Q318" s="82">
        <v>-7.4020635815433061E-3</v>
      </c>
      <c r="R318" s="152">
        <f t="shared" si="18"/>
        <v>-5.5831674272032812E-16</v>
      </c>
      <c r="S318" s="196">
        <f t="shared" si="19"/>
        <v>-3.7123082385903672E-16</v>
      </c>
    </row>
    <row r="319" spans="1:19">
      <c r="A319" s="173">
        <v>20190416</v>
      </c>
      <c r="B319" s="181">
        <v>461131.9428641327</v>
      </c>
      <c r="C319" s="114">
        <v>567927.02596546954</v>
      </c>
      <c r="D319" s="114">
        <v>1231.5933319171577</v>
      </c>
      <c r="E319" s="182">
        <v>8.0603747577623307E-3</v>
      </c>
      <c r="F319" s="189"/>
      <c r="G319" s="194">
        <v>246741026849186</v>
      </c>
      <c r="H319" s="151">
        <v>303865035957923.87</v>
      </c>
      <c r="I319" s="82">
        <v>1231.5140284459196</v>
      </c>
      <c r="J319" s="82">
        <v>8.0597672391296716E-3</v>
      </c>
      <c r="K319" s="152">
        <f t="shared" si="16"/>
        <v>-6.4395101806626032E-5</v>
      </c>
      <c r="L319" s="196">
        <f t="shared" si="17"/>
        <v>-6.0751863265907924E-7</v>
      </c>
      <c r="N319" s="194">
        <v>246656336931384.97</v>
      </c>
      <c r="O319" s="151">
        <v>303780299839805.37</v>
      </c>
      <c r="P319" s="82">
        <v>1231.5933319171572</v>
      </c>
      <c r="Q319" s="82">
        <v>8.0603747577625198E-3</v>
      </c>
      <c r="R319" s="152">
        <f t="shared" si="18"/>
        <v>-3.6923498942510724E-16</v>
      </c>
      <c r="S319" s="196">
        <f t="shared" si="19"/>
        <v>1.8908485888147197E-16</v>
      </c>
    </row>
    <row r="320" spans="1:19">
      <c r="A320" s="173">
        <v>20190417</v>
      </c>
      <c r="B320" s="181">
        <v>461131.9428641327</v>
      </c>
      <c r="C320" s="114">
        <v>565424.36167180981</v>
      </c>
      <c r="D320" s="114">
        <v>1226.1661123710219</v>
      </c>
      <c r="E320" s="182">
        <v>-4.4066652566943747E-3</v>
      </c>
      <c r="F320" s="189"/>
      <c r="G320" s="194">
        <v>246741026849186</v>
      </c>
      <c r="H320" s="151">
        <v>302525986313228.75</v>
      </c>
      <c r="I320" s="82">
        <v>1226.0870848127736</v>
      </c>
      <c r="J320" s="82">
        <v>-4.4067249806276614E-3</v>
      </c>
      <c r="K320" s="152">
        <f t="shared" si="16"/>
        <v>-6.4455093954738783E-5</v>
      </c>
      <c r="L320" s="196">
        <f t="shared" si="17"/>
        <v>-5.9723933286751074E-8</v>
      </c>
      <c r="N320" s="194">
        <v>246656336931384.97</v>
      </c>
      <c r="O320" s="151">
        <v>302441641746833.12</v>
      </c>
      <c r="P320" s="82">
        <v>1226.1661123710214</v>
      </c>
      <c r="Q320" s="82">
        <v>-4.4066652566943764E-3</v>
      </c>
      <c r="R320" s="152">
        <f t="shared" si="18"/>
        <v>-3.7086928622348331E-16</v>
      </c>
      <c r="S320" s="196">
        <f t="shared" si="19"/>
        <v>0</v>
      </c>
    </row>
    <row r="321" spans="1:19">
      <c r="A321" s="173">
        <v>20190418</v>
      </c>
      <c r="B321" s="181">
        <v>461131.9428641327</v>
      </c>
      <c r="C321" s="114">
        <v>551582.0908906199</v>
      </c>
      <c r="D321" s="114">
        <v>1196.1480860872337</v>
      </c>
      <c r="E321" s="182">
        <v>-2.448120689434383E-2</v>
      </c>
      <c r="F321" s="189"/>
      <c r="G321" s="194">
        <v>246741026849186</v>
      </c>
      <c r="H321" s="151">
        <v>295120021887090.12</v>
      </c>
      <c r="I321" s="82">
        <v>1196.071953074405</v>
      </c>
      <c r="J321" s="82">
        <v>-2.4480424033625631E-2</v>
      </c>
      <c r="K321" s="152">
        <f t="shared" si="16"/>
        <v>-6.3652535813571727E-5</v>
      </c>
      <c r="L321" s="196">
        <f t="shared" si="17"/>
        <v>7.8286071819935743E-7</v>
      </c>
      <c r="N321" s="194">
        <v>246656336931384.97</v>
      </c>
      <c r="O321" s="151">
        <v>295037505341763.87</v>
      </c>
      <c r="P321" s="82">
        <v>1196.1480860872334</v>
      </c>
      <c r="Q321" s="82">
        <v>-2.4481206894343653E-2</v>
      </c>
      <c r="R321" s="152">
        <f t="shared" si="18"/>
        <v>-1.9008823245874425E-16</v>
      </c>
      <c r="S321" s="196">
        <f t="shared" si="19"/>
        <v>1.7694179454963432E-16</v>
      </c>
    </row>
    <row r="322" spans="1:19">
      <c r="A322" s="173">
        <v>20190419</v>
      </c>
      <c r="B322" s="181">
        <v>461131.9428641327</v>
      </c>
      <c r="C322" s="114">
        <v>558524.37593619677</v>
      </c>
      <c r="D322" s="114">
        <v>1211.2029638787344</v>
      </c>
      <c r="E322" s="182">
        <v>1.2586132073953612E-2</v>
      </c>
      <c r="F322" s="189"/>
      <c r="G322" s="194">
        <v>246741026849186</v>
      </c>
      <c r="H322" s="151">
        <v>298834258699850.81</v>
      </c>
      <c r="I322" s="82">
        <v>1211.1251319485893</v>
      </c>
      <c r="J322" s="82">
        <v>1.2585512799201925E-2</v>
      </c>
      <c r="K322" s="152">
        <f t="shared" si="16"/>
        <v>-6.4264152474354208E-5</v>
      </c>
      <c r="L322" s="196">
        <f t="shared" si="17"/>
        <v>-6.1927475168699342E-7</v>
      </c>
      <c r="N322" s="194">
        <v>246656336931384.97</v>
      </c>
      <c r="O322" s="151">
        <v>298750886350765.12</v>
      </c>
      <c r="P322" s="82">
        <v>1211.202963878734</v>
      </c>
      <c r="Q322" s="82">
        <v>1.2586132073953425E-2</v>
      </c>
      <c r="R322" s="152">
        <f t="shared" si="18"/>
        <v>-3.7545098918036793E-16</v>
      </c>
      <c r="S322" s="196">
        <f t="shared" si="19"/>
        <v>-1.8735013540549517E-16</v>
      </c>
    </row>
    <row r="323" spans="1:19">
      <c r="A323" s="173">
        <v>20190422</v>
      </c>
      <c r="B323" s="181">
        <v>461131.9428641327</v>
      </c>
      <c r="C323" s="114">
        <v>558150.01332348352</v>
      </c>
      <c r="D323" s="114">
        <v>1210.3911298288353</v>
      </c>
      <c r="E323" s="182">
        <v>-6.7027085807258872E-4</v>
      </c>
      <c r="F323" s="189"/>
      <c r="G323" s="194">
        <v>246741026849186</v>
      </c>
      <c r="H323" s="151">
        <v>298633957012711.12</v>
      </c>
      <c r="I323" s="82">
        <v>1210.3133428039241</v>
      </c>
      <c r="J323" s="82">
        <v>-6.7027685517443781E-4</v>
      </c>
      <c r="K323" s="152">
        <f t="shared" si="16"/>
        <v>-6.4270153984275261E-5</v>
      </c>
      <c r="L323" s="196">
        <f t="shared" si="17"/>
        <v>-5.9971018490827602E-9</v>
      </c>
      <c r="N323" s="194">
        <v>246656336931384.97</v>
      </c>
      <c r="O323" s="151">
        <v>298550642337820.87</v>
      </c>
      <c r="P323" s="82">
        <v>1210.3911298288351</v>
      </c>
      <c r="Q323" s="82">
        <v>-6.7027085807240116E-4</v>
      </c>
      <c r="R323" s="152">
        <f t="shared" si="18"/>
        <v>-1.8785140591321554E-16</v>
      </c>
      <c r="S323" s="196">
        <f t="shared" si="19"/>
        <v>1.8756697583999227E-16</v>
      </c>
    </row>
    <row r="324" spans="1:19">
      <c r="A324" s="173">
        <v>20190423</v>
      </c>
      <c r="B324" s="181">
        <v>461131.9428641327</v>
      </c>
      <c r="C324" s="114">
        <v>558198.29657015193</v>
      </c>
      <c r="D324" s="114">
        <v>1210.4958357539301</v>
      </c>
      <c r="E324" s="182">
        <v>8.6505859564241493E-5</v>
      </c>
      <c r="F324" s="189"/>
      <c r="G324" s="194">
        <v>246741026849186</v>
      </c>
      <c r="H324" s="151">
        <v>298659790592882.87</v>
      </c>
      <c r="I324" s="82">
        <v>1210.4180419717184</v>
      </c>
      <c r="J324" s="82">
        <v>8.6505836209072674E-5</v>
      </c>
      <c r="K324" s="152">
        <f t="shared" si="16"/>
        <v>-6.4270177338924815E-5</v>
      </c>
      <c r="L324" s="196">
        <f t="shared" si="17"/>
        <v>-2.3355168818871286E-11</v>
      </c>
      <c r="N324" s="194">
        <v>246656336931384.97</v>
      </c>
      <c r="O324" s="151">
        <v>298576468717759.75</v>
      </c>
      <c r="P324" s="82">
        <v>1210.4958357539297</v>
      </c>
      <c r="Q324" s="82">
        <v>8.6505859564053669E-5</v>
      </c>
      <c r="R324" s="152">
        <f t="shared" si="18"/>
        <v>-3.7567031414299344E-16</v>
      </c>
      <c r="S324" s="196">
        <f t="shared" si="19"/>
        <v>-1.8782447385595757E-16</v>
      </c>
    </row>
    <row r="325" spans="1:19">
      <c r="A325" s="173">
        <v>20190424</v>
      </c>
      <c r="B325" s="181">
        <v>461131.9428641327</v>
      </c>
      <c r="C325" s="114">
        <v>553327.60031919891</v>
      </c>
      <c r="D325" s="114">
        <v>1199.9333572131882</v>
      </c>
      <c r="E325" s="182">
        <v>-8.7257454579869314E-3</v>
      </c>
      <c r="F325" s="189"/>
      <c r="G325" s="194">
        <v>250328147206004.47</v>
      </c>
      <c r="H325" s="151">
        <v>300357944973417.25</v>
      </c>
      <c r="I325" s="82">
        <v>1199.8568611872536</v>
      </c>
      <c r="J325" s="82">
        <v>-8.7252341077641987E-3</v>
      </c>
      <c r="K325" s="152">
        <f t="shared" ref="K325:K382" si="20">(I325-D325)/I325</f>
        <v>-6.3754293040346559E-5</v>
      </c>
      <c r="L325" s="196">
        <f t="shared" si="17"/>
        <v>5.1135022273267328E-7</v>
      </c>
      <c r="N325" s="194">
        <v>250248366161879.69</v>
      </c>
      <c r="O325" s="151">
        <v>300281362145739.37</v>
      </c>
      <c r="P325" s="82">
        <v>1199.9333572131877</v>
      </c>
      <c r="Q325" s="82">
        <v>-8.7257454579869349E-3</v>
      </c>
      <c r="R325" s="152">
        <f t="shared" si="18"/>
        <v>-3.789771724844806E-16</v>
      </c>
      <c r="S325" s="196">
        <f t="shared" si="19"/>
        <v>0</v>
      </c>
    </row>
    <row r="326" spans="1:19">
      <c r="A326" s="173">
        <v>20190425</v>
      </c>
      <c r="B326" s="181">
        <v>461131.9428641327</v>
      </c>
      <c r="C326" s="114">
        <v>547955.81507668819</v>
      </c>
      <c r="D326" s="114">
        <v>1188.2842287465157</v>
      </c>
      <c r="E326" s="182">
        <v>-9.7081462038251971E-3</v>
      </c>
      <c r="F326" s="189"/>
      <c r="G326" s="194">
        <v>250328147206004.47</v>
      </c>
      <c r="H326" s="151">
        <v>297441885307052.25</v>
      </c>
      <c r="I326" s="82">
        <v>1188.2079128012563</v>
      </c>
      <c r="J326" s="82">
        <v>-9.7086150546913681E-3</v>
      </c>
      <c r="K326" s="152">
        <f t="shared" si="20"/>
        <v>-6.4227770609226082E-5</v>
      </c>
      <c r="L326" s="196">
        <f t="shared" ref="L326:L382" si="21">(J326-E326)</f>
        <v>-4.6885086617091953E-7</v>
      </c>
      <c r="N326" s="194">
        <v>250248366161879.69</v>
      </c>
      <c r="O326" s="151">
        <v>297366186779744.69</v>
      </c>
      <c r="P326" s="82">
        <v>1188.2842287465151</v>
      </c>
      <c r="Q326" s="82">
        <v>-9.7081462038253897E-3</v>
      </c>
      <c r="R326" s="152">
        <f t="shared" ref="R326:R382" si="22">(P326-D326)/P326</f>
        <v>-5.7403860947413646E-16</v>
      </c>
      <c r="S326" s="196">
        <f t="shared" ref="S326:S382" si="23">Q326-E326</f>
        <v>-1.9255430583342559E-16</v>
      </c>
    </row>
    <row r="327" spans="1:19">
      <c r="A327" s="204">
        <v>20190426</v>
      </c>
      <c r="B327" s="181">
        <v>461131.9428641327</v>
      </c>
      <c r="C327" s="114">
        <v>547394.20748563961</v>
      </c>
      <c r="D327" s="114">
        <v>1187.0663395940956</v>
      </c>
      <c r="E327" s="182">
        <v>-1.0249140087510023E-3</v>
      </c>
      <c r="F327" s="189"/>
      <c r="G327" s="205">
        <v>250328147206004.47</v>
      </c>
      <c r="H327" s="88">
        <v>297137033047237.12</v>
      </c>
      <c r="I327" s="84">
        <v>1186.9901022465199</v>
      </c>
      <c r="J327" s="84">
        <v>-1.024913688602984E-3</v>
      </c>
      <c r="K327" s="206">
        <f t="shared" si="20"/>
        <v>-6.4227450112163626E-5</v>
      </c>
      <c r="L327" s="196">
        <f t="shared" si="21"/>
        <v>3.2014801833873952E-10</v>
      </c>
      <c r="N327" s="194">
        <v>250248366161879.69</v>
      </c>
      <c r="O327" s="151">
        <v>297061412009185.31</v>
      </c>
      <c r="P327" s="82">
        <v>1187.0663395940951</v>
      </c>
      <c r="Q327" s="82">
        <v>-1.0249140087508115E-3</v>
      </c>
      <c r="R327" s="152">
        <f t="shared" si="22"/>
        <v>-3.8308503553555415E-16</v>
      </c>
      <c r="S327" s="196">
        <f t="shared" si="23"/>
        <v>1.9081958235744878E-16</v>
      </c>
    </row>
    <row r="328" spans="1:19">
      <c r="A328" s="204">
        <v>20190429</v>
      </c>
      <c r="B328" s="181">
        <v>461131.9428641327</v>
      </c>
      <c r="C328" s="114">
        <v>557424.39797463722</v>
      </c>
      <c r="D328" s="114">
        <v>1208.8175772695843</v>
      </c>
      <c r="E328" s="182">
        <v>1.8323523252227258E-2</v>
      </c>
      <c r="F328" s="189"/>
      <c r="G328" s="205">
        <v>250328147206004.47</v>
      </c>
      <c r="H328" s="88">
        <v>302581539516885</v>
      </c>
      <c r="I328" s="84">
        <v>1208.7395800036791</v>
      </c>
      <c r="J328" s="84">
        <v>1.8323217452273371E-2</v>
      </c>
      <c r="K328" s="206">
        <f t="shared" si="20"/>
        <v>-6.452776693633131E-5</v>
      </c>
      <c r="L328" s="196">
        <f t="shared" si="21"/>
        <v>-3.0579995388690939E-7</v>
      </c>
      <c r="N328" s="194">
        <v>250248366161879.69</v>
      </c>
      <c r="O328" s="151">
        <v>302504623699475.12</v>
      </c>
      <c r="P328" s="82">
        <v>1208.817577269584</v>
      </c>
      <c r="Q328" s="82">
        <v>1.8323523252227459E-2</v>
      </c>
      <c r="R328" s="152">
        <f t="shared" si="22"/>
        <v>-1.8809593748364596E-16</v>
      </c>
      <c r="S328" s="196">
        <f t="shared" si="23"/>
        <v>2.0122792321330962E-16</v>
      </c>
    </row>
    <row r="329" spans="1:19">
      <c r="A329" s="204">
        <v>20190430</v>
      </c>
      <c r="B329" s="181">
        <v>461131.9428641327</v>
      </c>
      <c r="C329" s="114">
        <v>556479.54997718683</v>
      </c>
      <c r="D329" s="114">
        <v>1206.7686018904728</v>
      </c>
      <c r="E329" s="182">
        <v>-1.695024474858768E-3</v>
      </c>
      <c r="F329" s="189"/>
      <c r="G329" s="205">
        <v>250328147206004.47</v>
      </c>
      <c r="H329" s="88">
        <v>302068858963926.5</v>
      </c>
      <c r="I329" s="84">
        <v>1206.6915460183654</v>
      </c>
      <c r="J329" s="84">
        <v>-1.6943550283241237E-3</v>
      </c>
      <c r="K329" s="206">
        <f t="shared" si="20"/>
        <v>-6.3857140925242865E-5</v>
      </c>
      <c r="L329" s="196">
        <f t="shared" si="21"/>
        <v>6.6944653464434678E-7</v>
      </c>
      <c r="N329" s="194">
        <v>250248366161879.69</v>
      </c>
      <c r="O329" s="151">
        <v>301991870958546.56</v>
      </c>
      <c r="P329" s="82">
        <v>1206.7686018904724</v>
      </c>
      <c r="Q329" s="82">
        <v>-1.6950244748589565E-3</v>
      </c>
      <c r="R329" s="152">
        <f t="shared" si="22"/>
        <v>-3.7683061207763962E-16</v>
      </c>
      <c r="S329" s="196">
        <f t="shared" si="23"/>
        <v>-1.8843433757798067E-16</v>
      </c>
    </row>
    <row r="330" spans="1:19">
      <c r="A330" s="204">
        <v>20190502</v>
      </c>
      <c r="B330" s="181">
        <v>461131.9428641327</v>
      </c>
      <c r="C330" s="114">
        <v>548059.95479599957</v>
      </c>
      <c r="D330" s="114">
        <v>1188.5100637183123</v>
      </c>
      <c r="E330" s="182">
        <v>-1.5130107083957532E-2</v>
      </c>
      <c r="F330" s="189"/>
      <c r="G330" s="205">
        <v>250328147206004.47</v>
      </c>
      <c r="H330" s="88">
        <v>297498410760158.69</v>
      </c>
      <c r="I330" s="84">
        <v>1188.4337182240079</v>
      </c>
      <c r="J330" s="84">
        <v>-1.5130484550589287E-2</v>
      </c>
      <c r="K330" s="206">
        <f t="shared" si="20"/>
        <v>-6.4240431025884887E-5</v>
      </c>
      <c r="L330" s="196">
        <f t="shared" si="21"/>
        <v>-3.7746663175512729E-7</v>
      </c>
      <c r="N330" s="194">
        <v>250248366161879.69</v>
      </c>
      <c r="O330" s="151">
        <v>297422701612459.12</v>
      </c>
      <c r="P330" s="82">
        <v>1188.510063718312</v>
      </c>
      <c r="Q330" s="82">
        <v>-1.513010708395735E-2</v>
      </c>
      <c r="R330" s="152">
        <f t="shared" si="22"/>
        <v>-1.913098444718948E-16</v>
      </c>
      <c r="S330" s="196">
        <f t="shared" si="23"/>
        <v>1.8214596497756474E-16</v>
      </c>
    </row>
    <row r="331" spans="1:19">
      <c r="A331" s="204">
        <v>20190503</v>
      </c>
      <c r="B331" s="181">
        <v>461131.9428641327</v>
      </c>
      <c r="C331" s="114">
        <v>545072.6591613295</v>
      </c>
      <c r="D331" s="114">
        <v>1182.0318839242263</v>
      </c>
      <c r="E331" s="182">
        <v>-5.4506730669310558E-3</v>
      </c>
      <c r="F331" s="189"/>
      <c r="G331" s="205">
        <v>250328147206004.47</v>
      </c>
      <c r="H331" s="88">
        <v>295877028618081.19</v>
      </c>
      <c r="I331" s="84">
        <v>1181.9566913288133</v>
      </c>
      <c r="J331" s="84">
        <v>-5.4500531210724687E-3</v>
      </c>
      <c r="K331" s="206">
        <f t="shared" si="20"/>
        <v>-6.3617047870396148E-5</v>
      </c>
      <c r="L331" s="196">
        <f t="shared" si="21"/>
        <v>6.1994585858708012E-7</v>
      </c>
      <c r="N331" s="194">
        <v>250248366161879.69</v>
      </c>
      <c r="O331" s="151">
        <v>295801547703286.12</v>
      </c>
      <c r="P331" s="82">
        <v>1182.0318839242259</v>
      </c>
      <c r="Q331" s="82">
        <v>-5.4506730669312484E-3</v>
      </c>
      <c r="R331" s="152">
        <f t="shared" si="22"/>
        <v>-3.8471665364621897E-16</v>
      </c>
      <c r="S331" s="196">
        <f t="shared" si="23"/>
        <v>-1.9255430583342559E-16</v>
      </c>
    </row>
    <row r="332" spans="1:19">
      <c r="A332" s="204">
        <v>20190507</v>
      </c>
      <c r="B332" s="181">
        <v>461131.9428641327</v>
      </c>
      <c r="C332" s="114">
        <v>535557.80329950876</v>
      </c>
      <c r="D332" s="114">
        <v>1161.3981889285533</v>
      </c>
      <c r="E332" s="182">
        <v>-1.7456123879815565E-2</v>
      </c>
      <c r="F332" s="189"/>
      <c r="G332" s="205">
        <v>250328147206004.47</v>
      </c>
      <c r="H332" s="88">
        <v>290711959142115.37</v>
      </c>
      <c r="I332" s="84">
        <v>1161.3234963261145</v>
      </c>
      <c r="J332" s="84">
        <v>-1.74568113654841E-2</v>
      </c>
      <c r="K332" s="206">
        <f t="shared" si="20"/>
        <v>-6.4316792586249574E-5</v>
      </c>
      <c r="L332" s="196">
        <f t="shared" si="21"/>
        <v>-6.8748566853585324E-7</v>
      </c>
      <c r="N332" s="194">
        <v>250248366161879.69</v>
      </c>
      <c r="O332" s="151">
        <v>290637999242736.44</v>
      </c>
      <c r="P332" s="82">
        <v>1161.3981889285531</v>
      </c>
      <c r="Q332" s="82">
        <v>-1.7456123879815381E-2</v>
      </c>
      <c r="R332" s="152">
        <f t="shared" si="22"/>
        <v>-1.9577581367936819E-16</v>
      </c>
      <c r="S332" s="196">
        <f t="shared" si="23"/>
        <v>1.8388068845354155E-16</v>
      </c>
    </row>
    <row r="333" spans="1:19">
      <c r="A333" s="204">
        <v>20190508</v>
      </c>
      <c r="B333" s="181">
        <v>461131.9428641327</v>
      </c>
      <c r="C333" s="114">
        <v>528684.19796525873</v>
      </c>
      <c r="D333" s="114">
        <v>1146.4922483607465</v>
      </c>
      <c r="E333" s="182">
        <v>-1.2834478915072356E-2</v>
      </c>
      <c r="F333" s="189"/>
      <c r="G333" s="205">
        <v>250328147206004.47</v>
      </c>
      <c r="H333" s="88">
        <v>286980754652746.5</v>
      </c>
      <c r="I333" s="84">
        <v>1146.4182428377869</v>
      </c>
      <c r="J333" s="84">
        <v>-1.283471275271781E-2</v>
      </c>
      <c r="K333" s="206">
        <f t="shared" si="20"/>
        <v>-6.4553685726802547E-5</v>
      </c>
      <c r="L333" s="196">
        <f t="shared" si="21"/>
        <v>-2.3383764545352459E-7</v>
      </c>
      <c r="N333" s="194">
        <v>250248366161879.69</v>
      </c>
      <c r="O333" s="151">
        <v>286907811969536.69</v>
      </c>
      <c r="P333" s="82">
        <v>1146.4922483607461</v>
      </c>
      <c r="Q333" s="82">
        <v>-1.2834478915072554E-2</v>
      </c>
      <c r="R333" s="152">
        <f t="shared" si="22"/>
        <v>-3.9664232491467917E-16</v>
      </c>
      <c r="S333" s="196">
        <f t="shared" si="23"/>
        <v>-1.9775847626135601E-16</v>
      </c>
    </row>
    <row r="334" spans="1:19">
      <c r="A334" s="204">
        <v>20190509</v>
      </c>
      <c r="B334" s="181">
        <v>461131.9428641327</v>
      </c>
      <c r="C334" s="114">
        <v>517095.03008601302</v>
      </c>
      <c r="D334" s="114">
        <v>1121.3602485967215</v>
      </c>
      <c r="E334" s="182">
        <v>-2.1920776001720706E-2</v>
      </c>
      <c r="F334" s="189"/>
      <c r="G334" s="205">
        <v>250328147206004.47</v>
      </c>
      <c r="H334" s="88">
        <v>280690127395688.19</v>
      </c>
      <c r="I334" s="84">
        <v>1121.2887185422969</v>
      </c>
      <c r="J334" s="84">
        <v>-2.1920031761955935E-2</v>
      </c>
      <c r="K334" s="206">
        <f t="shared" si="20"/>
        <v>-6.3792717470258106E-5</v>
      </c>
      <c r="L334" s="196">
        <f t="shared" si="21"/>
        <v>7.4423976477097642E-7</v>
      </c>
      <c r="N334" s="194">
        <v>250248366161879.69</v>
      </c>
      <c r="O334" s="151">
        <v>280618570090208.75</v>
      </c>
      <c r="P334" s="82">
        <v>1121.3602485967212</v>
      </c>
      <c r="Q334" s="82">
        <v>-2.1920776001720516E-2</v>
      </c>
      <c r="R334" s="152">
        <f t="shared" si="22"/>
        <v>-2.0276594941524742E-16</v>
      </c>
      <c r="S334" s="196">
        <f t="shared" si="23"/>
        <v>1.9081958235744878E-16</v>
      </c>
    </row>
    <row r="335" spans="1:19">
      <c r="A335" s="204">
        <v>20190510</v>
      </c>
      <c r="B335" s="181">
        <v>461131.9428641327</v>
      </c>
      <c r="C335" s="114">
        <v>514251.64225296909</v>
      </c>
      <c r="D335" s="114">
        <v>1115.1941439122718</v>
      </c>
      <c r="E335" s="182">
        <v>-5.4987723099387568E-3</v>
      </c>
      <c r="F335" s="189"/>
      <c r="G335" s="205">
        <v>250328147206004.47</v>
      </c>
      <c r="H335" s="88">
        <v>279146489753583.41</v>
      </c>
      <c r="I335" s="84">
        <v>1115.1222619958244</v>
      </c>
      <c r="J335" s="84">
        <v>-5.4994368930145771E-3</v>
      </c>
      <c r="K335" s="206">
        <f t="shared" si="20"/>
        <v>-6.4461018219434484E-5</v>
      </c>
      <c r="L335" s="196">
        <f t="shared" si="21"/>
        <v>-6.6458307582031168E-7</v>
      </c>
      <c r="N335" s="194">
        <v>250248366161879.69</v>
      </c>
      <c r="O335" s="151">
        <v>279075512467342.06</v>
      </c>
      <c r="P335" s="82">
        <v>1115.1941439122716</v>
      </c>
      <c r="Q335" s="82">
        <v>-5.4987723099387577E-3</v>
      </c>
      <c r="R335" s="152">
        <f t="shared" si="22"/>
        <v>-2.0388707803429673E-16</v>
      </c>
      <c r="S335" s="196">
        <f t="shared" si="23"/>
        <v>0</v>
      </c>
    </row>
    <row r="336" spans="1:19">
      <c r="A336" s="173">
        <v>20190513</v>
      </c>
      <c r="B336" s="181">
        <v>461131.9428641327</v>
      </c>
      <c r="C336" s="114">
        <v>508006.60155792208</v>
      </c>
      <c r="D336" s="114">
        <v>1101.6512939933125</v>
      </c>
      <c r="E336" s="182">
        <v>-1.2143939235054536E-2</v>
      </c>
      <c r="F336" s="189"/>
      <c r="G336" s="194">
        <v>250328147206004.47</v>
      </c>
      <c r="H336" s="151">
        <v>275756735959507.75</v>
      </c>
      <c r="I336" s="82">
        <v>1101.5810209012457</v>
      </c>
      <c r="J336" s="82">
        <v>-1.2143279312120319E-2</v>
      </c>
      <c r="K336" s="152">
        <f t="shared" si="20"/>
        <v>-6.3792940086544148E-5</v>
      </c>
      <c r="L336" s="196">
        <f t="shared" si="21"/>
        <v>6.599229342169749E-7</v>
      </c>
      <c r="N336" s="194">
        <v>250248366161879.69</v>
      </c>
      <c r="O336" s="151">
        <v>275686436401947</v>
      </c>
      <c r="P336" s="82">
        <v>1101.6512939933123</v>
      </c>
      <c r="Q336" s="82">
        <v>-1.2143939235054538E-2</v>
      </c>
      <c r="R336" s="152">
        <f t="shared" si="22"/>
        <v>-2.0639350825708046E-16</v>
      </c>
      <c r="S336" s="196">
        <f t="shared" si="23"/>
        <v>0</v>
      </c>
    </row>
    <row r="337" spans="1:19">
      <c r="A337" s="173">
        <v>20190514</v>
      </c>
      <c r="B337" s="181">
        <v>461131.9428641327</v>
      </c>
      <c r="C337" s="114">
        <v>509257.06040398491</v>
      </c>
      <c r="D337" s="114">
        <v>1104.3630099466602</v>
      </c>
      <c r="E337" s="182">
        <v>2.4615011738589052E-3</v>
      </c>
      <c r="F337" s="189"/>
      <c r="G337" s="194">
        <v>250328147206004.47</v>
      </c>
      <c r="H337" s="151">
        <v>276435327034697.5</v>
      </c>
      <c r="I337" s="82">
        <v>1104.2918270281784</v>
      </c>
      <c r="J337" s="82">
        <v>2.4608322724323554E-3</v>
      </c>
      <c r="K337" s="152">
        <f t="shared" si="20"/>
        <v>-6.4460242066036055E-5</v>
      </c>
      <c r="L337" s="196">
        <f t="shared" si="21"/>
        <v>-6.6890142654983317E-7</v>
      </c>
      <c r="N337" s="194">
        <v>250248366161879.69</v>
      </c>
      <c r="O337" s="151">
        <v>276365038888767.31</v>
      </c>
      <c r="P337" s="82">
        <v>1104.36300994666</v>
      </c>
      <c r="Q337" s="82">
        <v>2.4615011738589056E-3</v>
      </c>
      <c r="R337" s="152">
        <f t="shared" si="22"/>
        <v>-2.058867178593876E-16</v>
      </c>
      <c r="S337" s="196">
        <f t="shared" si="23"/>
        <v>0</v>
      </c>
    </row>
    <row r="338" spans="1:19">
      <c r="A338" s="173">
        <v>20190515</v>
      </c>
      <c r="B338" s="181">
        <v>461131.9428641327</v>
      </c>
      <c r="C338" s="114">
        <v>518294.53668520058</v>
      </c>
      <c r="D338" s="114">
        <v>1123.9614706932375</v>
      </c>
      <c r="E338" s="182">
        <v>1.7746393685826086E-2</v>
      </c>
      <c r="F338" s="189"/>
      <c r="G338" s="194">
        <v>250328147206004.47</v>
      </c>
      <c r="H338" s="151">
        <v>281341053170235.62</v>
      </c>
      <c r="I338" s="82">
        <v>1123.8890085289108</v>
      </c>
      <c r="J338" s="82">
        <v>1.7746379191695621E-2</v>
      </c>
      <c r="K338" s="152">
        <f t="shared" si="20"/>
        <v>-6.447448438127159E-5</v>
      </c>
      <c r="L338" s="196">
        <f t="shared" si="21"/>
        <v>-1.4494130465281252E-8</v>
      </c>
      <c r="N338" s="194">
        <v>250248366161879.69</v>
      </c>
      <c r="O338" s="151">
        <v>281269521669886</v>
      </c>
      <c r="P338" s="82">
        <v>1123.9614706932371</v>
      </c>
      <c r="Q338" s="82">
        <v>1.7746393685825885E-2</v>
      </c>
      <c r="R338" s="152">
        <f t="shared" si="22"/>
        <v>-4.0459336262299541E-16</v>
      </c>
      <c r="S338" s="196">
        <f t="shared" si="23"/>
        <v>-2.0122792321330962E-16</v>
      </c>
    </row>
    <row r="339" spans="1:19">
      <c r="A339" s="173">
        <v>20190516</v>
      </c>
      <c r="B339" s="181">
        <v>461131.9428641327</v>
      </c>
      <c r="C339" s="114">
        <v>503851.25609503005</v>
      </c>
      <c r="D339" s="114">
        <v>1092.640108524176</v>
      </c>
      <c r="E339" s="182">
        <v>-2.7866935820978947E-2</v>
      </c>
      <c r="F339" s="189"/>
      <c r="G339" s="194">
        <v>250328147206004.47</v>
      </c>
      <c r="H339" s="151">
        <v>273501066858529.87</v>
      </c>
      <c r="I339" s="82">
        <v>1092.5701720368486</v>
      </c>
      <c r="J339" s="82">
        <v>-2.7866485261793184E-2</v>
      </c>
      <c r="K339" s="152">
        <f t="shared" si="20"/>
        <v>-6.4010979905288224E-5</v>
      </c>
      <c r="L339" s="196">
        <f t="shared" si="21"/>
        <v>4.505591857627278E-7</v>
      </c>
      <c r="N339" s="194">
        <v>250248366161879.69</v>
      </c>
      <c r="O339" s="151">
        <v>273431401961113.81</v>
      </c>
      <c r="P339" s="82">
        <v>1092.6401085241755</v>
      </c>
      <c r="Q339" s="82">
        <v>-2.7866935820978957E-2</v>
      </c>
      <c r="R339" s="152">
        <f t="shared" si="22"/>
        <v>-4.1619133998356464E-16</v>
      </c>
      <c r="S339" s="196">
        <f t="shared" si="23"/>
        <v>0</v>
      </c>
    </row>
    <row r="340" spans="1:19">
      <c r="A340" s="173">
        <v>20190517</v>
      </c>
      <c r="B340" s="181">
        <v>461131.9428641327</v>
      </c>
      <c r="C340" s="114">
        <v>500547.38305279362</v>
      </c>
      <c r="D340" s="114">
        <v>1085.475406331316</v>
      </c>
      <c r="E340" s="182">
        <v>-6.5572388721271708E-3</v>
      </c>
      <c r="F340" s="189"/>
      <c r="G340" s="194">
        <v>253968588404902.56</v>
      </c>
      <c r="H340" s="151">
        <v>275658854082897.25</v>
      </c>
      <c r="I340" s="82">
        <v>1085.4053086416097</v>
      </c>
      <c r="J340" s="82">
        <v>-6.557806151600858E-3</v>
      </c>
      <c r="K340" s="152">
        <f t="shared" si="20"/>
        <v>-6.4582040596403801E-5</v>
      </c>
      <c r="L340" s="196">
        <f t="shared" si="21"/>
        <v>-5.6727947368717668E-7</v>
      </c>
      <c r="N340" s="194">
        <v>253891290457384.94</v>
      </c>
      <c r="O340" s="151">
        <v>275592751673211.97</v>
      </c>
      <c r="P340" s="82">
        <v>1085.4754063313155</v>
      </c>
      <c r="Q340" s="82">
        <v>-6.5572388721271734E-3</v>
      </c>
      <c r="R340" s="152">
        <f t="shared" si="22"/>
        <v>-4.1893841927143883E-16</v>
      </c>
      <c r="S340" s="196">
        <f t="shared" si="23"/>
        <v>0</v>
      </c>
    </row>
    <row r="341" spans="1:19">
      <c r="A341" s="173">
        <v>20190520</v>
      </c>
      <c r="B341" s="181">
        <v>461131.9428641327</v>
      </c>
      <c r="C341" s="114">
        <v>494879.03227956686</v>
      </c>
      <c r="D341" s="114">
        <v>1073.1831527562977</v>
      </c>
      <c r="E341" s="182">
        <v>-1.1324304082175031E-2</v>
      </c>
      <c r="F341" s="189"/>
      <c r="G341" s="194">
        <v>253968588404902.56</v>
      </c>
      <c r="H341" s="151">
        <v>272537388281437.62</v>
      </c>
      <c r="I341" s="82">
        <v>1073.114553233374</v>
      </c>
      <c r="J341" s="82">
        <v>-1.1323655145576655E-2</v>
      </c>
      <c r="K341" s="152">
        <f t="shared" si="20"/>
        <v>-6.392562911108569E-5</v>
      </c>
      <c r="L341" s="196">
        <f t="shared" si="21"/>
        <v>6.4893659837590711E-7</v>
      </c>
      <c r="N341" s="194">
        <v>253891290457384.94</v>
      </c>
      <c r="O341" s="151">
        <v>272471855550421.16</v>
      </c>
      <c r="P341" s="82">
        <v>1073.1831527562972</v>
      </c>
      <c r="Q341" s="82">
        <v>-1.1324304082175034E-2</v>
      </c>
      <c r="R341" s="152">
        <f t="shared" si="22"/>
        <v>-4.2373694529076345E-16</v>
      </c>
      <c r="S341" s="196">
        <f t="shared" si="23"/>
        <v>0</v>
      </c>
    </row>
    <row r="342" spans="1:19">
      <c r="A342" s="173">
        <v>20190521</v>
      </c>
      <c r="B342" s="181">
        <v>461131.9428641327</v>
      </c>
      <c r="C342" s="114">
        <v>497297.23631389346</v>
      </c>
      <c r="D342" s="114">
        <v>1078.427213749572</v>
      </c>
      <c r="E342" s="182">
        <v>4.8864548234901599E-3</v>
      </c>
      <c r="F342" s="189"/>
      <c r="G342" s="194">
        <v>253968588404902.56</v>
      </c>
      <c r="H342" s="151">
        <v>273869178131064.69</v>
      </c>
      <c r="I342" s="82">
        <v>1078.3584688608601</v>
      </c>
      <c r="J342" s="82">
        <v>4.8866317316131778E-3</v>
      </c>
      <c r="K342" s="152">
        <f t="shared" si="20"/>
        <v>-6.3749570015070778E-5</v>
      </c>
      <c r="L342" s="196">
        <f t="shared" si="21"/>
        <v>1.7690812301792563E-7</v>
      </c>
      <c r="N342" s="194">
        <v>253891290457384.94</v>
      </c>
      <c r="O342" s="151">
        <v>273803276963240.87</v>
      </c>
      <c r="P342" s="82">
        <v>1078.4272137495718</v>
      </c>
      <c r="Q342" s="82">
        <v>4.8864548234903741E-3</v>
      </c>
      <c r="R342" s="152">
        <f t="shared" si="22"/>
        <v>-2.1083822120241107E-16</v>
      </c>
      <c r="S342" s="196">
        <f t="shared" si="23"/>
        <v>2.1423834928313568E-16</v>
      </c>
    </row>
    <row r="343" spans="1:19">
      <c r="A343" s="173">
        <v>20190522</v>
      </c>
      <c r="B343" s="181">
        <v>461131.9428641327</v>
      </c>
      <c r="C343" s="114">
        <v>498275.76117365598</v>
      </c>
      <c r="D343" s="114">
        <v>1080.5492199885778</v>
      </c>
      <c r="E343" s="182">
        <v>1.9676861006017576E-3</v>
      </c>
      <c r="F343" s="189"/>
      <c r="G343" s="194">
        <v>253968588404902.56</v>
      </c>
      <c r="H343" s="151">
        <v>274407862680267.37</v>
      </c>
      <c r="I343" s="82">
        <v>1080.4795364802299</v>
      </c>
      <c r="J343" s="82">
        <v>1.9669411245134632E-3</v>
      </c>
      <c r="K343" s="152">
        <f t="shared" si="20"/>
        <v>-6.4493131054483692E-5</v>
      </c>
      <c r="L343" s="196">
        <f t="shared" si="21"/>
        <v>-7.4497608829439746E-7</v>
      </c>
      <c r="N343" s="194">
        <v>253891290457384.94</v>
      </c>
      <c r="O343" s="151">
        <v>274342035865620.59</v>
      </c>
      <c r="P343" s="82">
        <v>1080.5492199885771</v>
      </c>
      <c r="Q343" s="82">
        <v>1.9676861006013365E-3</v>
      </c>
      <c r="R343" s="152">
        <f t="shared" si="22"/>
        <v>-6.3127251744895729E-16</v>
      </c>
      <c r="S343" s="196">
        <f t="shared" si="23"/>
        <v>-4.2110412379336992E-16</v>
      </c>
    </row>
    <row r="344" spans="1:19">
      <c r="A344" s="173">
        <v>20190523</v>
      </c>
      <c r="B344" s="181">
        <v>461131.9428641327</v>
      </c>
      <c r="C344" s="114">
        <v>490815.78568347124</v>
      </c>
      <c r="D344" s="114">
        <v>1064.3716907464043</v>
      </c>
      <c r="E344" s="182">
        <v>-1.497158013990745E-2</v>
      </c>
      <c r="F344" s="189"/>
      <c r="G344" s="194">
        <v>253968588404902.56</v>
      </c>
      <c r="H344" s="151">
        <v>270299534058640.62</v>
      </c>
      <c r="I344" s="82">
        <v>1064.3030138345362</v>
      </c>
      <c r="J344" s="82">
        <v>-1.497161408386348E-2</v>
      </c>
      <c r="K344" s="152">
        <f t="shared" si="20"/>
        <v>-6.4527593152903599E-5</v>
      </c>
      <c r="L344" s="196">
        <f t="shared" si="21"/>
        <v>-3.3943956029638955E-8</v>
      </c>
      <c r="N344" s="194">
        <v>253891290457384.94</v>
      </c>
      <c r="O344" s="151">
        <v>270234702089913.16</v>
      </c>
      <c r="P344" s="82">
        <v>1064.3716907464041</v>
      </c>
      <c r="Q344" s="82">
        <v>-1.4971580139907039E-2</v>
      </c>
      <c r="R344" s="152">
        <f t="shared" si="22"/>
        <v>-2.1362243793216955E-16</v>
      </c>
      <c r="S344" s="196">
        <f t="shared" si="23"/>
        <v>4.1112946380650328E-16</v>
      </c>
    </row>
    <row r="345" spans="1:19">
      <c r="A345" s="173">
        <v>20190524</v>
      </c>
      <c r="B345" s="181">
        <v>461131.9428641327</v>
      </c>
      <c r="C345" s="114">
        <v>492448.81572459044</v>
      </c>
      <c r="D345" s="114">
        <v>1067.9130416902931</v>
      </c>
      <c r="E345" s="182">
        <v>3.3271750598753559E-3</v>
      </c>
      <c r="F345" s="189"/>
      <c r="G345" s="194">
        <v>253968588404902.56</v>
      </c>
      <c r="H345" s="151">
        <v>271198843467462.37</v>
      </c>
      <c r="I345" s="82">
        <v>1067.8440399687915</v>
      </c>
      <c r="J345" s="82">
        <v>3.327084569175054E-3</v>
      </c>
      <c r="K345" s="152">
        <f t="shared" si="20"/>
        <v>-6.4617789601141153E-5</v>
      </c>
      <c r="L345" s="196">
        <f t="shared" si="21"/>
        <v>-9.0490700301905369E-8</v>
      </c>
      <c r="N345" s="194">
        <v>253891290457384.94</v>
      </c>
      <c r="O345" s="151">
        <v>271133820251019.59</v>
      </c>
      <c r="P345" s="82">
        <v>1067.9130416902929</v>
      </c>
      <c r="Q345" s="82">
        <v>3.3271750598753563E-3</v>
      </c>
      <c r="R345" s="152">
        <f t="shared" si="22"/>
        <v>-2.1291403566281482E-16</v>
      </c>
      <c r="S345" s="196">
        <f t="shared" si="23"/>
        <v>0</v>
      </c>
    </row>
    <row r="346" spans="1:19">
      <c r="A346" s="204">
        <v>20190527</v>
      </c>
      <c r="B346" s="181">
        <v>461131.9428641327</v>
      </c>
      <c r="C346" s="114">
        <v>489062.12387934711</v>
      </c>
      <c r="D346" s="114">
        <v>1060.5687405685615</v>
      </c>
      <c r="E346" s="182">
        <v>-6.8772464002378603E-3</v>
      </c>
      <c r="F346" s="189"/>
      <c r="G346" s="205">
        <v>253968588404902.56</v>
      </c>
      <c r="H346" s="88">
        <v>269333742052692.5</v>
      </c>
      <c r="I346" s="84">
        <v>1060.5002128188123</v>
      </c>
      <c r="J346" s="84">
        <v>-6.877246934106465E-3</v>
      </c>
      <c r="K346" s="206">
        <f t="shared" si="20"/>
        <v>-6.4618327201453415E-5</v>
      </c>
      <c r="L346" s="196">
        <f t="shared" si="21"/>
        <v>-5.3386860470600039E-10</v>
      </c>
      <c r="N346" s="194">
        <v>253891290457384.94</v>
      </c>
      <c r="O346" s="151">
        <v>269269166161715.5</v>
      </c>
      <c r="P346" s="82">
        <v>1060.568740568561</v>
      </c>
      <c r="Q346" s="82">
        <v>-6.8772464002380754E-3</v>
      </c>
      <c r="R346" s="152">
        <f t="shared" si="22"/>
        <v>-4.2877687554950779E-16</v>
      </c>
      <c r="S346" s="196">
        <f t="shared" si="23"/>
        <v>-2.1510571102112408E-16</v>
      </c>
    </row>
    <row r="347" spans="1:19">
      <c r="A347" s="204">
        <v>20190528</v>
      </c>
      <c r="B347" s="181">
        <v>461131.9428641327</v>
      </c>
      <c r="C347" s="114">
        <v>498019.59012999065</v>
      </c>
      <c r="D347" s="114">
        <v>1079.9936934248046</v>
      </c>
      <c r="E347" s="182">
        <v>1.83156000296875E-2</v>
      </c>
      <c r="F347" s="189"/>
      <c r="G347" s="205">
        <v>253968588404902.56</v>
      </c>
      <c r="H347" s="88">
        <v>274266804367706.19</v>
      </c>
      <c r="I347" s="84">
        <v>1079.9241201059169</v>
      </c>
      <c r="J347" s="84">
        <v>1.8315797632398222E-2</v>
      </c>
      <c r="K347" s="206">
        <f t="shared" si="20"/>
        <v>-6.4424266105735339E-5</v>
      </c>
      <c r="L347" s="196">
        <f t="shared" si="21"/>
        <v>1.976027107220002E-7</v>
      </c>
      <c r="N347" s="194">
        <v>253891290457384.94</v>
      </c>
      <c r="O347" s="151">
        <v>274200992509460.91</v>
      </c>
      <c r="P347" s="82">
        <v>1079.9936934248042</v>
      </c>
      <c r="Q347" s="82">
        <v>1.8315600029687511E-2</v>
      </c>
      <c r="R347" s="152">
        <f t="shared" si="22"/>
        <v>-4.2106482070686873E-16</v>
      </c>
      <c r="S347" s="196">
        <f t="shared" si="23"/>
        <v>0</v>
      </c>
    </row>
    <row r="348" spans="1:19">
      <c r="A348" s="204">
        <v>20190529</v>
      </c>
      <c r="B348" s="181">
        <v>461131.9428641327</v>
      </c>
      <c r="C348" s="114">
        <v>473866.6578146955</v>
      </c>
      <c r="D348" s="114">
        <v>1027.6162064841276</v>
      </c>
      <c r="E348" s="182">
        <v>-4.8497956293227062E-2</v>
      </c>
      <c r="F348" s="189"/>
      <c r="G348" s="205">
        <v>253968588404902.56</v>
      </c>
      <c r="H348" s="88">
        <v>260965635451131.56</v>
      </c>
      <c r="I348" s="84">
        <v>1027.5508364643647</v>
      </c>
      <c r="J348" s="84">
        <v>-4.8497188521370894E-2</v>
      </c>
      <c r="K348" s="206">
        <f t="shared" si="20"/>
        <v>-6.3617309667931012E-5</v>
      </c>
      <c r="L348" s="196">
        <f t="shared" si="21"/>
        <v>7.6777185616799803E-7</v>
      </c>
      <c r="N348" s="194">
        <v>253891290457384.94</v>
      </c>
      <c r="O348" s="151">
        <v>260902804759177.59</v>
      </c>
      <c r="P348" s="82">
        <v>1027.6162064841271</v>
      </c>
      <c r="Q348" s="82">
        <v>-4.8497956293227083E-2</v>
      </c>
      <c r="R348" s="152">
        <f t="shared" si="22"/>
        <v>-4.4252644909360746E-16</v>
      </c>
      <c r="S348" s="196">
        <f t="shared" si="23"/>
        <v>0</v>
      </c>
    </row>
    <row r="349" spans="1:19">
      <c r="A349" s="204">
        <v>20190530</v>
      </c>
      <c r="B349" s="181">
        <v>461131.9428641327</v>
      </c>
      <c r="C349" s="114">
        <v>475254.73732097365</v>
      </c>
      <c r="D349" s="114">
        <v>1030.62636339856</v>
      </c>
      <c r="E349" s="182">
        <v>2.9292618152951394E-3</v>
      </c>
      <c r="F349" s="189"/>
      <c r="G349" s="205">
        <v>253968588404902.56</v>
      </c>
      <c r="H349" s="88">
        <v>261729816882821.37</v>
      </c>
      <c r="I349" s="84">
        <v>1030.5597968893107</v>
      </c>
      <c r="J349" s="84">
        <v>2.9282837580079219E-3</v>
      </c>
      <c r="K349" s="206">
        <f t="shared" si="20"/>
        <v>-6.4592573327786716E-5</v>
      </c>
      <c r="L349" s="196">
        <f t="shared" si="21"/>
        <v>-9.7805728721750765E-7</v>
      </c>
      <c r="N349" s="194">
        <v>253891290457384.94</v>
      </c>
      <c r="O349" s="151">
        <v>261667057382662.12</v>
      </c>
      <c r="P349" s="82">
        <v>1030.62636339856</v>
      </c>
      <c r="Q349" s="82">
        <v>2.9292618152955831E-3</v>
      </c>
      <c r="R349" s="152">
        <f t="shared" si="22"/>
        <v>0</v>
      </c>
      <c r="S349" s="196">
        <f t="shared" si="23"/>
        <v>4.4365552898106841E-16</v>
      </c>
    </row>
    <row r="350" spans="1:19">
      <c r="A350" s="204">
        <v>20190531</v>
      </c>
      <c r="B350" s="181">
        <v>461131.9428641327</v>
      </c>
      <c r="C350" s="114">
        <v>484625.58497291018</v>
      </c>
      <c r="D350" s="114">
        <v>1050.9477655415851</v>
      </c>
      <c r="E350" s="182">
        <v>1.9717526025643212E-2</v>
      </c>
      <c r="F350" s="189"/>
      <c r="G350" s="205">
        <v>253968588404902.56</v>
      </c>
      <c r="H350" s="88">
        <v>266890538267937.44</v>
      </c>
      <c r="I350" s="84">
        <v>1050.8801105845159</v>
      </c>
      <c r="J350" s="84">
        <v>1.9717743459953474E-2</v>
      </c>
      <c r="K350" s="206">
        <f t="shared" si="20"/>
        <v>-6.437932965688133E-5</v>
      </c>
      <c r="L350" s="196">
        <f t="shared" si="21"/>
        <v>2.1743431026163829E-7</v>
      </c>
      <c r="N350" s="194">
        <v>253891290457384.94</v>
      </c>
      <c r="O350" s="151">
        <v>266826484396658.19</v>
      </c>
      <c r="P350" s="82">
        <v>1050.9477655415849</v>
      </c>
      <c r="Q350" s="82">
        <v>1.971752602564299E-2</v>
      </c>
      <c r="R350" s="152">
        <f t="shared" si="22"/>
        <v>-2.1635107176431323E-16</v>
      </c>
      <c r="S350" s="196">
        <f t="shared" si="23"/>
        <v>-2.2204460492503131E-16</v>
      </c>
    </row>
    <row r="351" spans="1:19">
      <c r="A351" s="204">
        <v>20190603</v>
      </c>
      <c r="B351" s="181">
        <v>461131.9428641327</v>
      </c>
      <c r="C351" s="114">
        <v>488894.26521690586</v>
      </c>
      <c r="D351" s="114">
        <v>1060.2047261795374</v>
      </c>
      <c r="E351" s="182">
        <v>8.8082024068835332E-3</v>
      </c>
      <c r="F351" s="189"/>
      <c r="G351" s="205">
        <v>253968588404902.56</v>
      </c>
      <c r="H351" s="88">
        <v>269241610699225.06</v>
      </c>
      <c r="I351" s="84">
        <v>1060.1374460922416</v>
      </c>
      <c r="J351" s="84">
        <v>8.809126192879017E-3</v>
      </c>
      <c r="K351" s="206">
        <f t="shared" si="20"/>
        <v>-6.3463551394949094E-5</v>
      </c>
      <c r="L351" s="196">
        <f t="shared" si="21"/>
        <v>9.237859954838723E-7</v>
      </c>
      <c r="N351" s="194">
        <v>253891290457384.94</v>
      </c>
      <c r="O351" s="151">
        <v>269176746078741.09</v>
      </c>
      <c r="P351" s="82">
        <v>1060.2047261795371</v>
      </c>
      <c r="Q351" s="82">
        <v>8.8082024068835349E-3</v>
      </c>
      <c r="R351" s="152">
        <f t="shared" si="22"/>
        <v>-2.1446204664883579E-16</v>
      </c>
      <c r="S351" s="196">
        <f t="shared" si="23"/>
        <v>0</v>
      </c>
    </row>
    <row r="352" spans="1:19">
      <c r="A352" s="204">
        <v>20190604</v>
      </c>
      <c r="B352" s="181">
        <v>461131.9428641327</v>
      </c>
      <c r="C352" s="114">
        <v>486537.64403087809</v>
      </c>
      <c r="D352" s="114">
        <v>1055.09421231795</v>
      </c>
      <c r="E352" s="182">
        <v>-4.8203085077758393E-3</v>
      </c>
      <c r="F352" s="189"/>
      <c r="G352" s="205">
        <v>253968588404902.56</v>
      </c>
      <c r="H352" s="88">
        <v>267943703382832.44</v>
      </c>
      <c r="I352" s="84">
        <v>1055.0269427636827</v>
      </c>
      <c r="J352" s="84">
        <v>-4.8206044861415775E-3</v>
      </c>
      <c r="K352" s="206">
        <f t="shared" si="20"/>
        <v>-6.3760982341480132E-5</v>
      </c>
      <c r="L352" s="196">
        <f t="shared" si="21"/>
        <v>-2.9597836573823366E-7</v>
      </c>
      <c r="N352" s="194">
        <v>253891290457384.94</v>
      </c>
      <c r="O352" s="151">
        <v>267879231119522.37</v>
      </c>
      <c r="P352" s="82">
        <v>1055.0942123179498</v>
      </c>
      <c r="Q352" s="82">
        <v>-4.8203085077758411E-3</v>
      </c>
      <c r="R352" s="152">
        <f t="shared" si="22"/>
        <v>-2.1550082711923134E-16</v>
      </c>
      <c r="S352" s="196">
        <f t="shared" si="23"/>
        <v>0</v>
      </c>
    </row>
    <row r="353" spans="1:19">
      <c r="A353" s="204">
        <v>20190605</v>
      </c>
      <c r="B353" s="181">
        <v>461131.9428641327</v>
      </c>
      <c r="C353" s="114">
        <v>488112.7163077991</v>
      </c>
      <c r="D353" s="114">
        <v>1058.509877403171</v>
      </c>
      <c r="E353" s="182">
        <v>3.2373081430492252E-3</v>
      </c>
      <c r="F353" s="189"/>
      <c r="G353" s="205">
        <v>253968588404902.56</v>
      </c>
      <c r="H353" s="88">
        <v>268811151094280.69</v>
      </c>
      <c r="I353" s="84">
        <v>1058.4425136297352</v>
      </c>
      <c r="J353" s="84">
        <v>3.237425252008598E-3</v>
      </c>
      <c r="K353" s="206">
        <f t="shared" si="20"/>
        <v>-6.3644243847274095E-5</v>
      </c>
      <c r="L353" s="196">
        <f t="shared" si="21"/>
        <v>1.1710895937277338E-7</v>
      </c>
      <c r="N353" s="194">
        <v>253891290457384.94</v>
      </c>
      <c r="O353" s="151">
        <v>268746438735779.28</v>
      </c>
      <c r="P353" s="82">
        <v>1058.5098774031705</v>
      </c>
      <c r="Q353" s="82">
        <v>3.2373081430490105E-3</v>
      </c>
      <c r="R353" s="152">
        <f t="shared" si="22"/>
        <v>-4.2961087146592369E-16</v>
      </c>
      <c r="S353" s="196">
        <f t="shared" si="23"/>
        <v>-2.1467203015212988E-16</v>
      </c>
    </row>
    <row r="354" spans="1:19">
      <c r="A354" s="204">
        <v>20190607</v>
      </c>
      <c r="B354" s="181">
        <v>461131.9428641327</v>
      </c>
      <c r="C354" s="114">
        <v>491133.31330702512</v>
      </c>
      <c r="D354" s="114">
        <v>1065.0602737614556</v>
      </c>
      <c r="E354" s="182">
        <v>6.1883185959063702E-3</v>
      </c>
      <c r="F354" s="189"/>
      <c r="G354" s="205">
        <v>253968588404902.56</v>
      </c>
      <c r="H354" s="88">
        <v>270474578343342.53</v>
      </c>
      <c r="I354" s="84">
        <v>1064.9922497979335</v>
      </c>
      <c r="J354" s="84">
        <v>6.188088709453976E-3</v>
      </c>
      <c r="K354" s="206">
        <f t="shared" si="20"/>
        <v>-6.3872731031651596E-5</v>
      </c>
      <c r="L354" s="196">
        <f t="shared" si="21"/>
        <v>-2.2988645239415545E-7</v>
      </c>
      <c r="N354" s="194">
        <v>253891290457384.94</v>
      </c>
      <c r="O354" s="151">
        <v>270409527320191.56</v>
      </c>
      <c r="P354" s="82">
        <v>1065.0602737614554</v>
      </c>
      <c r="Q354" s="82">
        <v>6.1883185959065879E-3</v>
      </c>
      <c r="R354" s="152">
        <f t="shared" si="22"/>
        <v>-2.1348432670408434E-16</v>
      </c>
      <c r="S354" s="196">
        <f t="shared" si="23"/>
        <v>2.1770779623508929E-16</v>
      </c>
    </row>
    <row r="355" spans="1:19">
      <c r="A355" s="204">
        <v>20190610</v>
      </c>
      <c r="B355" s="181">
        <v>461131.9428641327</v>
      </c>
      <c r="C355" s="114">
        <v>495718.25644497987</v>
      </c>
      <c r="D355" s="114">
        <v>1075.0030747512922</v>
      </c>
      <c r="E355" s="182">
        <v>9.335435031035115E-3</v>
      </c>
      <c r="F355" s="189"/>
      <c r="G355" s="205">
        <v>253968588404902.56</v>
      </c>
      <c r="H355" s="88">
        <v>272999715904521.69</v>
      </c>
      <c r="I355" s="84">
        <v>1074.9349658520673</v>
      </c>
      <c r="J355" s="84">
        <v>9.3359515583520056E-3</v>
      </c>
      <c r="K355" s="206">
        <f t="shared" si="20"/>
        <v>-6.3360948697827046E-5</v>
      </c>
      <c r="L355" s="196">
        <f t="shared" si="21"/>
        <v>5.165273168905582E-7</v>
      </c>
      <c r="N355" s="194">
        <v>253891290457384.94</v>
      </c>
      <c r="O355" s="151">
        <v>272933917894262.16</v>
      </c>
      <c r="P355" s="82">
        <v>1075.0030747512919</v>
      </c>
      <c r="Q355" s="82">
        <v>9.3354350310351168E-3</v>
      </c>
      <c r="R355" s="152">
        <f t="shared" si="22"/>
        <v>-2.1150979079370192E-16</v>
      </c>
      <c r="S355" s="196">
        <f t="shared" si="23"/>
        <v>0</v>
      </c>
    </row>
    <row r="356" spans="1:19">
      <c r="A356" s="204">
        <v>20190611</v>
      </c>
      <c r="B356" s="181">
        <v>461131.9428641327</v>
      </c>
      <c r="C356" s="114">
        <v>501915.17426572955</v>
      </c>
      <c r="D356" s="114">
        <v>1088.4415665249483</v>
      </c>
      <c r="E356" s="182">
        <v>1.2500886824686678E-2</v>
      </c>
      <c r="F356" s="189"/>
      <c r="G356" s="205">
        <v>253968588404902.56</v>
      </c>
      <c r="H356" s="88">
        <v>276412361874986</v>
      </c>
      <c r="I356" s="84">
        <v>1088.3722416659705</v>
      </c>
      <c r="J356" s="84">
        <v>1.2500547698950199E-2</v>
      </c>
      <c r="K356" s="206">
        <f t="shared" si="20"/>
        <v>-6.3695908737679689E-5</v>
      </c>
      <c r="L356" s="196">
        <f t="shared" si="21"/>
        <v>-3.3912573647876254E-7</v>
      </c>
      <c r="N356" s="194">
        <v>253891290457384.94</v>
      </c>
      <c r="O356" s="151">
        <v>276345833912476.62</v>
      </c>
      <c r="P356" s="82">
        <v>1088.4415665249478</v>
      </c>
      <c r="Q356" s="82">
        <v>1.2500886824686469E-2</v>
      </c>
      <c r="R356" s="152">
        <f t="shared" si="22"/>
        <v>-4.1779675167894371E-16</v>
      </c>
      <c r="S356" s="196">
        <f t="shared" si="23"/>
        <v>-2.0816681711721685E-16</v>
      </c>
    </row>
    <row r="357" spans="1:19">
      <c r="A357" s="204">
        <v>20190612</v>
      </c>
      <c r="B357" s="181">
        <v>461131.9428641327</v>
      </c>
      <c r="C357" s="114">
        <v>497963.58819987113</v>
      </c>
      <c r="D357" s="114">
        <v>1079.872248942404</v>
      </c>
      <c r="E357" s="182">
        <v>-7.8730157374487346E-3</v>
      </c>
      <c r="F357" s="189"/>
      <c r="G357" s="205">
        <v>253968588404902.56</v>
      </c>
      <c r="H357" s="88">
        <v>274236034717785.06</v>
      </c>
      <c r="I357" s="84">
        <v>1079.8029647688954</v>
      </c>
      <c r="J357" s="84">
        <v>-7.873479834397519E-3</v>
      </c>
      <c r="K357" s="206">
        <f t="shared" si="20"/>
        <v>-6.4163718538574264E-5</v>
      </c>
      <c r="L357" s="196">
        <f t="shared" si="21"/>
        <v>-4.6409694878443708E-7</v>
      </c>
      <c r="N357" s="194">
        <v>253891290457384.94</v>
      </c>
      <c r="O357" s="151">
        <v>274170158813105.28</v>
      </c>
      <c r="P357" s="82">
        <v>1079.8722489424035</v>
      </c>
      <c r="Q357" s="82">
        <v>-7.8730157374487381E-3</v>
      </c>
      <c r="R357" s="152">
        <f t="shared" si="22"/>
        <v>-4.2111217445566444E-16</v>
      </c>
      <c r="S357" s="196">
        <f t="shared" si="23"/>
        <v>0</v>
      </c>
    </row>
    <row r="358" spans="1:19">
      <c r="A358" s="204">
        <v>20190613</v>
      </c>
      <c r="B358" s="181">
        <v>461131.9428641327</v>
      </c>
      <c r="C358" s="114">
        <v>495837.6913977185</v>
      </c>
      <c r="D358" s="114">
        <v>1075.2620786103544</v>
      </c>
      <c r="E358" s="182">
        <v>-4.2691812263577376E-3</v>
      </c>
      <c r="F358" s="189"/>
      <c r="G358" s="205">
        <v>253968588404902.56</v>
      </c>
      <c r="H358" s="88">
        <v>273065396242131.62</v>
      </c>
      <c r="I358" s="84">
        <v>1075.1935818408497</v>
      </c>
      <c r="J358" s="84">
        <v>-4.2687259420817417E-3</v>
      </c>
      <c r="K358" s="206">
        <f t="shared" si="20"/>
        <v>-6.3706453109045486E-5</v>
      </c>
      <c r="L358" s="196">
        <f t="shared" si="21"/>
        <v>4.5528427599587223E-7</v>
      </c>
      <c r="N358" s="194">
        <v>253891290457384.94</v>
      </c>
      <c r="O358" s="151">
        <v>272999676718272.91</v>
      </c>
      <c r="P358" s="82">
        <v>1075.2620786103541</v>
      </c>
      <c r="Q358" s="82">
        <v>-4.2691812263575286E-3</v>
      </c>
      <c r="R358" s="152">
        <f t="shared" si="22"/>
        <v>-2.1145884335201792E-16</v>
      </c>
      <c r="S358" s="196">
        <f t="shared" si="23"/>
        <v>2.0903417885520525E-16</v>
      </c>
    </row>
    <row r="359" spans="1:19">
      <c r="A359" s="204">
        <v>20190614</v>
      </c>
      <c r="B359" s="181">
        <v>461131.9428641327</v>
      </c>
      <c r="C359" s="114">
        <v>492931.00560866948</v>
      </c>
      <c r="D359" s="114">
        <v>1068.9587074515591</v>
      </c>
      <c r="E359" s="182">
        <v>-5.8621719152800273E-3</v>
      </c>
      <c r="F359" s="189"/>
      <c r="G359" s="205">
        <v>253968588404902.56</v>
      </c>
      <c r="H359" s="88">
        <v>271464594148833.37</v>
      </c>
      <c r="I359" s="84">
        <v>1068.8904318987547</v>
      </c>
      <c r="J359" s="84">
        <v>-5.862339627533162E-3</v>
      </c>
      <c r="K359" s="206">
        <f t="shared" si="20"/>
        <v>-6.387516509348544E-5</v>
      </c>
      <c r="L359" s="196">
        <f t="shared" si="21"/>
        <v>-1.6771225313464561E-7</v>
      </c>
      <c r="N359" s="194">
        <v>253891290457384.94</v>
      </c>
      <c r="O359" s="151">
        <v>271399305680534.5</v>
      </c>
      <c r="P359" s="82">
        <v>1068.9587074515587</v>
      </c>
      <c r="Q359" s="82">
        <v>-5.8621719152802398E-3</v>
      </c>
      <c r="R359" s="152">
        <f t="shared" si="22"/>
        <v>-4.2541152218180666E-16</v>
      </c>
      <c r="S359" s="196">
        <f t="shared" si="23"/>
        <v>-2.1250362580715887E-16</v>
      </c>
    </row>
    <row r="360" spans="1:19">
      <c r="A360" s="204">
        <v>20190617</v>
      </c>
      <c r="B360" s="181">
        <v>461131.9428641327</v>
      </c>
      <c r="C360" s="114">
        <v>493472.55998416163</v>
      </c>
      <c r="D360" s="114">
        <v>1070.1331096673946</v>
      </c>
      <c r="E360" s="182">
        <v>1.0986413297809168E-3</v>
      </c>
      <c r="F360" s="189"/>
      <c r="G360" s="205">
        <v>253968588404902.56</v>
      </c>
      <c r="H360" s="88">
        <v>271762647649692.56</v>
      </c>
      <c r="I360" s="84">
        <v>1070.0640160129601</v>
      </c>
      <c r="J360" s="84">
        <v>1.0979461310366848E-3</v>
      </c>
      <c r="K360" s="206">
        <f t="shared" si="20"/>
        <v>-6.4569645741311806E-5</v>
      </c>
      <c r="L360" s="196">
        <f t="shared" si="21"/>
        <v>-6.9519874423200172E-7</v>
      </c>
      <c r="N360" s="194">
        <v>253891290457384.94</v>
      </c>
      <c r="O360" s="151">
        <v>271697476174628.94</v>
      </c>
      <c r="P360" s="82">
        <v>1070.1331096673941</v>
      </c>
      <c r="Q360" s="82">
        <v>1.0986413297809172E-3</v>
      </c>
      <c r="R360" s="152">
        <f t="shared" si="22"/>
        <v>-4.2494466041500499E-16</v>
      </c>
      <c r="S360" s="196">
        <f t="shared" si="23"/>
        <v>0</v>
      </c>
    </row>
    <row r="361" spans="1:19">
      <c r="A361" s="204">
        <v>20190618</v>
      </c>
      <c r="B361" s="181">
        <v>461131.9428641327</v>
      </c>
      <c r="C361" s="114">
        <v>493188.65875632549</v>
      </c>
      <c r="D361" s="114">
        <v>1069.5174480715555</v>
      </c>
      <c r="E361" s="182">
        <v>-5.7531309916247775E-4</v>
      </c>
      <c r="F361" s="189"/>
      <c r="G361" s="205">
        <v>253968588404902.56</v>
      </c>
      <c r="H361" s="88">
        <v>271606357438289.69</v>
      </c>
      <c r="I361" s="84">
        <v>1069.4486241159366</v>
      </c>
      <c r="J361" s="84">
        <v>-5.7509820703668523E-4</v>
      </c>
      <c r="K361" s="206">
        <f t="shared" si="20"/>
        <v>-6.4354616076836276E-5</v>
      </c>
      <c r="L361" s="196">
        <f t="shared" si="21"/>
        <v>2.1489212579251914E-7</v>
      </c>
      <c r="N361" s="194">
        <v>253891290457384.94</v>
      </c>
      <c r="O361" s="151">
        <v>271541165057576.25</v>
      </c>
      <c r="P361" s="82">
        <v>1069.5174480715548</v>
      </c>
      <c r="Q361" s="82">
        <v>-5.7531309916269047E-4</v>
      </c>
      <c r="R361" s="152">
        <f t="shared" si="22"/>
        <v>-6.3778391606385433E-16</v>
      </c>
      <c r="S361" s="196">
        <f t="shared" si="23"/>
        <v>-2.1272046624165597E-16</v>
      </c>
    </row>
    <row r="362" spans="1:19">
      <c r="A362" s="204">
        <v>20190619</v>
      </c>
      <c r="B362" s="181">
        <v>461131.9428641327</v>
      </c>
      <c r="C362" s="114">
        <v>503667.24210896879</v>
      </c>
      <c r="D362" s="114">
        <v>1092.2410600763101</v>
      </c>
      <c r="E362" s="182">
        <v>2.124660242404414E-2</v>
      </c>
      <c r="F362" s="189"/>
      <c r="G362" s="205">
        <v>253968588404902.56</v>
      </c>
      <c r="H362" s="88">
        <v>277377230833692.41</v>
      </c>
      <c r="I362" s="84">
        <v>1092.1714081879661</v>
      </c>
      <c r="J362" s="84">
        <v>2.1247195573151908E-2</v>
      </c>
      <c r="K362" s="206">
        <f t="shared" si="20"/>
        <v>-6.377377014431246E-5</v>
      </c>
      <c r="L362" s="196">
        <f t="shared" si="21"/>
        <v>5.9314910776792074E-7</v>
      </c>
      <c r="N362" s="194">
        <v>253891290457384.94</v>
      </c>
      <c r="O362" s="151">
        <v>277310492233316.37</v>
      </c>
      <c r="P362" s="82">
        <v>1092.2410600763096</v>
      </c>
      <c r="Q362" s="82">
        <v>2.1246602424044365E-2</v>
      </c>
      <c r="R362" s="152">
        <f t="shared" si="22"/>
        <v>-4.1634339479482039E-16</v>
      </c>
      <c r="S362" s="196">
        <f t="shared" si="23"/>
        <v>2.2551405187698492E-16</v>
      </c>
    </row>
    <row r="363" spans="1:19">
      <c r="A363" s="204">
        <v>20190620</v>
      </c>
      <c r="B363" s="181">
        <v>461131.9428641327</v>
      </c>
      <c r="C363" s="114">
        <v>507597.88197651866</v>
      </c>
      <c r="D363" s="114">
        <v>1100.7649542206548</v>
      </c>
      <c r="E363" s="182">
        <v>7.8040411186786618E-3</v>
      </c>
      <c r="F363" s="189"/>
      <c r="G363" s="205">
        <v>253968588404902.56</v>
      </c>
      <c r="H363" s="88">
        <v>279541958500042.87</v>
      </c>
      <c r="I363" s="84">
        <v>1100.6950121499619</v>
      </c>
      <c r="J363" s="84">
        <v>7.8042731187565502E-3</v>
      </c>
      <c r="K363" s="206">
        <f t="shared" si="20"/>
        <v>-6.3543551956518805E-5</v>
      </c>
      <c r="L363" s="196">
        <f t="shared" si="21"/>
        <v>2.3200007788840016E-7</v>
      </c>
      <c r="N363" s="194">
        <v>253891290457384.94</v>
      </c>
      <c r="O363" s="151">
        <v>279474634717346.25</v>
      </c>
      <c r="P363" s="82">
        <v>1100.7649542206545</v>
      </c>
      <c r="Q363" s="82">
        <v>7.8040411186788734E-3</v>
      </c>
      <c r="R363" s="152">
        <f t="shared" si="22"/>
        <v>-2.0655969702833918E-16</v>
      </c>
      <c r="S363" s="196">
        <f t="shared" si="23"/>
        <v>2.1163626406917047E-16</v>
      </c>
    </row>
    <row r="364" spans="1:19">
      <c r="A364" s="204">
        <v>20190621</v>
      </c>
      <c r="B364" s="181">
        <v>461131.9428641327</v>
      </c>
      <c r="C364" s="114">
        <v>505531.18108753685</v>
      </c>
      <c r="D364" s="114">
        <v>1096.2831547683215</v>
      </c>
      <c r="E364" s="182">
        <v>-4.0715317426746776E-3</v>
      </c>
      <c r="F364" s="189"/>
      <c r="G364" s="205">
        <v>253968588404902.56</v>
      </c>
      <c r="H364" s="88">
        <v>278403526066447.81</v>
      </c>
      <c r="I364" s="84">
        <v>1096.2124403455305</v>
      </c>
      <c r="J364" s="84">
        <v>-4.0724921571832782E-3</v>
      </c>
      <c r="K364" s="206">
        <f t="shared" si="20"/>
        <v>-6.4507955017168806E-5</v>
      </c>
      <c r="L364" s="196">
        <f t="shared" si="21"/>
        <v>-9.6041450860055722E-7</v>
      </c>
      <c r="N364" s="194">
        <v>253891290457384.94</v>
      </c>
      <c r="O364" s="151">
        <v>278336744870822.12</v>
      </c>
      <c r="P364" s="82">
        <v>1096.2831547683211</v>
      </c>
      <c r="Q364" s="82">
        <v>-4.0715317426748849E-3</v>
      </c>
      <c r="R364" s="152">
        <f t="shared" si="22"/>
        <v>-4.1480829921405338E-16</v>
      </c>
      <c r="S364" s="196">
        <f t="shared" si="23"/>
        <v>-2.0729945537922845E-16</v>
      </c>
    </row>
    <row r="365" spans="1:19">
      <c r="A365" s="204">
        <v>20190624</v>
      </c>
      <c r="B365" s="181">
        <v>461131.9428641327</v>
      </c>
      <c r="C365" s="114">
        <v>505014.54988957744</v>
      </c>
      <c r="D365" s="114">
        <v>1095.1628003752805</v>
      </c>
      <c r="E365" s="182">
        <v>-1.0219571359534054E-3</v>
      </c>
      <c r="F365" s="189"/>
      <c r="G365" s="205">
        <v>253968588404902.56</v>
      </c>
      <c r="H365" s="88">
        <v>278119309368748.19</v>
      </c>
      <c r="I365" s="84">
        <v>1095.0933385720209</v>
      </c>
      <c r="J365" s="84">
        <v>-1.0208803807743784E-3</v>
      </c>
      <c r="K365" s="206">
        <f t="shared" si="20"/>
        <v>-6.3430029946310237E-5</v>
      </c>
      <c r="L365" s="196">
        <f t="shared" si="21"/>
        <v>1.0767551790269794E-6</v>
      </c>
      <c r="N365" s="194">
        <v>253891290457384.94</v>
      </c>
      <c r="O365" s="151">
        <v>278052296648203.37</v>
      </c>
      <c r="P365" s="82">
        <v>1095.1628003752803</v>
      </c>
      <c r="Q365" s="82">
        <v>-1.0219571359531986E-3</v>
      </c>
      <c r="R365" s="152">
        <f t="shared" si="22"/>
        <v>-2.0761632459148333E-16</v>
      </c>
      <c r="S365" s="196">
        <f t="shared" si="23"/>
        <v>2.0686577451023425E-16</v>
      </c>
    </row>
    <row r="366" spans="1:19">
      <c r="A366" s="204">
        <v>20190625</v>
      </c>
      <c r="B366" s="181">
        <v>461131.9428641327</v>
      </c>
      <c r="C366" s="114">
        <v>505717.40573916293</v>
      </c>
      <c r="D366" s="114">
        <v>1096.6869972140855</v>
      </c>
      <c r="E366" s="182">
        <v>1.3917536628186098E-3</v>
      </c>
      <c r="F366" s="189"/>
      <c r="G366" s="205">
        <v>253968588404902.56</v>
      </c>
      <c r="H366" s="88">
        <v>278506210961044.19</v>
      </c>
      <c r="I366" s="84">
        <v>1096.6167615855754</v>
      </c>
      <c r="J366" s="84">
        <v>1.3911353123022669E-3</v>
      </c>
      <c r="K366" s="206">
        <f t="shared" si="20"/>
        <v>-6.4047560615924037E-5</v>
      </c>
      <c r="L366" s="196">
        <f t="shared" si="21"/>
        <v>-6.1835051634291996E-7</v>
      </c>
      <c r="N366" s="194">
        <v>253891290457384.94</v>
      </c>
      <c r="O366" s="151">
        <v>278439276950518.56</v>
      </c>
      <c r="P366" s="82">
        <v>1096.6869972140848</v>
      </c>
      <c r="Q366" s="82">
        <v>1.3917536628181948E-3</v>
      </c>
      <c r="R366" s="152">
        <f t="shared" si="22"/>
        <v>-6.2198332620199653E-16</v>
      </c>
      <c r="S366" s="196">
        <f t="shared" si="23"/>
        <v>-4.150325916274511E-16</v>
      </c>
    </row>
    <row r="367" spans="1:19">
      <c r="A367" s="204">
        <v>20190626</v>
      </c>
      <c r="B367" s="181">
        <v>461131.9428641327</v>
      </c>
      <c r="C367" s="114">
        <v>512063.88554600056</v>
      </c>
      <c r="D367" s="114">
        <v>1110.4498256302195</v>
      </c>
      <c r="E367" s="182">
        <v>1.2549458916806427E-2</v>
      </c>
      <c r="F367" s="189"/>
      <c r="G367" s="205">
        <v>253968588404902.56</v>
      </c>
      <c r="H367" s="88">
        <v>282001475567247</v>
      </c>
      <c r="I367" s="84">
        <v>1110.3793478493158</v>
      </c>
      <c r="J367" s="84">
        <v>1.255004186133476E-2</v>
      </c>
      <c r="K367" s="206">
        <f t="shared" si="20"/>
        <v>-6.3471804514589892E-5</v>
      </c>
      <c r="L367" s="196">
        <f t="shared" si="21"/>
        <v>5.8294452833299037E-7</v>
      </c>
      <c r="N367" s="194">
        <v>253891290457384.94</v>
      </c>
      <c r="O367" s="151">
        <v>281933539217434.44</v>
      </c>
      <c r="P367" s="82">
        <v>1110.449825630219</v>
      </c>
      <c r="Q367" s="82">
        <v>1.2549458916806642E-2</v>
      </c>
      <c r="R367" s="152">
        <f t="shared" si="22"/>
        <v>-4.0951634228802648E-16</v>
      </c>
      <c r="S367" s="196">
        <f t="shared" si="23"/>
        <v>2.1510571102112408E-16</v>
      </c>
    </row>
    <row r="368" spans="1:19">
      <c r="A368" s="204">
        <v>20190627</v>
      </c>
      <c r="B368" s="181">
        <v>461131.9428641327</v>
      </c>
      <c r="C368" s="114">
        <v>507615.37767263211</v>
      </c>
      <c r="D368" s="114">
        <v>1100.802894980093</v>
      </c>
      <c r="E368" s="182">
        <v>-8.6874079561870387E-3</v>
      </c>
      <c r="F368" s="189"/>
      <c r="G368" s="205">
        <v>253968588404902.56</v>
      </c>
      <c r="H368" s="88">
        <v>279551293876029.56</v>
      </c>
      <c r="I368" s="84">
        <v>1100.7317701445047</v>
      </c>
      <c r="J368" s="84">
        <v>-8.68854209464303E-3</v>
      </c>
      <c r="K368" s="206">
        <f t="shared" si="20"/>
        <v>-6.4615955964430707E-5</v>
      </c>
      <c r="L368" s="196">
        <f t="shared" si="21"/>
        <v>-1.1341384559913209E-6</v>
      </c>
      <c r="N368" s="194">
        <v>253891290457384.94</v>
      </c>
      <c r="O368" s="151">
        <v>279484267545720.91</v>
      </c>
      <c r="P368" s="82">
        <v>1100.8028949800926</v>
      </c>
      <c r="Q368" s="82">
        <v>-8.6874079561870422E-3</v>
      </c>
      <c r="R368" s="152">
        <f t="shared" si="22"/>
        <v>-4.1310515530092968E-16</v>
      </c>
      <c r="S368" s="196">
        <f t="shared" si="23"/>
        <v>0</v>
      </c>
    </row>
    <row r="369" spans="1:19">
      <c r="A369" s="204">
        <v>20190628</v>
      </c>
      <c r="B369" s="181">
        <v>461131.9428641327</v>
      </c>
      <c r="C369" s="114">
        <v>496617.23960234912</v>
      </c>
      <c r="D369" s="114">
        <v>1076.9525887055536</v>
      </c>
      <c r="E369" s="182">
        <v>-2.1666282295679049E-2</v>
      </c>
      <c r="F369" s="189"/>
      <c r="G369" s="205">
        <v>279330951999900.34</v>
      </c>
      <c r="H369" s="88">
        <v>300806757022120.62</v>
      </c>
      <c r="I369" s="84">
        <v>1076.8830123137516</v>
      </c>
      <c r="J369" s="84">
        <v>-2.1666275542880215E-2</v>
      </c>
      <c r="K369" s="206">
        <f t="shared" si="20"/>
        <v>-6.4609053171442216E-5</v>
      </c>
      <c r="L369" s="196">
        <f t="shared" si="21"/>
        <v>6.7527988339977085E-9</v>
      </c>
      <c r="N369" s="194">
        <v>253891290457384.94</v>
      </c>
      <c r="O369" s="151">
        <v>273428882507874.25</v>
      </c>
      <c r="P369" s="82">
        <v>1076.9525887055534</v>
      </c>
      <c r="Q369" s="82">
        <v>-2.1666282295678851E-2</v>
      </c>
      <c r="R369" s="152">
        <f t="shared" si="22"/>
        <v>-2.1112691294658067E-16</v>
      </c>
      <c r="S369" s="196">
        <f t="shared" si="23"/>
        <v>1.9775847626135601E-16</v>
      </c>
    </row>
    <row r="370" spans="1:19">
      <c r="A370" s="203">
        <v>20190701</v>
      </c>
      <c r="B370" s="181">
        <v>401043.65273788845</v>
      </c>
      <c r="C370" s="114">
        <v>441671.35623756808</v>
      </c>
      <c r="D370" s="114">
        <v>1101.3049408021247</v>
      </c>
      <c r="E370" s="182">
        <v>2.2612278713069024E-2</v>
      </c>
      <c r="F370" s="189"/>
      <c r="G370" s="205">
        <v>288216347664486.75</v>
      </c>
      <c r="H370" s="88">
        <v>317393581204077.94</v>
      </c>
      <c r="I370" s="84">
        <v>1101.2337911295594</v>
      </c>
      <c r="J370" s="84">
        <v>2.2612278713069003E-2</v>
      </c>
      <c r="K370" s="206">
        <f t="shared" si="20"/>
        <v>-6.4609053171459658E-5</v>
      </c>
      <c r="L370" s="196">
        <f t="shared" si="21"/>
        <v>-2.0816681711721685E-17</v>
      </c>
      <c r="N370" s="194">
        <v>288197727482188.06</v>
      </c>
      <c r="O370" s="151">
        <v>317393581204077.94</v>
      </c>
      <c r="P370" s="82">
        <v>1101.3049408021245</v>
      </c>
      <c r="Q370" s="82">
        <v>2.2612278713069027E-2</v>
      </c>
      <c r="R370" s="152">
        <f t="shared" si="22"/>
        <v>-2.0645841766370966E-16</v>
      </c>
      <c r="S370" s="196">
        <f t="shared" si="23"/>
        <v>0</v>
      </c>
    </row>
    <row r="371" spans="1:19">
      <c r="A371" s="204">
        <v>20190702</v>
      </c>
      <c r="B371" s="181">
        <v>401043.65273788845</v>
      </c>
      <c r="C371" s="114">
        <v>437128.85321322142</v>
      </c>
      <c r="D371" s="114">
        <v>1089.9782361071732</v>
      </c>
      <c r="E371" s="182">
        <v>-1.028480330497915E-2</v>
      </c>
      <c r="F371" s="189"/>
      <c r="G371" s="205">
        <v>288216347664486.75</v>
      </c>
      <c r="H371" s="88">
        <v>314129250651131.12</v>
      </c>
      <c r="I371" s="84">
        <v>1089.9078181949958</v>
      </c>
      <c r="J371" s="84">
        <v>-1.0284803304978822E-2</v>
      </c>
      <c r="K371" s="206">
        <f t="shared" si="20"/>
        <v>-6.4609053171129721E-5</v>
      </c>
      <c r="L371" s="196">
        <f t="shared" si="21"/>
        <v>3.2786273695961654E-16</v>
      </c>
      <c r="N371" s="194">
        <v>288197727482188.06</v>
      </c>
      <c r="O371" s="151">
        <v>314129250651131.12</v>
      </c>
      <c r="P371" s="82">
        <v>1089.9782361071732</v>
      </c>
      <c r="Q371" s="82">
        <v>-1.0284803304978945E-2</v>
      </c>
      <c r="R371" s="152">
        <f t="shared" si="22"/>
        <v>0</v>
      </c>
      <c r="S371" s="196">
        <f t="shared" si="23"/>
        <v>2.0469737016526324E-16</v>
      </c>
    </row>
    <row r="372" spans="1:19">
      <c r="A372" s="204">
        <v>20190703</v>
      </c>
      <c r="B372" s="181">
        <v>401043.65273788845</v>
      </c>
      <c r="C372" s="114">
        <v>439505.90500668215</v>
      </c>
      <c r="D372" s="114">
        <v>1095.9054008365806</v>
      </c>
      <c r="E372" s="182">
        <v>5.4378743841492893E-3</v>
      </c>
      <c r="F372" s="189"/>
      <c r="G372" s="205">
        <v>288216347664486.75</v>
      </c>
      <c r="H372" s="88">
        <v>315837446056558.87</v>
      </c>
      <c r="I372" s="84">
        <v>1095.8346000006422</v>
      </c>
      <c r="J372" s="84">
        <v>5.4378743841491366E-3</v>
      </c>
      <c r="K372" s="206">
        <f t="shared" si="20"/>
        <v>-6.4609053171281198E-5</v>
      </c>
      <c r="L372" s="196">
        <f t="shared" si="21"/>
        <v>-1.5265566588595902E-16</v>
      </c>
      <c r="N372" s="194">
        <v>288197727482188.06</v>
      </c>
      <c r="O372" s="151">
        <v>315837446056558.87</v>
      </c>
      <c r="P372" s="82">
        <v>1095.9054008365806</v>
      </c>
      <c r="Q372" s="82">
        <v>5.4378743841492893E-3</v>
      </c>
      <c r="R372" s="152">
        <f t="shared" si="22"/>
        <v>0</v>
      </c>
      <c r="S372" s="196">
        <f t="shared" si="23"/>
        <v>0</v>
      </c>
    </row>
    <row r="373" spans="1:19">
      <c r="A373" s="204">
        <v>20190704</v>
      </c>
      <c r="B373" s="181">
        <v>401043.65273788845</v>
      </c>
      <c r="C373" s="114">
        <v>437777.22658390924</v>
      </c>
      <c r="D373" s="114">
        <v>1091.5949513107714</v>
      </c>
      <c r="E373" s="182">
        <v>-3.9332313925259654E-3</v>
      </c>
      <c r="F373" s="189"/>
      <c r="G373" s="205">
        <v>288216347664486.75</v>
      </c>
      <c r="H373" s="88">
        <v>314595184298794</v>
      </c>
      <c r="I373" s="84">
        <v>1091.5244289509037</v>
      </c>
      <c r="J373" s="84">
        <v>-3.9332313925258449E-3</v>
      </c>
      <c r="K373" s="206">
        <f t="shared" si="20"/>
        <v>-6.4609053171160364E-5</v>
      </c>
      <c r="L373" s="196">
        <f t="shared" si="21"/>
        <v>1.2056328158038809E-16</v>
      </c>
      <c r="N373" s="194">
        <v>288197727482188.06</v>
      </c>
      <c r="O373" s="151">
        <v>314595184298794</v>
      </c>
      <c r="P373" s="82">
        <v>1091.5949513107712</v>
      </c>
      <c r="Q373" s="82">
        <v>-3.9332313925261727E-3</v>
      </c>
      <c r="R373" s="152">
        <f t="shared" si="22"/>
        <v>-2.0829491302630621E-16</v>
      </c>
      <c r="S373" s="196">
        <f t="shared" si="23"/>
        <v>-2.0729945537922845E-16</v>
      </c>
    </row>
    <row r="374" spans="1:19">
      <c r="A374" s="204">
        <v>20190705</v>
      </c>
      <c r="B374" s="181">
        <v>401043.65273788845</v>
      </c>
      <c r="C374" s="114">
        <v>441550.76029254927</v>
      </c>
      <c r="D374" s="114">
        <v>1101.0042355193068</v>
      </c>
      <c r="E374" s="182">
        <v>8.6197579030911145E-3</v>
      </c>
      <c r="F374" s="189"/>
      <c r="G374" s="205">
        <v>288216347664486.75</v>
      </c>
      <c r="H374" s="88">
        <v>317306918624927.87</v>
      </c>
      <c r="I374" s="84">
        <v>1100.9331052737698</v>
      </c>
      <c r="J374" s="84">
        <v>8.6197579030906721E-3</v>
      </c>
      <c r="K374" s="206">
        <f t="shared" si="20"/>
        <v>-6.4609053171598435E-5</v>
      </c>
      <c r="L374" s="196">
        <f t="shared" si="21"/>
        <v>-4.4235448637408581E-16</v>
      </c>
      <c r="N374" s="194">
        <v>288197727482188.06</v>
      </c>
      <c r="O374" s="151">
        <v>317306918624927.87</v>
      </c>
      <c r="P374" s="82">
        <v>1101.0042355193063</v>
      </c>
      <c r="Q374" s="82">
        <v>8.6197579030909081E-3</v>
      </c>
      <c r="R374" s="152">
        <f t="shared" si="22"/>
        <v>-4.1302961080070255E-16</v>
      </c>
      <c r="S374" s="196">
        <f t="shared" si="23"/>
        <v>-2.0643209364124004E-16</v>
      </c>
    </row>
    <row r="375" spans="1:19">
      <c r="A375" s="204">
        <v>20190708</v>
      </c>
      <c r="B375" s="181">
        <v>401043.65273788845</v>
      </c>
      <c r="C375" s="114">
        <v>430177.25660033245</v>
      </c>
      <c r="D375" s="114">
        <v>1072.6444706543828</v>
      </c>
      <c r="E375" s="182">
        <v>-2.5758088797494676E-2</v>
      </c>
      <c r="F375" s="189"/>
      <c r="G375" s="205">
        <v>288216347664486.75</v>
      </c>
      <c r="H375" s="88">
        <v>309133698838927.56</v>
      </c>
      <c r="I375" s="84">
        <v>1072.5751725880266</v>
      </c>
      <c r="J375" s="84">
        <v>-2.5758088797494576E-2</v>
      </c>
      <c r="K375" s="206">
        <f t="shared" si="20"/>
        <v>-6.4609053171497971E-5</v>
      </c>
      <c r="L375" s="196">
        <f t="shared" si="21"/>
        <v>1.0061396160665481E-16</v>
      </c>
      <c r="N375" s="194">
        <v>288197727482188.06</v>
      </c>
      <c r="O375" s="151">
        <v>309133698838927.56</v>
      </c>
      <c r="P375" s="82">
        <v>1072.6444706543823</v>
      </c>
      <c r="Q375" s="82">
        <v>-2.5758088797494687E-2</v>
      </c>
      <c r="R375" s="152">
        <f t="shared" si="22"/>
        <v>-4.2394974600394754E-16</v>
      </c>
      <c r="S375" s="196">
        <f t="shared" si="23"/>
        <v>0</v>
      </c>
    </row>
    <row r="376" spans="1:19">
      <c r="A376" s="204">
        <v>20190709</v>
      </c>
      <c r="B376" s="181">
        <v>401043.65273788845</v>
      </c>
      <c r="C376" s="114">
        <v>421644.78591612005</v>
      </c>
      <c r="D376" s="114">
        <v>1051.3688049607306</v>
      </c>
      <c r="E376" s="182">
        <v>-1.9834778694820136E-2</v>
      </c>
      <c r="F376" s="189"/>
      <c r="G376" s="205">
        <v>288216347664486.75</v>
      </c>
      <c r="H376" s="88">
        <v>303002100335346.31</v>
      </c>
      <c r="I376" s="84">
        <v>1051.3008814061848</v>
      </c>
      <c r="J376" s="84">
        <v>-1.9834778694819949E-2</v>
      </c>
      <c r="K376" s="206">
        <f t="shared" si="20"/>
        <v>-6.4609053171307002E-5</v>
      </c>
      <c r="L376" s="196">
        <f t="shared" si="21"/>
        <v>1.8735013540549517E-16</v>
      </c>
      <c r="N376" s="194">
        <v>288197727482188.06</v>
      </c>
      <c r="O376" s="151">
        <v>303002100335346.31</v>
      </c>
      <c r="P376" s="82">
        <v>1051.3688049607304</v>
      </c>
      <c r="Q376" s="82">
        <v>-1.9834778694819932E-2</v>
      </c>
      <c r="R376" s="152">
        <f t="shared" si="22"/>
        <v>-2.1626443011282296E-16</v>
      </c>
      <c r="S376" s="196">
        <f t="shared" si="23"/>
        <v>2.0469737016526324E-16</v>
      </c>
    </row>
    <row r="377" spans="1:19">
      <c r="A377" s="204">
        <v>20190710</v>
      </c>
      <c r="B377" s="181">
        <v>401043.65273788845</v>
      </c>
      <c r="C377" s="114">
        <v>423107.70544204768</v>
      </c>
      <c r="D377" s="114">
        <v>1055.016586233269</v>
      </c>
      <c r="E377" s="182">
        <v>3.4695544088115138E-3</v>
      </c>
      <c r="F377" s="189"/>
      <c r="G377" s="205">
        <v>288216347664486.75</v>
      </c>
      <c r="H377" s="88">
        <v>304053382608444</v>
      </c>
      <c r="I377" s="84">
        <v>1054.9484270142552</v>
      </c>
      <c r="J377" s="84">
        <v>3.4695544088117042E-3</v>
      </c>
      <c r="K377" s="206">
        <f t="shared" si="20"/>
        <v>-6.4609053171117483E-5</v>
      </c>
      <c r="L377" s="196">
        <f t="shared" si="21"/>
        <v>1.9038590148845458E-16</v>
      </c>
      <c r="N377" s="194">
        <v>288197727482188.06</v>
      </c>
      <c r="O377" s="151">
        <v>304053382608444</v>
      </c>
      <c r="P377" s="82">
        <v>1055.016586233269</v>
      </c>
      <c r="Q377" s="82">
        <v>3.4695544088117311E-3</v>
      </c>
      <c r="R377" s="152">
        <f t="shared" si="22"/>
        <v>0</v>
      </c>
      <c r="S377" s="196">
        <f t="shared" si="23"/>
        <v>2.1727411536609509E-16</v>
      </c>
    </row>
    <row r="378" spans="1:19">
      <c r="A378" s="204">
        <v>20190711</v>
      </c>
      <c r="B378" s="181">
        <v>401043.65273788845</v>
      </c>
      <c r="C378" s="114">
        <v>425702.16546434246</v>
      </c>
      <c r="D378" s="114">
        <v>1061.4858571083537</v>
      </c>
      <c r="E378" s="182">
        <v>6.1319139049576211E-3</v>
      </c>
      <c r="F378" s="189"/>
      <c r="G378" s="205">
        <v>288216347664486.75</v>
      </c>
      <c r="H378" s="88">
        <v>305917811773110.06</v>
      </c>
      <c r="I378" s="84">
        <v>1061.417279942877</v>
      </c>
      <c r="J378" s="84">
        <v>6.1319139049575439E-3</v>
      </c>
      <c r="K378" s="206">
        <f t="shared" si="20"/>
        <v>-6.4609053171194557E-5</v>
      </c>
      <c r="L378" s="196">
        <f t="shared" si="21"/>
        <v>-7.7195194680967916E-17</v>
      </c>
      <c r="N378" s="194">
        <v>288197727482188.06</v>
      </c>
      <c r="O378" s="151">
        <v>305917811773110.06</v>
      </c>
      <c r="P378" s="82">
        <v>1061.4858571083535</v>
      </c>
      <c r="Q378" s="82">
        <v>6.131913904957406E-3</v>
      </c>
      <c r="R378" s="152">
        <f t="shared" si="22"/>
        <v>-2.1420320762693159E-16</v>
      </c>
      <c r="S378" s="196">
        <f t="shared" si="23"/>
        <v>-2.1510571102112408E-16</v>
      </c>
    </row>
    <row r="379" spans="1:19">
      <c r="A379" s="204">
        <v>20190712</v>
      </c>
      <c r="B379" s="181">
        <v>401043.65273788845</v>
      </c>
      <c r="C379" s="114">
        <v>422905.37501916802</v>
      </c>
      <c r="D379" s="114">
        <v>1054.5120765084589</v>
      </c>
      <c r="E379" s="182">
        <v>-6.5698290308760241E-3</v>
      </c>
      <c r="F379" s="189"/>
      <c r="G379" s="205">
        <v>288216347664486.75</v>
      </c>
      <c r="H379" s="88">
        <v>303907984052261</v>
      </c>
      <c r="I379" s="84">
        <v>1054.4439498832348</v>
      </c>
      <c r="J379" s="84">
        <v>-6.5698290308760397E-3</v>
      </c>
      <c r="K379" s="206">
        <f t="shared" si="20"/>
        <v>-6.4609053171210874E-5</v>
      </c>
      <c r="L379" s="196">
        <f t="shared" si="21"/>
        <v>-1.5612511283791264E-17</v>
      </c>
      <c r="N379" s="194">
        <v>288197727482188.06</v>
      </c>
      <c r="O379" s="151">
        <v>303907984052261</v>
      </c>
      <c r="P379" s="82">
        <v>1054.5120765084587</v>
      </c>
      <c r="Q379" s="82">
        <v>-6.5698290308760249E-3</v>
      </c>
      <c r="R379" s="152">
        <f t="shared" si="22"/>
        <v>-2.156197928013091E-16</v>
      </c>
      <c r="S379" s="196">
        <f t="shared" si="23"/>
        <v>0</v>
      </c>
    </row>
    <row r="380" spans="1:19">
      <c r="A380" s="204">
        <v>20190715</v>
      </c>
      <c r="B380" s="181">
        <v>401043.65273788845</v>
      </c>
      <c r="C380" s="114">
        <v>423079.05884472106</v>
      </c>
      <c r="D380" s="114">
        <v>1054.9451561105602</v>
      </c>
      <c r="E380" s="182">
        <v>4.1069193207844847E-4</v>
      </c>
      <c r="F380" s="189"/>
      <c r="G380" s="205">
        <v>288216347664486.75</v>
      </c>
      <c r="H380" s="88">
        <v>304032796609405.5</v>
      </c>
      <c r="I380" s="84">
        <v>1054.8770015062807</v>
      </c>
      <c r="J380" s="84">
        <v>4.1069193207838786E-4</v>
      </c>
      <c r="K380" s="206">
        <f t="shared" si="20"/>
        <v>-6.4609053171271494E-5</v>
      </c>
      <c r="L380" s="196">
        <f t="shared" si="21"/>
        <v>-6.0606901441939698E-17</v>
      </c>
      <c r="N380" s="194">
        <v>288197727482188.06</v>
      </c>
      <c r="O380" s="151">
        <v>304032796609405.5</v>
      </c>
      <c r="P380" s="82">
        <v>1054.94515611056</v>
      </c>
      <c r="Q380" s="82">
        <v>4.1069193207844858E-4</v>
      </c>
      <c r="R380" s="152">
        <f t="shared" si="22"/>
        <v>-2.1553127584520889E-16</v>
      </c>
      <c r="S380" s="196">
        <f t="shared" si="23"/>
        <v>0</v>
      </c>
    </row>
    <row r="381" spans="1:19">
      <c r="A381" s="204">
        <v>20190716</v>
      </c>
      <c r="B381" s="181">
        <v>401043.65273788845</v>
      </c>
      <c r="C381" s="114">
        <v>429307.69374456885</v>
      </c>
      <c r="D381" s="114">
        <v>1070.476220764808</v>
      </c>
      <c r="E381" s="182">
        <v>1.4722153625036477E-2</v>
      </c>
      <c r="F381" s="189"/>
      <c r="G381" s="205">
        <v>288216347664486.75</v>
      </c>
      <c r="H381" s="88">
        <v>308508814148138.62</v>
      </c>
      <c r="I381" s="84">
        <v>1070.4070627779738</v>
      </c>
      <c r="J381" s="84">
        <v>1.4722153625036247E-2</v>
      </c>
      <c r="K381" s="206">
        <f t="shared" si="20"/>
        <v>-6.4609053171499312E-5</v>
      </c>
      <c r="L381" s="196">
        <f t="shared" si="21"/>
        <v>-2.3071822230491534E-16</v>
      </c>
      <c r="N381" s="194">
        <v>288197727482188.06</v>
      </c>
      <c r="O381" s="151">
        <v>308508814148138.62</v>
      </c>
      <c r="P381" s="82">
        <v>1070.4762207648077</v>
      </c>
      <c r="Q381" s="82">
        <v>1.4722153625036481E-2</v>
      </c>
      <c r="R381" s="152">
        <f t="shared" si="22"/>
        <v>-2.1240422816751937E-16</v>
      </c>
      <c r="S381" s="196">
        <f t="shared" si="23"/>
        <v>0</v>
      </c>
    </row>
    <row r="382" spans="1:19" ht="14.25" thickBot="1">
      <c r="A382" s="204">
        <v>20190717</v>
      </c>
      <c r="B382" s="215">
        <v>401043.65273788845</v>
      </c>
      <c r="C382" s="216">
        <v>427829.01049390482</v>
      </c>
      <c r="D382" s="216">
        <v>1066.7891327369357</v>
      </c>
      <c r="E382" s="217">
        <v>-3.4443437008231871E-3</v>
      </c>
      <c r="F382" s="191"/>
      <c r="G382" s="211">
        <v>288216347664486.75</v>
      </c>
      <c r="H382" s="212">
        <v>307446203757479.06</v>
      </c>
      <c r="I382" s="210">
        <v>1066.7202129539778</v>
      </c>
      <c r="J382" s="210">
        <v>-3.4443437008232201E-3</v>
      </c>
      <c r="K382" s="213">
        <f t="shared" si="20"/>
        <v>-6.4609053171532082E-5</v>
      </c>
      <c r="L382" s="198">
        <f t="shared" si="21"/>
        <v>-3.2959746043559335E-17</v>
      </c>
      <c r="N382" s="199">
        <v>288197727482188.06</v>
      </c>
      <c r="O382" s="200">
        <v>307446203757479.06</v>
      </c>
      <c r="P382" s="201">
        <v>1066.7891327369355</v>
      </c>
      <c r="Q382" s="201">
        <v>-3.444343700823188E-3</v>
      </c>
      <c r="R382" s="202">
        <f t="shared" si="22"/>
        <v>-2.1313834990040266E-16</v>
      </c>
      <c r="S382" s="198">
        <f t="shared" si="23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G46" sqref="G4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9" t="s">
        <v>120</v>
      </c>
      <c r="B22" s="260"/>
      <c r="C22" s="261"/>
    </row>
    <row r="23" spans="1:7" ht="10.5" customHeight="1" thickBot="1">
      <c r="A23" s="262"/>
      <c r="B23" s="263"/>
      <c r="C23" s="264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265" t="s">
        <v>121</v>
      </c>
      <c r="B50" s="266"/>
      <c r="C50" s="266"/>
      <c r="D50" s="266"/>
      <c r="E50" s="266"/>
      <c r="F50" s="266"/>
    </row>
    <row r="51" spans="1:6">
      <c r="A51" s="266"/>
      <c r="B51" s="266"/>
      <c r="C51" s="266"/>
      <c r="D51" s="266"/>
      <c r="E51" s="266"/>
      <c r="F51" s="266"/>
    </row>
    <row r="52" spans="1:6">
      <c r="A52" s="266"/>
      <c r="B52" s="266"/>
      <c r="C52" s="266"/>
      <c r="D52" s="266"/>
      <c r="E52" s="266"/>
      <c r="F52" s="266"/>
    </row>
    <row r="53" spans="1:6">
      <c r="A53" s="266"/>
      <c r="B53" s="266"/>
      <c r="C53" s="266"/>
      <c r="D53" s="266"/>
      <c r="E53" s="266"/>
      <c r="F53" s="266"/>
    </row>
    <row r="54" spans="1:6">
      <c r="A54" s="266"/>
      <c r="B54" s="266"/>
      <c r="C54" s="266"/>
      <c r="D54" s="266"/>
      <c r="E54" s="266"/>
      <c r="F54" s="266"/>
    </row>
    <row r="55" spans="1:6">
      <c r="A55" s="266"/>
      <c r="B55" s="266"/>
      <c r="C55" s="266"/>
      <c r="D55" s="266"/>
      <c r="E55" s="266"/>
      <c r="F55" s="266"/>
    </row>
    <row r="56" spans="1:6">
      <c r="A56" s="266"/>
      <c r="B56" s="266"/>
      <c r="C56" s="266"/>
      <c r="D56" s="266"/>
      <c r="E56" s="266"/>
      <c r="F56" s="266"/>
    </row>
    <row r="57" spans="1:6">
      <c r="A57" s="266"/>
      <c r="B57" s="266"/>
      <c r="C57" s="266"/>
      <c r="D57" s="266"/>
      <c r="E57" s="266"/>
      <c r="F57" s="266"/>
    </row>
    <row r="58" spans="1:6">
      <c r="A58" s="266"/>
      <c r="B58" s="266"/>
      <c r="C58" s="266"/>
      <c r="D58" s="266"/>
      <c r="E58" s="266"/>
      <c r="F58" s="266"/>
    </row>
    <row r="59" spans="1:6">
      <c r="A59" s="266"/>
      <c r="B59" s="266"/>
      <c r="C59" s="266"/>
      <c r="D59" s="266"/>
      <c r="E59" s="266"/>
      <c r="F59" s="266"/>
    </row>
    <row r="60" spans="1:6">
      <c r="A60" s="266"/>
      <c r="B60" s="266"/>
      <c r="C60" s="266"/>
      <c r="D60" s="266"/>
      <c r="E60" s="266"/>
      <c r="F60" s="266"/>
    </row>
    <row r="61" spans="1:6">
      <c r="A61" s="266"/>
      <c r="B61" s="266"/>
      <c r="C61" s="266"/>
      <c r="D61" s="266"/>
      <c r="E61" s="266"/>
      <c r="F61" s="266"/>
    </row>
    <row r="62" spans="1:6">
      <c r="A62" s="266"/>
      <c r="B62" s="266"/>
      <c r="C62" s="266"/>
      <c r="D62" s="266"/>
      <c r="E62" s="266"/>
      <c r="F62" s="266"/>
    </row>
    <row r="63" spans="1:6">
      <c r="A63" s="266"/>
      <c r="B63" s="266"/>
      <c r="C63" s="266"/>
      <c r="D63" s="266"/>
      <c r="E63" s="266"/>
      <c r="F63" s="266"/>
    </row>
    <row r="64" spans="1:6">
      <c r="A64" s="266"/>
      <c r="B64" s="266"/>
      <c r="C64" s="266"/>
      <c r="D64" s="266"/>
      <c r="E64" s="266"/>
      <c r="F64" s="266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topLeftCell="E1" zoomScale="85" zoomScaleNormal="85" workbookViewId="0">
      <pane ySplit="2" topLeftCell="A348" activePane="bottomLeft" state="frozen"/>
      <selection activeCell="A50" sqref="A50:F64"/>
      <selection pane="bottomLeft" activeCell="S35" sqref="S35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8" t="s">
        <v>115</v>
      </c>
      <c r="D1" s="268"/>
      <c r="E1" s="268"/>
      <c r="F1" s="269" t="s">
        <v>95</v>
      </c>
      <c r="G1" s="269"/>
      <c r="H1" s="269"/>
      <c r="I1" s="268" t="s">
        <v>96</v>
      </c>
      <c r="J1" s="268"/>
      <c r="K1" s="268"/>
      <c r="L1" s="269" t="s">
        <v>97</v>
      </c>
      <c r="M1" s="269"/>
      <c r="N1" s="269"/>
      <c r="O1" s="268" t="s">
        <v>102</v>
      </c>
      <c r="P1" s="268"/>
      <c r="Q1" s="268"/>
      <c r="R1" s="270" t="s">
        <v>107</v>
      </c>
      <c r="S1" s="270"/>
      <c r="T1" s="270"/>
      <c r="U1" s="270"/>
      <c r="V1" s="267" t="s">
        <v>112</v>
      </c>
      <c r="W1" s="267"/>
      <c r="X1" s="267"/>
      <c r="Y1" s="267"/>
      <c r="Z1" s="267"/>
      <c r="AA1" s="267"/>
      <c r="AB1" s="267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opLeftCell="A10" workbookViewId="0">
      <selection activeCell="C12" sqref="C12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9" t="s">
        <v>120</v>
      </c>
      <c r="B22" s="260"/>
      <c r="C22" s="261"/>
    </row>
    <row r="23" spans="1:7" ht="10.5" customHeight="1" thickBot="1">
      <c r="A23" s="262"/>
      <c r="B23" s="263"/>
      <c r="C23" s="264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5" t="s">
        <v>169</v>
      </c>
      <c r="B50" s="265"/>
      <c r="C50" s="265"/>
      <c r="D50" s="265"/>
      <c r="E50" s="265"/>
      <c r="F50" s="265"/>
      <c r="G50" s="265"/>
      <c r="H50" s="265"/>
    </row>
    <row r="51" spans="1:8">
      <c r="A51" s="265"/>
      <c r="B51" s="265"/>
      <c r="C51" s="265"/>
      <c r="D51" s="265"/>
      <c r="E51" s="265"/>
      <c r="F51" s="265"/>
      <c r="G51" s="265"/>
      <c r="H51" s="265"/>
    </row>
    <row r="52" spans="1:8">
      <c r="A52" s="265"/>
      <c r="B52" s="265"/>
      <c r="C52" s="265"/>
      <c r="D52" s="265"/>
      <c r="E52" s="265"/>
      <c r="F52" s="265"/>
      <c r="G52" s="265"/>
      <c r="H52" s="265"/>
    </row>
    <row r="53" spans="1:8">
      <c r="A53" s="265"/>
      <c r="B53" s="265"/>
      <c r="C53" s="265"/>
      <c r="D53" s="265"/>
      <c r="E53" s="265"/>
      <c r="F53" s="265"/>
      <c r="G53" s="265"/>
      <c r="H53" s="265"/>
    </row>
    <row r="54" spans="1:8">
      <c r="A54" s="265"/>
      <c r="B54" s="265"/>
      <c r="C54" s="265"/>
      <c r="D54" s="265"/>
      <c r="E54" s="265"/>
      <c r="F54" s="265"/>
      <c r="G54" s="265"/>
      <c r="H54" s="265"/>
    </row>
    <row r="55" spans="1:8">
      <c r="A55" s="265"/>
      <c r="B55" s="265"/>
      <c r="C55" s="265"/>
      <c r="D55" s="265"/>
      <c r="E55" s="265"/>
      <c r="F55" s="265"/>
      <c r="G55" s="265"/>
      <c r="H55" s="265"/>
    </row>
    <row r="56" spans="1:8">
      <c r="A56" s="265"/>
      <c r="B56" s="265"/>
      <c r="C56" s="265"/>
      <c r="D56" s="265"/>
      <c r="E56" s="265"/>
      <c r="F56" s="265"/>
      <c r="G56" s="265"/>
      <c r="H56" s="265"/>
    </row>
    <row r="57" spans="1:8">
      <c r="A57" s="265"/>
      <c r="B57" s="265"/>
      <c r="C57" s="265"/>
      <c r="D57" s="265"/>
      <c r="E57" s="265"/>
      <c r="F57" s="265"/>
      <c r="G57" s="265"/>
      <c r="H57" s="265"/>
    </row>
    <row r="58" spans="1:8">
      <c r="A58" s="265"/>
      <c r="B58" s="265"/>
      <c r="C58" s="265"/>
      <c r="D58" s="265"/>
      <c r="E58" s="265"/>
      <c r="F58" s="265"/>
      <c r="G58" s="265"/>
      <c r="H58" s="265"/>
    </row>
    <row r="59" spans="1:8">
      <c r="A59" s="265"/>
      <c r="B59" s="265"/>
      <c r="C59" s="265"/>
      <c r="D59" s="265"/>
      <c r="E59" s="265"/>
      <c r="F59" s="265"/>
      <c r="G59" s="265"/>
      <c r="H59" s="265"/>
    </row>
    <row r="60" spans="1:8">
      <c r="A60" s="265"/>
      <c r="B60" s="265"/>
      <c r="C60" s="265"/>
      <c r="D60" s="265"/>
      <c r="E60" s="265"/>
      <c r="F60" s="265"/>
      <c r="G60" s="265"/>
      <c r="H60" s="265"/>
    </row>
    <row r="61" spans="1:8">
      <c r="A61" s="265"/>
      <c r="B61" s="265"/>
      <c r="C61" s="265"/>
      <c r="D61" s="265"/>
      <c r="E61" s="265"/>
      <c r="F61" s="265"/>
      <c r="G61" s="265"/>
      <c r="H61" s="265"/>
    </row>
    <row r="62" spans="1:8">
      <c r="A62" s="265"/>
      <c r="B62" s="265"/>
      <c r="C62" s="265"/>
      <c r="D62" s="265"/>
      <c r="E62" s="265"/>
      <c r="F62" s="265"/>
      <c r="G62" s="265"/>
      <c r="H62" s="265"/>
    </row>
    <row r="63" spans="1:8">
      <c r="A63" s="265"/>
      <c r="B63" s="265"/>
      <c r="C63" s="265"/>
      <c r="D63" s="265"/>
      <c r="E63" s="265"/>
      <c r="F63" s="265"/>
      <c r="G63" s="265"/>
      <c r="H63" s="265"/>
    </row>
    <row r="64" spans="1:8">
      <c r="A64" s="265"/>
      <c r="B64" s="265"/>
      <c r="C64" s="265"/>
      <c r="D64" s="265"/>
      <c r="E64" s="265"/>
      <c r="F64" s="265"/>
      <c r="G64" s="265"/>
      <c r="H64" s="265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selection activeCell="N14" sqref="N14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8" t="s">
        <v>115</v>
      </c>
      <c r="D1" s="268"/>
      <c r="E1" s="268"/>
      <c r="F1" s="269" t="s">
        <v>95</v>
      </c>
      <c r="G1" s="269"/>
      <c r="H1" s="269"/>
      <c r="I1" s="268" t="s">
        <v>96</v>
      </c>
      <c r="J1" s="268"/>
      <c r="K1" s="268"/>
      <c r="L1" s="269" t="s">
        <v>97</v>
      </c>
      <c r="M1" s="269"/>
      <c r="N1" s="269"/>
      <c r="O1" s="268" t="s">
        <v>102</v>
      </c>
      <c r="P1" s="268"/>
      <c r="Q1" s="268"/>
      <c r="R1" s="270" t="s">
        <v>107</v>
      </c>
      <c r="S1" s="270"/>
      <c r="T1" s="270"/>
      <c r="U1" s="270"/>
      <c r="V1" s="267" t="s">
        <v>112</v>
      </c>
      <c r="W1" s="267"/>
      <c r="X1" s="267"/>
      <c r="Y1" s="267"/>
      <c r="Z1" s="267"/>
      <c r="AA1" s="267"/>
      <c r="AB1" s="267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 t="shared" si="20"/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 t="shared" si="20"/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abSelected="1" topLeftCell="N1" zoomScale="85" zoomScaleNormal="85" workbookViewId="0">
      <selection activeCell="U9" sqref="U9"/>
    </sheetView>
  </sheetViews>
  <sheetFormatPr defaultColWidth="8.875" defaultRowHeight="16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 ht="13.5">
      <c r="A1" s="84"/>
      <c r="B1" s="84"/>
      <c r="C1" s="280" t="s">
        <v>231</v>
      </c>
      <c r="D1" s="281"/>
      <c r="E1" s="281"/>
      <c r="F1" s="281"/>
      <c r="G1" s="282"/>
      <c r="H1" s="277" t="s">
        <v>232</v>
      </c>
      <c r="I1" s="278"/>
      <c r="J1" s="278"/>
      <c r="K1" s="278"/>
      <c r="L1" s="279"/>
      <c r="M1" s="280" t="s">
        <v>233</v>
      </c>
      <c r="N1" s="281"/>
      <c r="O1" s="281"/>
      <c r="P1" s="281"/>
      <c r="Q1" s="282"/>
      <c r="R1" s="277" t="s">
        <v>234</v>
      </c>
      <c r="S1" s="278"/>
      <c r="T1" s="278"/>
      <c r="U1" s="278"/>
      <c r="V1" s="279"/>
      <c r="W1" s="280" t="s">
        <v>235</v>
      </c>
      <c r="X1" s="281"/>
      <c r="Y1" s="281"/>
      <c r="Z1" s="281"/>
      <c r="AA1" s="282"/>
      <c r="AB1" s="271" t="s">
        <v>105</v>
      </c>
      <c r="AC1" s="271"/>
      <c r="AD1" s="271"/>
      <c r="AE1" s="271"/>
      <c r="AF1" s="271"/>
      <c r="AG1" s="274" t="s">
        <v>165</v>
      </c>
      <c r="AH1" s="274"/>
      <c r="AI1" s="274"/>
      <c r="AJ1" s="274"/>
    </row>
    <row r="2" spans="1:36" ht="13.5">
      <c r="A2" s="84" t="s">
        <v>91</v>
      </c>
      <c r="B2" s="84" t="s">
        <v>98</v>
      </c>
      <c r="C2" s="85" t="s">
        <v>11</v>
      </c>
      <c r="D2" s="85" t="s">
        <v>2</v>
      </c>
      <c r="E2" s="85" t="s">
        <v>6</v>
      </c>
      <c r="F2" s="218" t="s">
        <v>190</v>
      </c>
      <c r="G2" s="219" t="s">
        <v>189</v>
      </c>
      <c r="H2" s="84" t="s">
        <v>11</v>
      </c>
      <c r="I2" s="84" t="s">
        <v>2</v>
      </c>
      <c r="J2" s="84" t="s">
        <v>6</v>
      </c>
      <c r="K2" s="149" t="s">
        <v>190</v>
      </c>
      <c r="L2" s="150" t="s">
        <v>189</v>
      </c>
      <c r="M2" s="85" t="s">
        <v>11</v>
      </c>
      <c r="N2" s="85" t="s">
        <v>2</v>
      </c>
      <c r="O2" s="85" t="s">
        <v>6</v>
      </c>
      <c r="P2" s="218" t="s">
        <v>190</v>
      </c>
      <c r="Q2" s="219" t="s">
        <v>189</v>
      </c>
      <c r="R2" s="84" t="s">
        <v>11</v>
      </c>
      <c r="S2" s="84" t="s">
        <v>2</v>
      </c>
      <c r="T2" s="84" t="s">
        <v>6</v>
      </c>
      <c r="U2" s="149" t="s">
        <v>190</v>
      </c>
      <c r="V2" s="150" t="s">
        <v>189</v>
      </c>
      <c r="W2" s="85" t="s">
        <v>11</v>
      </c>
      <c r="X2" s="85" t="s">
        <v>2</v>
      </c>
      <c r="Y2" s="85" t="s">
        <v>6</v>
      </c>
      <c r="Z2" s="218" t="s">
        <v>190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54</v>
      </c>
      <c r="AH2" s="84" t="s">
        <v>110</v>
      </c>
      <c r="AI2" s="84" t="s">
        <v>111</v>
      </c>
      <c r="AJ2" s="84" t="s">
        <v>150</v>
      </c>
    </row>
    <row r="3" spans="1:36" ht="13.5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ROUND(0.25*(D3*E3+I3*J3+N3*O3+X3*Y3)/(D3*E3),17)</f>
        <v>0.27259305333613998</v>
      </c>
      <c r="G3" s="85">
        <f>ROUND(0.25*(D3*E3+I3*J3+N3*O3+X3*Y3)/(D3*E3),17)</f>
        <v>0.27259305333613998</v>
      </c>
      <c r="H3" s="84">
        <v>220000</v>
      </c>
      <c r="I3" s="84">
        <v>221100</v>
      </c>
      <c r="J3" s="88">
        <v>122666424</v>
      </c>
      <c r="K3" s="84">
        <f>ROUND(0.25*(D3*E3+I3*J3+N3*O3+X3*Y3)/(I3*J3),17)</f>
        <v>3.3061376897118602</v>
      </c>
      <c r="L3" s="84">
        <f>ROUND(0.25*(D3*E3+I3*J3+N3*O3+X3*Y3)/(I3*J3),17)</f>
        <v>3.3061376897118602</v>
      </c>
      <c r="M3" s="85">
        <v>160000</v>
      </c>
      <c r="N3" s="85">
        <v>163300</v>
      </c>
      <c r="O3" s="85">
        <v>15956260</v>
      </c>
      <c r="P3" s="85">
        <f>ROUND(0.25*(D3*E3+I3*J3+N3*O3+X3*Y3)/(N3*O3),17)</f>
        <v>34.412648211424901</v>
      </c>
      <c r="Q3" s="85">
        <f>ROUND(0.25*(D3*E3+I3*J3+N3*O3+X3*Y3)/(N3*O3),17)</f>
        <v>34.412648211424901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ROUND(0.25*(D3*E3+I3*J3+N3*O3+X3*Y3)/(X3*Y3),17)</f>
        <v>896675.66579100001</v>
      </c>
      <c r="AA3" s="85">
        <f>ROUND(0.25*(D3*E3+I3*J3+N3*O3+X3*Y3)/(X3*Y3),17)</f>
        <v>896675.66579100001</v>
      </c>
      <c r="AB3" s="222" t="e">
        <f>C3*E3*F3+H3*J3*K3+M3*O3*P3+#REF!*#REF!*#REF!</f>
        <v>#REF!</v>
      </c>
      <c r="AC3" s="222">
        <f>D3*E3*G3+I3*J3*L3+N3*O3*Q3+X3*Y3*AA3</f>
        <v>358670266316400.19</v>
      </c>
      <c r="AD3" s="222">
        <f t="shared" ref="AD3:AD66" si="0">D3*E3*G3+I3*J3*L3+N3*O3*Q3+X3*Y3*AA3</f>
        <v>358670266316400.19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 ht="13.5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0.27259305333613998</v>
      </c>
      <c r="G4" s="85">
        <f>IF(B4="Y",ROUND(0.25*(C4*E4+H4*J4+M4*O4+W4*Y4)/(C4*E4),17),IF(AB4=0,F4,ROUND(D3*E3*G3/AD3*(C4*E4+H4*J4+M4*O4+W4*Y4)/(C4*E4),17)))</f>
        <v>0.27259305333613998</v>
      </c>
      <c r="H4" s="84">
        <v>221100</v>
      </c>
      <c r="I4" s="84">
        <v>225900</v>
      </c>
      <c r="J4" s="88">
        <v>122666424</v>
      </c>
      <c r="K4" s="84">
        <f>L3</f>
        <v>3.3061376897118602</v>
      </c>
      <c r="L4" s="84">
        <f>IF(B4="Y",ROUND(0.25*(C4*E4+H4*J4+M4*O4+W4*Y4)/(H4*J4),17),IF(AB4=0,K4,ROUND(I3*J3*L3/AD3*(C4*E4+H4*J4+M4*O4+W4*Y4)/(H4*J4),17)))</f>
        <v>3.3061376897118602</v>
      </c>
      <c r="M4" s="85">
        <v>163300</v>
      </c>
      <c r="N4" s="85">
        <v>166300</v>
      </c>
      <c r="O4" s="85">
        <v>15956260</v>
      </c>
      <c r="P4" s="85">
        <f>Q3</f>
        <v>34.412648211424901</v>
      </c>
      <c r="Q4" s="85">
        <f>IF(B4="Y",ROUND(0.25*(C4*E4+H4*J4+M4*O4+W4*Y4)/(M4*O4),17),IF(AB4=0,P4,ROUND(N3*O3*Q3/AD3*(C4*E4+H4*J4+M4*O4+W4*Y4)/(M4*O4),17)))</f>
        <v>34.412648211424901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896675.66579100001</v>
      </c>
      <c r="AA4" s="85">
        <f>IF(B4="Y",ROUND(0.25*(C4*E4+H4*J4+M4*O4+W4*Y4)/(W4*Y4),17),IF(AB4=0,Z4,ROUND(X3*Y3*AA3/AD3*(C4*E4+H4*J4+M4*O4+W4*Y4)/(W4*Y4),17)))</f>
        <v>896675.66579100001</v>
      </c>
      <c r="AB4" s="223">
        <f t="shared" ref="AB4:AB67" si="1">IF(AD3&lt;&gt;(C4*E4*F4+H4*J4*K4+M4*O4*P4+W4*Y4*Z4),1,0)</f>
        <v>0</v>
      </c>
      <c r="AC4" s="223">
        <f t="shared" ref="AC4:AC67" si="2">IF(AND(AB4=0,B4="N"),AC3,AC3*(C4*E4*G4+H4*J4*L4+M4*O4*Q4+W4*Y4*AA4)/AD3)</f>
        <v>358670266316400.19</v>
      </c>
      <c r="AD4" s="222">
        <f t="shared" si="0"/>
        <v>362369781881545.12</v>
      </c>
      <c r="AE4" s="221">
        <f t="shared" ref="AE4:AE67" si="3">AD4/AC4*1000</f>
        <v>1010.3145309566348</v>
      </c>
      <c r="AF4" s="98">
        <f>(AE4-AE3)/AE3</f>
        <v>1.0314530956634826E-2</v>
      </c>
      <c r="AG4" s="84">
        <f t="shared" ref="AG4:AG67" si="4"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 ht="13.5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5">G4</f>
        <v>0.27259305333613998</v>
      </c>
      <c r="G5" s="85">
        <f t="shared" ref="G5:G68" si="6">IF(B5="Y",ROUND(0.25*(C5*E5+H5*J5+M5*O5+W5*Y5)/(C5*E5),17),IF(AB5=0,F5,ROUND(D4*E4*G4/AD4*(C5*E5+H5*J5+M5*O5+W5*Y5)/(C5*E5),17)))</f>
        <v>0.27259305333613998</v>
      </c>
      <c r="H5" s="84">
        <v>225900</v>
      </c>
      <c r="I5" s="84">
        <v>246700</v>
      </c>
      <c r="J5" s="88">
        <v>122666424</v>
      </c>
      <c r="K5" s="84">
        <f t="shared" ref="K5:K68" si="7">L4</f>
        <v>3.3061376897118602</v>
      </c>
      <c r="L5" s="84">
        <f t="shared" ref="L5:L68" si="8">IF(B5="Y",ROUND(0.25*(C5*E5+H5*J5+M5*O5+W5*Y5)/(H5*J5),17),IF(AB5=0,K5,ROUND(I4*J4*L4/AD4*(C5*E5+H5*J5+M5*O5+W5*Y5)/(H5*J5),17)))</f>
        <v>3.3061376897118602</v>
      </c>
      <c r="M5" s="85">
        <v>166300</v>
      </c>
      <c r="N5" s="85">
        <v>164200</v>
      </c>
      <c r="O5" s="85">
        <v>15956260</v>
      </c>
      <c r="P5" s="85">
        <f t="shared" ref="P5:P68" si="9">Q4</f>
        <v>34.412648211424901</v>
      </c>
      <c r="Q5" s="85">
        <f t="shared" ref="Q5:Q68" si="10">IF(B5="Y",ROUND(0.25*(C5*E5+H5*J5+M5*O5+W5*Y5)/(M5*O5),17),IF(AB5=0,P5,ROUND(N4*O4*Q4/AD4*(C5*E5+H5*J5+M5*O5+W5*Y5)/(M5*O5),17)))</f>
        <v>34.412648211424901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11">AA4</f>
        <v>896675.66579100001</v>
      </c>
      <c r="AA5" s="85">
        <f t="shared" ref="AA5:AA68" si="12">IF(B5="Y",ROUND(0.25*(C5*E5+H5*J5+M5*O5+W5*Y5)/(W5*Y5),17),IF(AB5=0,Z5,ROUND(X4*Y4*AA4/AD4*(C5*E5+H5*J5+M5*O5+W5*Y5)/(W5*Y5),17)))</f>
        <v>896675.66579100001</v>
      </c>
      <c r="AB5" s="223">
        <f t="shared" si="1"/>
        <v>0</v>
      </c>
      <c r="AC5" s="223">
        <f t="shared" si="2"/>
        <v>358670266316400.19</v>
      </c>
      <c r="AD5" s="222">
        <f t="shared" si="0"/>
        <v>370707901843937.12</v>
      </c>
      <c r="AE5" s="221">
        <f t="shared" si="3"/>
        <v>1033.5618440055412</v>
      </c>
      <c r="AF5" s="98">
        <f t="shared" ref="AF5:AF68" si="13">(AE5-AE4)/AE4</f>
        <v>2.3009975939764213E-2</v>
      </c>
      <c r="AG5" s="84">
        <f t="shared" si="4"/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 ht="13.5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5"/>
        <v>0.27259305333613998</v>
      </c>
      <c r="G6" s="85">
        <f t="shared" si="6"/>
        <v>0.27259305333613998</v>
      </c>
      <c r="H6" s="84">
        <v>246700</v>
      </c>
      <c r="I6" s="84">
        <v>250000</v>
      </c>
      <c r="J6" s="88">
        <v>122666424</v>
      </c>
      <c r="K6" s="84">
        <f t="shared" si="7"/>
        <v>3.3061376897118602</v>
      </c>
      <c r="L6" s="84">
        <f t="shared" si="8"/>
        <v>3.3061376897118602</v>
      </c>
      <c r="M6" s="85">
        <v>164200</v>
      </c>
      <c r="N6" s="85">
        <v>164400</v>
      </c>
      <c r="O6" s="85">
        <v>15956260</v>
      </c>
      <c r="P6" s="85">
        <f t="shared" si="9"/>
        <v>34.412648211424901</v>
      </c>
      <c r="Q6" s="85">
        <f t="shared" si="10"/>
        <v>34.412648211424901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11"/>
        <v>896675.66579100001</v>
      </c>
      <c r="AA6" s="85">
        <f t="shared" si="12"/>
        <v>896675.66579100001</v>
      </c>
      <c r="AB6" s="223">
        <f t="shared" si="1"/>
        <v>0</v>
      </c>
      <c r="AC6" s="223">
        <f t="shared" si="2"/>
        <v>358670266316400.19</v>
      </c>
      <c r="AD6" s="222">
        <f t="shared" si="0"/>
        <v>371205876643772.37</v>
      </c>
      <c r="AE6" s="221">
        <f t="shared" si="3"/>
        <v>1034.9502356471164</v>
      </c>
      <c r="AF6" s="98">
        <f t="shared" si="13"/>
        <v>1.3433077562099035E-3</v>
      </c>
      <c r="AG6" s="84">
        <f t="shared" si="4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 ht="13.5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5"/>
        <v>0.27259305333613998</v>
      </c>
      <c r="G7" s="85">
        <f t="shared" si="6"/>
        <v>0.27259305333613998</v>
      </c>
      <c r="H7" s="84">
        <v>250000</v>
      </c>
      <c r="I7" s="84">
        <v>266900</v>
      </c>
      <c r="J7" s="88">
        <v>122666424</v>
      </c>
      <c r="K7" s="84">
        <f t="shared" si="7"/>
        <v>3.3061376897118602</v>
      </c>
      <c r="L7" s="84">
        <f t="shared" si="8"/>
        <v>3.3061376897118602</v>
      </c>
      <c r="M7" s="85">
        <v>164400</v>
      </c>
      <c r="N7" s="85">
        <v>170500</v>
      </c>
      <c r="O7" s="85">
        <v>15956260</v>
      </c>
      <c r="P7" s="85">
        <f t="shared" si="9"/>
        <v>34.412648211424901</v>
      </c>
      <c r="Q7" s="85">
        <f t="shared" si="10"/>
        <v>34.412648211424901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11"/>
        <v>896675.66579100001</v>
      </c>
      <c r="AA7" s="85">
        <f t="shared" si="12"/>
        <v>896675.66579100001</v>
      </c>
      <c r="AB7" s="223">
        <f t="shared" si="1"/>
        <v>0</v>
      </c>
      <c r="AC7" s="223">
        <f t="shared" si="2"/>
        <v>358670266316400.19</v>
      </c>
      <c r="AD7" s="222">
        <f t="shared" si="0"/>
        <v>383239149952497.5</v>
      </c>
      <c r="AE7" s="221">
        <f t="shared" si="3"/>
        <v>1068.4999174546126</v>
      </c>
      <c r="AF7" s="98">
        <f t="shared" si="13"/>
        <v>3.2416710148888285E-2</v>
      </c>
      <c r="AG7" s="84">
        <f t="shared" si="4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 ht="13.5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5"/>
        <v>0.27259305333613998</v>
      </c>
      <c r="G8" s="85">
        <f t="shared" si="6"/>
        <v>0.27259305333613998</v>
      </c>
      <c r="H8" s="84">
        <v>266900</v>
      </c>
      <c r="I8" s="84">
        <v>302500</v>
      </c>
      <c r="J8" s="88">
        <v>122666424</v>
      </c>
      <c r="K8" s="84">
        <f t="shared" si="7"/>
        <v>3.3061376897118602</v>
      </c>
      <c r="L8" s="84">
        <f t="shared" si="8"/>
        <v>3.3061376897118602</v>
      </c>
      <c r="M8" s="85">
        <v>170500</v>
      </c>
      <c r="N8" s="85">
        <v>170200</v>
      </c>
      <c r="O8" s="85">
        <v>15956260</v>
      </c>
      <c r="P8" s="85">
        <f t="shared" si="9"/>
        <v>34.412648211424901</v>
      </c>
      <c r="Q8" s="85">
        <f t="shared" si="10"/>
        <v>34.412648211424901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11"/>
        <v>896675.66579100001</v>
      </c>
      <c r="AA8" s="85">
        <f t="shared" si="12"/>
        <v>896675.66579100001</v>
      </c>
      <c r="AB8" s="223">
        <f t="shared" si="1"/>
        <v>0</v>
      </c>
      <c r="AC8" s="223">
        <f t="shared" si="2"/>
        <v>358670266316400.19</v>
      </c>
      <c r="AD8" s="222">
        <f t="shared" si="0"/>
        <v>397336118360839</v>
      </c>
      <c r="AE8" s="221">
        <f t="shared" si="3"/>
        <v>1107.8033382625863</v>
      </c>
      <c r="AF8" s="98">
        <f t="shared" si="13"/>
        <v>3.6783737804680923E-2</v>
      </c>
      <c r="AG8" s="84">
        <f t="shared" si="4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 ht="13.5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5"/>
        <v>0.27259305333613998</v>
      </c>
      <c r="G9" s="85">
        <f t="shared" si="6"/>
        <v>0.27259305333613998</v>
      </c>
      <c r="H9" s="84">
        <v>302500</v>
      </c>
      <c r="I9" s="84">
        <v>292500</v>
      </c>
      <c r="J9" s="88">
        <v>122666424</v>
      </c>
      <c r="K9" s="84">
        <f t="shared" si="7"/>
        <v>3.3061376897118602</v>
      </c>
      <c r="L9" s="84">
        <f t="shared" si="8"/>
        <v>3.3061376897118602</v>
      </c>
      <c r="M9" s="85">
        <v>170200</v>
      </c>
      <c r="N9" s="85">
        <v>164000</v>
      </c>
      <c r="O9" s="85">
        <v>15956260</v>
      </c>
      <c r="P9" s="85">
        <f t="shared" si="9"/>
        <v>34.412648211424901</v>
      </c>
      <c r="Q9" s="85">
        <f t="shared" si="10"/>
        <v>34.412648211424901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11"/>
        <v>896675.66579100001</v>
      </c>
      <c r="AA9" s="85">
        <f t="shared" si="12"/>
        <v>896675.66579100001</v>
      </c>
      <c r="AB9" s="223">
        <f t="shared" si="1"/>
        <v>0</v>
      </c>
      <c r="AC9" s="223">
        <f t="shared" si="2"/>
        <v>358670266316400.19</v>
      </c>
      <c r="AD9" s="222">
        <f t="shared" si="0"/>
        <v>387025695513517.87</v>
      </c>
      <c r="AE9" s="221">
        <f t="shared" si="3"/>
        <v>1079.0570946633864</v>
      </c>
      <c r="AF9" s="98">
        <f t="shared" si="13"/>
        <v>-2.5948868906898098E-2</v>
      </c>
      <c r="AG9" s="84">
        <f t="shared" si="4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 ht="13.5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5"/>
        <v>0.27259305333613998</v>
      </c>
      <c r="G10" s="85">
        <f t="shared" si="6"/>
        <v>0.27259305333613998</v>
      </c>
      <c r="H10" s="84">
        <v>292500</v>
      </c>
      <c r="I10" s="84">
        <v>296000</v>
      </c>
      <c r="J10" s="88">
        <v>122666424</v>
      </c>
      <c r="K10" s="84">
        <f t="shared" si="7"/>
        <v>3.3061376897118602</v>
      </c>
      <c r="L10" s="84">
        <f t="shared" si="8"/>
        <v>3.3061376897118602</v>
      </c>
      <c r="M10" s="85">
        <v>164000</v>
      </c>
      <c r="N10" s="85">
        <v>164000</v>
      </c>
      <c r="O10" s="85">
        <v>15956260</v>
      </c>
      <c r="P10" s="85">
        <f t="shared" si="9"/>
        <v>34.412648211424901</v>
      </c>
      <c r="Q10" s="85">
        <f t="shared" si="10"/>
        <v>34.412648211424901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11"/>
        <v>896675.66579100001</v>
      </c>
      <c r="AA10" s="85">
        <f t="shared" si="12"/>
        <v>896675.66579100001</v>
      </c>
      <c r="AB10" s="223">
        <f t="shared" si="1"/>
        <v>0</v>
      </c>
      <c r="AC10" s="223">
        <f t="shared" si="2"/>
        <v>358670266316400.19</v>
      </c>
      <c r="AD10" s="222">
        <f t="shared" si="0"/>
        <v>385700202312764.37</v>
      </c>
      <c r="AE10" s="221">
        <f t="shared" si="3"/>
        <v>1075.3615187396654</v>
      </c>
      <c r="AF10" s="98">
        <f t="shared" si="13"/>
        <v>-3.4248196337320052E-3</v>
      </c>
      <c r="AG10" s="84">
        <f t="shared" si="4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 ht="13.5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5"/>
        <v>0.27259305333613998</v>
      </c>
      <c r="G11" s="85">
        <f t="shared" si="6"/>
        <v>0.27259305333613998</v>
      </c>
      <c r="H11" s="84">
        <v>296000</v>
      </c>
      <c r="I11" s="84">
        <v>307000</v>
      </c>
      <c r="J11" s="88">
        <v>122666424</v>
      </c>
      <c r="K11" s="84">
        <f t="shared" si="7"/>
        <v>3.3061376897118602</v>
      </c>
      <c r="L11" s="84">
        <f t="shared" si="8"/>
        <v>3.3061376897118602</v>
      </c>
      <c r="M11" s="85">
        <v>164000</v>
      </c>
      <c r="N11" s="85">
        <v>169000</v>
      </c>
      <c r="O11" s="85">
        <v>15956260</v>
      </c>
      <c r="P11" s="85">
        <f t="shared" si="9"/>
        <v>34.412648211424901</v>
      </c>
      <c r="Q11" s="85">
        <f t="shared" si="10"/>
        <v>34.412648211424901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11"/>
        <v>896675.66579100001</v>
      </c>
      <c r="AA11" s="85">
        <f t="shared" si="12"/>
        <v>896675.66579100001</v>
      </c>
      <c r="AB11" s="223">
        <f t="shared" si="1"/>
        <v>0</v>
      </c>
      <c r="AC11" s="223">
        <f t="shared" si="2"/>
        <v>358670266316400.19</v>
      </c>
      <c r="AD11" s="222">
        <f t="shared" si="0"/>
        <v>391851020507832.19</v>
      </c>
      <c r="AE11" s="221">
        <f t="shared" si="3"/>
        <v>1092.5104679911262</v>
      </c>
      <c r="AF11" s="98">
        <f t="shared" si="13"/>
        <v>1.5947147961514939E-2</v>
      </c>
      <c r="AG11" s="84">
        <f t="shared" si="4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 ht="13.5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5"/>
        <v>0.27259305333613998</v>
      </c>
      <c r="G12" s="85">
        <f t="shared" si="6"/>
        <v>0.27259305333613998</v>
      </c>
      <c r="H12" s="84">
        <v>307000</v>
      </c>
      <c r="I12" s="84">
        <v>341500</v>
      </c>
      <c r="J12" s="88">
        <v>122666424</v>
      </c>
      <c r="K12" s="84">
        <f t="shared" si="7"/>
        <v>3.3061376897118602</v>
      </c>
      <c r="L12" s="84">
        <f t="shared" si="8"/>
        <v>3.3061376897118602</v>
      </c>
      <c r="M12" s="85">
        <v>169000</v>
      </c>
      <c r="N12" s="85">
        <v>177500</v>
      </c>
      <c r="O12" s="85">
        <v>15956260</v>
      </c>
      <c r="P12" s="85">
        <f t="shared" si="9"/>
        <v>34.412648211424901</v>
      </c>
      <c r="Q12" s="85">
        <f t="shared" si="10"/>
        <v>34.412648211424901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11"/>
        <v>896675.66579100001</v>
      </c>
      <c r="AA12" s="85">
        <f t="shared" si="12"/>
        <v>896675.66579100001</v>
      </c>
      <c r="AB12" s="223">
        <f t="shared" si="1"/>
        <v>0</v>
      </c>
      <c r="AC12" s="223">
        <f t="shared" si="2"/>
        <v>358670266316400.19</v>
      </c>
      <c r="AD12" s="222">
        <f t="shared" si="0"/>
        <v>410439510704662.19</v>
      </c>
      <c r="AE12" s="221">
        <f t="shared" si="3"/>
        <v>1144.336593384058</v>
      </c>
      <c r="AF12" s="98">
        <f t="shared" si="13"/>
        <v>4.7437646513564316E-2</v>
      </c>
      <c r="AG12" s="84">
        <f t="shared" si="4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 ht="13.5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5"/>
        <v>0.27259305333613998</v>
      </c>
      <c r="G13" s="85">
        <f t="shared" si="6"/>
        <v>0.27259305333613998</v>
      </c>
      <c r="H13" s="84">
        <v>341500</v>
      </c>
      <c r="I13" s="84">
        <v>350000</v>
      </c>
      <c r="J13" s="88">
        <v>122666424</v>
      </c>
      <c r="K13" s="84">
        <f t="shared" si="7"/>
        <v>3.3061376897118602</v>
      </c>
      <c r="L13" s="84">
        <f t="shared" si="8"/>
        <v>3.3061376897118602</v>
      </c>
      <c r="M13" s="85">
        <v>177500</v>
      </c>
      <c r="N13" s="85">
        <v>230700</v>
      </c>
      <c r="O13" s="85">
        <v>15956260</v>
      </c>
      <c r="P13" s="85">
        <f t="shared" si="9"/>
        <v>34.412648211424901</v>
      </c>
      <c r="Q13" s="85">
        <f t="shared" si="10"/>
        <v>34.412648211424901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11"/>
        <v>896675.66579100001</v>
      </c>
      <c r="AA13" s="85">
        <f t="shared" si="12"/>
        <v>896675.66579100001</v>
      </c>
      <c r="AB13" s="223">
        <f t="shared" si="1"/>
        <v>0</v>
      </c>
      <c r="AC13" s="223">
        <f t="shared" si="2"/>
        <v>358670266316400.19</v>
      </c>
      <c r="AD13" s="222">
        <f t="shared" si="0"/>
        <v>443696925471286.19</v>
      </c>
      <c r="AE13" s="221">
        <f t="shared" si="3"/>
        <v>1237.0607968932666</v>
      </c>
      <c r="AF13" s="98">
        <f t="shared" si="13"/>
        <v>8.1028784752047875E-2</v>
      </c>
      <c r="AG13" s="84">
        <f t="shared" si="4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 ht="13.5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5"/>
        <v>0.27259305333613998</v>
      </c>
      <c r="G14" s="85">
        <f t="shared" si="6"/>
        <v>0.27259305333613998</v>
      </c>
      <c r="H14" s="84">
        <v>350000</v>
      </c>
      <c r="I14" s="84">
        <v>347400</v>
      </c>
      <c r="J14" s="88">
        <v>122666424</v>
      </c>
      <c r="K14" s="84">
        <f t="shared" si="7"/>
        <v>3.3061376897118602</v>
      </c>
      <c r="L14" s="84">
        <f t="shared" si="8"/>
        <v>3.3061376897118602</v>
      </c>
      <c r="M14" s="85">
        <v>230700</v>
      </c>
      <c r="N14" s="85">
        <v>229700</v>
      </c>
      <c r="O14" s="85">
        <v>15956260</v>
      </c>
      <c r="P14" s="85">
        <f t="shared" si="9"/>
        <v>34.412648211424901</v>
      </c>
      <c r="Q14" s="85">
        <f t="shared" si="10"/>
        <v>34.412648211424901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11"/>
        <v>896675.66579100001</v>
      </c>
      <c r="AA14" s="85">
        <f t="shared" si="12"/>
        <v>896675.66579100001</v>
      </c>
      <c r="AB14" s="223">
        <f t="shared" si="1"/>
        <v>0</v>
      </c>
      <c r="AC14" s="223">
        <f t="shared" si="2"/>
        <v>358670266316400.19</v>
      </c>
      <c r="AD14" s="222">
        <f t="shared" si="0"/>
        <v>444662361625470.56</v>
      </c>
      <c r="AE14" s="221">
        <f t="shared" si="3"/>
        <v>1239.7525063680987</v>
      </c>
      <c r="AF14" s="98">
        <f t="shared" si="13"/>
        <v>2.1758910165062513E-3</v>
      </c>
      <c r="AG14" s="84">
        <f t="shared" si="4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 ht="13.5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5"/>
        <v>0.27259305333613998</v>
      </c>
      <c r="G15" s="85">
        <f t="shared" si="6"/>
        <v>0.27259305333613998</v>
      </c>
      <c r="H15" s="84">
        <v>347400</v>
      </c>
      <c r="I15" s="84">
        <v>313500</v>
      </c>
      <c r="J15" s="88">
        <v>122666424</v>
      </c>
      <c r="K15" s="84">
        <f t="shared" si="7"/>
        <v>3.3061376897118602</v>
      </c>
      <c r="L15" s="84">
        <f t="shared" si="8"/>
        <v>3.3061376897118602</v>
      </c>
      <c r="M15" s="85">
        <v>229700</v>
      </c>
      <c r="N15" s="85">
        <v>249200</v>
      </c>
      <c r="O15" s="85">
        <v>15956260</v>
      </c>
      <c r="P15" s="85">
        <f t="shared" si="9"/>
        <v>34.412648211424901</v>
      </c>
      <c r="Q15" s="85">
        <f t="shared" si="10"/>
        <v>34.412648211424901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11"/>
        <v>896675.66579100001</v>
      </c>
      <c r="AA15" s="85">
        <f t="shared" si="12"/>
        <v>896675.66579100001</v>
      </c>
      <c r="AB15" s="223">
        <f t="shared" si="1"/>
        <v>0</v>
      </c>
      <c r="AC15" s="223">
        <f t="shared" si="2"/>
        <v>358670266316400.19</v>
      </c>
      <c r="AD15" s="222">
        <f t="shared" si="0"/>
        <v>440952904815558.87</v>
      </c>
      <c r="AE15" s="221">
        <f t="shared" si="3"/>
        <v>1229.4102584644506</v>
      </c>
      <c r="AF15" s="98">
        <f t="shared" si="13"/>
        <v>-8.342187533821618E-3</v>
      </c>
      <c r="AG15" s="84">
        <f t="shared" si="4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 ht="13.5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5"/>
        <v>0.27259305333613998</v>
      </c>
      <c r="G16" s="85">
        <f t="shared" si="6"/>
        <v>0.27259305333613998</v>
      </c>
      <c r="H16" s="84">
        <v>313500</v>
      </c>
      <c r="I16" s="84">
        <v>319300</v>
      </c>
      <c r="J16" s="88">
        <v>122666424</v>
      </c>
      <c r="K16" s="84">
        <f t="shared" si="7"/>
        <v>3.3061376897118602</v>
      </c>
      <c r="L16" s="84">
        <f t="shared" si="8"/>
        <v>3.3061376897118602</v>
      </c>
      <c r="M16" s="85">
        <v>249200</v>
      </c>
      <c r="N16" s="85">
        <v>252000</v>
      </c>
      <c r="O16" s="85">
        <v>15956260</v>
      </c>
      <c r="P16" s="85">
        <f t="shared" si="9"/>
        <v>34.412648211424901</v>
      </c>
      <c r="Q16" s="85">
        <f t="shared" si="10"/>
        <v>34.412648211424901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11"/>
        <v>896675.66579100001</v>
      </c>
      <c r="AA16" s="85">
        <f t="shared" si="12"/>
        <v>896675.66579100001</v>
      </c>
      <c r="AB16" s="223">
        <f t="shared" si="1"/>
        <v>0</v>
      </c>
      <c r="AC16" s="223">
        <f t="shared" si="2"/>
        <v>358670266316400.19</v>
      </c>
      <c r="AD16" s="222">
        <f t="shared" si="0"/>
        <v>445335257915188.5</v>
      </c>
      <c r="AE16" s="221">
        <f t="shared" si="3"/>
        <v>1241.6285924363101</v>
      </c>
      <c r="AF16" s="98">
        <f t="shared" si="13"/>
        <v>9.9383699523707594E-3</v>
      </c>
      <c r="AG16" s="84">
        <f t="shared" si="4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 ht="13.5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5"/>
        <v>0.27259305333613998</v>
      </c>
      <c r="G17" s="85">
        <f t="shared" si="6"/>
        <v>0.27259305333613998</v>
      </c>
      <c r="H17" s="84">
        <v>319300</v>
      </c>
      <c r="I17" s="84">
        <v>287800</v>
      </c>
      <c r="J17" s="88">
        <v>122666424</v>
      </c>
      <c r="K17" s="84">
        <f t="shared" si="7"/>
        <v>3.3061376897118602</v>
      </c>
      <c r="L17" s="84">
        <f t="shared" si="8"/>
        <v>3.3061376897118602</v>
      </c>
      <c r="M17" s="85">
        <v>252000</v>
      </c>
      <c r="N17" s="85">
        <v>236000</v>
      </c>
      <c r="O17" s="85">
        <v>15956260</v>
      </c>
      <c r="P17" s="85">
        <f t="shared" si="9"/>
        <v>34.412648211424901</v>
      </c>
      <c r="Q17" s="85">
        <f t="shared" si="10"/>
        <v>34.412648211424901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11"/>
        <v>896675.66579100001</v>
      </c>
      <c r="AA17" s="85">
        <f t="shared" si="12"/>
        <v>896675.66579100001</v>
      </c>
      <c r="AB17" s="223">
        <f t="shared" si="1"/>
        <v>0</v>
      </c>
      <c r="AC17" s="223">
        <f t="shared" si="2"/>
        <v>358670266316400.19</v>
      </c>
      <c r="AD17" s="222">
        <f t="shared" si="0"/>
        <v>422754263332701.69</v>
      </c>
      <c r="AE17" s="221">
        <f t="shared" si="3"/>
        <v>1178.6710609564996</v>
      </c>
      <c r="AF17" s="98">
        <f t="shared" si="13"/>
        <v>-5.0705607025588836E-2</v>
      </c>
      <c r="AG17" s="84">
        <f t="shared" si="4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 ht="13.5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5"/>
        <v>0.27259305333613998</v>
      </c>
      <c r="G18" s="85">
        <f t="shared" si="6"/>
        <v>0.27259305333613998</v>
      </c>
      <c r="H18" s="84">
        <v>287800</v>
      </c>
      <c r="I18" s="84">
        <v>280600</v>
      </c>
      <c r="J18" s="88">
        <v>122666424</v>
      </c>
      <c r="K18" s="84">
        <f t="shared" si="7"/>
        <v>3.3061376897118602</v>
      </c>
      <c r="L18" s="84">
        <f t="shared" si="8"/>
        <v>3.3061376897118602</v>
      </c>
      <c r="M18" s="85">
        <v>236000</v>
      </c>
      <c r="N18" s="85">
        <v>234900</v>
      </c>
      <c r="O18" s="85">
        <v>15956260</v>
      </c>
      <c r="P18" s="85">
        <f t="shared" si="9"/>
        <v>34.412648211424901</v>
      </c>
      <c r="Q18" s="85">
        <f t="shared" si="10"/>
        <v>34.412648211424901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11"/>
        <v>896675.66579100001</v>
      </c>
      <c r="AA18" s="85">
        <f t="shared" si="12"/>
        <v>896675.66579100001</v>
      </c>
      <c r="AB18" s="223">
        <f t="shared" si="1"/>
        <v>0</v>
      </c>
      <c r="AC18" s="223">
        <f t="shared" si="2"/>
        <v>358670266316400.19</v>
      </c>
      <c r="AD18" s="222">
        <f t="shared" si="0"/>
        <v>417329948379596.87</v>
      </c>
      <c r="AE18" s="221">
        <f t="shared" si="3"/>
        <v>1163.547658036003</v>
      </c>
      <c r="AF18" s="98">
        <f t="shared" si="13"/>
        <v>-1.2830893555852495E-2</v>
      </c>
      <c r="AG18" s="84">
        <f t="shared" si="4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 ht="13.5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5"/>
        <v>0.27259305333613998</v>
      </c>
      <c r="G19" s="85">
        <f t="shared" si="6"/>
        <v>0.27259305333613998</v>
      </c>
      <c r="H19" s="84">
        <v>280600</v>
      </c>
      <c r="I19" s="84">
        <v>299000</v>
      </c>
      <c r="J19" s="88">
        <v>122666424</v>
      </c>
      <c r="K19" s="84">
        <f t="shared" si="7"/>
        <v>3.3061376897118602</v>
      </c>
      <c r="L19" s="84">
        <f t="shared" si="8"/>
        <v>3.3061376897118602</v>
      </c>
      <c r="M19" s="85">
        <v>234900</v>
      </c>
      <c r="N19" s="85">
        <v>242800</v>
      </c>
      <c r="O19" s="85">
        <v>15956260</v>
      </c>
      <c r="P19" s="85">
        <f t="shared" si="9"/>
        <v>34.412648211424901</v>
      </c>
      <c r="Q19" s="85">
        <f t="shared" si="10"/>
        <v>34.412648211424901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11"/>
        <v>896675.66579100001</v>
      </c>
      <c r="AA19" s="85">
        <f t="shared" si="12"/>
        <v>896675.66579100001</v>
      </c>
      <c r="AB19" s="223">
        <f t="shared" si="1"/>
        <v>0</v>
      </c>
      <c r="AC19" s="223">
        <f t="shared" si="2"/>
        <v>358670266316400.19</v>
      </c>
      <c r="AD19" s="222">
        <f t="shared" si="0"/>
        <v>430748776595701.44</v>
      </c>
      <c r="AE19" s="221">
        <f t="shared" si="3"/>
        <v>1200.9603723764415</v>
      </c>
      <c r="AF19" s="98">
        <f t="shared" si="13"/>
        <v>3.2154002530148905E-2</v>
      </c>
      <c r="AG19" s="84">
        <f t="shared" si="4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 ht="13.5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5"/>
        <v>0.27259305333613998</v>
      </c>
      <c r="G20" s="85">
        <f t="shared" si="6"/>
        <v>0.27259305333613998</v>
      </c>
      <c r="H20" s="84">
        <v>299000</v>
      </c>
      <c r="I20" s="84">
        <v>293500</v>
      </c>
      <c r="J20" s="88">
        <v>122666424</v>
      </c>
      <c r="K20" s="84">
        <f t="shared" si="7"/>
        <v>3.3061376897118602</v>
      </c>
      <c r="L20" s="84">
        <f t="shared" si="8"/>
        <v>3.3061376897118602</v>
      </c>
      <c r="M20" s="85">
        <v>242800</v>
      </c>
      <c r="N20" s="85">
        <v>280400</v>
      </c>
      <c r="O20" s="85">
        <v>15956260</v>
      </c>
      <c r="P20" s="85">
        <f t="shared" si="9"/>
        <v>34.412648211424901</v>
      </c>
      <c r="Q20" s="85">
        <f t="shared" si="10"/>
        <v>34.412648211424901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11"/>
        <v>896675.66579100001</v>
      </c>
      <c r="AA20" s="85">
        <f t="shared" si="12"/>
        <v>896675.66579100001</v>
      </c>
      <c r="AB20" s="223">
        <f t="shared" si="1"/>
        <v>0</v>
      </c>
      <c r="AC20" s="223">
        <f t="shared" si="2"/>
        <v>358670266316400.19</v>
      </c>
      <c r="AD20" s="222">
        <f t="shared" si="0"/>
        <v>449481015584420.5</v>
      </c>
      <c r="AE20" s="221">
        <f t="shared" si="3"/>
        <v>1253.1872803415263</v>
      </c>
      <c r="AF20" s="98">
        <f t="shared" si="13"/>
        <v>4.348761971366219E-2</v>
      </c>
      <c r="AG20" s="84">
        <f t="shared" si="4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 ht="13.5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5"/>
        <v>0.27259305333613998</v>
      </c>
      <c r="G21" s="85">
        <f t="shared" si="6"/>
        <v>0.27259305333613998</v>
      </c>
      <c r="H21" s="84">
        <v>293500</v>
      </c>
      <c r="I21" s="84">
        <v>289700</v>
      </c>
      <c r="J21" s="88">
        <v>122666424</v>
      </c>
      <c r="K21" s="84">
        <f t="shared" si="7"/>
        <v>3.3061376897118602</v>
      </c>
      <c r="L21" s="84">
        <f t="shared" si="8"/>
        <v>3.3061376897118602</v>
      </c>
      <c r="M21" s="85">
        <v>280400</v>
      </c>
      <c r="N21" s="85">
        <v>275900</v>
      </c>
      <c r="O21" s="85">
        <v>15956260</v>
      </c>
      <c r="P21" s="85">
        <f t="shared" si="9"/>
        <v>34.412648211424901</v>
      </c>
      <c r="Q21" s="85">
        <f t="shared" si="10"/>
        <v>34.412648211424901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11"/>
        <v>896675.66579100001</v>
      </c>
      <c r="AA21" s="85">
        <f t="shared" si="12"/>
        <v>896675.66579100001</v>
      </c>
      <c r="AB21" s="223">
        <f t="shared" si="1"/>
        <v>0</v>
      </c>
      <c r="AC21" s="223">
        <f t="shared" si="2"/>
        <v>358670266316400.19</v>
      </c>
      <c r="AD21" s="222">
        <f t="shared" si="0"/>
        <v>447087782644066.37</v>
      </c>
      <c r="AE21" s="221">
        <f t="shared" si="3"/>
        <v>1246.5147647607591</v>
      </c>
      <c r="AF21" s="98">
        <f t="shared" si="13"/>
        <v>-5.3244360882347174E-3</v>
      </c>
      <c r="AG21" s="84">
        <f t="shared" si="4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 ht="13.5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5"/>
        <v>0.27259305333613998</v>
      </c>
      <c r="G22" s="85">
        <f t="shared" si="6"/>
        <v>0.27259305333613998</v>
      </c>
      <c r="H22" s="84">
        <v>289700</v>
      </c>
      <c r="I22" s="84">
        <v>300000</v>
      </c>
      <c r="J22" s="88">
        <v>122666424</v>
      </c>
      <c r="K22" s="84">
        <f t="shared" si="7"/>
        <v>3.3061376897118602</v>
      </c>
      <c r="L22" s="84">
        <f t="shared" si="8"/>
        <v>3.3061376897118602</v>
      </c>
      <c r="M22" s="85">
        <v>275900</v>
      </c>
      <c r="N22" s="85">
        <v>274400</v>
      </c>
      <c r="O22" s="85">
        <v>15956260</v>
      </c>
      <c r="P22" s="85">
        <f t="shared" si="9"/>
        <v>34.412648211424901</v>
      </c>
      <c r="Q22" s="85">
        <f t="shared" si="10"/>
        <v>34.412648211424901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11"/>
        <v>896675.66579100001</v>
      </c>
      <c r="AA22" s="85">
        <f t="shared" si="12"/>
        <v>896675.66579100001</v>
      </c>
      <c r="AB22" s="223">
        <f t="shared" si="1"/>
        <v>0</v>
      </c>
      <c r="AC22" s="223">
        <f t="shared" si="2"/>
        <v>358670266316400.19</v>
      </c>
      <c r="AD22" s="222">
        <f t="shared" si="0"/>
        <v>451356298572796.19</v>
      </c>
      <c r="AE22" s="221">
        <f t="shared" si="3"/>
        <v>1258.4157120362836</v>
      </c>
      <c r="AF22" s="98">
        <f t="shared" si="13"/>
        <v>9.5473777061987567E-3</v>
      </c>
      <c r="AG22" s="84">
        <f t="shared" si="4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 ht="13.5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5"/>
        <v>0.27259305333613998</v>
      </c>
      <c r="G23" s="85">
        <f t="shared" si="6"/>
        <v>0.27259305333613998</v>
      </c>
      <c r="H23" s="84">
        <v>300000</v>
      </c>
      <c r="I23" s="84">
        <v>328300</v>
      </c>
      <c r="J23" s="88">
        <v>122666424</v>
      </c>
      <c r="K23" s="84">
        <f t="shared" si="7"/>
        <v>3.3061376897118602</v>
      </c>
      <c r="L23" s="84">
        <f t="shared" si="8"/>
        <v>3.3061376897118602</v>
      </c>
      <c r="M23" s="85">
        <v>274400</v>
      </c>
      <c r="N23" s="85">
        <v>290000</v>
      </c>
      <c r="O23" s="85">
        <v>15956260</v>
      </c>
      <c r="P23" s="85">
        <f t="shared" si="9"/>
        <v>34.412648211424901</v>
      </c>
      <c r="Q23" s="85">
        <f t="shared" si="10"/>
        <v>34.412648211424901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11"/>
        <v>896675.66579100001</v>
      </c>
      <c r="AA23" s="85">
        <f t="shared" si="12"/>
        <v>896675.66579100001</v>
      </c>
      <c r="AB23" s="223">
        <f t="shared" si="1"/>
        <v>0</v>
      </c>
      <c r="AC23" s="223">
        <f t="shared" si="2"/>
        <v>358670266316400.19</v>
      </c>
      <c r="AD23" s="222">
        <f t="shared" si="0"/>
        <v>472173548141323.62</v>
      </c>
      <c r="AE23" s="221">
        <f t="shared" si="3"/>
        <v>1316.4557881828898</v>
      </c>
      <c r="AF23" s="98">
        <f t="shared" si="13"/>
        <v>4.6121544408158799E-2</v>
      </c>
      <c r="AG23" s="84">
        <f t="shared" si="4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 ht="13.5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5"/>
        <v>0.27259305333613998</v>
      </c>
      <c r="G24" s="85">
        <f t="shared" si="6"/>
        <v>0.27259305333613998</v>
      </c>
      <c r="H24" s="84">
        <v>328300</v>
      </c>
      <c r="I24" s="84">
        <v>326600</v>
      </c>
      <c r="J24" s="88">
        <v>122666424</v>
      </c>
      <c r="K24" s="84">
        <f t="shared" si="7"/>
        <v>3.3061376897118602</v>
      </c>
      <c r="L24" s="84">
        <f t="shared" si="8"/>
        <v>3.3061376897118602</v>
      </c>
      <c r="M24" s="85">
        <v>290000</v>
      </c>
      <c r="N24" s="85">
        <v>290300</v>
      </c>
      <c r="O24" s="85">
        <v>15956260</v>
      </c>
      <c r="P24" s="85">
        <f t="shared" si="9"/>
        <v>34.412648211424901</v>
      </c>
      <c r="Q24" s="85">
        <f t="shared" si="10"/>
        <v>34.412648211424901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11"/>
        <v>896675.66579100001</v>
      </c>
      <c r="AA24" s="85">
        <f t="shared" si="12"/>
        <v>896675.66579100001</v>
      </c>
      <c r="AB24" s="223">
        <f t="shared" si="1"/>
        <v>0</v>
      </c>
      <c r="AC24" s="223">
        <f t="shared" si="2"/>
        <v>358670266316400.19</v>
      </c>
      <c r="AD24" s="222">
        <f t="shared" si="0"/>
        <v>469150252702066.5</v>
      </c>
      <c r="AE24" s="221">
        <f t="shared" si="3"/>
        <v>1308.0266104026773</v>
      </c>
      <c r="AF24" s="98">
        <f t="shared" si="13"/>
        <v>-6.4029326741366277E-3</v>
      </c>
      <c r="AG24" s="84">
        <f t="shared" si="4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 ht="13.5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5"/>
        <v>0.27259305333613998</v>
      </c>
      <c r="G25" s="85">
        <f t="shared" si="6"/>
        <v>0.27259305333613998</v>
      </c>
      <c r="H25" s="84">
        <v>326600</v>
      </c>
      <c r="I25" s="84">
        <v>315700</v>
      </c>
      <c r="J25" s="88">
        <v>122666424</v>
      </c>
      <c r="K25" s="84">
        <f t="shared" si="7"/>
        <v>3.3061376897118602</v>
      </c>
      <c r="L25" s="84">
        <f t="shared" si="8"/>
        <v>3.3061376897118602</v>
      </c>
      <c r="M25" s="85">
        <v>290300</v>
      </c>
      <c r="N25" s="85">
        <v>267000</v>
      </c>
      <c r="O25" s="85">
        <v>15956260</v>
      </c>
      <c r="P25" s="85">
        <f t="shared" si="9"/>
        <v>34.412648211424901</v>
      </c>
      <c r="Q25" s="85">
        <f t="shared" si="10"/>
        <v>34.412648211424901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11"/>
        <v>896675.66579100001</v>
      </c>
      <c r="AA25" s="85">
        <f t="shared" si="12"/>
        <v>896675.66579100001</v>
      </c>
      <c r="AB25" s="223">
        <f t="shared" si="1"/>
        <v>0</v>
      </c>
      <c r="AC25" s="223">
        <f t="shared" si="2"/>
        <v>358670266316400.19</v>
      </c>
      <c r="AD25" s="222">
        <f t="shared" si="0"/>
        <v>452111727831904.06</v>
      </c>
      <c r="AE25" s="221">
        <f t="shared" si="3"/>
        <v>1260.5219063045352</v>
      </c>
      <c r="AF25" s="98">
        <f t="shared" si="13"/>
        <v>-3.631784225209133E-2</v>
      </c>
      <c r="AG25" s="84">
        <f t="shared" si="4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 ht="13.5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5"/>
        <v>0.27259305333613998</v>
      </c>
      <c r="G26" s="85">
        <f t="shared" si="6"/>
        <v>0.27259305333613998</v>
      </c>
      <c r="H26" s="84">
        <v>315700</v>
      </c>
      <c r="I26" s="84">
        <v>299800</v>
      </c>
      <c r="J26" s="88">
        <v>122666424</v>
      </c>
      <c r="K26" s="84">
        <f t="shared" si="7"/>
        <v>3.3061376897118602</v>
      </c>
      <c r="L26" s="84">
        <f t="shared" si="8"/>
        <v>3.3061376897118602</v>
      </c>
      <c r="M26" s="85">
        <v>267000</v>
      </c>
      <c r="N26" s="85">
        <v>245400</v>
      </c>
      <c r="O26" s="85">
        <v>15956260</v>
      </c>
      <c r="P26" s="85">
        <f t="shared" si="9"/>
        <v>34.412648211424901</v>
      </c>
      <c r="Q26" s="85">
        <f t="shared" si="10"/>
        <v>34.412648211424901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11"/>
        <v>896675.66579100001</v>
      </c>
      <c r="AA26" s="85">
        <f t="shared" si="12"/>
        <v>896675.66579100001</v>
      </c>
      <c r="AB26" s="223">
        <f t="shared" si="1"/>
        <v>0</v>
      </c>
      <c r="AC26" s="223">
        <f t="shared" si="2"/>
        <v>358670266316400.19</v>
      </c>
      <c r="AD26" s="222">
        <f t="shared" si="0"/>
        <v>433662185525208.75</v>
      </c>
      <c r="AE26" s="221">
        <f t="shared" si="3"/>
        <v>1209.0831782042803</v>
      </c>
      <c r="AF26" s="98">
        <f t="shared" si="13"/>
        <v>-4.0807484457812751E-2</v>
      </c>
      <c r="AG26" s="84">
        <f t="shared" si="4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 ht="13.5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5"/>
        <v>0.27259305333613998</v>
      </c>
      <c r="G27" s="85">
        <f t="shared" si="6"/>
        <v>0.27259305333613998</v>
      </c>
      <c r="H27" s="84">
        <v>299800</v>
      </c>
      <c r="I27" s="84">
        <v>301400</v>
      </c>
      <c r="J27" s="88">
        <v>122666424</v>
      </c>
      <c r="K27" s="84">
        <f t="shared" si="7"/>
        <v>3.3061376897118602</v>
      </c>
      <c r="L27" s="84">
        <f t="shared" si="8"/>
        <v>3.3061376897118602</v>
      </c>
      <c r="M27" s="85">
        <v>245400</v>
      </c>
      <c r="N27" s="85">
        <v>253300</v>
      </c>
      <c r="O27" s="85">
        <v>15956260</v>
      </c>
      <c r="P27" s="85">
        <f t="shared" si="9"/>
        <v>34.412648211424901</v>
      </c>
      <c r="Q27" s="85">
        <f t="shared" si="10"/>
        <v>34.412648211424901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11"/>
        <v>896675.66579100001</v>
      </c>
      <c r="AA27" s="85">
        <f t="shared" si="12"/>
        <v>896675.66579100001</v>
      </c>
      <c r="AB27" s="223">
        <f t="shared" si="1"/>
        <v>0</v>
      </c>
      <c r="AC27" s="223">
        <f t="shared" si="2"/>
        <v>358670266316400.19</v>
      </c>
      <c r="AD27" s="222">
        <f t="shared" si="0"/>
        <v>434918653064412.75</v>
      </c>
      <c r="AE27" s="221">
        <f t="shared" si="3"/>
        <v>1212.5863053302285</v>
      </c>
      <c r="AF27" s="98">
        <f t="shared" si="13"/>
        <v>2.8973417123799154E-3</v>
      </c>
      <c r="AG27" s="84">
        <f t="shared" si="4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 ht="13.5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5"/>
        <v>0.27259305333613998</v>
      </c>
      <c r="G28" s="85">
        <f t="shared" si="6"/>
        <v>0.27259305333613998</v>
      </c>
      <c r="H28" s="84">
        <v>301400</v>
      </c>
      <c r="I28" s="84">
        <v>286000</v>
      </c>
      <c r="J28" s="88">
        <v>122666424</v>
      </c>
      <c r="K28" s="84">
        <f t="shared" si="7"/>
        <v>3.3061376897118602</v>
      </c>
      <c r="L28" s="84">
        <f t="shared" si="8"/>
        <v>3.3061376897118602</v>
      </c>
      <c r="M28" s="85">
        <v>253300</v>
      </c>
      <c r="N28" s="85">
        <v>216000</v>
      </c>
      <c r="O28" s="85">
        <v>15956260</v>
      </c>
      <c r="P28" s="85">
        <f t="shared" si="9"/>
        <v>34.412648211424901</v>
      </c>
      <c r="Q28" s="85">
        <f t="shared" si="10"/>
        <v>34.412648211424901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11"/>
        <v>896675.66579100001</v>
      </c>
      <c r="AA28" s="85">
        <f t="shared" si="12"/>
        <v>896675.66579100001</v>
      </c>
      <c r="AB28" s="223">
        <f t="shared" si="1"/>
        <v>0</v>
      </c>
      <c r="AC28" s="223">
        <f t="shared" si="2"/>
        <v>358670266316400.19</v>
      </c>
      <c r="AD28" s="222">
        <f t="shared" si="0"/>
        <v>408578931645694.62</v>
      </c>
      <c r="AE28" s="221">
        <f t="shared" si="3"/>
        <v>1139.1491573635703</v>
      </c>
      <c r="AF28" s="98">
        <f t="shared" si="13"/>
        <v>-6.0562409161184362E-2</v>
      </c>
      <c r="AG28" s="84">
        <f t="shared" si="4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 ht="13.5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5"/>
        <v>0.27259305333613998</v>
      </c>
      <c r="G29" s="85">
        <f t="shared" si="6"/>
        <v>0.27259305333613998</v>
      </c>
      <c r="H29" s="84">
        <v>286000</v>
      </c>
      <c r="I29" s="84">
        <v>284200</v>
      </c>
      <c r="J29" s="88">
        <v>122666424</v>
      </c>
      <c r="K29" s="84">
        <f t="shared" si="7"/>
        <v>3.3061376897118602</v>
      </c>
      <c r="L29" s="84">
        <f t="shared" si="8"/>
        <v>3.3061376897118602</v>
      </c>
      <c r="M29" s="85">
        <v>216000</v>
      </c>
      <c r="N29" s="85">
        <v>231200</v>
      </c>
      <c r="O29" s="85">
        <v>15956260</v>
      </c>
      <c r="P29" s="85">
        <f t="shared" si="9"/>
        <v>34.412648211424901</v>
      </c>
      <c r="Q29" s="85">
        <f t="shared" si="10"/>
        <v>34.412648211424901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11"/>
        <v>896675.66579100001</v>
      </c>
      <c r="AA29" s="85">
        <f t="shared" si="12"/>
        <v>896675.66579100001</v>
      </c>
      <c r="AB29" s="223">
        <f t="shared" si="1"/>
        <v>0</v>
      </c>
      <c r="AC29" s="223">
        <f t="shared" si="2"/>
        <v>358670266316400.19</v>
      </c>
      <c r="AD29" s="222">
        <f t="shared" si="0"/>
        <v>415315430936093.75</v>
      </c>
      <c r="AE29" s="221">
        <f t="shared" si="3"/>
        <v>1157.9310300835591</v>
      </c>
      <c r="AF29" s="98">
        <f t="shared" si="13"/>
        <v>1.6487632544501241E-2</v>
      </c>
      <c r="AG29" s="84">
        <f t="shared" si="4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 ht="13.5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5"/>
        <v>0.27259305333613998</v>
      </c>
      <c r="G30" s="85">
        <f t="shared" si="6"/>
        <v>0.27259305333613998</v>
      </c>
      <c r="H30" s="84">
        <v>284200</v>
      </c>
      <c r="I30" s="84">
        <v>256000</v>
      </c>
      <c r="J30" s="88">
        <v>122666424</v>
      </c>
      <c r="K30" s="84">
        <f t="shared" si="7"/>
        <v>3.3061376897118602</v>
      </c>
      <c r="L30" s="84">
        <f t="shared" si="8"/>
        <v>3.3061376897118602</v>
      </c>
      <c r="M30" s="85">
        <v>231200</v>
      </c>
      <c r="N30" s="85">
        <v>210000</v>
      </c>
      <c r="O30" s="85">
        <v>15956260</v>
      </c>
      <c r="P30" s="85">
        <f t="shared" si="9"/>
        <v>34.412648211424901</v>
      </c>
      <c r="Q30" s="85">
        <f t="shared" si="10"/>
        <v>34.412648211424901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11"/>
        <v>896675.66579100001</v>
      </c>
      <c r="AA30" s="85">
        <f t="shared" si="12"/>
        <v>896675.66579100001</v>
      </c>
      <c r="AB30" s="223">
        <f t="shared" si="1"/>
        <v>0</v>
      </c>
      <c r="AC30" s="223">
        <f t="shared" si="2"/>
        <v>358670266316400.19</v>
      </c>
      <c r="AD30" s="222">
        <f t="shared" si="0"/>
        <v>389387502661318.12</v>
      </c>
      <c r="AE30" s="221">
        <f t="shared" si="3"/>
        <v>1085.6419927427739</v>
      </c>
      <c r="AF30" s="98">
        <f t="shared" si="13"/>
        <v>-6.2429484539824984E-2</v>
      </c>
      <c r="AG30" s="84">
        <f t="shared" si="4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 ht="13.5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5"/>
        <v>0.27259305333613998</v>
      </c>
      <c r="G31" s="85">
        <f t="shared" si="6"/>
        <v>0.231425772419315</v>
      </c>
      <c r="H31" s="84">
        <v>256000</v>
      </c>
      <c r="I31" s="84">
        <v>271400</v>
      </c>
      <c r="J31" s="88">
        <v>122666424</v>
      </c>
      <c r="K31" s="84">
        <f t="shared" si="7"/>
        <v>3.3061376897118602</v>
      </c>
      <c r="L31" s="84">
        <f t="shared" si="8"/>
        <v>2.7913611996340602</v>
      </c>
      <c r="M31" s="85">
        <v>210000</v>
      </c>
      <c r="N31" s="85">
        <v>220800</v>
      </c>
      <c r="O31" s="85">
        <v>15956260</v>
      </c>
      <c r="P31" s="85">
        <f t="shared" si="9"/>
        <v>34.412648211424901</v>
      </c>
      <c r="Q31" s="85">
        <f t="shared" si="10"/>
        <v>29.0544859317096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11"/>
        <v>896675.66579100001</v>
      </c>
      <c r="AA31" s="85">
        <f t="shared" si="12"/>
        <v>757060.32145417901</v>
      </c>
      <c r="AB31" s="223">
        <f t="shared" si="1"/>
        <v>1</v>
      </c>
      <c r="AC31" s="223">
        <f t="shared" si="2"/>
        <v>302824128581671.75</v>
      </c>
      <c r="AD31" s="222">
        <f t="shared" si="0"/>
        <v>339335656867055.37</v>
      </c>
      <c r="AE31" s="221">
        <f t="shared" si="3"/>
        <v>1120.5700762894674</v>
      </c>
      <c r="AF31" s="98">
        <f t="shared" si="13"/>
        <v>3.2172745509273133E-2</v>
      </c>
      <c r="AG31" s="84">
        <f t="shared" si="4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 ht="13.5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5"/>
        <v>0.231425772419315</v>
      </c>
      <c r="G32" s="85">
        <f t="shared" si="6"/>
        <v>0.22650206754982699</v>
      </c>
      <c r="H32" s="160">
        <v>271500</v>
      </c>
      <c r="I32" s="160">
        <v>288000</v>
      </c>
      <c r="J32" s="147">
        <v>122666424</v>
      </c>
      <c r="K32" s="84">
        <f t="shared" si="7"/>
        <v>2.7913611996340602</v>
      </c>
      <c r="L32" s="84">
        <f t="shared" si="8"/>
        <v>2.73096727213218</v>
      </c>
      <c r="M32" s="85">
        <v>220800</v>
      </c>
      <c r="N32" s="85">
        <v>203900</v>
      </c>
      <c r="O32" s="85">
        <v>15956260</v>
      </c>
      <c r="P32" s="85">
        <f t="shared" si="9"/>
        <v>29.0544859317096</v>
      </c>
      <c r="Q32" s="85">
        <f t="shared" si="10"/>
        <v>28.436336482031098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11"/>
        <v>757060.32145417901</v>
      </c>
      <c r="AA32" s="85">
        <f t="shared" si="12"/>
        <v>740953.46545334498</v>
      </c>
      <c r="AB32" s="223">
        <f t="shared" si="1"/>
        <v>1</v>
      </c>
      <c r="AC32" s="223">
        <f t="shared" si="2"/>
        <v>296381386181337.81</v>
      </c>
      <c r="AD32" s="222">
        <f t="shared" si="0"/>
        <v>328085226861935.94</v>
      </c>
      <c r="AE32" s="221">
        <f t="shared" si="3"/>
        <v>1106.969742901467</v>
      </c>
      <c r="AF32" s="98">
        <f t="shared" si="13"/>
        <v>-1.2136977129565121E-2</v>
      </c>
      <c r="AG32" s="84">
        <f t="shared" si="4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 ht="13.5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5"/>
        <v>0.22650206754982699</v>
      </c>
      <c r="G33" s="85">
        <f t="shared" si="6"/>
        <v>0.22650206754982699</v>
      </c>
      <c r="H33" s="84">
        <v>288000</v>
      </c>
      <c r="I33" s="84">
        <v>302500</v>
      </c>
      <c r="J33" s="88">
        <v>122666424</v>
      </c>
      <c r="K33" s="84">
        <f t="shared" si="7"/>
        <v>2.73096727213218</v>
      </c>
      <c r="L33" s="84">
        <f t="shared" si="8"/>
        <v>2.73096727213218</v>
      </c>
      <c r="M33" s="85">
        <v>203900</v>
      </c>
      <c r="N33" s="85">
        <v>216500</v>
      </c>
      <c r="O33" s="85">
        <v>15956260</v>
      </c>
      <c r="P33" s="85">
        <f t="shared" si="9"/>
        <v>28.436336482031098</v>
      </c>
      <c r="Q33" s="85">
        <f t="shared" si="10"/>
        <v>28.436336482031098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11"/>
        <v>740953.46545334498</v>
      </c>
      <c r="AA33" s="85">
        <f t="shared" si="12"/>
        <v>740953.46545334498</v>
      </c>
      <c r="AB33" s="223">
        <f t="shared" si="1"/>
        <v>0</v>
      </c>
      <c r="AC33" s="223">
        <f t="shared" si="2"/>
        <v>296381386181337.81</v>
      </c>
      <c r="AD33" s="222">
        <f t="shared" si="0"/>
        <v>340142861317701.87</v>
      </c>
      <c r="AE33" s="221">
        <f t="shared" si="3"/>
        <v>1147.6525759603171</v>
      </c>
      <c r="AF33" s="98">
        <f t="shared" si="13"/>
        <v>3.6751531213686753E-2</v>
      </c>
      <c r="AG33" s="84">
        <f t="shared" si="4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 ht="13.5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5"/>
        <v>0.22650206754982699</v>
      </c>
      <c r="G34" s="85">
        <f t="shared" si="6"/>
        <v>0.22650206754982699</v>
      </c>
      <c r="H34" s="84">
        <v>302500</v>
      </c>
      <c r="I34" s="84">
        <v>294000</v>
      </c>
      <c r="J34" s="88">
        <v>122666424</v>
      </c>
      <c r="K34" s="84">
        <f t="shared" si="7"/>
        <v>2.73096727213218</v>
      </c>
      <c r="L34" s="84">
        <f t="shared" si="8"/>
        <v>2.73096727213218</v>
      </c>
      <c r="M34" s="85">
        <v>216500</v>
      </c>
      <c r="N34" s="85">
        <v>200200</v>
      </c>
      <c r="O34" s="85">
        <v>15956260</v>
      </c>
      <c r="P34" s="85">
        <f t="shared" si="9"/>
        <v>28.436336482031098</v>
      </c>
      <c r="Q34" s="85">
        <f t="shared" si="10"/>
        <v>28.436336482031098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11"/>
        <v>740953.46545334498</v>
      </c>
      <c r="AA34" s="85">
        <f t="shared" si="12"/>
        <v>740953.46545334498</v>
      </c>
      <c r="AB34" s="223">
        <f t="shared" si="1"/>
        <v>0</v>
      </c>
      <c r="AC34" s="223">
        <f t="shared" si="2"/>
        <v>296381386181337.81</v>
      </c>
      <c r="AD34" s="222">
        <f t="shared" si="0"/>
        <v>332545718257803.44</v>
      </c>
      <c r="AE34" s="221">
        <f t="shared" si="3"/>
        <v>1122.0195793751329</v>
      </c>
      <c r="AF34" s="98">
        <f t="shared" si="13"/>
        <v>-2.2335153618886223E-2</v>
      </c>
      <c r="AG34" s="84">
        <f t="shared" si="4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 ht="13.5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5"/>
        <v>0.22650206754982699</v>
      </c>
      <c r="G35" s="85">
        <f t="shared" si="6"/>
        <v>0.22650206754982699</v>
      </c>
      <c r="H35" s="84">
        <v>294000</v>
      </c>
      <c r="I35" s="84">
        <v>312500</v>
      </c>
      <c r="J35" s="88">
        <v>122666424</v>
      </c>
      <c r="K35" s="84">
        <f t="shared" si="7"/>
        <v>2.73096727213218</v>
      </c>
      <c r="L35" s="84">
        <f t="shared" si="8"/>
        <v>2.73096727213218</v>
      </c>
      <c r="M35" s="85">
        <v>200200</v>
      </c>
      <c r="N35" s="85">
        <v>205600</v>
      </c>
      <c r="O35" s="85">
        <v>15956260</v>
      </c>
      <c r="P35" s="85">
        <f t="shared" si="9"/>
        <v>28.436336482031098</v>
      </c>
      <c r="Q35" s="85">
        <f t="shared" si="10"/>
        <v>28.436336482031098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11"/>
        <v>740953.46545334498</v>
      </c>
      <c r="AA35" s="85">
        <f t="shared" si="12"/>
        <v>740953.46545334498</v>
      </c>
      <c r="AB35" s="223">
        <f t="shared" si="1"/>
        <v>0</v>
      </c>
      <c r="AC35" s="223">
        <f t="shared" si="2"/>
        <v>296381386181337.81</v>
      </c>
      <c r="AD35" s="222">
        <f t="shared" si="0"/>
        <v>343316189846151.37</v>
      </c>
      <c r="AE35" s="221">
        <f t="shared" si="3"/>
        <v>1158.3594849512479</v>
      </c>
      <c r="AF35" s="98">
        <f t="shared" si="13"/>
        <v>3.2387942460284938E-2</v>
      </c>
      <c r="AG35" s="84">
        <f t="shared" si="4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 ht="13.5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5"/>
        <v>0.22650206754982699</v>
      </c>
      <c r="G36" s="85">
        <f t="shared" si="6"/>
        <v>0.22650206754982699</v>
      </c>
      <c r="H36" s="84">
        <v>312500</v>
      </c>
      <c r="I36" s="84">
        <v>316500</v>
      </c>
      <c r="J36" s="88">
        <v>122666424</v>
      </c>
      <c r="K36" s="84">
        <f t="shared" si="7"/>
        <v>2.73096727213218</v>
      </c>
      <c r="L36" s="84">
        <f t="shared" si="8"/>
        <v>2.73096727213218</v>
      </c>
      <c r="M36" s="85">
        <v>205600</v>
      </c>
      <c r="N36" s="85">
        <v>219500</v>
      </c>
      <c r="O36" s="85">
        <v>15956260</v>
      </c>
      <c r="P36" s="85">
        <f t="shared" si="9"/>
        <v>28.436336482031098</v>
      </c>
      <c r="Q36" s="85">
        <f t="shared" si="10"/>
        <v>28.436336482031098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11"/>
        <v>740953.46545334498</v>
      </c>
      <c r="AA36" s="85">
        <f t="shared" si="12"/>
        <v>740953.46545334498</v>
      </c>
      <c r="AB36" s="223">
        <f t="shared" si="1"/>
        <v>0</v>
      </c>
      <c r="AC36" s="223">
        <f t="shared" si="2"/>
        <v>296381386181337.81</v>
      </c>
      <c r="AD36" s="222">
        <f t="shared" si="0"/>
        <v>350061660146186</v>
      </c>
      <c r="AE36" s="221">
        <f t="shared" si="3"/>
        <v>1181.1189111991146</v>
      </c>
      <c r="AF36" s="98">
        <f t="shared" si="13"/>
        <v>1.9647981946489257E-2</v>
      </c>
      <c r="AG36" s="84">
        <f t="shared" si="4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 ht="13.5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5"/>
        <v>0.22650206754982699</v>
      </c>
      <c r="G37" s="85">
        <f t="shared" si="6"/>
        <v>0.22650206754982699</v>
      </c>
      <c r="H37" s="84">
        <v>316500</v>
      </c>
      <c r="I37" s="84">
        <v>304000</v>
      </c>
      <c r="J37" s="88">
        <v>122666424</v>
      </c>
      <c r="K37" s="84">
        <f t="shared" si="7"/>
        <v>2.73096727213218</v>
      </c>
      <c r="L37" s="84">
        <f t="shared" si="8"/>
        <v>2.73096727213218</v>
      </c>
      <c r="M37" s="85">
        <v>219500</v>
      </c>
      <c r="N37" s="85">
        <v>215000</v>
      </c>
      <c r="O37" s="85">
        <v>15956260</v>
      </c>
      <c r="P37" s="85">
        <f t="shared" si="9"/>
        <v>28.436336482031098</v>
      </c>
      <c r="Q37" s="85">
        <f t="shared" si="10"/>
        <v>28.436336482031098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11"/>
        <v>740953.46545334498</v>
      </c>
      <c r="AA37" s="85">
        <f t="shared" si="12"/>
        <v>740953.46545334498</v>
      </c>
      <c r="AB37" s="223">
        <f t="shared" si="1"/>
        <v>0</v>
      </c>
      <c r="AC37" s="223">
        <f t="shared" si="2"/>
        <v>296381386181337.81</v>
      </c>
      <c r="AD37" s="222">
        <f t="shared" si="0"/>
        <v>342407455666433.69</v>
      </c>
      <c r="AE37" s="221">
        <f t="shared" si="3"/>
        <v>1155.2933876115126</v>
      </c>
      <c r="AF37" s="98">
        <f t="shared" si="13"/>
        <v>-2.1865303605530274E-2</v>
      </c>
      <c r="AG37" s="84">
        <f t="shared" si="4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 ht="13.5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5"/>
        <v>0.22650206754982699</v>
      </c>
      <c r="G38" s="85">
        <f t="shared" si="6"/>
        <v>0.22650206754982699</v>
      </c>
      <c r="H38" s="84">
        <v>304000</v>
      </c>
      <c r="I38" s="84">
        <v>307500</v>
      </c>
      <c r="J38" s="88">
        <v>122666424</v>
      </c>
      <c r="K38" s="84">
        <f t="shared" si="7"/>
        <v>2.73096727213218</v>
      </c>
      <c r="L38" s="84">
        <f t="shared" si="8"/>
        <v>2.73096727213218</v>
      </c>
      <c r="M38" s="85">
        <v>215000</v>
      </c>
      <c r="N38" s="85">
        <v>221200</v>
      </c>
      <c r="O38" s="85">
        <v>15956260</v>
      </c>
      <c r="P38" s="85">
        <f t="shared" si="9"/>
        <v>28.436336482031098</v>
      </c>
      <c r="Q38" s="85">
        <f t="shared" si="10"/>
        <v>28.436336482031098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11"/>
        <v>740953.46545334498</v>
      </c>
      <c r="AA38" s="85">
        <f t="shared" si="12"/>
        <v>740953.46545334498</v>
      </c>
      <c r="AB38" s="223">
        <f t="shared" si="1"/>
        <v>0</v>
      </c>
      <c r="AC38" s="223">
        <f t="shared" si="2"/>
        <v>296381386181337.81</v>
      </c>
      <c r="AD38" s="222">
        <f t="shared" si="0"/>
        <v>346218642776881.62</v>
      </c>
      <c r="AE38" s="221">
        <f t="shared" si="3"/>
        <v>1168.1524512644376</v>
      </c>
      <c r="AF38" s="98">
        <f t="shared" si="13"/>
        <v>1.1130561111848994E-2</v>
      </c>
      <c r="AG38" s="84">
        <f t="shared" si="4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 ht="13.5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5"/>
        <v>0.22650206754982699</v>
      </c>
      <c r="G39" s="85">
        <f t="shared" si="6"/>
        <v>0.22650206754982699</v>
      </c>
      <c r="H39" s="84">
        <v>307500</v>
      </c>
      <c r="I39" s="84">
        <v>307500</v>
      </c>
      <c r="J39" s="88">
        <v>122666424</v>
      </c>
      <c r="K39" s="84">
        <f t="shared" si="7"/>
        <v>2.73096727213218</v>
      </c>
      <c r="L39" s="84">
        <f t="shared" si="8"/>
        <v>2.73096727213218</v>
      </c>
      <c r="M39" s="85">
        <v>221200</v>
      </c>
      <c r="N39" s="85">
        <v>219300</v>
      </c>
      <c r="O39" s="85">
        <v>15956260</v>
      </c>
      <c r="P39" s="85">
        <f t="shared" si="9"/>
        <v>28.436336482031098</v>
      </c>
      <c r="Q39" s="85">
        <f t="shared" si="10"/>
        <v>28.436336482031098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11"/>
        <v>740953.46545334498</v>
      </c>
      <c r="AA39" s="85">
        <f t="shared" si="12"/>
        <v>740953.46545334498</v>
      </c>
      <c r="AB39" s="223">
        <f t="shared" si="1"/>
        <v>0</v>
      </c>
      <c r="AC39" s="223">
        <f t="shared" si="2"/>
        <v>296381386181337.81</v>
      </c>
      <c r="AD39" s="222">
        <f t="shared" si="0"/>
        <v>344600466413259.25</v>
      </c>
      <c r="AE39" s="221">
        <f t="shared" si="3"/>
        <v>1162.692673967113</v>
      </c>
      <c r="AF39" s="98">
        <f t="shared" si="13"/>
        <v>-4.6738568167320419E-3</v>
      </c>
      <c r="AG39" s="84">
        <f t="shared" si="4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 ht="13.5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5"/>
        <v>0.22650206754982699</v>
      </c>
      <c r="G40" s="85">
        <f t="shared" si="6"/>
        <v>0.22650206754982699</v>
      </c>
      <c r="H40" s="84">
        <v>307500</v>
      </c>
      <c r="I40" s="84">
        <v>318000</v>
      </c>
      <c r="J40" s="88">
        <v>122666424</v>
      </c>
      <c r="K40" s="84">
        <f t="shared" si="7"/>
        <v>2.73096727213218</v>
      </c>
      <c r="L40" s="84">
        <f t="shared" si="8"/>
        <v>2.73096727213218</v>
      </c>
      <c r="M40" s="85">
        <v>219300</v>
      </c>
      <c r="N40" s="85">
        <v>222700</v>
      </c>
      <c r="O40" s="85">
        <v>15956260</v>
      </c>
      <c r="P40" s="85">
        <f t="shared" si="9"/>
        <v>28.436336482031098</v>
      </c>
      <c r="Q40" s="85">
        <f t="shared" si="10"/>
        <v>28.436336482031098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11"/>
        <v>740953.46545334498</v>
      </c>
      <c r="AA40" s="85">
        <f t="shared" si="12"/>
        <v>740953.46545334498</v>
      </c>
      <c r="AB40" s="223">
        <f t="shared" si="1"/>
        <v>0</v>
      </c>
      <c r="AC40" s="223">
        <f t="shared" si="2"/>
        <v>296381386181337.81</v>
      </c>
      <c r="AD40" s="222">
        <f t="shared" si="0"/>
        <v>350329488613406</v>
      </c>
      <c r="AE40" s="221">
        <f t="shared" si="3"/>
        <v>1182.022572763934</v>
      </c>
      <c r="AF40" s="98">
        <f t="shared" si="13"/>
        <v>1.6625114468871032E-2</v>
      </c>
      <c r="AG40" s="84">
        <f t="shared" si="4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 ht="13.5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5"/>
        <v>0.22650206754982699</v>
      </c>
      <c r="G41" s="85">
        <f t="shared" si="6"/>
        <v>0.22650206754982699</v>
      </c>
      <c r="H41" s="84">
        <v>318000</v>
      </c>
      <c r="I41" s="84">
        <v>326500</v>
      </c>
      <c r="J41" s="88">
        <v>122666424</v>
      </c>
      <c r="K41" s="84">
        <f t="shared" si="7"/>
        <v>2.73096727213218</v>
      </c>
      <c r="L41" s="84">
        <f t="shared" si="8"/>
        <v>2.73096727213218</v>
      </c>
      <c r="M41" s="85">
        <v>222700</v>
      </c>
      <c r="N41" s="85">
        <v>224300</v>
      </c>
      <c r="O41" s="85">
        <v>15956260</v>
      </c>
      <c r="P41" s="85">
        <f t="shared" si="9"/>
        <v>28.436336482031098</v>
      </c>
      <c r="Q41" s="85">
        <f t="shared" si="10"/>
        <v>28.436336482031098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11"/>
        <v>740953.46545334498</v>
      </c>
      <c r="AA41" s="85">
        <f t="shared" si="12"/>
        <v>740953.46545334498</v>
      </c>
      <c r="AB41" s="223">
        <f t="shared" si="1"/>
        <v>0</v>
      </c>
      <c r="AC41" s="223">
        <f t="shared" si="2"/>
        <v>296381386181337.81</v>
      </c>
      <c r="AD41" s="222">
        <f t="shared" si="0"/>
        <v>354135590098800.12</v>
      </c>
      <c r="AE41" s="221">
        <f t="shared" si="3"/>
        <v>1194.8644773600122</v>
      </c>
      <c r="AF41" s="98">
        <f t="shared" si="13"/>
        <v>1.0864348018371446E-2</v>
      </c>
      <c r="AG41" s="84">
        <f t="shared" si="4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 ht="13.5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5"/>
        <v>0.22650206754982699</v>
      </c>
      <c r="G42" s="85">
        <f t="shared" si="6"/>
        <v>0.22650206754982699</v>
      </c>
      <c r="H42" s="84">
        <v>326500</v>
      </c>
      <c r="I42" s="84">
        <v>351000</v>
      </c>
      <c r="J42" s="88">
        <v>122666424</v>
      </c>
      <c r="K42" s="84">
        <f t="shared" si="7"/>
        <v>2.73096727213218</v>
      </c>
      <c r="L42" s="84">
        <f t="shared" si="8"/>
        <v>2.73096727213218</v>
      </c>
      <c r="M42" s="85">
        <v>224300</v>
      </c>
      <c r="N42" s="85">
        <v>225200</v>
      </c>
      <c r="O42" s="85">
        <v>15956260</v>
      </c>
      <c r="P42" s="85">
        <f t="shared" si="9"/>
        <v>28.436336482031098</v>
      </c>
      <c r="Q42" s="85">
        <f t="shared" si="10"/>
        <v>28.436336482031098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11"/>
        <v>740953.46545334498</v>
      </c>
      <c r="AA42" s="85">
        <f t="shared" si="12"/>
        <v>740953.46545334498</v>
      </c>
      <c r="AB42" s="223">
        <f t="shared" si="1"/>
        <v>0</v>
      </c>
      <c r="AC42" s="223">
        <f t="shared" si="2"/>
        <v>296381386181337.81</v>
      </c>
      <c r="AD42" s="222">
        <f t="shared" si="0"/>
        <v>362751404657989.87</v>
      </c>
      <c r="AE42" s="221">
        <f t="shared" si="3"/>
        <v>1223.9345032148688</v>
      </c>
      <c r="AF42" s="98">
        <f t="shared" si="13"/>
        <v>2.4329140589303654E-2</v>
      </c>
      <c r="AG42" s="84">
        <f t="shared" si="4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 ht="13.5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5"/>
        <v>0.22650206754982699</v>
      </c>
      <c r="G43" s="85">
        <f t="shared" si="6"/>
        <v>0.22650206754982699</v>
      </c>
      <c r="H43" s="84">
        <v>351000</v>
      </c>
      <c r="I43" s="84">
        <v>353000</v>
      </c>
      <c r="J43" s="88">
        <v>122666424</v>
      </c>
      <c r="K43" s="84">
        <f t="shared" si="7"/>
        <v>2.73096727213218</v>
      </c>
      <c r="L43" s="84">
        <f t="shared" si="8"/>
        <v>2.73096727213218</v>
      </c>
      <c r="M43" s="85">
        <v>225200</v>
      </c>
      <c r="N43" s="85">
        <v>234000</v>
      </c>
      <c r="O43" s="85">
        <v>15956260</v>
      </c>
      <c r="P43" s="85">
        <f t="shared" si="9"/>
        <v>28.436336482031098</v>
      </c>
      <c r="Q43" s="85">
        <f t="shared" si="10"/>
        <v>28.436336482031098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11"/>
        <v>740953.46545334498</v>
      </c>
      <c r="AA43" s="85">
        <f t="shared" si="12"/>
        <v>740953.46545334498</v>
      </c>
      <c r="AB43" s="223">
        <f t="shared" si="1"/>
        <v>0</v>
      </c>
      <c r="AC43" s="223">
        <f t="shared" si="2"/>
        <v>296381386181337.81</v>
      </c>
      <c r="AD43" s="222">
        <f t="shared" si="0"/>
        <v>366949014424795.31</v>
      </c>
      <c r="AE43" s="221">
        <f t="shared" si="3"/>
        <v>1238.0973689092657</v>
      </c>
      <c r="AF43" s="98">
        <f t="shared" si="13"/>
        <v>1.1571587905395106E-2</v>
      </c>
      <c r="AG43" s="84">
        <f t="shared" si="4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 ht="13.5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5"/>
        <v>0.22650206754982699</v>
      </c>
      <c r="G44" s="85">
        <f t="shared" si="6"/>
        <v>0.22650206754982699</v>
      </c>
      <c r="H44" s="84">
        <v>353000</v>
      </c>
      <c r="I44" s="84">
        <v>372000</v>
      </c>
      <c r="J44" s="88">
        <v>122666424</v>
      </c>
      <c r="K44" s="84">
        <f t="shared" si="7"/>
        <v>2.73096727213218</v>
      </c>
      <c r="L44" s="84">
        <f t="shared" si="8"/>
        <v>2.73096727213218</v>
      </c>
      <c r="M44" s="85">
        <v>234000</v>
      </c>
      <c r="N44" s="85">
        <v>239000</v>
      </c>
      <c r="O44" s="85">
        <v>15956260</v>
      </c>
      <c r="P44" s="85">
        <f t="shared" si="9"/>
        <v>28.436336482031098</v>
      </c>
      <c r="Q44" s="85">
        <f t="shared" si="10"/>
        <v>28.436336482031098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11"/>
        <v>740953.46545334498</v>
      </c>
      <c r="AA44" s="85">
        <f t="shared" si="12"/>
        <v>740953.46545334498</v>
      </c>
      <c r="AB44" s="223">
        <f t="shared" si="1"/>
        <v>0</v>
      </c>
      <c r="AC44" s="223">
        <f t="shared" si="2"/>
        <v>296381386181337.81</v>
      </c>
      <c r="AD44" s="222">
        <f t="shared" si="0"/>
        <v>374070514184408.87</v>
      </c>
      <c r="AE44" s="221">
        <f t="shared" si="3"/>
        <v>1262.125530229951</v>
      </c>
      <c r="AF44" s="98">
        <f t="shared" si="13"/>
        <v>1.9407327665879399E-2</v>
      </c>
      <c r="AG44" s="84">
        <f t="shared" si="4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 ht="13.5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5"/>
        <v>0.22650206754982699</v>
      </c>
      <c r="G45" s="85">
        <f t="shared" si="6"/>
        <v>0.22650206754982699</v>
      </c>
      <c r="H45" s="84">
        <v>372000</v>
      </c>
      <c r="I45" s="84">
        <v>373500</v>
      </c>
      <c r="J45" s="88">
        <v>122666424</v>
      </c>
      <c r="K45" s="84">
        <f t="shared" si="7"/>
        <v>2.73096727213218</v>
      </c>
      <c r="L45" s="84">
        <f t="shared" si="8"/>
        <v>2.73096727213218</v>
      </c>
      <c r="M45" s="85">
        <v>239000</v>
      </c>
      <c r="N45" s="85">
        <v>228900</v>
      </c>
      <c r="O45" s="85">
        <v>15956260</v>
      </c>
      <c r="P45" s="85">
        <f t="shared" si="9"/>
        <v>28.436336482031098</v>
      </c>
      <c r="Q45" s="85">
        <f t="shared" si="10"/>
        <v>28.436336482031098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11"/>
        <v>740953.46545334498</v>
      </c>
      <c r="AA45" s="85">
        <f t="shared" si="12"/>
        <v>740953.46545334498</v>
      </c>
      <c r="AB45" s="223">
        <f t="shared" si="1"/>
        <v>0</v>
      </c>
      <c r="AC45" s="223">
        <f t="shared" si="2"/>
        <v>296381386181337.81</v>
      </c>
      <c r="AD45" s="222">
        <f t="shared" si="0"/>
        <v>368797989567230.5</v>
      </c>
      <c r="AE45" s="221">
        <f t="shared" si="3"/>
        <v>1244.3358684529039</v>
      </c>
      <c r="AF45" s="98">
        <f t="shared" si="13"/>
        <v>-1.4095001924100133E-2</v>
      </c>
      <c r="AG45" s="84">
        <f t="shared" si="4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 ht="13.5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5"/>
        <v>0.22650206754982699</v>
      </c>
      <c r="G46" s="85">
        <f t="shared" si="6"/>
        <v>0.22650206754982699</v>
      </c>
      <c r="H46" s="84">
        <v>373500</v>
      </c>
      <c r="I46" s="84">
        <v>370000</v>
      </c>
      <c r="J46" s="88">
        <v>122666424</v>
      </c>
      <c r="K46" s="84">
        <f t="shared" si="7"/>
        <v>2.73096727213218</v>
      </c>
      <c r="L46" s="84">
        <f t="shared" si="8"/>
        <v>2.73096727213218</v>
      </c>
      <c r="M46" s="85">
        <v>228900</v>
      </c>
      <c r="N46" s="85">
        <v>236700</v>
      </c>
      <c r="O46" s="85">
        <v>15956260</v>
      </c>
      <c r="P46" s="85">
        <f t="shared" si="9"/>
        <v>28.436336482031098</v>
      </c>
      <c r="Q46" s="85">
        <f t="shared" si="10"/>
        <v>28.436336482031098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11"/>
        <v>740953.46545334498</v>
      </c>
      <c r="AA46" s="85">
        <f t="shared" si="12"/>
        <v>740953.46545334498</v>
      </c>
      <c r="AB46" s="223">
        <f t="shared" si="1"/>
        <v>0</v>
      </c>
      <c r="AC46" s="223">
        <f t="shared" si="2"/>
        <v>296381386181337.81</v>
      </c>
      <c r="AD46" s="222">
        <f t="shared" si="0"/>
        <v>373810912092349.56</v>
      </c>
      <c r="AE46" s="221">
        <f t="shared" si="3"/>
        <v>1261.2496247103634</v>
      </c>
      <c r="AF46" s="98">
        <f t="shared" si="13"/>
        <v>1.3592597212912064E-2</v>
      </c>
      <c r="AG46" s="84">
        <f t="shared" si="4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 ht="13.5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5"/>
        <v>0.22650206754982699</v>
      </c>
      <c r="G47" s="85">
        <f t="shared" si="6"/>
        <v>0.22650206754982699</v>
      </c>
      <c r="H47" s="84">
        <v>370000</v>
      </c>
      <c r="I47" s="84">
        <v>325000</v>
      </c>
      <c r="J47" s="88">
        <v>122666424</v>
      </c>
      <c r="K47" s="84">
        <f t="shared" si="7"/>
        <v>2.73096727213218</v>
      </c>
      <c r="L47" s="84">
        <f t="shared" si="8"/>
        <v>2.73096727213218</v>
      </c>
      <c r="M47" s="85">
        <v>236700</v>
      </c>
      <c r="N47" s="85">
        <v>223700</v>
      </c>
      <c r="O47" s="85">
        <v>15956260</v>
      </c>
      <c r="P47" s="85">
        <f t="shared" si="9"/>
        <v>28.436336482031098</v>
      </c>
      <c r="Q47" s="85">
        <f t="shared" si="10"/>
        <v>28.436336482031098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11"/>
        <v>740953.46545334498</v>
      </c>
      <c r="AA47" s="85">
        <f t="shared" si="12"/>
        <v>740953.46545334498</v>
      </c>
      <c r="AB47" s="223">
        <f t="shared" si="1"/>
        <v>0</v>
      </c>
      <c r="AC47" s="223">
        <f t="shared" si="2"/>
        <v>296381386181337.81</v>
      </c>
      <c r="AD47" s="222">
        <f t="shared" si="0"/>
        <v>355163798560648.37</v>
      </c>
      <c r="AE47" s="221">
        <f t="shared" si="3"/>
        <v>1198.3336846374866</v>
      </c>
      <c r="AF47" s="98">
        <f t="shared" si="13"/>
        <v>-4.9883812720519102E-2</v>
      </c>
      <c r="AG47" s="84">
        <f t="shared" si="4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 ht="13.5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5"/>
        <v>0.22650206754982699</v>
      </c>
      <c r="G48" s="85">
        <f t="shared" si="6"/>
        <v>0.22650206754982699</v>
      </c>
      <c r="H48" s="84">
        <v>325000</v>
      </c>
      <c r="I48" s="84">
        <v>354000</v>
      </c>
      <c r="J48" s="88">
        <v>122666424</v>
      </c>
      <c r="K48" s="84">
        <f t="shared" si="7"/>
        <v>2.73096727213218</v>
      </c>
      <c r="L48" s="84">
        <f t="shared" si="8"/>
        <v>2.73096727213218</v>
      </c>
      <c r="M48" s="85">
        <v>223700</v>
      </c>
      <c r="N48" s="85">
        <v>234300</v>
      </c>
      <c r="O48" s="85">
        <v>15956260</v>
      </c>
      <c r="P48" s="85">
        <f t="shared" si="9"/>
        <v>28.436336482031098</v>
      </c>
      <c r="Q48" s="85">
        <f t="shared" si="10"/>
        <v>28.436336482031098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11"/>
        <v>740953.46545334498</v>
      </c>
      <c r="AA48" s="85">
        <f t="shared" si="12"/>
        <v>740953.46545334498</v>
      </c>
      <c r="AB48" s="223">
        <f t="shared" si="1"/>
        <v>0</v>
      </c>
      <c r="AC48" s="223">
        <f t="shared" si="2"/>
        <v>296381386181337.81</v>
      </c>
      <c r="AD48" s="222">
        <f t="shared" si="0"/>
        <v>370531672965637.87</v>
      </c>
      <c r="AE48" s="221">
        <f t="shared" si="3"/>
        <v>1250.1853700722352</v>
      </c>
      <c r="AF48" s="98">
        <f t="shared" si="13"/>
        <v>4.3269822170136571E-2</v>
      </c>
      <c r="AG48" s="84">
        <f t="shared" si="4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 ht="13.5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5"/>
        <v>0.22650206754982699</v>
      </c>
      <c r="G49" s="85">
        <f t="shared" si="6"/>
        <v>0.22650206754982699</v>
      </c>
      <c r="H49" s="84">
        <v>354000</v>
      </c>
      <c r="I49" s="84">
        <v>326000</v>
      </c>
      <c r="J49" s="88">
        <v>122666424</v>
      </c>
      <c r="K49" s="84">
        <f t="shared" si="7"/>
        <v>2.73096727213218</v>
      </c>
      <c r="L49" s="84">
        <f t="shared" si="8"/>
        <v>2.73096727213218</v>
      </c>
      <c r="M49" s="85">
        <v>234300</v>
      </c>
      <c r="N49" s="85">
        <v>243200</v>
      </c>
      <c r="O49" s="85">
        <v>15956260</v>
      </c>
      <c r="P49" s="85">
        <f t="shared" si="9"/>
        <v>28.436336482031098</v>
      </c>
      <c r="Q49" s="85">
        <f t="shared" si="10"/>
        <v>28.436336482031098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11"/>
        <v>740953.46545334498</v>
      </c>
      <c r="AA49" s="85">
        <f t="shared" si="12"/>
        <v>740953.46545334498</v>
      </c>
      <c r="AB49" s="223">
        <f t="shared" si="1"/>
        <v>0</v>
      </c>
      <c r="AC49" s="223">
        <f t="shared" si="2"/>
        <v>296381386181337.81</v>
      </c>
      <c r="AD49" s="222">
        <f t="shared" si="0"/>
        <v>365975148482742.44</v>
      </c>
      <c r="AE49" s="221">
        <f t="shared" si="3"/>
        <v>1234.8115149809862</v>
      </c>
      <c r="AF49" s="98">
        <f t="shared" si="13"/>
        <v>-1.2297260437754663E-2</v>
      </c>
      <c r="AG49" s="84">
        <f t="shared" si="4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 ht="13.5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5"/>
        <v>0.22650206754982699</v>
      </c>
      <c r="G50" s="85">
        <f t="shared" si="6"/>
        <v>0.22650206754982699</v>
      </c>
      <c r="H50" s="84">
        <v>326000</v>
      </c>
      <c r="I50" s="84">
        <v>322000</v>
      </c>
      <c r="J50" s="88">
        <v>122666424</v>
      </c>
      <c r="K50" s="84">
        <f t="shared" si="7"/>
        <v>2.73096727213218</v>
      </c>
      <c r="L50" s="84">
        <f t="shared" si="8"/>
        <v>2.73096727213218</v>
      </c>
      <c r="M50" s="85">
        <v>243200</v>
      </c>
      <c r="N50" s="85">
        <v>255300</v>
      </c>
      <c r="O50" s="85">
        <v>15956260</v>
      </c>
      <c r="P50" s="85">
        <f t="shared" si="9"/>
        <v>28.436336482031098</v>
      </c>
      <c r="Q50" s="85">
        <f t="shared" si="10"/>
        <v>28.436336482031098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11"/>
        <v>740953.46545334498</v>
      </c>
      <c r="AA50" s="85">
        <f t="shared" si="12"/>
        <v>740953.46545334498</v>
      </c>
      <c r="AB50" s="223">
        <f t="shared" si="1"/>
        <v>0</v>
      </c>
      <c r="AC50" s="223">
        <f t="shared" si="2"/>
        <v>296381386181337.81</v>
      </c>
      <c r="AD50" s="222">
        <f t="shared" si="0"/>
        <v>370125381223501.25</v>
      </c>
      <c r="AE50" s="221">
        <f t="shared" si="3"/>
        <v>1248.8145291183839</v>
      </c>
      <c r="AF50" s="98">
        <f t="shared" si="13"/>
        <v>1.134020372138604E-2</v>
      </c>
      <c r="AG50" s="84">
        <f t="shared" si="4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 ht="13.5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5"/>
        <v>0.22650206754982699</v>
      </c>
      <c r="G51" s="85">
        <f t="shared" si="6"/>
        <v>0.22650206754982699</v>
      </c>
      <c r="H51" s="84">
        <v>322000</v>
      </c>
      <c r="I51" s="84">
        <v>311000</v>
      </c>
      <c r="J51" s="88">
        <v>122666424</v>
      </c>
      <c r="K51" s="84">
        <f t="shared" si="7"/>
        <v>2.73096727213218</v>
      </c>
      <c r="L51" s="84">
        <f t="shared" si="8"/>
        <v>2.73096727213218</v>
      </c>
      <c r="M51" s="85">
        <v>255300</v>
      </c>
      <c r="N51" s="85">
        <v>256000</v>
      </c>
      <c r="O51" s="85">
        <v>15956260</v>
      </c>
      <c r="P51" s="85">
        <f t="shared" si="9"/>
        <v>28.436336482031098</v>
      </c>
      <c r="Q51" s="85">
        <f t="shared" si="10"/>
        <v>28.436336482031098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11"/>
        <v>740953.46545334498</v>
      </c>
      <c r="AA51" s="85">
        <f t="shared" si="12"/>
        <v>740953.46545334498</v>
      </c>
      <c r="AB51" s="223">
        <f t="shared" si="1"/>
        <v>0</v>
      </c>
      <c r="AC51" s="223">
        <f t="shared" si="2"/>
        <v>296381386181337.81</v>
      </c>
      <c r="AD51" s="222">
        <f t="shared" si="0"/>
        <v>369549681053982.62</v>
      </c>
      <c r="AE51" s="221">
        <f t="shared" si="3"/>
        <v>1246.8720988701955</v>
      </c>
      <c r="AF51" s="98">
        <f t="shared" si="13"/>
        <v>-1.5554193220026935E-3</v>
      </c>
      <c r="AG51" s="84">
        <f t="shared" si="4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 ht="13.5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5"/>
        <v>0.22650206754982699</v>
      </c>
      <c r="G52" s="85">
        <f t="shared" si="6"/>
        <v>0.22650206754982699</v>
      </c>
      <c r="H52" s="84">
        <v>311000</v>
      </c>
      <c r="I52" s="84">
        <v>306500</v>
      </c>
      <c r="J52" s="88">
        <v>122666424</v>
      </c>
      <c r="K52" s="84">
        <f t="shared" si="7"/>
        <v>2.73096727213218</v>
      </c>
      <c r="L52" s="84">
        <f t="shared" si="8"/>
        <v>2.73096727213218</v>
      </c>
      <c r="M52" s="85">
        <v>256000</v>
      </c>
      <c r="N52" s="85">
        <v>243500</v>
      </c>
      <c r="O52" s="85">
        <v>15956260</v>
      </c>
      <c r="P52" s="85">
        <f t="shared" si="9"/>
        <v>28.436336482031098</v>
      </c>
      <c r="Q52" s="85">
        <f t="shared" si="10"/>
        <v>28.436336482031098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11"/>
        <v>740953.46545334498</v>
      </c>
      <c r="AA52" s="85">
        <f t="shared" si="12"/>
        <v>740953.46545334498</v>
      </c>
      <c r="AB52" s="223">
        <f t="shared" si="1"/>
        <v>0</v>
      </c>
      <c r="AC52" s="223">
        <f t="shared" si="2"/>
        <v>296381386181337.81</v>
      </c>
      <c r="AD52" s="222">
        <f t="shared" si="0"/>
        <v>362515869404229.69</v>
      </c>
      <c r="AE52" s="221">
        <f t="shared" si="3"/>
        <v>1223.1397999550086</v>
      </c>
      <c r="AF52" s="98">
        <f t="shared" si="13"/>
        <v>-1.9033466974432259E-2</v>
      </c>
      <c r="AG52" s="84">
        <f t="shared" si="4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 ht="13.5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5"/>
        <v>0.22650206754982699</v>
      </c>
      <c r="G53" s="85">
        <f t="shared" si="6"/>
        <v>0.22650206754982699</v>
      </c>
      <c r="H53" s="84">
        <v>306500</v>
      </c>
      <c r="I53" s="84">
        <v>322500</v>
      </c>
      <c r="J53" s="88">
        <v>122666424</v>
      </c>
      <c r="K53" s="84">
        <f t="shared" si="7"/>
        <v>2.73096727213218</v>
      </c>
      <c r="L53" s="84">
        <f t="shared" si="8"/>
        <v>2.73096727213218</v>
      </c>
      <c r="M53" s="85">
        <v>243500</v>
      </c>
      <c r="N53" s="85">
        <v>240000</v>
      </c>
      <c r="O53" s="85">
        <v>15956260</v>
      </c>
      <c r="P53" s="85">
        <f t="shared" si="9"/>
        <v>28.436336482031098</v>
      </c>
      <c r="Q53" s="85">
        <f t="shared" si="10"/>
        <v>28.436336482031098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11"/>
        <v>740953.46545334498</v>
      </c>
      <c r="AA53" s="85">
        <f t="shared" si="12"/>
        <v>740953.46545334498</v>
      </c>
      <c r="AB53" s="223">
        <f t="shared" si="1"/>
        <v>0</v>
      </c>
      <c r="AC53" s="223">
        <f t="shared" si="2"/>
        <v>296381386181337.81</v>
      </c>
      <c r="AD53" s="222">
        <f t="shared" si="0"/>
        <v>365967877839622.56</v>
      </c>
      <c r="AE53" s="221">
        <f t="shared" si="3"/>
        <v>1234.7869836053367</v>
      </c>
      <c r="AF53" s="98">
        <f t="shared" si="13"/>
        <v>9.5223650238153591E-3</v>
      </c>
      <c r="AG53" s="84">
        <f t="shared" si="4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 ht="13.5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5"/>
        <v>0.22650206754982699</v>
      </c>
      <c r="G54" s="85">
        <f t="shared" si="6"/>
        <v>0.22650206754982699</v>
      </c>
      <c r="H54" s="84">
        <v>322500</v>
      </c>
      <c r="I54" s="84">
        <v>324000</v>
      </c>
      <c r="J54" s="88">
        <v>122666424</v>
      </c>
      <c r="K54" s="84">
        <f t="shared" si="7"/>
        <v>2.73096727213218</v>
      </c>
      <c r="L54" s="84">
        <f t="shared" si="8"/>
        <v>2.73096727213218</v>
      </c>
      <c r="M54" s="85">
        <v>240000</v>
      </c>
      <c r="N54" s="85">
        <v>241000</v>
      </c>
      <c r="O54" s="85">
        <v>15956260</v>
      </c>
      <c r="P54" s="85">
        <f t="shared" si="9"/>
        <v>28.436336482031098</v>
      </c>
      <c r="Q54" s="85">
        <f t="shared" si="10"/>
        <v>28.436336482031098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11"/>
        <v>740953.46545334498</v>
      </c>
      <c r="AA54" s="85">
        <f t="shared" si="12"/>
        <v>740953.46545334498</v>
      </c>
      <c r="AB54" s="223">
        <f t="shared" si="1"/>
        <v>0</v>
      </c>
      <c r="AC54" s="223">
        <f t="shared" si="2"/>
        <v>296381386181337.81</v>
      </c>
      <c r="AD54" s="222">
        <f t="shared" si="0"/>
        <v>366342516275248.12</v>
      </c>
      <c r="AE54" s="221">
        <f t="shared" si="3"/>
        <v>1236.0510253201437</v>
      </c>
      <c r="AF54" s="98">
        <f t="shared" si="13"/>
        <v>1.0236921279460534E-3</v>
      </c>
      <c r="AG54" s="84">
        <f t="shared" si="4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 ht="13.5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5"/>
        <v>0.22650206754982699</v>
      </c>
      <c r="G55" s="85">
        <f t="shared" si="6"/>
        <v>0.22650206754982699</v>
      </c>
      <c r="H55" s="84">
        <v>324000</v>
      </c>
      <c r="I55" s="84">
        <v>319000</v>
      </c>
      <c r="J55" s="88">
        <v>122666424</v>
      </c>
      <c r="K55" s="84">
        <f t="shared" si="7"/>
        <v>2.73096727213218</v>
      </c>
      <c r="L55" s="84">
        <f t="shared" si="8"/>
        <v>2.73096727213218</v>
      </c>
      <c r="M55" s="85">
        <v>241000</v>
      </c>
      <c r="N55" s="85">
        <v>233000</v>
      </c>
      <c r="O55" s="85">
        <v>15956260</v>
      </c>
      <c r="P55" s="85">
        <f t="shared" si="9"/>
        <v>28.436336482031098</v>
      </c>
      <c r="Q55" s="85">
        <f t="shared" si="10"/>
        <v>28.436336482031098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11"/>
        <v>740953.46545334498</v>
      </c>
      <c r="AA55" s="85">
        <f t="shared" si="12"/>
        <v>740953.46545334498</v>
      </c>
      <c r="AB55" s="223">
        <f t="shared" si="1"/>
        <v>0</v>
      </c>
      <c r="AC55" s="223">
        <f t="shared" si="2"/>
        <v>296381386181337.81</v>
      </c>
      <c r="AD55" s="222">
        <f t="shared" si="0"/>
        <v>360456029575013</v>
      </c>
      <c r="AE55" s="221">
        <f t="shared" si="3"/>
        <v>1216.1898364105491</v>
      </c>
      <c r="AF55" s="98">
        <f t="shared" si="13"/>
        <v>-1.6068259726131007E-2</v>
      </c>
      <c r="AG55" s="84">
        <f t="shared" si="4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 ht="13.5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5"/>
        <v>0.22650206754982699</v>
      </c>
      <c r="G56" s="85">
        <f t="shared" si="6"/>
        <v>0.22650206754982699</v>
      </c>
      <c r="H56" s="84">
        <v>319000</v>
      </c>
      <c r="I56" s="84">
        <v>322500</v>
      </c>
      <c r="J56" s="88">
        <v>122666424</v>
      </c>
      <c r="K56" s="84">
        <f t="shared" si="7"/>
        <v>2.73096727213218</v>
      </c>
      <c r="L56" s="84">
        <f t="shared" si="8"/>
        <v>2.73096727213218</v>
      </c>
      <c r="M56" s="85">
        <v>233000</v>
      </c>
      <c r="N56" s="85">
        <v>240600</v>
      </c>
      <c r="O56" s="85">
        <v>15956260</v>
      </c>
      <c r="P56" s="85">
        <f t="shared" si="9"/>
        <v>28.436336482031098</v>
      </c>
      <c r="Q56" s="85">
        <f t="shared" si="10"/>
        <v>28.436336482031098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11"/>
        <v>740953.46545334498</v>
      </c>
      <c r="AA56" s="85">
        <f t="shared" si="12"/>
        <v>740953.46545334498</v>
      </c>
      <c r="AB56" s="223">
        <f t="shared" si="1"/>
        <v>0</v>
      </c>
      <c r="AC56" s="223">
        <f t="shared" si="2"/>
        <v>296381386181337.81</v>
      </c>
      <c r="AD56" s="222">
        <f t="shared" si="0"/>
        <v>365745763678915.37</v>
      </c>
      <c r="AE56" s="221">
        <f t="shared" si="3"/>
        <v>1234.0375635301798</v>
      </c>
      <c r="AF56" s="98">
        <f t="shared" si="13"/>
        <v>1.4675116158104313E-2</v>
      </c>
      <c r="AG56" s="84">
        <f t="shared" si="4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 ht="13.5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5"/>
        <v>0.22650206754982699</v>
      </c>
      <c r="G57" s="85">
        <f t="shared" si="6"/>
        <v>0.22650206754982699</v>
      </c>
      <c r="H57" s="84">
        <v>322500</v>
      </c>
      <c r="I57" s="84">
        <v>311500</v>
      </c>
      <c r="J57" s="88">
        <v>122666424</v>
      </c>
      <c r="K57" s="84">
        <f t="shared" si="7"/>
        <v>2.73096727213218</v>
      </c>
      <c r="L57" s="84">
        <f t="shared" si="8"/>
        <v>2.73096727213218</v>
      </c>
      <c r="M57" s="85">
        <v>240600</v>
      </c>
      <c r="N57" s="85">
        <v>241000</v>
      </c>
      <c r="O57" s="85">
        <v>15956260</v>
      </c>
      <c r="P57" s="85">
        <f t="shared" si="9"/>
        <v>28.436336482031098</v>
      </c>
      <c r="Q57" s="85">
        <f t="shared" si="10"/>
        <v>28.436336482031098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11"/>
        <v>740953.46545334498</v>
      </c>
      <c r="AA57" s="85">
        <f t="shared" si="12"/>
        <v>740953.46545334498</v>
      </c>
      <c r="AB57" s="223">
        <f t="shared" si="1"/>
        <v>0</v>
      </c>
      <c r="AC57" s="223">
        <f t="shared" si="2"/>
        <v>296381386181337.81</v>
      </c>
      <c r="AD57" s="222">
        <f t="shared" si="0"/>
        <v>362038722183233.62</v>
      </c>
      <c r="AE57" s="221">
        <f t="shared" si="3"/>
        <v>1221.5298904153315</v>
      </c>
      <c r="AF57" s="98">
        <f t="shared" si="13"/>
        <v>-1.0135569195371938E-2</v>
      </c>
      <c r="AG57" s="84">
        <f t="shared" si="4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 ht="13.5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5"/>
        <v>0.22650206754982699</v>
      </c>
      <c r="G58" s="85">
        <f t="shared" si="6"/>
        <v>0.22650206754982699</v>
      </c>
      <c r="H58" s="84">
        <v>311500</v>
      </c>
      <c r="I58" s="84">
        <v>310500</v>
      </c>
      <c r="J58" s="88">
        <v>122666424</v>
      </c>
      <c r="K58" s="84">
        <f t="shared" si="7"/>
        <v>2.73096727213218</v>
      </c>
      <c r="L58" s="84">
        <f t="shared" si="8"/>
        <v>2.73096727213218</v>
      </c>
      <c r="M58" s="85">
        <v>241000</v>
      </c>
      <c r="N58" s="85">
        <v>227900</v>
      </c>
      <c r="O58" s="85">
        <v>15956260</v>
      </c>
      <c r="P58" s="85">
        <f t="shared" si="9"/>
        <v>28.436336482031098</v>
      </c>
      <c r="Q58" s="85">
        <f t="shared" si="10"/>
        <v>28.436336482031098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11"/>
        <v>740953.46545334498</v>
      </c>
      <c r="AA58" s="85">
        <f t="shared" si="12"/>
        <v>740953.46545334498</v>
      </c>
      <c r="AB58" s="223">
        <f t="shared" si="1"/>
        <v>0</v>
      </c>
      <c r="AC58" s="223">
        <f t="shared" si="2"/>
        <v>296381386181337.81</v>
      </c>
      <c r="AD58" s="222">
        <f t="shared" si="0"/>
        <v>356806634945565.62</v>
      </c>
      <c r="AE58" s="221">
        <f t="shared" si="3"/>
        <v>1203.8766656123851</v>
      </c>
      <c r="AF58" s="98">
        <f t="shared" si="13"/>
        <v>-1.4451733798297917E-2</v>
      </c>
      <c r="AG58" s="84">
        <f t="shared" si="4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 ht="13.5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5"/>
        <v>0.22650206754982699</v>
      </c>
      <c r="G59" s="85">
        <f t="shared" si="6"/>
        <v>0.22650206754982699</v>
      </c>
      <c r="H59" s="84">
        <v>310500</v>
      </c>
      <c r="I59" s="84">
        <v>300000</v>
      </c>
      <c r="J59" s="88">
        <v>122666424</v>
      </c>
      <c r="K59" s="84">
        <f t="shared" si="7"/>
        <v>2.73096727213218</v>
      </c>
      <c r="L59" s="84">
        <f t="shared" si="8"/>
        <v>2.73096727213218</v>
      </c>
      <c r="M59" s="85">
        <v>227900</v>
      </c>
      <c r="N59" s="85">
        <v>201500</v>
      </c>
      <c r="O59" s="85">
        <v>15956260</v>
      </c>
      <c r="P59" s="85">
        <f t="shared" si="9"/>
        <v>28.436336482031098</v>
      </c>
      <c r="Q59" s="85">
        <f t="shared" si="10"/>
        <v>28.436336482031098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11"/>
        <v>740953.46545334498</v>
      </c>
      <c r="AA59" s="85">
        <f t="shared" si="12"/>
        <v>740953.46545334498</v>
      </c>
      <c r="AB59" s="223">
        <f t="shared" si="1"/>
        <v>0</v>
      </c>
      <c r="AC59" s="223">
        <f t="shared" si="2"/>
        <v>296381386181337.81</v>
      </c>
      <c r="AD59" s="222">
        <f t="shared" si="0"/>
        <v>338315263936341.19</v>
      </c>
      <c r="AE59" s="221">
        <f t="shared" si="3"/>
        <v>1141.486205646351</v>
      </c>
      <c r="AF59" s="98">
        <f t="shared" si="13"/>
        <v>-5.1824627678365591E-2</v>
      </c>
      <c r="AG59" s="84">
        <f t="shared" si="4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 ht="13.5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5"/>
        <v>0.22650206754982699</v>
      </c>
      <c r="G60" s="85">
        <f t="shared" si="6"/>
        <v>0.22650206754982699</v>
      </c>
      <c r="H60" s="84">
        <v>300000</v>
      </c>
      <c r="I60" s="84">
        <v>300000</v>
      </c>
      <c r="J60" s="88">
        <v>122666424</v>
      </c>
      <c r="K60" s="84">
        <f t="shared" si="7"/>
        <v>2.73096727213218</v>
      </c>
      <c r="L60" s="84">
        <f t="shared" si="8"/>
        <v>2.73096727213218</v>
      </c>
      <c r="M60" s="85">
        <v>201500</v>
      </c>
      <c r="N60" s="85">
        <v>208600</v>
      </c>
      <c r="O60" s="85">
        <v>15956260</v>
      </c>
      <c r="P60" s="85">
        <f t="shared" si="9"/>
        <v>28.436336482031098</v>
      </c>
      <c r="Q60" s="85">
        <f t="shared" si="10"/>
        <v>28.436336482031098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11"/>
        <v>740953.46545334498</v>
      </c>
      <c r="AA60" s="85">
        <f t="shared" si="12"/>
        <v>740953.46545334498</v>
      </c>
      <c r="AB60" s="223">
        <f t="shared" si="1"/>
        <v>0</v>
      </c>
      <c r="AC60" s="223">
        <f t="shared" si="2"/>
        <v>296381386181337.81</v>
      </c>
      <c r="AD60" s="222">
        <f t="shared" si="0"/>
        <v>342351035320081.31</v>
      </c>
      <c r="AE60" s="221">
        <f t="shared" si="3"/>
        <v>1155.1030236109953</v>
      </c>
      <c r="AF60" s="98">
        <f t="shared" si="13"/>
        <v>1.1929025420796857E-2</v>
      </c>
      <c r="AG60" s="84">
        <f t="shared" si="4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 ht="13.5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5"/>
        <v>0.22650206754982699</v>
      </c>
      <c r="G61" s="85">
        <f t="shared" si="6"/>
        <v>0.22650206754982699</v>
      </c>
      <c r="H61" s="84">
        <v>300000</v>
      </c>
      <c r="I61" s="84">
        <v>297000</v>
      </c>
      <c r="J61" s="88">
        <v>122666424</v>
      </c>
      <c r="K61" s="84">
        <f t="shared" si="7"/>
        <v>2.73096727213218</v>
      </c>
      <c r="L61" s="84">
        <f t="shared" si="8"/>
        <v>2.73096727213218</v>
      </c>
      <c r="M61" s="85">
        <v>208600</v>
      </c>
      <c r="N61" s="85">
        <v>213100</v>
      </c>
      <c r="O61" s="85">
        <v>15956260</v>
      </c>
      <c r="P61" s="85">
        <f t="shared" si="9"/>
        <v>28.436336482031098</v>
      </c>
      <c r="Q61" s="85">
        <f t="shared" si="10"/>
        <v>28.436336482031098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11"/>
        <v>740953.46545334498</v>
      </c>
      <c r="AA61" s="85">
        <f t="shared" si="12"/>
        <v>740953.46545334498</v>
      </c>
      <c r="AB61" s="223">
        <f t="shared" si="1"/>
        <v>0</v>
      </c>
      <c r="AC61" s="223">
        <f t="shared" si="2"/>
        <v>296381386181337.81</v>
      </c>
      <c r="AD61" s="222">
        <f t="shared" si="0"/>
        <v>342951663359630.25</v>
      </c>
      <c r="AE61" s="221">
        <f t="shared" si="3"/>
        <v>1157.1295612667084</v>
      </c>
      <c r="AF61" s="98">
        <f t="shared" si="13"/>
        <v>1.7544215661196346E-3</v>
      </c>
      <c r="AG61" s="84">
        <f t="shared" si="4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 ht="13.5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5"/>
        <v>0.22650206754982699</v>
      </c>
      <c r="G62" s="85">
        <f t="shared" si="6"/>
        <v>0.22650206754982699</v>
      </c>
      <c r="H62" s="84">
        <v>297000</v>
      </c>
      <c r="I62" s="84">
        <v>289500</v>
      </c>
      <c r="J62" s="88">
        <v>122666424</v>
      </c>
      <c r="K62" s="84">
        <f t="shared" si="7"/>
        <v>2.73096727213218</v>
      </c>
      <c r="L62" s="84">
        <f t="shared" si="8"/>
        <v>2.73096727213218</v>
      </c>
      <c r="M62" s="85">
        <v>213100</v>
      </c>
      <c r="N62" s="85">
        <v>212000</v>
      </c>
      <c r="O62" s="85">
        <v>15956260</v>
      </c>
      <c r="P62" s="85">
        <f t="shared" si="9"/>
        <v>28.436336482031098</v>
      </c>
      <c r="Q62" s="85">
        <f t="shared" si="10"/>
        <v>28.436336482031098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11"/>
        <v>740953.46545334498</v>
      </c>
      <c r="AA62" s="85">
        <f t="shared" si="12"/>
        <v>740953.46545334498</v>
      </c>
      <c r="AB62" s="223">
        <f t="shared" si="1"/>
        <v>0</v>
      </c>
      <c r="AC62" s="223">
        <f t="shared" si="2"/>
        <v>296381386181337.81</v>
      </c>
      <c r="AD62" s="222">
        <f t="shared" si="0"/>
        <v>338078959497904.56</v>
      </c>
      <c r="AE62" s="221">
        <f t="shared" si="3"/>
        <v>1140.6889071335086</v>
      </c>
      <c r="AF62" s="98">
        <f t="shared" si="13"/>
        <v>-1.4208135962927306E-2</v>
      </c>
      <c r="AG62" s="84">
        <f t="shared" si="4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 ht="13.5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5"/>
        <v>0.22650206754982699</v>
      </c>
      <c r="G63" s="85">
        <f t="shared" si="6"/>
        <v>0.22650206754982699</v>
      </c>
      <c r="H63" s="84">
        <v>289500</v>
      </c>
      <c r="I63" s="84">
        <v>317000</v>
      </c>
      <c r="J63" s="88">
        <v>122666424</v>
      </c>
      <c r="K63" s="84">
        <f t="shared" si="7"/>
        <v>2.73096727213218</v>
      </c>
      <c r="L63" s="84">
        <f t="shared" si="8"/>
        <v>2.73096727213218</v>
      </c>
      <c r="M63" s="85">
        <v>212000</v>
      </c>
      <c r="N63" s="85">
        <v>221000</v>
      </c>
      <c r="O63" s="85">
        <v>15956260</v>
      </c>
      <c r="P63" s="85">
        <f t="shared" si="9"/>
        <v>28.436336482031098</v>
      </c>
      <c r="Q63" s="85">
        <f t="shared" si="10"/>
        <v>28.436336482031098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11"/>
        <v>740953.46545334498</v>
      </c>
      <c r="AA63" s="85">
        <f t="shared" si="12"/>
        <v>740953.46545334498</v>
      </c>
      <c r="AB63" s="223">
        <f t="shared" si="1"/>
        <v>0</v>
      </c>
      <c r="AC63" s="223">
        <f t="shared" si="2"/>
        <v>296381386181337.81</v>
      </c>
      <c r="AD63" s="222">
        <f t="shared" si="0"/>
        <v>351869399117488.5</v>
      </c>
      <c r="AE63" s="221">
        <f t="shared" si="3"/>
        <v>1187.2182786209148</v>
      </c>
      <c r="AF63" s="98">
        <f t="shared" si="13"/>
        <v>4.0790588210708668E-2</v>
      </c>
      <c r="AG63" s="84">
        <f t="shared" si="4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 ht="13.5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5"/>
        <v>0.22650206754982699</v>
      </c>
      <c r="G64" s="85">
        <f t="shared" si="6"/>
        <v>0.22650206754982699</v>
      </c>
      <c r="H64" s="84">
        <v>317000</v>
      </c>
      <c r="I64" s="84">
        <v>309500</v>
      </c>
      <c r="J64" s="88">
        <v>122666424</v>
      </c>
      <c r="K64" s="84">
        <f t="shared" si="7"/>
        <v>2.73096727213218</v>
      </c>
      <c r="L64" s="84">
        <f t="shared" si="8"/>
        <v>2.73096727213218</v>
      </c>
      <c r="M64" s="85">
        <v>221000</v>
      </c>
      <c r="N64" s="85">
        <v>224900</v>
      </c>
      <c r="O64" s="85">
        <v>15956260</v>
      </c>
      <c r="P64" s="85">
        <f t="shared" si="9"/>
        <v>28.436336482031098</v>
      </c>
      <c r="Q64" s="85">
        <f t="shared" si="10"/>
        <v>28.436336482031098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11"/>
        <v>740953.46545334498</v>
      </c>
      <c r="AA64" s="85">
        <f t="shared" si="12"/>
        <v>740953.46545334498</v>
      </c>
      <c r="AB64" s="223">
        <f t="shared" si="1"/>
        <v>0</v>
      </c>
      <c r="AC64" s="223">
        <f t="shared" si="2"/>
        <v>296381386181337.81</v>
      </c>
      <c r="AD64" s="222">
        <f t="shared" si="0"/>
        <v>351388209010099.19</v>
      </c>
      <c r="AE64" s="221">
        <f t="shared" si="3"/>
        <v>1185.59472825701</v>
      </c>
      <c r="AF64" s="98">
        <f t="shared" si="13"/>
        <v>-1.3675247367238167E-3</v>
      </c>
      <c r="AG64" s="84">
        <f t="shared" si="4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 ht="13.5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5"/>
        <v>0.22650206754982699</v>
      </c>
      <c r="G65" s="85">
        <f t="shared" si="6"/>
        <v>0.22650206754982699</v>
      </c>
      <c r="H65" s="84">
        <v>309500</v>
      </c>
      <c r="I65" s="84">
        <v>304000</v>
      </c>
      <c r="J65" s="88">
        <v>122666424</v>
      </c>
      <c r="K65" s="84">
        <f t="shared" si="7"/>
        <v>2.73096727213218</v>
      </c>
      <c r="L65" s="84">
        <f t="shared" si="8"/>
        <v>2.73096727213218</v>
      </c>
      <c r="M65" s="85">
        <v>224900</v>
      </c>
      <c r="N65" s="85">
        <v>224000</v>
      </c>
      <c r="O65" s="85">
        <v>15956260</v>
      </c>
      <c r="P65" s="85">
        <f t="shared" si="9"/>
        <v>28.436336482031098</v>
      </c>
      <c r="Q65" s="85">
        <f t="shared" si="10"/>
        <v>28.436336482031098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11"/>
        <v>740953.46545334498</v>
      </c>
      <c r="AA65" s="85">
        <f t="shared" si="12"/>
        <v>740953.46545334498</v>
      </c>
      <c r="AB65" s="223">
        <f t="shared" si="1"/>
        <v>0</v>
      </c>
      <c r="AC65" s="223">
        <f t="shared" si="2"/>
        <v>296381386181337.81</v>
      </c>
      <c r="AD65" s="222">
        <f t="shared" si="0"/>
        <v>348148642832805.62</v>
      </c>
      <c r="AE65" s="221">
        <f t="shared" si="3"/>
        <v>1174.6643313821151</v>
      </c>
      <c r="AF65" s="98">
        <f t="shared" si="13"/>
        <v>-9.2193366032963103E-3</v>
      </c>
      <c r="AG65" s="84">
        <f t="shared" si="4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 ht="13.5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5"/>
        <v>0.22650206754982699</v>
      </c>
      <c r="G66" s="85">
        <f t="shared" si="6"/>
        <v>0.22650206754982699</v>
      </c>
      <c r="H66" s="84">
        <v>304000</v>
      </c>
      <c r="I66" s="84">
        <v>299000</v>
      </c>
      <c r="J66" s="88">
        <v>122666424</v>
      </c>
      <c r="K66" s="84">
        <f t="shared" si="7"/>
        <v>2.73096727213218</v>
      </c>
      <c r="L66" s="84">
        <f t="shared" si="8"/>
        <v>2.73096727213218</v>
      </c>
      <c r="M66" s="85">
        <v>224000</v>
      </c>
      <c r="N66" s="85">
        <v>237300</v>
      </c>
      <c r="O66" s="85">
        <v>15956260</v>
      </c>
      <c r="P66" s="85">
        <f t="shared" si="9"/>
        <v>28.436336482031098</v>
      </c>
      <c r="Q66" s="85">
        <f t="shared" si="10"/>
        <v>28.436336482031098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11"/>
        <v>740953.46545334498</v>
      </c>
      <c r="AA66" s="85">
        <f t="shared" si="12"/>
        <v>740953.46545334498</v>
      </c>
      <c r="AB66" s="223">
        <f t="shared" si="1"/>
        <v>0</v>
      </c>
      <c r="AC66" s="223">
        <f t="shared" si="2"/>
        <v>296381386181337.81</v>
      </c>
      <c r="AD66" s="222">
        <f t="shared" si="0"/>
        <v>351897686745190.75</v>
      </c>
      <c r="AE66" s="221">
        <f t="shared" si="3"/>
        <v>1187.3137219551497</v>
      </c>
      <c r="AF66" s="98">
        <f t="shared" si="13"/>
        <v>1.0768515085625655E-2</v>
      </c>
      <c r="AG66" s="84">
        <f t="shared" si="4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 ht="13.5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5"/>
        <v>0.22650206754982699</v>
      </c>
      <c r="G67" s="85">
        <f t="shared" si="6"/>
        <v>0.22650206754982699</v>
      </c>
      <c r="H67" s="84">
        <v>299000</v>
      </c>
      <c r="I67" s="84">
        <v>294000</v>
      </c>
      <c r="J67" s="88">
        <v>122666424</v>
      </c>
      <c r="K67" s="84">
        <f t="shared" si="7"/>
        <v>2.73096727213218</v>
      </c>
      <c r="L67" s="84">
        <f t="shared" si="8"/>
        <v>2.73096727213218</v>
      </c>
      <c r="M67" s="85">
        <v>237300</v>
      </c>
      <c r="N67" s="85">
        <v>241600</v>
      </c>
      <c r="O67" s="85">
        <v>15956260</v>
      </c>
      <c r="P67" s="85">
        <f t="shared" si="9"/>
        <v>28.436336482031098</v>
      </c>
      <c r="Q67" s="85">
        <f t="shared" si="10"/>
        <v>28.436336482031098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11"/>
        <v>740953.46545334498</v>
      </c>
      <c r="AA67" s="85">
        <f t="shared" si="12"/>
        <v>740953.46545334498</v>
      </c>
      <c r="AB67" s="223">
        <f t="shared" si="1"/>
        <v>0</v>
      </c>
      <c r="AC67" s="223">
        <f t="shared" si="2"/>
        <v>296381386181337.81</v>
      </c>
      <c r="AD67" s="222">
        <f t="shared" ref="AD67:AD130" si="17">D67*E67*G67+I67*J67*L67+N67*O67*Q67+X67*Y67*AA67</f>
        <v>350428980005260.37</v>
      </c>
      <c r="AE67" s="221">
        <f t="shared" si="3"/>
        <v>1182.3582598093867</v>
      </c>
      <c r="AF67" s="98">
        <f t="shared" si="13"/>
        <v>-4.1736754609412426E-3</v>
      </c>
      <c r="AG67" s="84">
        <f t="shared" si="4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 ht="13.5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5"/>
        <v>0.22650206754982699</v>
      </c>
      <c r="G68" s="85">
        <f t="shared" si="6"/>
        <v>0.22650206754982699</v>
      </c>
      <c r="H68" s="84">
        <v>294000</v>
      </c>
      <c r="I68" s="84">
        <v>295000</v>
      </c>
      <c r="J68" s="88">
        <v>122666424</v>
      </c>
      <c r="K68" s="84">
        <f t="shared" si="7"/>
        <v>2.73096727213218</v>
      </c>
      <c r="L68" s="84">
        <f t="shared" si="8"/>
        <v>2.73096727213218</v>
      </c>
      <c r="M68" s="85">
        <v>241600</v>
      </c>
      <c r="N68" s="85">
        <v>240400</v>
      </c>
      <c r="O68" s="85">
        <v>15956260</v>
      </c>
      <c r="P68" s="85">
        <f t="shared" si="9"/>
        <v>28.436336482031098</v>
      </c>
      <c r="Q68" s="85">
        <f t="shared" si="10"/>
        <v>28.436336482031098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11"/>
        <v>740953.46545334498</v>
      </c>
      <c r="AA68" s="85">
        <f t="shared" si="12"/>
        <v>740953.46545334498</v>
      </c>
      <c r="AB68" s="223">
        <f t="shared" ref="AB68:AB131" si="18">IF(AD67&lt;&gt;(C68*E68*F68+H68*J68*K68+M68*O68*P68+W68*Y68*Z68),1,0)</f>
        <v>0</v>
      </c>
      <c r="AC68" s="223">
        <f t="shared" ref="AC68:AC131" si="19">IF(AND(AB68=0,B68="N"),AC67,AC67*(C68*E68*G68+H68*J68*L68+M68*O68*Q68+W68*Y68*AA68)/AD67)</f>
        <v>296381386181337.81</v>
      </c>
      <c r="AD68" s="222">
        <f t="shared" si="17"/>
        <v>352865755277187.25</v>
      </c>
      <c r="AE68" s="221">
        <f t="shared" ref="AE68:AE131" si="20">AD68/AC68*1000</f>
        <v>1190.5800152418819</v>
      </c>
      <c r="AF68" s="98">
        <f t="shared" si="13"/>
        <v>6.9536922200050385E-3</v>
      </c>
      <c r="AG68" s="84">
        <f t="shared" ref="AG68:AG131" si="21">(D68-C68)/C68</f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 ht="13.5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22">G68</f>
        <v>0.22650206754982699</v>
      </c>
      <c r="G69" s="85">
        <f t="shared" ref="G69:G132" si="23">IF(B69="Y",ROUND(0.25*(C69*E69+H69*J69+M69*O69+W69*Y69)/(C69*E69),17),IF(AB69=0,F69,ROUND(D68*E68*G68/AD68*(C69*E69+H69*J69+M69*O69+W69*Y69)/(C69*E69),17)))</f>
        <v>0.22650206754982699</v>
      </c>
      <c r="H69" s="84">
        <v>295000</v>
      </c>
      <c r="I69" s="84">
        <v>292000</v>
      </c>
      <c r="J69" s="88">
        <v>122666424</v>
      </c>
      <c r="K69" s="84">
        <f t="shared" ref="K69:K132" si="24">L68</f>
        <v>2.73096727213218</v>
      </c>
      <c r="L69" s="84">
        <f t="shared" ref="L69:L132" si="25">IF(B69="Y",ROUND(0.25*(C69*E69+H69*J69+M69*O69+W69*Y69)/(H69*J69),17),IF(AB69=0,K69,ROUND(I68*J68*L68/AD68*(C69*E69+H69*J69+M69*O69+W69*Y69)/(H69*J69),17)))</f>
        <v>2.73096727213218</v>
      </c>
      <c r="M69" s="85">
        <v>240400</v>
      </c>
      <c r="N69" s="85">
        <v>241600</v>
      </c>
      <c r="O69" s="85">
        <v>15956260</v>
      </c>
      <c r="P69" s="85">
        <f t="shared" ref="P69:P132" si="26">Q68</f>
        <v>28.436336482031098</v>
      </c>
      <c r="Q69" s="85">
        <f t="shared" ref="Q69:Q132" si="27">IF(B69="Y",ROUND(0.25*(C69*E69+H69*J69+M69*O69+W69*Y69)/(M69*O69),17),IF(AB69=0,P69,ROUND(N68*O68*Q68/AD68*(C69*E69+H69*J69+M69*O69+W69*Y69)/(M69*O69),17)))</f>
        <v>28.436336482031098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8">AA68</f>
        <v>740953.46545334498</v>
      </c>
      <c r="AA69" s="85">
        <f t="shared" ref="AA69:AA132" si="29">IF(B69="Y",ROUND(0.25*(C69*E69+H69*J69+M69*O69+W69*Y69)/(W69*Y69),17),IF(AB69=0,Z69,ROUND(X68*Y68*AA68/AD68*(C69*E69+H69*J69+M69*O69+W69*Y69)/(W69*Y69),17)))</f>
        <v>740953.46545334498</v>
      </c>
      <c r="AB69" s="223">
        <f t="shared" si="18"/>
        <v>0</v>
      </c>
      <c r="AC69" s="223">
        <f t="shared" si="19"/>
        <v>296381386181337.81</v>
      </c>
      <c r="AD69" s="222">
        <f t="shared" si="17"/>
        <v>351910889695492.5</v>
      </c>
      <c r="AE69" s="221">
        <f t="shared" si="20"/>
        <v>1187.3582691194365</v>
      </c>
      <c r="AF69" s="98">
        <f t="shared" ref="AF69:AF132" si="30">(AE69-AE68)/AE68</f>
        <v>-2.7060307423276363E-3</v>
      </c>
      <c r="AG69" s="84">
        <f t="shared" si="21"/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 ht="13.5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22"/>
        <v>0.22650206754982699</v>
      </c>
      <c r="G70" s="85">
        <f t="shared" si="23"/>
        <v>0.22650206754982699</v>
      </c>
      <c r="H70" s="84">
        <v>292000</v>
      </c>
      <c r="I70" s="84">
        <v>306000</v>
      </c>
      <c r="J70" s="88">
        <v>122666424</v>
      </c>
      <c r="K70" s="84">
        <f t="shared" si="24"/>
        <v>2.73096727213218</v>
      </c>
      <c r="L70" s="84">
        <f t="shared" si="25"/>
        <v>2.73096727213218</v>
      </c>
      <c r="M70" s="85">
        <v>241600</v>
      </c>
      <c r="N70" s="85">
        <v>255100</v>
      </c>
      <c r="O70" s="85">
        <v>15956260</v>
      </c>
      <c r="P70" s="85">
        <f t="shared" si="26"/>
        <v>28.436336482031098</v>
      </c>
      <c r="Q70" s="85">
        <f t="shared" si="27"/>
        <v>28.436336482031098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8"/>
        <v>740953.46545334498</v>
      </c>
      <c r="AA70" s="85">
        <f t="shared" si="29"/>
        <v>740953.46545334498</v>
      </c>
      <c r="AB70" s="223">
        <f t="shared" si="18"/>
        <v>0</v>
      </c>
      <c r="AC70" s="223">
        <f t="shared" si="19"/>
        <v>296381386181337.81</v>
      </c>
      <c r="AD70" s="222">
        <f t="shared" si="17"/>
        <v>363889511107409.69</v>
      </c>
      <c r="AE70" s="221">
        <f t="shared" si="20"/>
        <v>1227.7745097148838</v>
      </c>
      <c r="AF70" s="98">
        <f t="shared" si="30"/>
        <v>3.4038791531237365E-2</v>
      </c>
      <c r="AG70" s="84">
        <f t="shared" si="21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 ht="13.5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22"/>
        <v>0.22650206754982699</v>
      </c>
      <c r="G71" s="85">
        <f t="shared" si="23"/>
        <v>0.22650206754982699</v>
      </c>
      <c r="H71" s="84">
        <v>306000</v>
      </c>
      <c r="I71" s="84">
        <v>303000</v>
      </c>
      <c r="J71" s="88">
        <v>122666424</v>
      </c>
      <c r="K71" s="84">
        <f t="shared" si="24"/>
        <v>2.73096727213218</v>
      </c>
      <c r="L71" s="84">
        <f t="shared" si="25"/>
        <v>2.73096727213218</v>
      </c>
      <c r="M71" s="85">
        <v>255100</v>
      </c>
      <c r="N71" s="85">
        <v>260200</v>
      </c>
      <c r="O71" s="85">
        <v>15956260</v>
      </c>
      <c r="P71" s="85">
        <f t="shared" si="26"/>
        <v>28.436336482031098</v>
      </c>
      <c r="Q71" s="85">
        <f t="shared" si="27"/>
        <v>28.436336482031098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8"/>
        <v>740953.46545334498</v>
      </c>
      <c r="AA71" s="85">
        <f t="shared" si="29"/>
        <v>740953.46545334498</v>
      </c>
      <c r="AB71" s="223">
        <f t="shared" si="18"/>
        <v>0</v>
      </c>
      <c r="AC71" s="223">
        <f t="shared" si="19"/>
        <v>296381386181337.81</v>
      </c>
      <c r="AD71" s="222">
        <f t="shared" si="17"/>
        <v>364733301887635</v>
      </c>
      <c r="AE71" s="221">
        <f t="shared" si="20"/>
        <v>1230.6214860081557</v>
      </c>
      <c r="AF71" s="98">
        <f t="shared" si="30"/>
        <v>2.318810392905915E-3</v>
      </c>
      <c r="AG71" s="84">
        <f t="shared" si="21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 ht="13.5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22"/>
        <v>0.22650206754982699</v>
      </c>
      <c r="G72" s="85">
        <f t="shared" si="23"/>
        <v>0.22650206754982699</v>
      </c>
      <c r="H72" s="84">
        <v>303000</v>
      </c>
      <c r="I72" s="84">
        <v>298000</v>
      </c>
      <c r="J72" s="88">
        <v>122666424</v>
      </c>
      <c r="K72" s="84">
        <f t="shared" si="24"/>
        <v>2.73096727213218</v>
      </c>
      <c r="L72" s="84">
        <f t="shared" si="25"/>
        <v>2.73096727213218</v>
      </c>
      <c r="M72" s="85">
        <v>260200</v>
      </c>
      <c r="N72" s="85">
        <v>256500</v>
      </c>
      <c r="O72" s="85">
        <v>15956260</v>
      </c>
      <c r="P72" s="85">
        <f t="shared" si="26"/>
        <v>28.436336482031098</v>
      </c>
      <c r="Q72" s="85">
        <f t="shared" si="27"/>
        <v>28.436336482031098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8"/>
        <v>740953.46545334498</v>
      </c>
      <c r="AA72" s="85">
        <f t="shared" si="29"/>
        <v>740953.46545334498</v>
      </c>
      <c r="AB72" s="223">
        <f t="shared" si="18"/>
        <v>0</v>
      </c>
      <c r="AC72" s="223">
        <f t="shared" si="19"/>
        <v>296381386181337.81</v>
      </c>
      <c r="AD72" s="222">
        <f t="shared" si="17"/>
        <v>361350403094718.37</v>
      </c>
      <c r="AE72" s="221">
        <f t="shared" si="20"/>
        <v>1219.2074804374859</v>
      </c>
      <c r="AF72" s="98">
        <f t="shared" si="30"/>
        <v>-9.2749929206048104E-3</v>
      </c>
      <c r="AG72" s="84">
        <f t="shared" si="21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 ht="13.5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22"/>
        <v>0.22650206754982699</v>
      </c>
      <c r="G73" s="85">
        <f t="shared" si="23"/>
        <v>0.22650206754982699</v>
      </c>
      <c r="H73" s="84">
        <v>298000</v>
      </c>
      <c r="I73" s="84">
        <v>298500</v>
      </c>
      <c r="J73" s="88">
        <v>122666424</v>
      </c>
      <c r="K73" s="84">
        <f t="shared" si="24"/>
        <v>2.73096727213218</v>
      </c>
      <c r="L73" s="84">
        <f t="shared" si="25"/>
        <v>2.73096727213218</v>
      </c>
      <c r="M73" s="85">
        <v>256500</v>
      </c>
      <c r="N73" s="85">
        <v>232100</v>
      </c>
      <c r="O73" s="85">
        <v>15956260</v>
      </c>
      <c r="P73" s="85">
        <f t="shared" si="26"/>
        <v>28.436336482031098</v>
      </c>
      <c r="Q73" s="85">
        <f t="shared" si="27"/>
        <v>28.436336482031098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8"/>
        <v>740953.46545334498</v>
      </c>
      <c r="AA73" s="85">
        <f t="shared" si="29"/>
        <v>740953.46545334498</v>
      </c>
      <c r="AB73" s="223">
        <f t="shared" si="18"/>
        <v>0</v>
      </c>
      <c r="AC73" s="223">
        <f t="shared" si="19"/>
        <v>296381386181337.81</v>
      </c>
      <c r="AD73" s="222">
        <f t="shared" si="17"/>
        <v>350650263821884</v>
      </c>
      <c r="AE73" s="221">
        <f t="shared" si="20"/>
        <v>1183.1048782778225</v>
      </c>
      <c r="AF73" s="98">
        <f t="shared" si="30"/>
        <v>-2.9611532687372204E-2</v>
      </c>
      <c r="AG73" s="84">
        <f t="shared" si="21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 ht="13.5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22"/>
        <v>0.22650206754982699</v>
      </c>
      <c r="G74" s="85">
        <f t="shared" si="23"/>
        <v>0.22650206754982699</v>
      </c>
      <c r="H74" s="84">
        <v>298500</v>
      </c>
      <c r="I74" s="84">
        <v>290000</v>
      </c>
      <c r="J74" s="88">
        <v>122666424</v>
      </c>
      <c r="K74" s="84">
        <f t="shared" si="24"/>
        <v>2.73096727213218</v>
      </c>
      <c r="L74" s="84">
        <f t="shared" si="25"/>
        <v>2.73096727213218</v>
      </c>
      <c r="M74" s="85">
        <v>232100</v>
      </c>
      <c r="N74" s="85">
        <v>236000</v>
      </c>
      <c r="O74" s="85">
        <v>15956260</v>
      </c>
      <c r="P74" s="85">
        <f t="shared" si="26"/>
        <v>28.436336482031098</v>
      </c>
      <c r="Q74" s="85">
        <f t="shared" si="27"/>
        <v>28.436336482031098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8"/>
        <v>740953.46545334498</v>
      </c>
      <c r="AA74" s="85">
        <f t="shared" si="29"/>
        <v>740953.46545334498</v>
      </c>
      <c r="AB74" s="223">
        <f t="shared" si="18"/>
        <v>0</v>
      </c>
      <c r="AC74" s="223">
        <f t="shared" si="19"/>
        <v>296381386181337.81</v>
      </c>
      <c r="AD74" s="222">
        <f t="shared" si="17"/>
        <v>350735549721591.87</v>
      </c>
      <c r="AE74" s="221">
        <f t="shared" si="20"/>
        <v>1183.3926355516742</v>
      </c>
      <c r="AF74" s="98">
        <f t="shared" si="30"/>
        <v>2.4322211761184759E-4</v>
      </c>
      <c r="AG74" s="84">
        <f t="shared" si="21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 ht="13.5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22"/>
        <v>0.22650206754982699</v>
      </c>
      <c r="G75" s="85">
        <f t="shared" si="23"/>
        <v>0.22650206754982699</v>
      </c>
      <c r="H75" s="84">
        <v>290000</v>
      </c>
      <c r="I75" s="84">
        <v>295500</v>
      </c>
      <c r="J75" s="88">
        <v>122666424</v>
      </c>
      <c r="K75" s="84">
        <f t="shared" si="24"/>
        <v>2.73096727213218</v>
      </c>
      <c r="L75" s="84">
        <f t="shared" si="25"/>
        <v>2.73096727213218</v>
      </c>
      <c r="M75" s="85">
        <v>236000</v>
      </c>
      <c r="N75" s="85">
        <v>227300</v>
      </c>
      <c r="O75" s="85">
        <v>15956260</v>
      </c>
      <c r="P75" s="85">
        <f t="shared" si="26"/>
        <v>28.436336482031098</v>
      </c>
      <c r="Q75" s="85">
        <f t="shared" si="27"/>
        <v>28.436336482031098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8"/>
        <v>740953.46545334498</v>
      </c>
      <c r="AA75" s="85">
        <f t="shared" si="29"/>
        <v>740953.46545334498</v>
      </c>
      <c r="AB75" s="223">
        <f t="shared" si="18"/>
        <v>0</v>
      </c>
      <c r="AC75" s="223">
        <f t="shared" si="19"/>
        <v>296381386181337.81</v>
      </c>
      <c r="AD75" s="222">
        <f t="shared" si="17"/>
        <v>349415676502324.37</v>
      </c>
      <c r="AE75" s="221">
        <f t="shared" si="20"/>
        <v>1178.9393423261004</v>
      </c>
      <c r="AF75" s="98">
        <f t="shared" si="30"/>
        <v>-3.7631577988465163E-3</v>
      </c>
      <c r="AG75" s="84">
        <f t="shared" si="21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 ht="13.5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22"/>
        <v>0.22650206754982699</v>
      </c>
      <c r="G76" s="85">
        <f t="shared" si="23"/>
        <v>0.235790966154312</v>
      </c>
      <c r="H76" s="84">
        <v>295500</v>
      </c>
      <c r="I76" s="84">
        <v>290000</v>
      </c>
      <c r="J76" s="88">
        <v>125108377</v>
      </c>
      <c r="K76" s="84">
        <f t="shared" si="24"/>
        <v>2.73096727213218</v>
      </c>
      <c r="L76" s="84">
        <f t="shared" si="25"/>
        <v>2.78747384815538</v>
      </c>
      <c r="M76" s="85">
        <v>227300</v>
      </c>
      <c r="N76" s="85">
        <v>234100</v>
      </c>
      <c r="O76" s="85">
        <v>15956260</v>
      </c>
      <c r="P76" s="85">
        <f t="shared" si="26"/>
        <v>28.436336482031098</v>
      </c>
      <c r="Q76" s="85">
        <f t="shared" si="27"/>
        <v>29.6025167695752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8"/>
        <v>740953.46545334498</v>
      </c>
      <c r="AA76" s="85">
        <f t="shared" si="29"/>
        <v>771340.12675710395</v>
      </c>
      <c r="AB76" s="223">
        <f t="shared" si="18"/>
        <v>1</v>
      </c>
      <c r="AC76" s="223">
        <f t="shared" si="19"/>
        <v>308536050702841.25</v>
      </c>
      <c r="AD76" s="222">
        <f t="shared" si="17"/>
        <v>364494285220056.75</v>
      </c>
      <c r="AE76" s="221">
        <f t="shared" si="20"/>
        <v>1181.3669241884161</v>
      </c>
      <c r="AF76" s="98">
        <f t="shared" si="30"/>
        <v>2.0591236335586113E-3</v>
      </c>
      <c r="AG76" s="84">
        <f t="shared" si="21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 ht="13.5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22"/>
        <v>0.235790966154312</v>
      </c>
      <c r="G77" s="85">
        <f t="shared" si="23"/>
        <v>0.235790966154312</v>
      </c>
      <c r="H77" s="84">
        <v>290000</v>
      </c>
      <c r="I77" s="84">
        <v>284500</v>
      </c>
      <c r="J77" s="88">
        <v>125108377</v>
      </c>
      <c r="K77" s="84">
        <f t="shared" si="24"/>
        <v>2.78747384815538</v>
      </c>
      <c r="L77" s="84">
        <f t="shared" si="25"/>
        <v>2.78747384815538</v>
      </c>
      <c r="M77" s="85">
        <v>234100</v>
      </c>
      <c r="N77" s="85">
        <v>233500</v>
      </c>
      <c r="O77" s="85">
        <v>15956260</v>
      </c>
      <c r="P77" s="85">
        <f t="shared" si="26"/>
        <v>29.6025167695752</v>
      </c>
      <c r="Q77" s="85">
        <f t="shared" si="27"/>
        <v>29.6025167695752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8"/>
        <v>771340.12675710395</v>
      </c>
      <c r="AA77" s="85">
        <f t="shared" si="29"/>
        <v>771340.12675710395</v>
      </c>
      <c r="AB77" s="223">
        <f t="shared" si="18"/>
        <v>0</v>
      </c>
      <c r="AC77" s="223">
        <f t="shared" si="19"/>
        <v>308536050702841.25</v>
      </c>
      <c r="AD77" s="222">
        <f t="shared" si="17"/>
        <v>364381622044457.5</v>
      </c>
      <c r="AE77" s="221">
        <f t="shared" si="20"/>
        <v>1181.0017701801808</v>
      </c>
      <c r="AF77" s="98">
        <f t="shared" si="30"/>
        <v>-3.0909449110078845E-4</v>
      </c>
      <c r="AG77" s="84">
        <f t="shared" si="21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 ht="13.5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22"/>
        <v>0.235790966154312</v>
      </c>
      <c r="G78" s="85">
        <f t="shared" si="23"/>
        <v>0.235790966154312</v>
      </c>
      <c r="H78" s="84">
        <v>284500</v>
      </c>
      <c r="I78" s="84">
        <v>266500</v>
      </c>
      <c r="J78" s="88">
        <v>125108377</v>
      </c>
      <c r="K78" s="84">
        <f t="shared" si="24"/>
        <v>2.78747384815538</v>
      </c>
      <c r="L78" s="84">
        <f t="shared" si="25"/>
        <v>2.78747384815538</v>
      </c>
      <c r="M78" s="85">
        <v>233500</v>
      </c>
      <c r="N78" s="85">
        <v>223200</v>
      </c>
      <c r="O78" s="85">
        <v>15956260</v>
      </c>
      <c r="P78" s="85">
        <f t="shared" si="26"/>
        <v>29.6025167695752</v>
      </c>
      <c r="Q78" s="85">
        <f t="shared" si="27"/>
        <v>29.6025167695752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8"/>
        <v>771340.12675710395</v>
      </c>
      <c r="AA78" s="85">
        <f t="shared" si="29"/>
        <v>771340.12675710395</v>
      </c>
      <c r="AB78" s="223">
        <f t="shared" si="18"/>
        <v>0</v>
      </c>
      <c r="AC78" s="223">
        <f t="shared" si="19"/>
        <v>308536050702841.25</v>
      </c>
      <c r="AD78" s="222">
        <f t="shared" si="17"/>
        <v>355388548600344.81</v>
      </c>
      <c r="AE78" s="221">
        <f t="shared" si="20"/>
        <v>1151.8542089028954</v>
      </c>
      <c r="AF78" s="98">
        <f t="shared" si="30"/>
        <v>-2.468037052377868E-2</v>
      </c>
      <c r="AG78" s="84">
        <f t="shared" si="21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 ht="13.5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22"/>
        <v>0.235790966154312</v>
      </c>
      <c r="G79" s="85">
        <f t="shared" si="23"/>
        <v>0.235790966154312</v>
      </c>
      <c r="H79" s="84">
        <v>266500</v>
      </c>
      <c r="I79" s="84">
        <v>269000</v>
      </c>
      <c r="J79" s="88">
        <v>125108377</v>
      </c>
      <c r="K79" s="84">
        <f t="shared" si="24"/>
        <v>2.78747384815538</v>
      </c>
      <c r="L79" s="84">
        <f t="shared" si="25"/>
        <v>2.78747384815538</v>
      </c>
      <c r="M79" s="85">
        <v>223200</v>
      </c>
      <c r="N79" s="85">
        <v>224200</v>
      </c>
      <c r="O79" s="85">
        <v>15956260</v>
      </c>
      <c r="P79" s="85">
        <f t="shared" si="26"/>
        <v>29.6025167695752</v>
      </c>
      <c r="Q79" s="85">
        <f t="shared" si="27"/>
        <v>29.6025167695752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8"/>
        <v>771340.12675710395</v>
      </c>
      <c r="AA79" s="85">
        <f t="shared" si="29"/>
        <v>771340.12675710395</v>
      </c>
      <c r="AB79" s="223">
        <f t="shared" si="18"/>
        <v>0</v>
      </c>
      <c r="AC79" s="223">
        <f t="shared" si="19"/>
        <v>308536050702841.25</v>
      </c>
      <c r="AD79" s="222">
        <f t="shared" si="17"/>
        <v>354976937100493.56</v>
      </c>
      <c r="AE79" s="221">
        <f t="shared" si="20"/>
        <v>1150.5201297931328</v>
      </c>
      <c r="AF79" s="98">
        <f t="shared" si="30"/>
        <v>-1.1582013586886467E-3</v>
      </c>
      <c r="AG79" s="84">
        <f t="shared" si="21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 ht="13.5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22"/>
        <v>0.235790966154312</v>
      </c>
      <c r="G80" s="85">
        <f t="shared" si="23"/>
        <v>0.235790966154312</v>
      </c>
      <c r="H80" s="84">
        <v>269000</v>
      </c>
      <c r="I80" s="84">
        <v>250500</v>
      </c>
      <c r="J80" s="88">
        <v>125108377</v>
      </c>
      <c r="K80" s="84">
        <f t="shared" si="24"/>
        <v>2.78747384815538</v>
      </c>
      <c r="L80" s="84">
        <f t="shared" si="25"/>
        <v>2.78747384815538</v>
      </c>
      <c r="M80" s="85">
        <v>224200</v>
      </c>
      <c r="N80" s="85">
        <v>214000</v>
      </c>
      <c r="O80" s="85">
        <v>15956260</v>
      </c>
      <c r="P80" s="85">
        <f t="shared" si="26"/>
        <v>29.6025167695752</v>
      </c>
      <c r="Q80" s="85">
        <f t="shared" si="27"/>
        <v>29.6025167695752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8"/>
        <v>771340.12675710395</v>
      </c>
      <c r="AA80" s="85">
        <f t="shared" si="29"/>
        <v>771340.12675710395</v>
      </c>
      <c r="AB80" s="223">
        <f t="shared" si="18"/>
        <v>0</v>
      </c>
      <c r="AC80" s="223">
        <f t="shared" si="19"/>
        <v>308536050702841.25</v>
      </c>
      <c r="AD80" s="222">
        <f t="shared" si="17"/>
        <v>344131204635966.25</v>
      </c>
      <c r="AE80" s="221">
        <f t="shared" si="20"/>
        <v>1115.3678925105824</v>
      </c>
      <c r="AF80" s="98">
        <f t="shared" si="30"/>
        <v>-3.0553343980927083E-2</v>
      </c>
      <c r="AG80" s="84">
        <f t="shared" si="21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 ht="13.5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22"/>
        <v>0.235790966154312</v>
      </c>
      <c r="G81" s="85">
        <f t="shared" si="23"/>
        <v>0.235790966154312</v>
      </c>
      <c r="H81" s="84">
        <v>250500</v>
      </c>
      <c r="I81" s="84">
        <v>248500</v>
      </c>
      <c r="J81" s="88">
        <v>125108377</v>
      </c>
      <c r="K81" s="84">
        <f t="shared" si="24"/>
        <v>2.78747384815538</v>
      </c>
      <c r="L81" s="84">
        <f t="shared" si="25"/>
        <v>2.78747384815538</v>
      </c>
      <c r="M81" s="85">
        <v>214000</v>
      </c>
      <c r="N81" s="85">
        <v>208900</v>
      </c>
      <c r="O81" s="85">
        <v>15956260</v>
      </c>
      <c r="P81" s="85">
        <f t="shared" si="26"/>
        <v>29.6025167695752</v>
      </c>
      <c r="Q81" s="85">
        <f t="shared" si="27"/>
        <v>29.6025167695752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8"/>
        <v>771340.12675710395</v>
      </c>
      <c r="AA81" s="85">
        <f t="shared" si="29"/>
        <v>771340.12675710395</v>
      </c>
      <c r="AB81" s="223">
        <f t="shared" si="18"/>
        <v>0</v>
      </c>
      <c r="AC81" s="223">
        <f t="shared" si="19"/>
        <v>308536050702841.25</v>
      </c>
      <c r="AD81" s="222">
        <f t="shared" si="17"/>
        <v>338845159128026.87</v>
      </c>
      <c r="AE81" s="221">
        <f t="shared" si="20"/>
        <v>1098.2352252067201</v>
      </c>
      <c r="AF81" s="98">
        <f t="shared" si="30"/>
        <v>-1.5360552709920967E-2</v>
      </c>
      <c r="AG81" s="84">
        <f t="shared" si="21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 ht="13.5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22"/>
        <v>0.235790966154312</v>
      </c>
      <c r="G82" s="85">
        <f t="shared" si="23"/>
        <v>0.235790966154312</v>
      </c>
      <c r="H82" s="84">
        <v>248500</v>
      </c>
      <c r="I82" s="84">
        <v>251000</v>
      </c>
      <c r="J82" s="88">
        <v>125108377</v>
      </c>
      <c r="K82" s="84">
        <f t="shared" si="24"/>
        <v>2.78747384815538</v>
      </c>
      <c r="L82" s="84">
        <f t="shared" si="25"/>
        <v>2.78747384815538</v>
      </c>
      <c r="M82" s="85">
        <v>208900</v>
      </c>
      <c r="N82" s="85">
        <v>215000</v>
      </c>
      <c r="O82" s="85">
        <v>15956260</v>
      </c>
      <c r="P82" s="85">
        <f t="shared" si="26"/>
        <v>29.6025167695752</v>
      </c>
      <c r="Q82" s="85">
        <f t="shared" si="27"/>
        <v>29.6025167695752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8"/>
        <v>771340.12675710395</v>
      </c>
      <c r="AA82" s="85">
        <f t="shared" si="29"/>
        <v>771340.12675710395</v>
      </c>
      <c r="AB82" s="223">
        <f t="shared" si="18"/>
        <v>0</v>
      </c>
      <c r="AC82" s="223">
        <f t="shared" si="19"/>
        <v>308536050702841.25</v>
      </c>
      <c r="AD82" s="222">
        <f t="shared" si="17"/>
        <v>342507490095125.44</v>
      </c>
      <c r="AE82" s="221">
        <f t="shared" si="20"/>
        <v>1110.105251282298</v>
      </c>
      <c r="AF82" s="98">
        <f t="shared" si="30"/>
        <v>1.0808272948396496E-2</v>
      </c>
      <c r="AG82" s="84">
        <f t="shared" si="21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 ht="13.5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22"/>
        <v>0.235790966154312</v>
      </c>
      <c r="G83" s="85">
        <f t="shared" si="23"/>
        <v>0.235790966154312</v>
      </c>
      <c r="H83" s="84">
        <v>251000</v>
      </c>
      <c r="I83" s="84">
        <v>257000</v>
      </c>
      <c r="J83" s="88">
        <v>125108377</v>
      </c>
      <c r="K83" s="84">
        <f t="shared" si="24"/>
        <v>2.78747384815538</v>
      </c>
      <c r="L83" s="84">
        <f t="shared" si="25"/>
        <v>2.78747384815538</v>
      </c>
      <c r="M83" s="85">
        <v>215000</v>
      </c>
      <c r="N83" s="85">
        <v>218700</v>
      </c>
      <c r="O83" s="85">
        <v>15956260</v>
      </c>
      <c r="P83" s="85">
        <f t="shared" si="26"/>
        <v>29.6025167695752</v>
      </c>
      <c r="Q83" s="85">
        <f t="shared" si="27"/>
        <v>29.6025167695752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8"/>
        <v>771340.12675710395</v>
      </c>
      <c r="AA83" s="85">
        <f t="shared" si="29"/>
        <v>771340.12675710395</v>
      </c>
      <c r="AB83" s="223">
        <f t="shared" si="18"/>
        <v>0</v>
      </c>
      <c r="AC83" s="223">
        <f t="shared" si="19"/>
        <v>308536050702841.25</v>
      </c>
      <c r="AD83" s="222">
        <f t="shared" si="17"/>
        <v>348981282915355.25</v>
      </c>
      <c r="AE83" s="221">
        <f t="shared" si="20"/>
        <v>1131.0875410519461</v>
      </c>
      <c r="AF83" s="98">
        <f t="shared" si="30"/>
        <v>1.8901171528925901E-2</v>
      </c>
      <c r="AG83" s="84">
        <f t="shared" si="21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 ht="13.5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22"/>
        <v>0.235790966154312</v>
      </c>
      <c r="G84" s="85">
        <f t="shared" si="23"/>
        <v>0.235790966154312</v>
      </c>
      <c r="H84" s="84">
        <v>257000</v>
      </c>
      <c r="I84" s="84">
        <v>276500</v>
      </c>
      <c r="J84" s="88">
        <v>125108377</v>
      </c>
      <c r="K84" s="84">
        <f t="shared" si="24"/>
        <v>2.78747384815538</v>
      </c>
      <c r="L84" s="84">
        <f t="shared" si="25"/>
        <v>2.78747384815538</v>
      </c>
      <c r="M84" s="85">
        <v>218700</v>
      </c>
      <c r="N84" s="85">
        <v>223000</v>
      </c>
      <c r="O84" s="85">
        <v>15956260</v>
      </c>
      <c r="P84" s="85">
        <f t="shared" si="26"/>
        <v>29.6025167695752</v>
      </c>
      <c r="Q84" s="85">
        <f t="shared" si="27"/>
        <v>29.6025167695752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8"/>
        <v>771340.12675710395</v>
      </c>
      <c r="AA84" s="85">
        <f t="shared" si="29"/>
        <v>771340.12675710395</v>
      </c>
      <c r="AB84" s="223">
        <f t="shared" si="18"/>
        <v>0</v>
      </c>
      <c r="AC84" s="223">
        <f t="shared" si="19"/>
        <v>308536050702841.25</v>
      </c>
      <c r="AD84" s="222">
        <f t="shared" si="17"/>
        <v>359114438930301.19</v>
      </c>
      <c r="AE84" s="221">
        <f t="shared" si="20"/>
        <v>1163.930238013493</v>
      </c>
      <c r="AF84" s="98">
        <f t="shared" si="30"/>
        <v>2.9036388227742408E-2</v>
      </c>
      <c r="AG84" s="84">
        <f t="shared" si="21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 ht="13.5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22"/>
        <v>0.235790966154312</v>
      </c>
      <c r="G85" s="85">
        <f t="shared" si="23"/>
        <v>0.235790966154312</v>
      </c>
      <c r="H85" s="84">
        <v>276500</v>
      </c>
      <c r="I85" s="84">
        <v>271000</v>
      </c>
      <c r="J85" s="88">
        <v>125108377</v>
      </c>
      <c r="K85" s="84">
        <f t="shared" si="24"/>
        <v>2.78747384815538</v>
      </c>
      <c r="L85" s="84">
        <f t="shared" si="25"/>
        <v>2.78747384815538</v>
      </c>
      <c r="M85" s="85">
        <v>223000</v>
      </c>
      <c r="N85" s="85">
        <v>216500</v>
      </c>
      <c r="O85" s="85">
        <v>15956260</v>
      </c>
      <c r="P85" s="85">
        <f t="shared" si="26"/>
        <v>29.6025167695752</v>
      </c>
      <c r="Q85" s="85">
        <f t="shared" si="27"/>
        <v>29.6025167695752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8"/>
        <v>771340.12675710395</v>
      </c>
      <c r="AA85" s="85">
        <f t="shared" si="29"/>
        <v>771340.12675710395</v>
      </c>
      <c r="AB85" s="223">
        <f t="shared" si="18"/>
        <v>0</v>
      </c>
      <c r="AC85" s="223">
        <f t="shared" si="19"/>
        <v>308536050702841.25</v>
      </c>
      <c r="AD85" s="222">
        <f t="shared" si="17"/>
        <v>354126143667908.5</v>
      </c>
      <c r="AE85" s="221">
        <f t="shared" si="20"/>
        <v>1147.7626127034866</v>
      </c>
      <c r="AF85" s="98">
        <f t="shared" si="30"/>
        <v>-1.3890544967368475E-2</v>
      </c>
      <c r="AG85" s="84">
        <f t="shared" si="21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 ht="13.5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22"/>
        <v>0.235790966154312</v>
      </c>
      <c r="G86" s="85">
        <f t="shared" si="23"/>
        <v>0.235790966154312</v>
      </c>
      <c r="H86" s="84">
        <v>271000</v>
      </c>
      <c r="I86" s="84">
        <v>259000</v>
      </c>
      <c r="J86" s="88">
        <v>125108377</v>
      </c>
      <c r="K86" s="84">
        <f t="shared" si="24"/>
        <v>2.78747384815538</v>
      </c>
      <c r="L86" s="84">
        <f t="shared" si="25"/>
        <v>2.78747384815538</v>
      </c>
      <c r="M86" s="85">
        <v>216500</v>
      </c>
      <c r="N86" s="85">
        <v>214700</v>
      </c>
      <c r="O86" s="85">
        <v>15956260</v>
      </c>
      <c r="P86" s="85">
        <f t="shared" si="26"/>
        <v>29.6025167695752</v>
      </c>
      <c r="Q86" s="85">
        <f t="shared" si="27"/>
        <v>29.6025167695752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8"/>
        <v>771340.12675710395</v>
      </c>
      <c r="AA86" s="85">
        <f t="shared" si="29"/>
        <v>771340.12675710395</v>
      </c>
      <c r="AB86" s="223">
        <f t="shared" si="18"/>
        <v>0</v>
      </c>
      <c r="AC86" s="223">
        <f t="shared" si="19"/>
        <v>308536050702841.25</v>
      </c>
      <c r="AD86" s="222">
        <f t="shared" si="17"/>
        <v>349091085901423.06</v>
      </c>
      <c r="AE86" s="221">
        <f t="shared" si="20"/>
        <v>1131.4434248646082</v>
      </c>
      <c r="AF86" s="98">
        <f t="shared" si="30"/>
        <v>-1.4218260516814997E-2</v>
      </c>
      <c r="AG86" s="84">
        <f t="shared" si="21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 ht="13.5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22"/>
        <v>0.235790966154312</v>
      </c>
      <c r="G87" s="85">
        <f t="shared" si="23"/>
        <v>0.235790966154312</v>
      </c>
      <c r="H87" s="84">
        <v>259000</v>
      </c>
      <c r="I87" s="84">
        <v>262000</v>
      </c>
      <c r="J87" s="88">
        <v>125108377</v>
      </c>
      <c r="K87" s="84">
        <f t="shared" si="24"/>
        <v>2.78747384815538</v>
      </c>
      <c r="L87" s="84">
        <f t="shared" si="25"/>
        <v>2.78747384815538</v>
      </c>
      <c r="M87" s="85">
        <v>214700</v>
      </c>
      <c r="N87" s="85">
        <v>207700</v>
      </c>
      <c r="O87" s="85">
        <v>15956260</v>
      </c>
      <c r="P87" s="85">
        <f t="shared" si="26"/>
        <v>29.6025167695752</v>
      </c>
      <c r="Q87" s="85">
        <f t="shared" si="27"/>
        <v>29.6025167695752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8"/>
        <v>771340.12675710395</v>
      </c>
      <c r="AA87" s="85">
        <f t="shared" si="29"/>
        <v>771340.12675710395</v>
      </c>
      <c r="AB87" s="223">
        <f t="shared" si="18"/>
        <v>0</v>
      </c>
      <c r="AC87" s="223">
        <f t="shared" si="19"/>
        <v>308536050702841.25</v>
      </c>
      <c r="AD87" s="222">
        <f t="shared" si="17"/>
        <v>346830876709033.12</v>
      </c>
      <c r="AE87" s="221">
        <f t="shared" si="20"/>
        <v>1124.1178329694592</v>
      </c>
      <c r="AF87" s="98">
        <f t="shared" si="30"/>
        <v>-6.4745543030802861E-3</v>
      </c>
      <c r="AG87" s="84">
        <f t="shared" si="21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 ht="13.5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22"/>
        <v>0.235790966154312</v>
      </c>
      <c r="G88" s="85">
        <f t="shared" si="23"/>
        <v>0.235790966154312</v>
      </c>
      <c r="H88" s="84">
        <v>262000</v>
      </c>
      <c r="I88" s="84">
        <v>250000</v>
      </c>
      <c r="J88" s="88">
        <v>125108377</v>
      </c>
      <c r="K88" s="84">
        <f t="shared" si="24"/>
        <v>2.78747384815538</v>
      </c>
      <c r="L88" s="84">
        <f t="shared" si="25"/>
        <v>2.78747384815538</v>
      </c>
      <c r="M88" s="85">
        <v>207700</v>
      </c>
      <c r="N88" s="85">
        <v>200200</v>
      </c>
      <c r="O88" s="85">
        <v>15956260</v>
      </c>
      <c r="P88" s="85">
        <f t="shared" si="26"/>
        <v>29.6025167695752</v>
      </c>
      <c r="Q88" s="85">
        <f t="shared" si="27"/>
        <v>29.6025167695752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8"/>
        <v>771340.12675710395</v>
      </c>
      <c r="AA88" s="85">
        <f t="shared" si="29"/>
        <v>771340.12675710395</v>
      </c>
      <c r="AB88" s="223">
        <f t="shared" si="18"/>
        <v>0</v>
      </c>
      <c r="AC88" s="223">
        <f t="shared" si="19"/>
        <v>308536050702841.25</v>
      </c>
      <c r="AD88" s="222">
        <f t="shared" si="17"/>
        <v>337438469203060</v>
      </c>
      <c r="AE88" s="221">
        <f t="shared" si="20"/>
        <v>1093.6759851381369</v>
      </c>
      <c r="AF88" s="98">
        <f t="shared" si="30"/>
        <v>-2.7080655549167314E-2</v>
      </c>
      <c r="AG88" s="84">
        <f t="shared" si="21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 ht="13.5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22"/>
        <v>0.235790966154312</v>
      </c>
      <c r="G89" s="85">
        <f t="shared" si="23"/>
        <v>0.235790966154312</v>
      </c>
      <c r="H89" s="84">
        <v>250000</v>
      </c>
      <c r="I89" s="84">
        <v>236000</v>
      </c>
      <c r="J89" s="88">
        <v>125108377</v>
      </c>
      <c r="K89" s="84">
        <f t="shared" si="24"/>
        <v>2.78747384815538</v>
      </c>
      <c r="L89" s="84">
        <f t="shared" si="25"/>
        <v>2.78747384815538</v>
      </c>
      <c r="M89" s="85">
        <v>200200</v>
      </c>
      <c r="N89" s="85">
        <v>194500</v>
      </c>
      <c r="O89" s="85">
        <v>15956260</v>
      </c>
      <c r="P89" s="85">
        <f t="shared" si="26"/>
        <v>29.6025167695752</v>
      </c>
      <c r="Q89" s="85">
        <f t="shared" si="27"/>
        <v>29.6025167695752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8"/>
        <v>771340.12675710395</v>
      </c>
      <c r="AA89" s="85">
        <f t="shared" si="29"/>
        <v>771340.12675710395</v>
      </c>
      <c r="AB89" s="223">
        <f t="shared" si="18"/>
        <v>0</v>
      </c>
      <c r="AC89" s="223">
        <f t="shared" si="19"/>
        <v>308536050702841.25</v>
      </c>
      <c r="AD89" s="222">
        <f t="shared" si="17"/>
        <v>330923324648083.31</v>
      </c>
      <c r="AE89" s="221">
        <f t="shared" si="20"/>
        <v>1072.5596697508902</v>
      </c>
      <c r="AF89" s="98">
        <f t="shared" si="30"/>
        <v>-1.9307652059837071E-2</v>
      </c>
      <c r="AG89" s="84">
        <f t="shared" si="21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 ht="13.5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22"/>
        <v>0.235790966154312</v>
      </c>
      <c r="G90" s="85">
        <f t="shared" si="23"/>
        <v>0.235790966154312</v>
      </c>
      <c r="H90" s="84">
        <v>236000</v>
      </c>
      <c r="I90" s="84">
        <v>259000</v>
      </c>
      <c r="J90" s="88">
        <v>125108377</v>
      </c>
      <c r="K90" s="84">
        <f t="shared" si="24"/>
        <v>2.78747384815538</v>
      </c>
      <c r="L90" s="84">
        <f t="shared" si="25"/>
        <v>2.78747384815538</v>
      </c>
      <c r="M90" s="85">
        <v>194500</v>
      </c>
      <c r="N90" s="85">
        <v>201900</v>
      </c>
      <c r="O90" s="85">
        <v>15956260</v>
      </c>
      <c r="P90" s="85">
        <f t="shared" si="26"/>
        <v>29.6025167695752</v>
      </c>
      <c r="Q90" s="85">
        <f t="shared" si="27"/>
        <v>29.6025167695752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8"/>
        <v>771340.12675710395</v>
      </c>
      <c r="AA90" s="85">
        <f t="shared" si="29"/>
        <v>771340.12675710395</v>
      </c>
      <c r="AB90" s="223">
        <f t="shared" si="18"/>
        <v>0</v>
      </c>
      <c r="AC90" s="223">
        <f t="shared" si="19"/>
        <v>308536050702841.25</v>
      </c>
      <c r="AD90" s="222">
        <f t="shared" si="17"/>
        <v>339866464663833.25</v>
      </c>
      <c r="AE90" s="221">
        <f t="shared" si="20"/>
        <v>1101.5453911775357</v>
      </c>
      <c r="AF90" s="98">
        <f t="shared" si="30"/>
        <v>2.702481012863155E-2</v>
      </c>
      <c r="AG90" s="84">
        <f t="shared" si="21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 ht="13.5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22"/>
        <v>0.235790966154312</v>
      </c>
      <c r="G91" s="85">
        <f t="shared" si="23"/>
        <v>0.235790966154312</v>
      </c>
      <c r="H91" s="84">
        <v>259000</v>
      </c>
      <c r="I91" s="84">
        <v>259000</v>
      </c>
      <c r="J91" s="88">
        <v>125108377</v>
      </c>
      <c r="K91" s="84">
        <f t="shared" si="24"/>
        <v>2.78747384815538</v>
      </c>
      <c r="L91" s="84">
        <f t="shared" si="25"/>
        <v>2.78747384815538</v>
      </c>
      <c r="M91" s="85">
        <v>201900</v>
      </c>
      <c r="N91" s="85">
        <v>198600</v>
      </c>
      <c r="O91" s="85">
        <v>15956260</v>
      </c>
      <c r="P91" s="85">
        <f t="shared" si="26"/>
        <v>29.6025167695752</v>
      </c>
      <c r="Q91" s="85">
        <f t="shared" si="27"/>
        <v>29.6025167695752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8"/>
        <v>771340.12675710395</v>
      </c>
      <c r="AA91" s="85">
        <f t="shared" si="29"/>
        <v>771340.12675710395</v>
      </c>
      <c r="AB91" s="223">
        <f t="shared" si="18"/>
        <v>0</v>
      </c>
      <c r="AC91" s="223">
        <f t="shared" si="19"/>
        <v>308536050702841.25</v>
      </c>
      <c r="AD91" s="222">
        <f t="shared" si="17"/>
        <v>339367257806025.12</v>
      </c>
      <c r="AE91" s="221">
        <f t="shared" si="20"/>
        <v>1099.9274056725326</v>
      </c>
      <c r="AF91" s="98">
        <f t="shared" si="30"/>
        <v>-1.468832349499061E-3</v>
      </c>
      <c r="AG91" s="84">
        <f t="shared" si="21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 ht="13.5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22"/>
        <v>0.235790966154312</v>
      </c>
      <c r="G92" s="85">
        <f t="shared" si="23"/>
        <v>0.235790966154312</v>
      </c>
      <c r="H92" s="84">
        <v>259000</v>
      </c>
      <c r="I92" s="84">
        <v>260000</v>
      </c>
      <c r="J92" s="88">
        <v>125108377</v>
      </c>
      <c r="K92" s="84">
        <f t="shared" si="24"/>
        <v>2.78747384815538</v>
      </c>
      <c r="L92" s="84">
        <f t="shared" si="25"/>
        <v>2.78747384815538</v>
      </c>
      <c r="M92" s="85">
        <v>198600</v>
      </c>
      <c r="N92" s="85">
        <v>198700</v>
      </c>
      <c r="O92" s="85">
        <v>15956260</v>
      </c>
      <c r="P92" s="85">
        <f t="shared" si="26"/>
        <v>29.6025167695752</v>
      </c>
      <c r="Q92" s="85">
        <f t="shared" si="27"/>
        <v>29.6025167695752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8"/>
        <v>771340.12675710395</v>
      </c>
      <c r="AA92" s="85">
        <f t="shared" si="29"/>
        <v>771340.12675710395</v>
      </c>
      <c r="AB92" s="223">
        <f t="shared" si="18"/>
        <v>0</v>
      </c>
      <c r="AC92" s="223">
        <f t="shared" si="19"/>
        <v>308536050702841.25</v>
      </c>
      <c r="AD92" s="222">
        <f t="shared" si="17"/>
        <v>339309143048599.37</v>
      </c>
      <c r="AE92" s="221">
        <f t="shared" si="20"/>
        <v>1099.7390492153427</v>
      </c>
      <c r="AF92" s="98">
        <f t="shared" si="30"/>
        <v>-1.7124444415015188E-4</v>
      </c>
      <c r="AG92" s="84">
        <f t="shared" si="21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 ht="13.5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22"/>
        <v>0.235790966154312</v>
      </c>
      <c r="G93" s="85">
        <f t="shared" si="23"/>
        <v>0.235790966154312</v>
      </c>
      <c r="H93" s="84">
        <v>260000</v>
      </c>
      <c r="I93" s="84">
        <v>255000</v>
      </c>
      <c r="J93" s="88">
        <v>125108377</v>
      </c>
      <c r="K93" s="84">
        <f t="shared" si="24"/>
        <v>2.78747384815538</v>
      </c>
      <c r="L93" s="84">
        <f t="shared" si="25"/>
        <v>2.78747384815538</v>
      </c>
      <c r="M93" s="85">
        <v>198700</v>
      </c>
      <c r="N93" s="85">
        <v>187700</v>
      </c>
      <c r="O93" s="85">
        <v>15956260</v>
      </c>
      <c r="P93" s="85">
        <f t="shared" si="26"/>
        <v>29.6025167695752</v>
      </c>
      <c r="Q93" s="85">
        <f t="shared" si="27"/>
        <v>29.6025167695752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8"/>
        <v>771340.12675710395</v>
      </c>
      <c r="AA93" s="85">
        <f t="shared" si="29"/>
        <v>771340.12675710395</v>
      </c>
      <c r="AB93" s="223">
        <f t="shared" si="18"/>
        <v>0</v>
      </c>
      <c r="AC93" s="223">
        <f t="shared" si="19"/>
        <v>308536050702841.25</v>
      </c>
      <c r="AD93" s="222">
        <f t="shared" si="17"/>
        <v>330553318879023.87</v>
      </c>
      <c r="AE93" s="221">
        <f t="shared" si="20"/>
        <v>1071.3604394884408</v>
      </c>
      <c r="AF93" s="98">
        <f t="shared" si="30"/>
        <v>-2.5804857749799723E-2</v>
      </c>
      <c r="AG93" s="84">
        <f t="shared" si="21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 ht="13.5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22"/>
        <v>0.235790966154312</v>
      </c>
      <c r="G94" s="85">
        <f t="shared" si="23"/>
        <v>0.25435580972814897</v>
      </c>
      <c r="H94" s="84">
        <v>255000</v>
      </c>
      <c r="I94" s="84">
        <v>268000</v>
      </c>
      <c r="J94" s="88">
        <v>125395903</v>
      </c>
      <c r="K94" s="84">
        <f t="shared" si="24"/>
        <v>2.78747384815538</v>
      </c>
      <c r="L94" s="84">
        <f t="shared" si="25"/>
        <v>3.0000489732331199</v>
      </c>
      <c r="M94" s="85">
        <v>187700</v>
      </c>
      <c r="N94" s="85">
        <v>196900</v>
      </c>
      <c r="O94" s="85">
        <v>15956260</v>
      </c>
      <c r="P94" s="85">
        <f t="shared" si="26"/>
        <v>29.6025167695752</v>
      </c>
      <c r="Q94" s="85">
        <f t="shared" si="27"/>
        <v>31.9332510728538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8"/>
        <v>771340.12675710395</v>
      </c>
      <c r="AA94" s="85">
        <f t="shared" si="29"/>
        <v>832071.07429517806</v>
      </c>
      <c r="AB94" s="223">
        <f t="shared" si="18"/>
        <v>1</v>
      </c>
      <c r="AC94" s="223">
        <f t="shared" si="19"/>
        <v>332828429718070.94</v>
      </c>
      <c r="AD94" s="222">
        <f t="shared" si="17"/>
        <v>364687943871004</v>
      </c>
      <c r="AE94" s="221">
        <f t="shared" si="20"/>
        <v>1095.7235359368799</v>
      </c>
      <c r="AF94" s="98">
        <f t="shared" si="30"/>
        <v>2.2740336072211296E-2</v>
      </c>
      <c r="AG94" s="84">
        <f t="shared" si="21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 ht="13.5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22"/>
        <v>0.25435580972814897</v>
      </c>
      <c r="G95" s="85">
        <f t="shared" si="23"/>
        <v>0.25435580972814897</v>
      </c>
      <c r="H95" s="84">
        <v>268000</v>
      </c>
      <c r="I95" s="84">
        <v>268500</v>
      </c>
      <c r="J95" s="88">
        <v>125395903</v>
      </c>
      <c r="K95" s="84">
        <f t="shared" si="24"/>
        <v>3.0000489732331199</v>
      </c>
      <c r="L95" s="84">
        <f t="shared" si="25"/>
        <v>3.0000489732331199</v>
      </c>
      <c r="M95" s="85">
        <v>196900</v>
      </c>
      <c r="N95" s="85">
        <v>205500</v>
      </c>
      <c r="O95" s="85">
        <v>15956260</v>
      </c>
      <c r="P95" s="85">
        <f t="shared" si="26"/>
        <v>31.9332510728538</v>
      </c>
      <c r="Q95" s="85">
        <f t="shared" si="27"/>
        <v>31.9332510728538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8"/>
        <v>832071.07429517806</v>
      </c>
      <c r="AA95" s="85">
        <f t="shared" si="29"/>
        <v>832071.07429517806</v>
      </c>
      <c r="AB95" s="223">
        <f t="shared" si="18"/>
        <v>0</v>
      </c>
      <c r="AC95" s="223">
        <f t="shared" si="19"/>
        <v>332828429718070.94</v>
      </c>
      <c r="AD95" s="222">
        <f t="shared" si="17"/>
        <v>370319359149978.19</v>
      </c>
      <c r="AE95" s="221">
        <f t="shared" si="20"/>
        <v>1112.6434104912994</v>
      </c>
      <c r="AF95" s="98">
        <f t="shared" si="30"/>
        <v>1.5441736897576486E-2</v>
      </c>
      <c r="AG95" s="84">
        <f t="shared" si="21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 ht="13.5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22"/>
        <v>0.25435580972814897</v>
      </c>
      <c r="G96" s="85">
        <f t="shared" si="23"/>
        <v>0.25435580972814897</v>
      </c>
      <c r="H96" s="84">
        <v>268500</v>
      </c>
      <c r="I96" s="84">
        <v>267500</v>
      </c>
      <c r="J96" s="88">
        <v>125395903</v>
      </c>
      <c r="K96" s="84">
        <f t="shared" si="24"/>
        <v>3.0000489732331199</v>
      </c>
      <c r="L96" s="84">
        <f t="shared" si="25"/>
        <v>3.0000489732331199</v>
      </c>
      <c r="M96" s="85">
        <v>205500</v>
      </c>
      <c r="N96" s="85">
        <v>213000</v>
      </c>
      <c r="O96" s="85">
        <v>15956260</v>
      </c>
      <c r="P96" s="85">
        <f t="shared" si="26"/>
        <v>31.9332510728538</v>
      </c>
      <c r="Q96" s="85">
        <f t="shared" si="27"/>
        <v>31.9332510728538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8"/>
        <v>832071.07429517806</v>
      </c>
      <c r="AA96" s="85">
        <f t="shared" si="29"/>
        <v>832071.07429517806</v>
      </c>
      <c r="AB96" s="223">
        <f t="shared" si="18"/>
        <v>0</v>
      </c>
      <c r="AC96" s="223">
        <f t="shared" si="19"/>
        <v>332828429718070.94</v>
      </c>
      <c r="AD96" s="222">
        <f t="shared" si="17"/>
        <v>373029923086274</v>
      </c>
      <c r="AE96" s="221">
        <f t="shared" si="20"/>
        <v>1120.7874381472056</v>
      </c>
      <c r="AF96" s="98">
        <f t="shared" si="30"/>
        <v>7.3195307491284887E-3</v>
      </c>
      <c r="AG96" s="84">
        <f t="shared" si="21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 ht="13.5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22"/>
        <v>0.25435580972814897</v>
      </c>
      <c r="G97" s="85">
        <f t="shared" si="23"/>
        <v>0.25435580972814897</v>
      </c>
      <c r="H97" s="84">
        <v>267500</v>
      </c>
      <c r="I97" s="84">
        <v>270000</v>
      </c>
      <c r="J97" s="88">
        <v>125395903</v>
      </c>
      <c r="K97" s="84">
        <f t="shared" si="24"/>
        <v>3.0000489732331199</v>
      </c>
      <c r="L97" s="84">
        <f t="shared" si="25"/>
        <v>3.0000489732331199</v>
      </c>
      <c r="M97" s="85">
        <v>213000</v>
      </c>
      <c r="N97" s="85">
        <v>220100</v>
      </c>
      <c r="O97" s="85">
        <v>15956260</v>
      </c>
      <c r="P97" s="85">
        <f t="shared" si="26"/>
        <v>31.9332510728538</v>
      </c>
      <c r="Q97" s="85">
        <f t="shared" si="27"/>
        <v>31.9332510728538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8"/>
        <v>832071.07429517806</v>
      </c>
      <c r="AA97" s="85">
        <f t="shared" si="29"/>
        <v>832071.07429517806</v>
      </c>
      <c r="AB97" s="223">
        <f t="shared" si="18"/>
        <v>0</v>
      </c>
      <c r="AC97" s="223">
        <f t="shared" si="19"/>
        <v>332828429718070.94</v>
      </c>
      <c r="AD97" s="222">
        <f t="shared" si="17"/>
        <v>377751387287601.12</v>
      </c>
      <c r="AE97" s="221">
        <f t="shared" si="20"/>
        <v>1134.9733182576474</v>
      </c>
      <c r="AF97" s="98">
        <f t="shared" si="30"/>
        <v>1.2657065584079617E-2</v>
      </c>
      <c r="AG97" s="84">
        <f t="shared" si="21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 ht="13.5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22"/>
        <v>0.25435580972814897</v>
      </c>
      <c r="G98" s="85">
        <f t="shared" si="23"/>
        <v>0.25435580972814897</v>
      </c>
      <c r="H98" s="84">
        <v>270000</v>
      </c>
      <c r="I98" s="84">
        <v>270000</v>
      </c>
      <c r="J98" s="88">
        <v>125395903</v>
      </c>
      <c r="K98" s="84">
        <f t="shared" si="24"/>
        <v>3.0000489732331199</v>
      </c>
      <c r="L98" s="84">
        <f t="shared" si="25"/>
        <v>3.0000489732331199</v>
      </c>
      <c r="M98" s="85">
        <v>220100</v>
      </c>
      <c r="N98" s="85">
        <v>224300</v>
      </c>
      <c r="O98" s="85">
        <v>15956260</v>
      </c>
      <c r="P98" s="85">
        <f t="shared" si="26"/>
        <v>31.9332510728538</v>
      </c>
      <c r="Q98" s="85">
        <f t="shared" si="27"/>
        <v>31.9332510728538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8"/>
        <v>832071.07429517806</v>
      </c>
      <c r="AA98" s="85">
        <f t="shared" si="29"/>
        <v>832071.07429517806</v>
      </c>
      <c r="AB98" s="223">
        <f t="shared" si="18"/>
        <v>0</v>
      </c>
      <c r="AC98" s="223">
        <f t="shared" si="19"/>
        <v>332828429718070.94</v>
      </c>
      <c r="AD98" s="222">
        <f t="shared" si="17"/>
        <v>380707831631997</v>
      </c>
      <c r="AE98" s="221">
        <f t="shared" si="20"/>
        <v>1143.8561061459902</v>
      </c>
      <c r="AF98" s="98">
        <f t="shared" si="30"/>
        <v>7.8264288203525496E-3</v>
      </c>
      <c r="AG98" s="84">
        <f t="shared" si="21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 ht="13.5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22"/>
        <v>0.25435580972814897</v>
      </c>
      <c r="G99" s="85">
        <f t="shared" si="23"/>
        <v>0.25435580972814897</v>
      </c>
      <c r="H99" s="84">
        <v>270000</v>
      </c>
      <c r="I99" s="84">
        <v>257500</v>
      </c>
      <c r="J99" s="88">
        <v>125395903</v>
      </c>
      <c r="K99" s="84">
        <f t="shared" si="24"/>
        <v>3.0000489732331199</v>
      </c>
      <c r="L99" s="84">
        <f t="shared" si="25"/>
        <v>3.0000489732331199</v>
      </c>
      <c r="M99" s="85">
        <v>224300</v>
      </c>
      <c r="N99" s="85">
        <v>256000</v>
      </c>
      <c r="O99" s="85">
        <v>15956260</v>
      </c>
      <c r="P99" s="85">
        <f t="shared" si="26"/>
        <v>31.9332510728538</v>
      </c>
      <c r="Q99" s="85">
        <f t="shared" si="27"/>
        <v>31.9332510728538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8"/>
        <v>832071.07429517806</v>
      </c>
      <c r="AA99" s="85">
        <f t="shared" si="29"/>
        <v>832071.07429517806</v>
      </c>
      <c r="AB99" s="223">
        <f t="shared" si="18"/>
        <v>0</v>
      </c>
      <c r="AC99" s="223">
        <f t="shared" si="19"/>
        <v>332828429718070.94</v>
      </c>
      <c r="AD99" s="222">
        <f t="shared" si="17"/>
        <v>395096702703430.06</v>
      </c>
      <c r="AE99" s="221">
        <f t="shared" si="20"/>
        <v>1187.0882034870181</v>
      </c>
      <c r="AF99" s="98">
        <f t="shared" si="30"/>
        <v>3.7795048790437748E-2</v>
      </c>
      <c r="AG99" s="84">
        <f t="shared" si="21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 ht="13.5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22"/>
        <v>0.25435580972814897</v>
      </c>
      <c r="G100" s="85">
        <f t="shared" si="23"/>
        <v>0.25435580972814897</v>
      </c>
      <c r="H100" s="84">
        <v>257500</v>
      </c>
      <c r="I100" s="84">
        <v>264500</v>
      </c>
      <c r="J100" s="88">
        <v>125395903</v>
      </c>
      <c r="K100" s="84">
        <f t="shared" si="24"/>
        <v>3.0000489732331199</v>
      </c>
      <c r="L100" s="84">
        <f t="shared" si="25"/>
        <v>3.0000489732331199</v>
      </c>
      <c r="M100" s="85">
        <v>256000</v>
      </c>
      <c r="N100" s="85">
        <v>255000</v>
      </c>
      <c r="O100" s="85">
        <v>15956260</v>
      </c>
      <c r="P100" s="85">
        <f t="shared" si="26"/>
        <v>31.9332510728538</v>
      </c>
      <c r="Q100" s="85">
        <f t="shared" si="27"/>
        <v>31.9332510728538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8"/>
        <v>832071.07429517806</v>
      </c>
      <c r="AA100" s="85">
        <f t="shared" si="29"/>
        <v>832071.07429517806</v>
      </c>
      <c r="AB100" s="223">
        <f t="shared" si="18"/>
        <v>0</v>
      </c>
      <c r="AC100" s="223">
        <f t="shared" si="19"/>
        <v>332828429718070.94</v>
      </c>
      <c r="AD100" s="222">
        <f t="shared" si="17"/>
        <v>396567407384175.31</v>
      </c>
      <c r="AE100" s="221">
        <f t="shared" si="20"/>
        <v>1191.5070107445322</v>
      </c>
      <c r="AF100" s="98">
        <f t="shared" si="30"/>
        <v>3.7223916845724441E-3</v>
      </c>
      <c r="AG100" s="84">
        <f t="shared" si="21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 ht="13.5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22"/>
        <v>0.25435580972814897</v>
      </c>
      <c r="G101" s="85">
        <f t="shared" si="23"/>
        <v>0.25435580972814897</v>
      </c>
      <c r="H101" s="84">
        <v>264500</v>
      </c>
      <c r="I101" s="84">
        <v>275000</v>
      </c>
      <c r="J101" s="88">
        <v>125395903</v>
      </c>
      <c r="K101" s="84">
        <f t="shared" si="24"/>
        <v>3.0000489732331199</v>
      </c>
      <c r="L101" s="84">
        <f t="shared" si="25"/>
        <v>3.0000489732331199</v>
      </c>
      <c r="M101" s="85">
        <v>255000</v>
      </c>
      <c r="N101" s="85">
        <v>259800</v>
      </c>
      <c r="O101" s="85">
        <v>15956260</v>
      </c>
      <c r="P101" s="85">
        <f t="shared" si="26"/>
        <v>31.9332510728538</v>
      </c>
      <c r="Q101" s="85">
        <f t="shared" si="27"/>
        <v>31.9332510728538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8"/>
        <v>832071.07429517806</v>
      </c>
      <c r="AA101" s="85">
        <f t="shared" si="29"/>
        <v>832071.07429517806</v>
      </c>
      <c r="AB101" s="223">
        <f t="shared" si="18"/>
        <v>0</v>
      </c>
      <c r="AC101" s="223">
        <f t="shared" si="19"/>
        <v>332828429718070.94</v>
      </c>
      <c r="AD101" s="222">
        <f t="shared" si="17"/>
        <v>405085842333659.81</v>
      </c>
      <c r="AE101" s="221">
        <f t="shared" si="20"/>
        <v>1217.1010832121403</v>
      </c>
      <c r="AF101" s="98">
        <f t="shared" si="30"/>
        <v>2.1480421211802433E-2</v>
      </c>
      <c r="AG101" s="84">
        <f t="shared" si="21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 ht="13.5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22"/>
        <v>0.25435580972814897</v>
      </c>
      <c r="G102" s="85">
        <f t="shared" si="23"/>
        <v>0.25435580972814897</v>
      </c>
      <c r="H102" s="84">
        <v>275000</v>
      </c>
      <c r="I102" s="84">
        <v>271000</v>
      </c>
      <c r="J102" s="88">
        <v>125395903</v>
      </c>
      <c r="K102" s="84">
        <f t="shared" si="24"/>
        <v>3.0000489732331199</v>
      </c>
      <c r="L102" s="84">
        <f t="shared" si="25"/>
        <v>3.0000489732331199</v>
      </c>
      <c r="M102" s="85">
        <v>259800</v>
      </c>
      <c r="N102" s="85">
        <v>261000</v>
      </c>
      <c r="O102" s="85">
        <v>15956260</v>
      </c>
      <c r="P102" s="85">
        <f t="shared" si="26"/>
        <v>31.9332510728538</v>
      </c>
      <c r="Q102" s="85">
        <f t="shared" si="27"/>
        <v>31.9332510728538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8"/>
        <v>832071.07429517806</v>
      </c>
      <c r="AA102" s="85">
        <f t="shared" si="29"/>
        <v>832071.07429517806</v>
      </c>
      <c r="AB102" s="223">
        <f t="shared" si="18"/>
        <v>0</v>
      </c>
      <c r="AC102" s="223">
        <f t="shared" si="19"/>
        <v>332828429718070.94</v>
      </c>
      <c r="AD102" s="222">
        <f t="shared" si="17"/>
        <v>403539392228814.56</v>
      </c>
      <c r="AE102" s="221">
        <f t="shared" si="20"/>
        <v>1212.4546949629296</v>
      </c>
      <c r="AF102" s="98">
        <f t="shared" si="30"/>
        <v>-3.8175861588654052E-3</v>
      </c>
      <c r="AG102" s="84">
        <f t="shared" si="21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 ht="13.5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22"/>
        <v>0.25435580972814897</v>
      </c>
      <c r="G103" s="85">
        <f t="shared" si="23"/>
        <v>0.25435580972814897</v>
      </c>
      <c r="H103" s="84">
        <v>271000</v>
      </c>
      <c r="I103" s="84">
        <v>270500</v>
      </c>
      <c r="J103" s="88">
        <v>125395903</v>
      </c>
      <c r="K103" s="84">
        <f t="shared" si="24"/>
        <v>3.0000489732331199</v>
      </c>
      <c r="L103" s="84">
        <f t="shared" si="25"/>
        <v>3.0000489732331199</v>
      </c>
      <c r="M103" s="85">
        <v>261000</v>
      </c>
      <c r="N103" s="85">
        <v>249000</v>
      </c>
      <c r="O103" s="85">
        <v>15956260</v>
      </c>
      <c r="P103" s="85">
        <f t="shared" si="26"/>
        <v>31.9332510728538</v>
      </c>
      <c r="Q103" s="85">
        <f t="shared" si="27"/>
        <v>31.9332510728538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8"/>
        <v>832071.07429517806</v>
      </c>
      <c r="AA103" s="85">
        <f t="shared" si="29"/>
        <v>832071.07429517806</v>
      </c>
      <c r="AB103" s="223">
        <f t="shared" si="18"/>
        <v>0</v>
      </c>
      <c r="AC103" s="223">
        <f t="shared" si="19"/>
        <v>332828429718070.94</v>
      </c>
      <c r="AD103" s="222">
        <f t="shared" si="17"/>
        <v>395604079690651.94</v>
      </c>
      <c r="AE103" s="221">
        <f t="shared" si="20"/>
        <v>1188.6126435345575</v>
      </c>
      <c r="AF103" s="98">
        <f t="shared" si="30"/>
        <v>-1.9664282325288079E-2</v>
      </c>
      <c r="AG103" s="84">
        <f t="shared" si="21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 ht="13.5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22"/>
        <v>0.25435580972814897</v>
      </c>
      <c r="G104" s="85">
        <f t="shared" si="23"/>
        <v>0.25435580972814897</v>
      </c>
      <c r="H104" s="84">
        <v>270500</v>
      </c>
      <c r="I104" s="84">
        <v>269500</v>
      </c>
      <c r="J104" s="88">
        <v>125395903</v>
      </c>
      <c r="K104" s="84">
        <f t="shared" si="24"/>
        <v>3.0000489732331199</v>
      </c>
      <c r="L104" s="84">
        <f t="shared" si="25"/>
        <v>3.0000489732331199</v>
      </c>
      <c r="M104" s="85">
        <v>249000</v>
      </c>
      <c r="N104" s="85">
        <v>261400</v>
      </c>
      <c r="O104" s="85">
        <v>15956260</v>
      </c>
      <c r="P104" s="85">
        <f t="shared" si="26"/>
        <v>31.9332510728538</v>
      </c>
      <c r="Q104" s="85">
        <f t="shared" si="27"/>
        <v>31.9332510728538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8"/>
        <v>832071.07429517806</v>
      </c>
      <c r="AA104" s="85">
        <f t="shared" si="29"/>
        <v>832071.07429517806</v>
      </c>
      <c r="AB104" s="223">
        <f t="shared" si="18"/>
        <v>0</v>
      </c>
      <c r="AC104" s="223">
        <f t="shared" si="19"/>
        <v>332828429718070.94</v>
      </c>
      <c r="AD104" s="222">
        <f t="shared" si="17"/>
        <v>398607096466921.94</v>
      </c>
      <c r="AE104" s="221">
        <f t="shared" si="20"/>
        <v>1197.6353606708724</v>
      </c>
      <c r="AF104" s="98">
        <f t="shared" si="30"/>
        <v>7.5909651351883595E-3</v>
      </c>
      <c r="AG104" s="84">
        <f t="shared" si="21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 ht="13.5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22"/>
        <v>0.25435580972814897</v>
      </c>
      <c r="G105" s="85">
        <f t="shared" si="23"/>
        <v>0.25435580972814897</v>
      </c>
      <c r="H105" s="84">
        <v>269500</v>
      </c>
      <c r="I105" s="84">
        <v>265500</v>
      </c>
      <c r="J105" s="88">
        <v>125395903</v>
      </c>
      <c r="K105" s="84">
        <f t="shared" si="24"/>
        <v>3.0000489732331199</v>
      </c>
      <c r="L105" s="84">
        <f t="shared" si="25"/>
        <v>3.0000489732331199</v>
      </c>
      <c r="M105" s="85">
        <v>261400</v>
      </c>
      <c r="N105" s="85">
        <v>265000</v>
      </c>
      <c r="O105" s="85">
        <v>15956260</v>
      </c>
      <c r="P105" s="85">
        <f t="shared" si="26"/>
        <v>31.9332510728538</v>
      </c>
      <c r="Q105" s="85">
        <f t="shared" si="27"/>
        <v>31.9332510728538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8"/>
        <v>832071.07429517806</v>
      </c>
      <c r="AA105" s="85">
        <f t="shared" si="29"/>
        <v>832071.07429517806</v>
      </c>
      <c r="AB105" s="223">
        <f t="shared" si="18"/>
        <v>0</v>
      </c>
      <c r="AC105" s="223">
        <f t="shared" si="19"/>
        <v>332828429718070.94</v>
      </c>
      <c r="AD105" s="222">
        <f t="shared" si="17"/>
        <v>400895999029471.94</v>
      </c>
      <c r="AE105" s="221">
        <f t="shared" si="20"/>
        <v>1204.5124852136551</v>
      </c>
      <c r="AF105" s="98">
        <f t="shared" si="30"/>
        <v>5.7422524155685819E-3</v>
      </c>
      <c r="AG105" s="84">
        <f t="shared" si="21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 ht="13.5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22"/>
        <v>0.25435580972814897</v>
      </c>
      <c r="G106" s="85">
        <f t="shared" si="23"/>
        <v>0.25435580972814897</v>
      </c>
      <c r="H106" s="84">
        <v>265500</v>
      </c>
      <c r="I106" s="84">
        <v>273500</v>
      </c>
      <c r="J106" s="88">
        <v>125395903</v>
      </c>
      <c r="K106" s="84">
        <f t="shared" si="24"/>
        <v>3.0000489732331199</v>
      </c>
      <c r="L106" s="84">
        <f t="shared" si="25"/>
        <v>3.0000489732331199</v>
      </c>
      <c r="M106" s="85">
        <v>265000</v>
      </c>
      <c r="N106" s="85">
        <v>263500</v>
      </c>
      <c r="O106" s="85">
        <v>15956260</v>
      </c>
      <c r="P106" s="85">
        <f t="shared" si="26"/>
        <v>31.9332510728538</v>
      </c>
      <c r="Q106" s="85">
        <f t="shared" si="27"/>
        <v>31.9332510728538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8"/>
        <v>832071.07429517806</v>
      </c>
      <c r="AA106" s="85">
        <f t="shared" si="29"/>
        <v>832071.07429517806</v>
      </c>
      <c r="AB106" s="223">
        <f t="shared" si="18"/>
        <v>0</v>
      </c>
      <c r="AC106" s="223">
        <f t="shared" si="19"/>
        <v>332828429718070.94</v>
      </c>
      <c r="AD106" s="222">
        <f t="shared" si="17"/>
        <v>404120922463854.44</v>
      </c>
      <c r="AE106" s="221">
        <f t="shared" si="20"/>
        <v>1214.2019322272836</v>
      </c>
      <c r="AF106" s="98">
        <f t="shared" si="30"/>
        <v>8.0442893972243225E-3</v>
      </c>
      <c r="AG106" s="84">
        <f t="shared" si="21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 ht="13.5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22"/>
        <v>0.25435580972814897</v>
      </c>
      <c r="G107" s="85">
        <f t="shared" si="23"/>
        <v>0.25435580972814897</v>
      </c>
      <c r="H107" s="84">
        <v>273500</v>
      </c>
      <c r="I107" s="84">
        <v>266500</v>
      </c>
      <c r="J107" s="88">
        <v>125395903</v>
      </c>
      <c r="K107" s="84">
        <f t="shared" si="24"/>
        <v>3.0000489732331199</v>
      </c>
      <c r="L107" s="84">
        <f t="shared" si="25"/>
        <v>3.0000489732331199</v>
      </c>
      <c r="M107" s="85">
        <v>263500</v>
      </c>
      <c r="N107" s="85">
        <v>253000</v>
      </c>
      <c r="O107" s="85">
        <v>15956260</v>
      </c>
      <c r="P107" s="85">
        <f t="shared" si="26"/>
        <v>31.9332510728538</v>
      </c>
      <c r="Q107" s="85">
        <f t="shared" si="27"/>
        <v>31.9332510728538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8"/>
        <v>832071.07429517806</v>
      </c>
      <c r="AA107" s="85">
        <f t="shared" si="29"/>
        <v>832071.07429517806</v>
      </c>
      <c r="AB107" s="223">
        <f t="shared" si="18"/>
        <v>0</v>
      </c>
      <c r="AC107" s="223">
        <f t="shared" si="19"/>
        <v>332828429718070.94</v>
      </c>
      <c r="AD107" s="222">
        <f t="shared" si="17"/>
        <v>395810886811140.44</v>
      </c>
      <c r="AE107" s="221">
        <f t="shared" si="20"/>
        <v>1189.2340060806105</v>
      </c>
      <c r="AF107" s="98">
        <f t="shared" si="30"/>
        <v>-2.0563240334227552E-2</v>
      </c>
      <c r="AG107" s="84">
        <f t="shared" si="21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 ht="13.5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22"/>
        <v>0.25435580972814897</v>
      </c>
      <c r="G108" s="85">
        <f t="shared" si="23"/>
        <v>0.25435580972814897</v>
      </c>
      <c r="H108" s="84">
        <v>266500</v>
      </c>
      <c r="I108" s="84">
        <v>267000</v>
      </c>
      <c r="J108" s="88">
        <v>125395903</v>
      </c>
      <c r="K108" s="84">
        <f t="shared" si="24"/>
        <v>3.0000489732331199</v>
      </c>
      <c r="L108" s="84">
        <f t="shared" si="25"/>
        <v>3.0000489732331199</v>
      </c>
      <c r="M108" s="85">
        <v>253000</v>
      </c>
      <c r="N108" s="85">
        <v>245000</v>
      </c>
      <c r="O108" s="85">
        <v>15956260</v>
      </c>
      <c r="P108" s="85">
        <f t="shared" si="26"/>
        <v>31.9332510728538</v>
      </c>
      <c r="Q108" s="85">
        <f t="shared" si="27"/>
        <v>31.9332510728538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8"/>
        <v>832071.07429517806</v>
      </c>
      <c r="AA108" s="85">
        <f t="shared" si="29"/>
        <v>832071.07429517806</v>
      </c>
      <c r="AB108" s="223">
        <f t="shared" si="18"/>
        <v>0</v>
      </c>
      <c r="AC108" s="223">
        <f t="shared" si="19"/>
        <v>332828429718070.94</v>
      </c>
      <c r="AD108" s="222">
        <f t="shared" si="17"/>
        <v>392249260188447.25</v>
      </c>
      <c r="AE108" s="221">
        <f t="shared" si="20"/>
        <v>1178.5329171570768</v>
      </c>
      <c r="AF108" s="98">
        <f t="shared" si="30"/>
        <v>-8.9983038399663214E-3</v>
      </c>
      <c r="AG108" s="84">
        <f t="shared" si="21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 ht="13.5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22"/>
        <v>0.25435580972814897</v>
      </c>
      <c r="G109" s="85">
        <f t="shared" si="23"/>
        <v>0.25435580972814897</v>
      </c>
      <c r="H109" s="84">
        <v>267000</v>
      </c>
      <c r="I109" s="84">
        <v>271000</v>
      </c>
      <c r="J109" s="88">
        <v>125395903</v>
      </c>
      <c r="K109" s="84">
        <f t="shared" si="24"/>
        <v>3.0000489732331199</v>
      </c>
      <c r="L109" s="84">
        <f t="shared" si="25"/>
        <v>3.0000489732331199</v>
      </c>
      <c r="M109" s="85">
        <v>245000</v>
      </c>
      <c r="N109" s="85">
        <v>257100</v>
      </c>
      <c r="O109" s="85">
        <v>15956260</v>
      </c>
      <c r="P109" s="85">
        <f t="shared" si="26"/>
        <v>31.9332510728538</v>
      </c>
      <c r="Q109" s="85">
        <f t="shared" si="27"/>
        <v>31.9332510728538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8"/>
        <v>832071.07429517806</v>
      </c>
      <c r="AA109" s="85">
        <f t="shared" si="29"/>
        <v>832071.07429517806</v>
      </c>
      <c r="AB109" s="223">
        <f t="shared" si="18"/>
        <v>0</v>
      </c>
      <c r="AC109" s="223">
        <f t="shared" si="19"/>
        <v>332828429718070.94</v>
      </c>
      <c r="AD109" s="222">
        <f t="shared" si="17"/>
        <v>398776457423076.12</v>
      </c>
      <c r="AE109" s="221">
        <f t="shared" si="20"/>
        <v>1198.1442143054539</v>
      </c>
      <c r="AF109" s="98">
        <f t="shared" si="30"/>
        <v>1.6640432238146249E-2</v>
      </c>
      <c r="AG109" s="84">
        <f t="shared" si="21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 ht="13.5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22"/>
        <v>0.25435580972814897</v>
      </c>
      <c r="G110" s="85">
        <f t="shared" si="23"/>
        <v>0.25435580972814897</v>
      </c>
      <c r="H110" s="84">
        <v>271000</v>
      </c>
      <c r="I110" s="84">
        <v>269500</v>
      </c>
      <c r="J110" s="88">
        <v>125395903</v>
      </c>
      <c r="K110" s="84">
        <f t="shared" si="24"/>
        <v>3.0000489732331199</v>
      </c>
      <c r="L110" s="84">
        <f t="shared" si="25"/>
        <v>3.0000489732331199</v>
      </c>
      <c r="M110" s="85">
        <v>257100</v>
      </c>
      <c r="N110" s="85">
        <v>248300</v>
      </c>
      <c r="O110" s="85">
        <v>15956260</v>
      </c>
      <c r="P110" s="85">
        <f t="shared" si="26"/>
        <v>31.9332510728538</v>
      </c>
      <c r="Q110" s="85">
        <f t="shared" si="27"/>
        <v>31.9332510728538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8"/>
        <v>832071.07429517806</v>
      </c>
      <c r="AA110" s="85">
        <f t="shared" si="29"/>
        <v>832071.07429517806</v>
      </c>
      <c r="AB110" s="223">
        <f t="shared" si="18"/>
        <v>0</v>
      </c>
      <c r="AC110" s="223">
        <f t="shared" si="19"/>
        <v>332828429718070.94</v>
      </c>
      <c r="AD110" s="222">
        <f t="shared" si="17"/>
        <v>392177103483113.5</v>
      </c>
      <c r="AE110" s="221">
        <f t="shared" si="20"/>
        <v>1178.3161186540317</v>
      </c>
      <c r="AF110" s="98">
        <f t="shared" si="30"/>
        <v>-1.6549005883165987E-2</v>
      </c>
      <c r="AG110" s="84">
        <f t="shared" si="21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 ht="13.5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22"/>
        <v>0.25435580972814897</v>
      </c>
      <c r="G111" s="85">
        <f t="shared" si="23"/>
        <v>0.25435580972814897</v>
      </c>
      <c r="H111" s="84">
        <v>269500</v>
      </c>
      <c r="I111" s="84">
        <v>267500</v>
      </c>
      <c r="J111" s="88">
        <v>125395903</v>
      </c>
      <c r="K111" s="84">
        <f t="shared" si="24"/>
        <v>3.0000489732331199</v>
      </c>
      <c r="L111" s="84">
        <f t="shared" si="25"/>
        <v>3.0000489732331199</v>
      </c>
      <c r="M111" s="85">
        <v>248300</v>
      </c>
      <c r="N111" s="85">
        <v>245000</v>
      </c>
      <c r="O111" s="85">
        <v>15956260</v>
      </c>
      <c r="P111" s="85">
        <f t="shared" si="26"/>
        <v>31.9332510728538</v>
      </c>
      <c r="Q111" s="85">
        <f t="shared" si="27"/>
        <v>31.9332510728538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8"/>
        <v>832071.07429517806</v>
      </c>
      <c r="AA111" s="85">
        <f t="shared" si="29"/>
        <v>832071.07429517806</v>
      </c>
      <c r="AB111" s="223">
        <f t="shared" si="18"/>
        <v>0</v>
      </c>
      <c r="AC111" s="223">
        <f t="shared" si="19"/>
        <v>332828429718070.94</v>
      </c>
      <c r="AD111" s="222">
        <f t="shared" si="17"/>
        <v>390151447568701.69</v>
      </c>
      <c r="AE111" s="221">
        <f t="shared" si="20"/>
        <v>1172.2299320980103</v>
      </c>
      <c r="AF111" s="98">
        <f t="shared" si="30"/>
        <v>-5.1651559879988228E-3</v>
      </c>
      <c r="AG111" s="84">
        <f t="shared" si="21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 ht="13.5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22"/>
        <v>0.25435580972814897</v>
      </c>
      <c r="G112" s="85">
        <f t="shared" si="23"/>
        <v>0.25435580972814897</v>
      </c>
      <c r="H112" s="84">
        <v>267500</v>
      </c>
      <c r="I112" s="84">
        <v>273000</v>
      </c>
      <c r="J112" s="88">
        <v>125395903</v>
      </c>
      <c r="K112" s="84">
        <f t="shared" si="24"/>
        <v>3.0000489732331199</v>
      </c>
      <c r="L112" s="84">
        <f t="shared" si="25"/>
        <v>3.0000489732331199</v>
      </c>
      <c r="M112" s="85">
        <v>245000</v>
      </c>
      <c r="N112" s="85">
        <v>246500</v>
      </c>
      <c r="O112" s="85">
        <v>15956260</v>
      </c>
      <c r="P112" s="85">
        <f t="shared" si="26"/>
        <v>31.9332510728538</v>
      </c>
      <c r="Q112" s="85">
        <f t="shared" si="27"/>
        <v>31.9332510728538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8"/>
        <v>832071.07429517806</v>
      </c>
      <c r="AA112" s="85">
        <f t="shared" si="29"/>
        <v>832071.07429517806</v>
      </c>
      <c r="AB112" s="223">
        <f t="shared" si="18"/>
        <v>0</v>
      </c>
      <c r="AC112" s="223">
        <f t="shared" si="19"/>
        <v>332828429718070.94</v>
      </c>
      <c r="AD112" s="222">
        <f t="shared" si="17"/>
        <v>392168420363094.44</v>
      </c>
      <c r="AE112" s="221">
        <f t="shared" si="20"/>
        <v>1178.2900297768692</v>
      </c>
      <c r="AF112" s="98">
        <f t="shared" si="30"/>
        <v>5.1697175723988019E-3</v>
      </c>
      <c r="AG112" s="84">
        <f t="shared" si="21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 ht="13.5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22"/>
        <v>0.25435580972814897</v>
      </c>
      <c r="G113" s="85">
        <f t="shared" si="23"/>
        <v>0.25435580972814897</v>
      </c>
      <c r="H113" s="84">
        <v>273000</v>
      </c>
      <c r="I113" s="84">
        <v>280000</v>
      </c>
      <c r="J113" s="88">
        <v>125395903</v>
      </c>
      <c r="K113" s="84">
        <f t="shared" si="24"/>
        <v>3.0000489732331199</v>
      </c>
      <c r="L113" s="84">
        <f t="shared" si="25"/>
        <v>3.0000489732331199</v>
      </c>
      <c r="M113" s="85">
        <v>246500</v>
      </c>
      <c r="N113" s="85">
        <v>236100</v>
      </c>
      <c r="O113" s="85">
        <v>15956260</v>
      </c>
      <c r="P113" s="85">
        <f t="shared" si="26"/>
        <v>31.9332510728538</v>
      </c>
      <c r="Q113" s="85">
        <f t="shared" si="27"/>
        <v>31.9332510728538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8"/>
        <v>832071.07429517806</v>
      </c>
      <c r="AA113" s="85">
        <f t="shared" si="29"/>
        <v>832071.07429517806</v>
      </c>
      <c r="AB113" s="223">
        <f t="shared" si="18"/>
        <v>0</v>
      </c>
      <c r="AC113" s="223">
        <f t="shared" si="19"/>
        <v>332828429718070.94</v>
      </c>
      <c r="AD113" s="222">
        <f t="shared" si="17"/>
        <v>387543259604679.44</v>
      </c>
      <c r="AE113" s="221">
        <f t="shared" si="20"/>
        <v>1164.3934982746389</v>
      </c>
      <c r="AF113" s="98">
        <f t="shared" si="30"/>
        <v>-1.1793812347594851E-2</v>
      </c>
      <c r="AG113" s="84">
        <f t="shared" si="21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 ht="13.5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22"/>
        <v>0.25435580972814897</v>
      </c>
      <c r="G114" s="85">
        <f t="shared" si="23"/>
        <v>0.25435580972814897</v>
      </c>
      <c r="H114" s="84">
        <v>280000</v>
      </c>
      <c r="I114" s="84">
        <v>298500</v>
      </c>
      <c r="J114" s="88">
        <v>125395903</v>
      </c>
      <c r="K114" s="84">
        <f t="shared" si="24"/>
        <v>3.0000489732331199</v>
      </c>
      <c r="L114" s="84">
        <f t="shared" si="25"/>
        <v>3.0000489732331199</v>
      </c>
      <c r="M114" s="85">
        <v>236100</v>
      </c>
      <c r="N114" s="85">
        <v>232700</v>
      </c>
      <c r="O114" s="85">
        <v>15956260</v>
      </c>
      <c r="P114" s="85">
        <f t="shared" si="26"/>
        <v>31.9332510728538</v>
      </c>
      <c r="Q114" s="85">
        <f t="shared" si="27"/>
        <v>31.9332510728538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8"/>
        <v>832071.07429517806</v>
      </c>
      <c r="AA114" s="85">
        <f t="shared" si="29"/>
        <v>832071.07429517806</v>
      </c>
      <c r="AB114" s="223">
        <f t="shared" si="18"/>
        <v>0</v>
      </c>
      <c r="AC114" s="223">
        <f t="shared" si="19"/>
        <v>332828429718070.94</v>
      </c>
      <c r="AD114" s="222">
        <f t="shared" si="17"/>
        <v>391872390064887.31</v>
      </c>
      <c r="AE114" s="221">
        <f t="shared" si="20"/>
        <v>1177.4005916406563</v>
      </c>
      <c r="AF114" s="98">
        <f t="shared" si="30"/>
        <v>1.1170702503312617E-2</v>
      </c>
      <c r="AG114" s="84">
        <f t="shared" si="21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 ht="13.5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22"/>
        <v>0.25435580972814897</v>
      </c>
      <c r="G115" s="85">
        <f t="shared" si="23"/>
        <v>0.25435580972814897</v>
      </c>
      <c r="H115" s="84">
        <v>298500</v>
      </c>
      <c r="I115" s="84">
        <v>305000</v>
      </c>
      <c r="J115" s="88">
        <v>125395903</v>
      </c>
      <c r="K115" s="84">
        <f t="shared" si="24"/>
        <v>3.0000489732331199</v>
      </c>
      <c r="L115" s="84">
        <f t="shared" si="25"/>
        <v>3.0000489732331199</v>
      </c>
      <c r="M115" s="85">
        <v>232700</v>
      </c>
      <c r="N115" s="85">
        <v>218900</v>
      </c>
      <c r="O115" s="85">
        <v>15956260</v>
      </c>
      <c r="P115" s="85">
        <f t="shared" si="26"/>
        <v>31.9332510728538</v>
      </c>
      <c r="Q115" s="85">
        <f t="shared" si="27"/>
        <v>31.9332510728538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8"/>
        <v>832071.07429517806</v>
      </c>
      <c r="AA115" s="85">
        <f t="shared" si="29"/>
        <v>832071.07429517806</v>
      </c>
      <c r="AB115" s="223">
        <f t="shared" si="18"/>
        <v>0</v>
      </c>
      <c r="AC115" s="223">
        <f t="shared" si="19"/>
        <v>332828429718070.94</v>
      </c>
      <c r="AD115" s="222">
        <f t="shared" si="17"/>
        <v>385571631388250.69</v>
      </c>
      <c r="AE115" s="221">
        <f t="shared" si="20"/>
        <v>1158.4696406940266</v>
      </c>
      <c r="AF115" s="98">
        <f t="shared" si="30"/>
        <v>-1.6078598126276045E-2</v>
      </c>
      <c r="AG115" s="84">
        <f t="shared" si="21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 ht="13.5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22"/>
        <v>0.25435580972814897</v>
      </c>
      <c r="G116" s="85">
        <f t="shared" si="23"/>
        <v>0.25435580972814897</v>
      </c>
      <c r="H116" s="84">
        <v>305000</v>
      </c>
      <c r="I116" s="84">
        <v>287500</v>
      </c>
      <c r="J116" s="88">
        <v>125395903</v>
      </c>
      <c r="K116" s="84">
        <f t="shared" si="24"/>
        <v>3.0000489732331199</v>
      </c>
      <c r="L116" s="84">
        <f t="shared" si="25"/>
        <v>3.0000489732331199</v>
      </c>
      <c r="M116" s="85">
        <v>218900</v>
      </c>
      <c r="N116" s="85">
        <v>222300</v>
      </c>
      <c r="O116" s="85">
        <v>15956260</v>
      </c>
      <c r="P116" s="85">
        <f t="shared" si="26"/>
        <v>31.9332510728538</v>
      </c>
      <c r="Q116" s="85">
        <f t="shared" si="27"/>
        <v>31.9332510728538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8"/>
        <v>832071.07429517806</v>
      </c>
      <c r="AA116" s="85">
        <f t="shared" si="29"/>
        <v>832071.07429517806</v>
      </c>
      <c r="AB116" s="223">
        <f t="shared" si="18"/>
        <v>0</v>
      </c>
      <c r="AC116" s="223">
        <f t="shared" si="19"/>
        <v>332828429718070.94</v>
      </c>
      <c r="AD116" s="222">
        <f t="shared" si="17"/>
        <v>381373775898289.12</v>
      </c>
      <c r="AE116" s="221">
        <f t="shared" si="20"/>
        <v>1145.8569696745542</v>
      </c>
      <c r="AF116" s="98">
        <f t="shared" si="30"/>
        <v>-1.0887355677198635E-2</v>
      </c>
      <c r="AG116" s="84">
        <f t="shared" si="21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 ht="13.5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22"/>
        <v>0.25435580972814897</v>
      </c>
      <c r="G117" s="85">
        <f t="shared" si="23"/>
        <v>0.25435580972814897</v>
      </c>
      <c r="H117" s="84">
        <v>287500</v>
      </c>
      <c r="I117" s="84">
        <v>297000</v>
      </c>
      <c r="J117" s="88">
        <v>125395903</v>
      </c>
      <c r="K117" s="84">
        <f t="shared" si="24"/>
        <v>3.0000489732331199</v>
      </c>
      <c r="L117" s="84">
        <f t="shared" si="25"/>
        <v>3.0000489732331199</v>
      </c>
      <c r="M117" s="85">
        <v>222300</v>
      </c>
      <c r="N117" s="85">
        <v>234400</v>
      </c>
      <c r="O117" s="85">
        <v>15956260</v>
      </c>
      <c r="P117" s="85">
        <f t="shared" si="26"/>
        <v>31.9332510728538</v>
      </c>
      <c r="Q117" s="85">
        <f t="shared" si="27"/>
        <v>31.9332510728538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8"/>
        <v>832071.07429517806</v>
      </c>
      <c r="AA117" s="85">
        <f t="shared" si="29"/>
        <v>832071.07429517806</v>
      </c>
      <c r="AB117" s="223">
        <f t="shared" si="18"/>
        <v>0</v>
      </c>
      <c r="AC117" s="223">
        <f t="shared" si="19"/>
        <v>332828429718070.94</v>
      </c>
      <c r="AD117" s="222">
        <f t="shared" si="17"/>
        <v>391112994080536.81</v>
      </c>
      <c r="AE117" s="221">
        <f t="shared" si="20"/>
        <v>1175.118947656716</v>
      </c>
      <c r="AF117" s="98">
        <f t="shared" si="30"/>
        <v>2.5537199455594205E-2</v>
      </c>
      <c r="AG117" s="84">
        <f t="shared" si="21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 ht="13.5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22"/>
        <v>0.25435580972814897</v>
      </c>
      <c r="G118" s="85">
        <f t="shared" si="23"/>
        <v>0.25435580972814897</v>
      </c>
      <c r="H118" s="84">
        <v>297000</v>
      </c>
      <c r="I118" s="84">
        <v>292000</v>
      </c>
      <c r="J118" s="88">
        <v>125395903</v>
      </c>
      <c r="K118" s="84">
        <f t="shared" si="24"/>
        <v>3.0000489732331199</v>
      </c>
      <c r="L118" s="84">
        <f t="shared" si="25"/>
        <v>3.0000489732331199</v>
      </c>
      <c r="M118" s="85">
        <v>234400</v>
      </c>
      <c r="N118" s="85">
        <v>231000</v>
      </c>
      <c r="O118" s="85">
        <v>15956260</v>
      </c>
      <c r="P118" s="85">
        <f t="shared" si="26"/>
        <v>31.9332510728538</v>
      </c>
      <c r="Q118" s="85">
        <f t="shared" si="27"/>
        <v>31.9332510728538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8"/>
        <v>832071.07429517806</v>
      </c>
      <c r="AA118" s="85">
        <f t="shared" si="29"/>
        <v>832071.07429517806</v>
      </c>
      <c r="AB118" s="223">
        <f t="shared" si="18"/>
        <v>0</v>
      </c>
      <c r="AC118" s="223">
        <f t="shared" si="19"/>
        <v>332828429718070.94</v>
      </c>
      <c r="AD118" s="222">
        <f t="shared" si="17"/>
        <v>387581244583925.06</v>
      </c>
      <c r="AE118" s="221">
        <f t="shared" si="20"/>
        <v>1164.5076260830049</v>
      </c>
      <c r="AF118" s="98">
        <f t="shared" si="30"/>
        <v>-9.0299978524480563E-3</v>
      </c>
      <c r="AG118" s="84">
        <f t="shared" si="21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 ht="13.5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22"/>
        <v>0.25435580972814897</v>
      </c>
      <c r="G119" s="85">
        <f t="shared" si="23"/>
        <v>0.25435580972814897</v>
      </c>
      <c r="H119" s="84">
        <v>292000</v>
      </c>
      <c r="I119" s="84">
        <v>295500</v>
      </c>
      <c r="J119" s="88">
        <v>125395903</v>
      </c>
      <c r="K119" s="84">
        <f t="shared" si="24"/>
        <v>3.0000489732331199</v>
      </c>
      <c r="L119" s="84">
        <f t="shared" si="25"/>
        <v>3.0000489732331199</v>
      </c>
      <c r="M119" s="85">
        <v>231000</v>
      </c>
      <c r="N119" s="85">
        <v>232000</v>
      </c>
      <c r="O119" s="85">
        <v>15956260</v>
      </c>
      <c r="P119" s="85">
        <f t="shared" si="26"/>
        <v>31.9332510728538</v>
      </c>
      <c r="Q119" s="85">
        <f t="shared" si="27"/>
        <v>31.9332510728538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8"/>
        <v>832071.07429517806</v>
      </c>
      <c r="AA119" s="85">
        <f t="shared" si="29"/>
        <v>832071.07429517806</v>
      </c>
      <c r="AB119" s="223">
        <f t="shared" si="18"/>
        <v>0</v>
      </c>
      <c r="AC119" s="223">
        <f t="shared" si="19"/>
        <v>332828429718070.94</v>
      </c>
      <c r="AD119" s="222">
        <f t="shared" si="17"/>
        <v>389734016822233.81</v>
      </c>
      <c r="AE119" s="221">
        <f t="shared" si="20"/>
        <v>1170.9757401204156</v>
      </c>
      <c r="AF119" s="98">
        <f t="shared" si="30"/>
        <v>5.5543767104103744E-3</v>
      </c>
      <c r="AG119" s="84">
        <f t="shared" si="21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 ht="13.5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22"/>
        <v>0.25435580972814897</v>
      </c>
      <c r="G120" s="85">
        <f t="shared" si="23"/>
        <v>0.25435580972814897</v>
      </c>
      <c r="H120" s="84">
        <v>295500</v>
      </c>
      <c r="I120" s="84">
        <v>296000</v>
      </c>
      <c r="J120" s="88">
        <v>125395903</v>
      </c>
      <c r="K120" s="84">
        <f t="shared" si="24"/>
        <v>3.0000489732331199</v>
      </c>
      <c r="L120" s="84">
        <f t="shared" si="25"/>
        <v>3.0000489732331199</v>
      </c>
      <c r="M120" s="85">
        <v>232000</v>
      </c>
      <c r="N120" s="85">
        <v>230900</v>
      </c>
      <c r="O120" s="85">
        <v>15956260</v>
      </c>
      <c r="P120" s="85">
        <f t="shared" si="26"/>
        <v>31.9332510728538</v>
      </c>
      <c r="Q120" s="85">
        <f t="shared" si="27"/>
        <v>31.9332510728538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8"/>
        <v>832071.07429517806</v>
      </c>
      <c r="AA120" s="85">
        <f t="shared" si="29"/>
        <v>832071.07429517806</v>
      </c>
      <c r="AB120" s="223">
        <f t="shared" si="18"/>
        <v>0</v>
      </c>
      <c r="AC120" s="223">
        <f t="shared" si="19"/>
        <v>332828429718070.94</v>
      </c>
      <c r="AD120" s="222">
        <f t="shared" si="17"/>
        <v>388381949445629.19</v>
      </c>
      <c r="AE120" s="221">
        <f t="shared" si="20"/>
        <v>1166.913384696782</v>
      </c>
      <c r="AF120" s="98">
        <f t="shared" si="30"/>
        <v>-3.4692054535782405E-3</v>
      </c>
      <c r="AG120" s="84">
        <f t="shared" si="21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 ht="13.5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22"/>
        <v>0.25435580972814897</v>
      </c>
      <c r="G121" s="85">
        <f t="shared" si="23"/>
        <v>0.25435580972814897</v>
      </c>
      <c r="H121" s="84">
        <v>296000</v>
      </c>
      <c r="I121" s="84">
        <v>301000</v>
      </c>
      <c r="J121" s="88">
        <v>125395903</v>
      </c>
      <c r="K121" s="84">
        <f t="shared" si="24"/>
        <v>3.0000489732331199</v>
      </c>
      <c r="L121" s="84">
        <f t="shared" si="25"/>
        <v>3.0000489732331199</v>
      </c>
      <c r="M121" s="85">
        <v>230900</v>
      </c>
      <c r="N121" s="85">
        <v>223800</v>
      </c>
      <c r="O121" s="85">
        <v>15956260</v>
      </c>
      <c r="P121" s="85">
        <f t="shared" si="26"/>
        <v>31.9332510728538</v>
      </c>
      <c r="Q121" s="85">
        <f t="shared" si="27"/>
        <v>31.9332510728538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8"/>
        <v>832071.07429517806</v>
      </c>
      <c r="AA121" s="85">
        <f t="shared" si="29"/>
        <v>832071.07429517806</v>
      </c>
      <c r="AB121" s="223">
        <f t="shared" si="18"/>
        <v>0</v>
      </c>
      <c r="AC121" s="223">
        <f t="shared" si="19"/>
        <v>332828429718070.94</v>
      </c>
      <c r="AD121" s="222">
        <f t="shared" si="17"/>
        <v>387216695759012.37</v>
      </c>
      <c r="AE121" s="221">
        <f t="shared" si="20"/>
        <v>1163.412320537077</v>
      </c>
      <c r="AF121" s="98">
        <f t="shared" si="30"/>
        <v>-3.0002776603807457E-3</v>
      </c>
      <c r="AG121" s="84">
        <f t="shared" si="21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 ht="13.5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22"/>
        <v>0.25435580972814897</v>
      </c>
      <c r="G122" s="85">
        <f t="shared" si="23"/>
        <v>0.25435580972814897</v>
      </c>
      <c r="H122" s="84">
        <v>301000</v>
      </c>
      <c r="I122" s="84">
        <v>302000</v>
      </c>
      <c r="J122" s="88">
        <v>125395903</v>
      </c>
      <c r="K122" s="84">
        <f t="shared" si="24"/>
        <v>3.0000489732331199</v>
      </c>
      <c r="L122" s="84">
        <f t="shared" si="25"/>
        <v>3.0000489732331199</v>
      </c>
      <c r="M122" s="85">
        <v>223800</v>
      </c>
      <c r="N122" s="85">
        <v>227100</v>
      </c>
      <c r="O122" s="85">
        <v>15956260</v>
      </c>
      <c r="P122" s="85">
        <f t="shared" si="26"/>
        <v>31.9332510728538</v>
      </c>
      <c r="Q122" s="85">
        <f t="shared" si="27"/>
        <v>31.9332510728538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8"/>
        <v>832071.07429517806</v>
      </c>
      <c r="AA122" s="85">
        <f t="shared" si="29"/>
        <v>832071.07429517806</v>
      </c>
      <c r="AB122" s="223">
        <f t="shared" si="18"/>
        <v>0</v>
      </c>
      <c r="AC122" s="223">
        <f t="shared" si="19"/>
        <v>332828429718070.94</v>
      </c>
      <c r="AD122" s="222">
        <f t="shared" si="17"/>
        <v>390825508861753.06</v>
      </c>
      <c r="AE122" s="221">
        <f t="shared" si="20"/>
        <v>1174.2551836476521</v>
      </c>
      <c r="AF122" s="98">
        <f t="shared" si="30"/>
        <v>9.3198799077265984E-3</v>
      </c>
      <c r="AG122" s="84">
        <f t="shared" si="21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 ht="13.5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22"/>
        <v>0.25435580972814897</v>
      </c>
      <c r="G123" s="85">
        <f t="shared" si="23"/>
        <v>0.25435580972814897</v>
      </c>
      <c r="H123" s="84">
        <v>302000</v>
      </c>
      <c r="I123" s="84">
        <v>298000</v>
      </c>
      <c r="J123" s="88">
        <v>125395903</v>
      </c>
      <c r="K123" s="84">
        <f t="shared" si="24"/>
        <v>3.0000489732331199</v>
      </c>
      <c r="L123" s="84">
        <f t="shared" si="25"/>
        <v>3.0000489732331199</v>
      </c>
      <c r="M123" s="85">
        <v>227100</v>
      </c>
      <c r="N123" s="85">
        <v>227600</v>
      </c>
      <c r="O123" s="85">
        <v>15956260</v>
      </c>
      <c r="P123" s="85">
        <f t="shared" si="26"/>
        <v>31.9332510728538</v>
      </c>
      <c r="Q123" s="85">
        <f t="shared" si="27"/>
        <v>31.9332510728538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8"/>
        <v>832071.07429517806</v>
      </c>
      <c r="AA123" s="85">
        <f t="shared" si="29"/>
        <v>832071.07429517806</v>
      </c>
      <c r="AB123" s="223">
        <f t="shared" si="18"/>
        <v>0</v>
      </c>
      <c r="AC123" s="223">
        <f t="shared" si="19"/>
        <v>332828429718070.94</v>
      </c>
      <c r="AD123" s="222">
        <f t="shared" si="17"/>
        <v>387697789678190.94</v>
      </c>
      <c r="AE123" s="221">
        <f t="shared" si="20"/>
        <v>1164.8577917655598</v>
      </c>
      <c r="AF123" s="98">
        <f t="shared" si="30"/>
        <v>-8.0028532238628526E-3</v>
      </c>
      <c r="AG123" s="84">
        <f t="shared" si="21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 ht="13.5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22"/>
        <v>0.25435580972814897</v>
      </c>
      <c r="G124" s="85">
        <f t="shared" si="23"/>
        <v>0.25435580972814897</v>
      </c>
      <c r="H124" s="84">
        <v>298000</v>
      </c>
      <c r="I124" s="84">
        <v>303500</v>
      </c>
      <c r="J124" s="88">
        <v>125395903</v>
      </c>
      <c r="K124" s="84">
        <f t="shared" si="24"/>
        <v>3.0000489732331199</v>
      </c>
      <c r="L124" s="84">
        <f t="shared" si="25"/>
        <v>3.0000489732331199</v>
      </c>
      <c r="M124" s="85">
        <v>227600</v>
      </c>
      <c r="N124" s="85">
        <v>235600</v>
      </c>
      <c r="O124" s="85">
        <v>15956260</v>
      </c>
      <c r="P124" s="85">
        <f t="shared" si="26"/>
        <v>31.9332510728538</v>
      </c>
      <c r="Q124" s="85">
        <f t="shared" si="27"/>
        <v>31.9332510728538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8"/>
        <v>832071.07429517806</v>
      </c>
      <c r="AA124" s="85">
        <f t="shared" si="29"/>
        <v>832071.07429517806</v>
      </c>
      <c r="AB124" s="223">
        <f t="shared" si="18"/>
        <v>0</v>
      </c>
      <c r="AC124" s="223">
        <f t="shared" si="19"/>
        <v>332828429718070.94</v>
      </c>
      <c r="AD124" s="222">
        <f t="shared" si="17"/>
        <v>393598219027739.69</v>
      </c>
      <c r="AE124" s="221">
        <f t="shared" si="20"/>
        <v>1182.5859328217393</v>
      </c>
      <c r="AF124" s="98">
        <f t="shared" si="30"/>
        <v>1.5219146218105495E-2</v>
      </c>
      <c r="AG124" s="84">
        <f t="shared" si="21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 ht="13.5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22"/>
        <v>0.25435580972814897</v>
      </c>
      <c r="G125" s="85">
        <f t="shared" si="23"/>
        <v>0.28491020698805503</v>
      </c>
      <c r="H125" s="155">
        <v>303500</v>
      </c>
      <c r="I125" s="155">
        <v>303500</v>
      </c>
      <c r="J125" s="161">
        <v>125395903</v>
      </c>
      <c r="K125" s="155">
        <f t="shared" si="24"/>
        <v>3.0000489732331199</v>
      </c>
      <c r="L125" s="84">
        <f t="shared" si="25"/>
        <v>2.24185209702134</v>
      </c>
      <c r="M125" s="101">
        <v>235600</v>
      </c>
      <c r="N125" s="101">
        <v>223900</v>
      </c>
      <c r="O125" s="101">
        <v>15956260</v>
      </c>
      <c r="P125" s="101">
        <f t="shared" si="26"/>
        <v>31.9332510728538</v>
      </c>
      <c r="Q125" s="85">
        <f t="shared" si="27"/>
        <v>22.695649167210501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8"/>
        <v>832071.07429517806</v>
      </c>
      <c r="AA125" s="85">
        <f t="shared" si="29"/>
        <v>853196.37167875003</v>
      </c>
      <c r="AB125" s="224">
        <f t="shared" si="18"/>
        <v>0</v>
      </c>
      <c r="AC125" s="223">
        <f t="shared" si="19"/>
        <v>288586680425991.12</v>
      </c>
      <c r="AD125" s="224">
        <f t="shared" si="17"/>
        <v>335029713585524.06</v>
      </c>
      <c r="AE125" s="225">
        <f t="shared" si="20"/>
        <v>1160.9326982485022</v>
      </c>
      <c r="AF125" s="226">
        <f t="shared" si="30"/>
        <v>-1.8310072843138646E-2</v>
      </c>
      <c r="AG125" s="155">
        <f t="shared" si="21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 ht="13.5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22"/>
        <v>0.28491020698805503</v>
      </c>
      <c r="G126" s="85">
        <f t="shared" si="23"/>
        <v>0.28491020698805503</v>
      </c>
      <c r="H126" s="84">
        <v>303500</v>
      </c>
      <c r="I126" s="84">
        <v>303000</v>
      </c>
      <c r="J126" s="88">
        <v>125395903</v>
      </c>
      <c r="K126" s="84">
        <f t="shared" si="24"/>
        <v>2.24185209702134</v>
      </c>
      <c r="L126" s="84">
        <f t="shared" si="25"/>
        <v>2.24185209702134</v>
      </c>
      <c r="M126" s="85">
        <v>223900</v>
      </c>
      <c r="N126" s="85">
        <v>222000</v>
      </c>
      <c r="O126" s="85">
        <v>15956260</v>
      </c>
      <c r="P126" s="85">
        <f t="shared" si="26"/>
        <v>22.695649167210501</v>
      </c>
      <c r="Q126" s="85">
        <f t="shared" si="27"/>
        <v>22.695649167210501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8"/>
        <v>853196.37167875003</v>
      </c>
      <c r="AA126" s="85">
        <f t="shared" si="29"/>
        <v>853196.37167875003</v>
      </c>
      <c r="AB126" s="223">
        <f t="shared" si="18"/>
        <v>0</v>
      </c>
      <c r="AC126" s="223">
        <f t="shared" si="19"/>
        <v>288586680425991.12</v>
      </c>
      <c r="AD126" s="222">
        <f t="shared" si="17"/>
        <v>335298451138811.62</v>
      </c>
      <c r="AE126" s="221">
        <f t="shared" si="20"/>
        <v>1161.8639177798084</v>
      </c>
      <c r="AF126" s="98">
        <f t="shared" si="30"/>
        <v>8.0213050481832329E-4</v>
      </c>
      <c r="AG126" s="84">
        <f t="shared" si="21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 ht="13.5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22"/>
        <v>0.28491020698805503</v>
      </c>
      <c r="G127" s="85">
        <f t="shared" si="23"/>
        <v>0.28491020698805503</v>
      </c>
      <c r="H127" s="84">
        <v>303000</v>
      </c>
      <c r="I127" s="84">
        <v>291500</v>
      </c>
      <c r="J127" s="88">
        <v>125395903</v>
      </c>
      <c r="K127" s="84">
        <f t="shared" si="24"/>
        <v>2.24185209702134</v>
      </c>
      <c r="L127" s="84">
        <f t="shared" si="25"/>
        <v>2.24185209702134</v>
      </c>
      <c r="M127" s="85">
        <v>222000</v>
      </c>
      <c r="N127" s="85">
        <v>215500</v>
      </c>
      <c r="O127" s="85">
        <v>15956260</v>
      </c>
      <c r="P127" s="85">
        <f t="shared" si="26"/>
        <v>22.695649167210501</v>
      </c>
      <c r="Q127" s="85">
        <f t="shared" si="27"/>
        <v>22.695649167210501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8"/>
        <v>853196.37167875003</v>
      </c>
      <c r="AA127" s="85">
        <f t="shared" si="29"/>
        <v>853196.37167875003</v>
      </c>
      <c r="AB127" s="223">
        <f t="shared" si="18"/>
        <v>0</v>
      </c>
      <c r="AC127" s="223">
        <f t="shared" si="19"/>
        <v>288586680425991.12</v>
      </c>
      <c r="AD127" s="222">
        <f t="shared" si="17"/>
        <v>329894580055204.5</v>
      </c>
      <c r="AE127" s="221">
        <f t="shared" si="20"/>
        <v>1143.1386215338753</v>
      </c>
      <c r="AF127" s="98">
        <f t="shared" si="30"/>
        <v>-1.6116600196789881E-2</v>
      </c>
      <c r="AG127" s="84">
        <f t="shared" si="21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 ht="13.5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22"/>
        <v>0.28491020698805503</v>
      </c>
      <c r="G128" s="85">
        <f t="shared" si="23"/>
        <v>0.28491020698805503</v>
      </c>
      <c r="H128" s="84">
        <v>291500</v>
      </c>
      <c r="I128" s="84">
        <v>282000</v>
      </c>
      <c r="J128" s="88">
        <v>125395903</v>
      </c>
      <c r="K128" s="84">
        <f t="shared" si="24"/>
        <v>2.24185209702134</v>
      </c>
      <c r="L128" s="84">
        <f t="shared" si="25"/>
        <v>2.24185209702134</v>
      </c>
      <c r="M128" s="85">
        <v>215500</v>
      </c>
      <c r="N128" s="85">
        <v>209200</v>
      </c>
      <c r="O128" s="85">
        <v>15956260</v>
      </c>
      <c r="P128" s="85">
        <f t="shared" si="26"/>
        <v>22.695649167210501</v>
      </c>
      <c r="Q128" s="85">
        <f t="shared" si="27"/>
        <v>22.695649167210501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8"/>
        <v>853196.37167875003</v>
      </c>
      <c r="AA128" s="85">
        <f t="shared" si="29"/>
        <v>853196.37167875003</v>
      </c>
      <c r="AB128" s="223">
        <f t="shared" si="18"/>
        <v>0</v>
      </c>
      <c r="AC128" s="223">
        <f t="shared" si="19"/>
        <v>288586680425991.12</v>
      </c>
      <c r="AD128" s="222">
        <f t="shared" si="17"/>
        <v>324393802191990.25</v>
      </c>
      <c r="AE128" s="221">
        <f t="shared" si="20"/>
        <v>1124.0775274629557</v>
      </c>
      <c r="AF128" s="98">
        <f t="shared" si="30"/>
        <v>-1.6674350522199316E-2</v>
      </c>
      <c r="AG128" s="84">
        <f t="shared" si="21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 ht="13.5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22"/>
        <v>0.28491020698805503</v>
      </c>
      <c r="G129" s="85">
        <f t="shared" si="23"/>
        <v>0.28491020698805503</v>
      </c>
      <c r="H129" s="84">
        <v>282000</v>
      </c>
      <c r="I129" s="84">
        <v>289500</v>
      </c>
      <c r="J129" s="88">
        <v>125395903</v>
      </c>
      <c r="K129" s="84">
        <f t="shared" si="24"/>
        <v>2.24185209702134</v>
      </c>
      <c r="L129" s="84">
        <f t="shared" si="25"/>
        <v>2.24185209702134</v>
      </c>
      <c r="M129" s="85">
        <v>209200</v>
      </c>
      <c r="N129" s="85">
        <v>217100</v>
      </c>
      <c r="O129" s="85">
        <v>15956260</v>
      </c>
      <c r="P129" s="85">
        <f t="shared" si="26"/>
        <v>22.695649167210501</v>
      </c>
      <c r="Q129" s="85">
        <f t="shared" si="27"/>
        <v>22.695649167210501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8"/>
        <v>853196.37167875003</v>
      </c>
      <c r="AA129" s="85">
        <f t="shared" si="29"/>
        <v>853196.37167875003</v>
      </c>
      <c r="AB129" s="223">
        <f t="shared" si="18"/>
        <v>0</v>
      </c>
      <c r="AC129" s="223">
        <f t="shared" si="19"/>
        <v>288586680425991.12</v>
      </c>
      <c r="AD129" s="222">
        <f t="shared" si="17"/>
        <v>327442705181226.19</v>
      </c>
      <c r="AE129" s="221">
        <f t="shared" si="20"/>
        <v>1134.6424744824626</v>
      </c>
      <c r="AF129" s="98">
        <f t="shared" si="30"/>
        <v>9.398770779940788E-3</v>
      </c>
      <c r="AG129" s="84">
        <f t="shared" si="21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 ht="13.5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22"/>
        <v>0.28491020698805503</v>
      </c>
      <c r="G130" s="85">
        <f t="shared" si="23"/>
        <v>0.28491020698805503</v>
      </c>
      <c r="H130" s="84">
        <v>289500</v>
      </c>
      <c r="I130" s="84">
        <v>284000</v>
      </c>
      <c r="J130" s="88">
        <v>125395903</v>
      </c>
      <c r="K130" s="84">
        <f t="shared" si="24"/>
        <v>2.24185209702134</v>
      </c>
      <c r="L130" s="84">
        <f t="shared" si="25"/>
        <v>2.24185209702134</v>
      </c>
      <c r="M130" s="85">
        <v>217100</v>
      </c>
      <c r="N130" s="85">
        <v>228700</v>
      </c>
      <c r="O130" s="85">
        <v>15956260</v>
      </c>
      <c r="P130" s="85">
        <f t="shared" si="26"/>
        <v>22.695649167210501</v>
      </c>
      <c r="Q130" s="85">
        <f t="shared" si="27"/>
        <v>22.695649167210501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8"/>
        <v>853196.37167875003</v>
      </c>
      <c r="AA130" s="85">
        <f t="shared" si="29"/>
        <v>853196.37167875003</v>
      </c>
      <c r="AB130" s="223">
        <f t="shared" si="18"/>
        <v>0</v>
      </c>
      <c r="AC130" s="223">
        <f t="shared" si="19"/>
        <v>288586680425991.12</v>
      </c>
      <c r="AD130" s="222">
        <f t="shared" si="17"/>
        <v>331377599173162.37</v>
      </c>
      <c r="AE130" s="221">
        <f t="shared" si="20"/>
        <v>1148.2775250888444</v>
      </c>
      <c r="AF130" s="98">
        <f t="shared" si="30"/>
        <v>1.2017045821064543E-2</v>
      </c>
      <c r="AG130" s="84">
        <f t="shared" si="21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 ht="13.5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22"/>
        <v>0.28491020698805503</v>
      </c>
      <c r="G131" s="85">
        <f t="shared" si="23"/>
        <v>0.28491020698805503</v>
      </c>
      <c r="H131" s="84">
        <v>284000</v>
      </c>
      <c r="I131" s="84">
        <v>281000</v>
      </c>
      <c r="J131" s="88">
        <v>125395903</v>
      </c>
      <c r="K131" s="84">
        <f t="shared" si="24"/>
        <v>2.24185209702134</v>
      </c>
      <c r="L131" s="84">
        <f t="shared" si="25"/>
        <v>2.24185209702134</v>
      </c>
      <c r="M131" s="85">
        <v>228700</v>
      </c>
      <c r="N131" s="85">
        <v>231000</v>
      </c>
      <c r="O131" s="85">
        <v>15956260</v>
      </c>
      <c r="P131" s="85">
        <f t="shared" si="26"/>
        <v>22.695649167210501</v>
      </c>
      <c r="Q131" s="85">
        <f t="shared" si="27"/>
        <v>22.695649167210501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8"/>
        <v>853196.37167875003</v>
      </c>
      <c r="AA131" s="85">
        <f t="shared" si="29"/>
        <v>853196.37167875003</v>
      </c>
      <c r="AB131" s="223">
        <f t="shared" si="18"/>
        <v>0</v>
      </c>
      <c r="AC131" s="223">
        <f t="shared" si="19"/>
        <v>288586680425991.12</v>
      </c>
      <c r="AD131" s="222">
        <f t="shared" ref="AD131:AD194" si="34">D131*E131*G131+I131*J131*L131+N131*O131*Q131+X131*Y131*AA131</f>
        <v>332647410420823.31</v>
      </c>
      <c r="AE131" s="221">
        <f t="shared" si="20"/>
        <v>1152.6776285370927</v>
      </c>
      <c r="AF131" s="98">
        <f t="shared" si="30"/>
        <v>3.8319163722270269E-3</v>
      </c>
      <c r="AG131" s="84">
        <f t="shared" si="21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 ht="13.5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22"/>
        <v>0.28491020698805503</v>
      </c>
      <c r="G132" s="85">
        <f t="shared" si="23"/>
        <v>0.28491020698805503</v>
      </c>
      <c r="H132" s="84">
        <v>281000</v>
      </c>
      <c r="I132" s="84">
        <v>276500</v>
      </c>
      <c r="J132" s="88">
        <v>125395903</v>
      </c>
      <c r="K132" s="84">
        <f t="shared" si="24"/>
        <v>2.24185209702134</v>
      </c>
      <c r="L132" s="84">
        <f t="shared" si="25"/>
        <v>2.24185209702134</v>
      </c>
      <c r="M132" s="85">
        <v>231000</v>
      </c>
      <c r="N132" s="85">
        <v>227000</v>
      </c>
      <c r="O132" s="85">
        <v>15956260</v>
      </c>
      <c r="P132" s="85">
        <f t="shared" si="26"/>
        <v>22.695649167210501</v>
      </c>
      <c r="Q132" s="85">
        <f t="shared" si="27"/>
        <v>22.695649167210501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8"/>
        <v>853196.37167875003</v>
      </c>
      <c r="AA132" s="85">
        <f t="shared" si="29"/>
        <v>853196.37167875003</v>
      </c>
      <c r="AB132" s="223">
        <f t="shared" ref="AB132:AB195" si="35">IF(AD131&lt;&gt;(C132*E132*F132+H132*J132*K132+M132*O132*P132+W132*Y132*Z132),1,0)</f>
        <v>0</v>
      </c>
      <c r="AC132" s="223">
        <f t="shared" ref="AC132:AC195" si="36">IF(AND(AB132=0,B132="N"),AC131,AC131*(C132*E132*G132+H132*J132*L132+M132*O132*Q132+W132*Y132*AA132)/AD131)</f>
        <v>288586680425991.12</v>
      </c>
      <c r="AD132" s="222">
        <f t="shared" si="34"/>
        <v>329385144559757.06</v>
      </c>
      <c r="AE132" s="221">
        <f t="shared" ref="AE132:AE195" si="37">AD132/AC132*1000</f>
        <v>1141.3733443052263</v>
      </c>
      <c r="AF132" s="98">
        <f t="shared" si="30"/>
        <v>-9.8069780760932299E-3</v>
      </c>
      <c r="AG132" s="84">
        <f t="shared" ref="AG132:AG195" si="38">(D132-C132)/C132</f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 ht="13.5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9">G132</f>
        <v>0.28491020698805503</v>
      </c>
      <c r="G133" s="85">
        <f t="shared" ref="G133:G196" si="40">IF(B133="Y",ROUND(0.25*(C133*E133+H133*J133+M133*O133+W133*Y133)/(C133*E133),17),IF(AB133=0,F133,ROUND(D132*E132*G132/AD132*(C133*E133+H133*J133+M133*O133+W133*Y133)/(C133*E133),17)))</f>
        <v>0.28491020698805503</v>
      </c>
      <c r="H133" s="84">
        <v>276500</v>
      </c>
      <c r="I133" s="84">
        <v>288000</v>
      </c>
      <c r="J133" s="88">
        <v>125395903</v>
      </c>
      <c r="K133" s="84">
        <f t="shared" ref="K133:K196" si="41">L132</f>
        <v>2.24185209702134</v>
      </c>
      <c r="L133" s="84">
        <f t="shared" ref="L133:L196" si="42">IF(B133="Y",ROUND(0.25*(C133*E133+H133*J133+M133*O133+W133*Y133)/(H133*J133),17),IF(AB133=0,K133,ROUND(I132*J132*L132/AD132*(C133*E133+H133*J133+M133*O133+W133*Y133)/(H133*J133),17)))</f>
        <v>2.24185209702134</v>
      </c>
      <c r="M133" s="85">
        <v>227000</v>
      </c>
      <c r="N133" s="85">
        <v>228200</v>
      </c>
      <c r="O133" s="85">
        <v>15956260</v>
      </c>
      <c r="P133" s="85">
        <f t="shared" ref="P133:P196" si="43">Q132</f>
        <v>22.695649167210501</v>
      </c>
      <c r="Q133" s="85">
        <f t="shared" ref="Q133:Q196" si="44">IF(B133="Y",ROUND(0.25*(C133*E133+H133*J133+M133*O133+W133*Y133)/(M133*O133),17),IF(AB133=0,P133,ROUND(N132*O132*Q132/AD132*(C133*E133+H133*J133+M133*O133+W133*Y133)/(M133*O133),17)))</f>
        <v>22.695649167210501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5">AA132</f>
        <v>853196.37167875003</v>
      </c>
      <c r="AA133" s="85">
        <f t="shared" ref="AA133:AA196" si="46">IF(B133="Y",ROUND(0.25*(C133*E133+H133*J133+M133*O133+W133*Y133)/(W133*Y133),17),IF(AB133=0,Z133,ROUND(X132*Y132*AA132/AD132*(C133*E133+H133*J133+M133*O133+W133*Y133)/(W133*Y133),17)))</f>
        <v>853196.37167875003</v>
      </c>
      <c r="AB133" s="223">
        <f t="shared" si="35"/>
        <v>0</v>
      </c>
      <c r="AC133" s="223">
        <f t="shared" si="36"/>
        <v>288586680425991.12</v>
      </c>
      <c r="AD133" s="222">
        <f t="shared" si="34"/>
        <v>332138113493165.75</v>
      </c>
      <c r="AE133" s="221">
        <f t="shared" si="37"/>
        <v>1150.9128314684763</v>
      </c>
      <c r="AF133" s="98">
        <f t="shared" ref="AF133:AF196" si="47">(AE133-AE132)/AE132</f>
        <v>8.357902531057301E-3</v>
      </c>
      <c r="AG133" s="84">
        <f t="shared" si="38"/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 ht="13.5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9"/>
        <v>0.28491020698805503</v>
      </c>
      <c r="G134" s="85">
        <f t="shared" si="40"/>
        <v>0.28491020698805503</v>
      </c>
      <c r="H134" s="84">
        <v>288000</v>
      </c>
      <c r="I134" s="84">
        <v>288000</v>
      </c>
      <c r="J134" s="88">
        <v>125395903</v>
      </c>
      <c r="K134" s="84">
        <f t="shared" si="41"/>
        <v>2.24185209702134</v>
      </c>
      <c r="L134" s="84">
        <f t="shared" si="42"/>
        <v>2.24185209702134</v>
      </c>
      <c r="M134" s="85">
        <v>228200</v>
      </c>
      <c r="N134" s="85">
        <v>235500</v>
      </c>
      <c r="O134" s="85">
        <v>15956260</v>
      </c>
      <c r="P134" s="85">
        <f t="shared" si="43"/>
        <v>22.695649167210501</v>
      </c>
      <c r="Q134" s="85">
        <f t="shared" si="44"/>
        <v>22.695649167210501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5"/>
        <v>853196.37167875003</v>
      </c>
      <c r="AA134" s="85">
        <f t="shared" si="46"/>
        <v>853196.37167875003</v>
      </c>
      <c r="AB134" s="223">
        <f t="shared" si="35"/>
        <v>0</v>
      </c>
      <c r="AC134" s="223">
        <f t="shared" si="36"/>
        <v>288586680425991.12</v>
      </c>
      <c r="AD134" s="222">
        <f t="shared" si="34"/>
        <v>336610649678726.06</v>
      </c>
      <c r="AE134" s="221">
        <f t="shared" si="37"/>
        <v>1166.4109001213963</v>
      </c>
      <c r="AF134" s="98">
        <f t="shared" si="47"/>
        <v>1.3465892662909699E-2</v>
      </c>
      <c r="AG134" s="84">
        <f t="shared" si="38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 ht="13.5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9"/>
        <v>0.28491020698805503</v>
      </c>
      <c r="G135" s="85">
        <f t="shared" si="40"/>
        <v>0.28491020698805503</v>
      </c>
      <c r="H135" s="84">
        <v>288000</v>
      </c>
      <c r="I135" s="84">
        <v>293500</v>
      </c>
      <c r="J135" s="88">
        <v>125395903</v>
      </c>
      <c r="K135" s="84">
        <f t="shared" si="41"/>
        <v>2.24185209702134</v>
      </c>
      <c r="L135" s="84">
        <f t="shared" si="42"/>
        <v>2.24185209702134</v>
      </c>
      <c r="M135" s="85">
        <v>235500</v>
      </c>
      <c r="N135" s="85">
        <v>244900</v>
      </c>
      <c r="O135" s="85">
        <v>15956260</v>
      </c>
      <c r="P135" s="85">
        <f t="shared" si="43"/>
        <v>22.695649167210501</v>
      </c>
      <c r="Q135" s="85">
        <f t="shared" si="44"/>
        <v>22.695649167210501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5"/>
        <v>853196.37167875003</v>
      </c>
      <c r="AA135" s="85">
        <f t="shared" si="46"/>
        <v>853196.37167875003</v>
      </c>
      <c r="AB135" s="223">
        <f t="shared" si="35"/>
        <v>0</v>
      </c>
      <c r="AC135" s="223">
        <f t="shared" si="36"/>
        <v>288586680425991.12</v>
      </c>
      <c r="AD135" s="222">
        <f t="shared" si="34"/>
        <v>340737879727636.62</v>
      </c>
      <c r="AE135" s="221">
        <f t="shared" si="37"/>
        <v>1180.7124265910804</v>
      </c>
      <c r="AF135" s="98">
        <f t="shared" si="47"/>
        <v>1.2261139250495448E-2</v>
      </c>
      <c r="AG135" s="84">
        <f t="shared" si="38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 ht="13.5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9"/>
        <v>0.28491020698805503</v>
      </c>
      <c r="G136" s="85">
        <f t="shared" si="40"/>
        <v>0.28491020698805503</v>
      </c>
      <c r="H136" s="84">
        <v>293500</v>
      </c>
      <c r="I136" s="84">
        <v>295500</v>
      </c>
      <c r="J136" s="88">
        <v>125395903</v>
      </c>
      <c r="K136" s="84">
        <f t="shared" si="41"/>
        <v>2.24185209702134</v>
      </c>
      <c r="L136" s="84">
        <f t="shared" si="42"/>
        <v>2.24185209702134</v>
      </c>
      <c r="M136" s="85">
        <v>244900</v>
      </c>
      <c r="N136" s="85">
        <v>235800</v>
      </c>
      <c r="O136" s="85">
        <v>15956260</v>
      </c>
      <c r="P136" s="85">
        <f t="shared" si="43"/>
        <v>22.695649167210501</v>
      </c>
      <c r="Q136" s="85">
        <f t="shared" si="44"/>
        <v>22.695649167210501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5"/>
        <v>853196.37167875003</v>
      </c>
      <c r="AA136" s="85">
        <f t="shared" si="46"/>
        <v>853196.37167875003</v>
      </c>
      <c r="AB136" s="223">
        <f t="shared" si="35"/>
        <v>0</v>
      </c>
      <c r="AC136" s="223">
        <f t="shared" si="36"/>
        <v>288586680425991.12</v>
      </c>
      <c r="AD136" s="222">
        <f t="shared" si="34"/>
        <v>337638878759308.19</v>
      </c>
      <c r="AE136" s="221">
        <f t="shared" si="37"/>
        <v>1169.9738818884839</v>
      </c>
      <c r="AF136" s="98">
        <f t="shared" si="47"/>
        <v>-9.0949705116601092E-3</v>
      </c>
      <c r="AG136" s="84">
        <f t="shared" si="38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 ht="13.5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9"/>
        <v>0.28491020698805503</v>
      </c>
      <c r="G137" s="85">
        <f t="shared" si="40"/>
        <v>0.28491020698805503</v>
      </c>
      <c r="H137" s="84">
        <v>295500</v>
      </c>
      <c r="I137" s="84">
        <v>290000</v>
      </c>
      <c r="J137" s="88">
        <v>125395903</v>
      </c>
      <c r="K137" s="84">
        <f t="shared" si="41"/>
        <v>2.24185209702134</v>
      </c>
      <c r="L137" s="84">
        <f t="shared" si="42"/>
        <v>2.24185209702134</v>
      </c>
      <c r="M137" s="85">
        <v>235800</v>
      </c>
      <c r="N137" s="85">
        <v>237700</v>
      </c>
      <c r="O137" s="85">
        <v>15956260</v>
      </c>
      <c r="P137" s="85">
        <f t="shared" si="43"/>
        <v>22.695649167210501</v>
      </c>
      <c r="Q137" s="85">
        <f t="shared" si="44"/>
        <v>22.695649167210501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5"/>
        <v>853196.37167875003</v>
      </c>
      <c r="AA137" s="85">
        <f t="shared" si="46"/>
        <v>853196.37167875003</v>
      </c>
      <c r="AB137" s="223">
        <f t="shared" si="35"/>
        <v>0</v>
      </c>
      <c r="AC137" s="223">
        <f t="shared" si="36"/>
        <v>288586680425991.12</v>
      </c>
      <c r="AD137" s="222">
        <f t="shared" si="34"/>
        <v>338061037265130.62</v>
      </c>
      <c r="AE137" s="221">
        <f t="shared" si="37"/>
        <v>1171.4367300878507</v>
      </c>
      <c r="AF137" s="98">
        <f t="shared" si="47"/>
        <v>1.2503255175283039E-3</v>
      </c>
      <c r="AG137" s="84">
        <f t="shared" si="38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 ht="13.5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9"/>
        <v>0.28491020698805503</v>
      </c>
      <c r="G138" s="85">
        <f t="shared" si="40"/>
        <v>0.28491020698805503</v>
      </c>
      <c r="H138" s="84">
        <v>290000</v>
      </c>
      <c r="I138" s="84">
        <v>288500</v>
      </c>
      <c r="J138" s="88">
        <v>125395903</v>
      </c>
      <c r="K138" s="84">
        <f t="shared" si="41"/>
        <v>2.24185209702134</v>
      </c>
      <c r="L138" s="84">
        <f t="shared" si="42"/>
        <v>2.24185209702134</v>
      </c>
      <c r="M138" s="85">
        <v>237700</v>
      </c>
      <c r="N138" s="85">
        <v>231700</v>
      </c>
      <c r="O138" s="85">
        <v>15956260</v>
      </c>
      <c r="P138" s="85">
        <f t="shared" si="43"/>
        <v>22.695649167210501</v>
      </c>
      <c r="Q138" s="85">
        <f t="shared" si="44"/>
        <v>22.695649167210501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5"/>
        <v>853196.37167875003</v>
      </c>
      <c r="AA138" s="85">
        <f t="shared" si="46"/>
        <v>853196.37167875003</v>
      </c>
      <c r="AB138" s="223">
        <f t="shared" si="35"/>
        <v>0</v>
      </c>
      <c r="AC138" s="223">
        <f t="shared" si="36"/>
        <v>288586680425991.12</v>
      </c>
      <c r="AD138" s="222">
        <f t="shared" si="34"/>
        <v>336106658484248.44</v>
      </c>
      <c r="AE138" s="221">
        <f t="shared" si="37"/>
        <v>1164.6644882851547</v>
      </c>
      <c r="AF138" s="98">
        <f t="shared" si="47"/>
        <v>-5.7811417627208657E-3</v>
      </c>
      <c r="AG138" s="84">
        <f t="shared" si="38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 ht="13.5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9"/>
        <v>0.28491020698805503</v>
      </c>
      <c r="G139" s="85">
        <f t="shared" si="40"/>
        <v>0.28491020698805503</v>
      </c>
      <c r="H139" s="84">
        <v>288500</v>
      </c>
      <c r="I139" s="84">
        <v>285500</v>
      </c>
      <c r="J139" s="88">
        <v>125395903</v>
      </c>
      <c r="K139" s="84">
        <f t="shared" si="41"/>
        <v>2.24185209702134</v>
      </c>
      <c r="L139" s="84">
        <f t="shared" si="42"/>
        <v>2.24185209702134</v>
      </c>
      <c r="M139" s="85">
        <v>231700</v>
      </c>
      <c r="N139" s="85">
        <v>224400</v>
      </c>
      <c r="O139" s="85">
        <v>15956260</v>
      </c>
      <c r="P139" s="85">
        <f t="shared" si="43"/>
        <v>22.695649167210501</v>
      </c>
      <c r="Q139" s="85">
        <f t="shared" si="44"/>
        <v>22.695649167210501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5"/>
        <v>853196.37167875003</v>
      </c>
      <c r="AA139" s="85">
        <f t="shared" si="46"/>
        <v>853196.37167875003</v>
      </c>
      <c r="AB139" s="223">
        <f t="shared" si="35"/>
        <v>0</v>
      </c>
      <c r="AC139" s="223">
        <f t="shared" si="36"/>
        <v>288586680425991.12</v>
      </c>
      <c r="AD139" s="222">
        <f t="shared" si="34"/>
        <v>333625608344343.62</v>
      </c>
      <c r="AE139" s="221">
        <f t="shared" si="37"/>
        <v>1156.067244170345</v>
      </c>
      <c r="AF139" s="98">
        <f t="shared" si="47"/>
        <v>-7.3817345692991703E-3</v>
      </c>
      <c r="AG139" s="84">
        <f t="shared" si="38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 ht="13.5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9"/>
        <v>0.28491020698805503</v>
      </c>
      <c r="G140" s="85">
        <f t="shared" si="40"/>
        <v>0.28491020698805503</v>
      </c>
      <c r="H140" s="84">
        <v>285500</v>
      </c>
      <c r="I140" s="84">
        <v>267500</v>
      </c>
      <c r="J140" s="88">
        <v>125395903</v>
      </c>
      <c r="K140" s="84">
        <f t="shared" si="41"/>
        <v>2.24185209702134</v>
      </c>
      <c r="L140" s="84">
        <f t="shared" si="42"/>
        <v>2.24185209702134</v>
      </c>
      <c r="M140" s="85">
        <v>224400</v>
      </c>
      <c r="N140" s="85">
        <v>209500</v>
      </c>
      <c r="O140" s="85">
        <v>15956260</v>
      </c>
      <c r="P140" s="85">
        <f t="shared" si="43"/>
        <v>22.695649167210501</v>
      </c>
      <c r="Q140" s="85">
        <f t="shared" si="44"/>
        <v>22.695649167210501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5"/>
        <v>853196.37167875003</v>
      </c>
      <c r="AA140" s="85">
        <f t="shared" si="46"/>
        <v>853196.37167875003</v>
      </c>
      <c r="AB140" s="223">
        <f t="shared" si="35"/>
        <v>0</v>
      </c>
      <c r="AC140" s="223">
        <f t="shared" si="36"/>
        <v>288586680425991.12</v>
      </c>
      <c r="AD140" s="222">
        <f t="shared" si="34"/>
        <v>321432129129207.44</v>
      </c>
      <c r="AE140" s="221">
        <f t="shared" si="37"/>
        <v>1113.8148463911507</v>
      </c>
      <c r="AF140" s="98">
        <f t="shared" si="47"/>
        <v>-3.6548391101174117E-2</v>
      </c>
      <c r="AG140" s="84">
        <f t="shared" si="38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 ht="13.5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9"/>
        <v>0.28491020698805503</v>
      </c>
      <c r="G141" s="85">
        <f t="shared" si="40"/>
        <v>0.28491020698805503</v>
      </c>
      <c r="H141" s="84">
        <v>267500</v>
      </c>
      <c r="I141" s="84">
        <v>265000</v>
      </c>
      <c r="J141" s="88">
        <v>125395903</v>
      </c>
      <c r="K141" s="84">
        <f t="shared" si="41"/>
        <v>2.24185209702134</v>
      </c>
      <c r="L141" s="84">
        <f t="shared" si="42"/>
        <v>2.24185209702134</v>
      </c>
      <c r="M141" s="85">
        <v>209500</v>
      </c>
      <c r="N141" s="85">
        <v>204300</v>
      </c>
      <c r="O141" s="85">
        <v>15956260</v>
      </c>
      <c r="P141" s="85">
        <f t="shared" si="43"/>
        <v>22.695649167210501</v>
      </c>
      <c r="Q141" s="85">
        <f t="shared" si="44"/>
        <v>22.695649167210501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5"/>
        <v>853196.37167875003</v>
      </c>
      <c r="AA141" s="85">
        <f t="shared" si="46"/>
        <v>853196.37167875003</v>
      </c>
      <c r="AB141" s="223">
        <f t="shared" si="35"/>
        <v>0</v>
      </c>
      <c r="AC141" s="223">
        <f t="shared" si="36"/>
        <v>288586680425991.12</v>
      </c>
      <c r="AD141" s="222">
        <f t="shared" si="34"/>
        <v>318206089633111.06</v>
      </c>
      <c r="AE141" s="221">
        <f t="shared" si="37"/>
        <v>1102.636092432949</v>
      </c>
      <c r="AF141" s="98">
        <f t="shared" si="47"/>
        <v>-1.0036456233656567E-2</v>
      </c>
      <c r="AG141" s="84">
        <f t="shared" si="38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 ht="13.5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9"/>
        <v>0.28491020698805503</v>
      </c>
      <c r="G142" s="85">
        <f t="shared" si="40"/>
        <v>0.28491020698805503</v>
      </c>
      <c r="H142" s="84">
        <v>265000</v>
      </c>
      <c r="I142" s="84">
        <v>251000</v>
      </c>
      <c r="J142" s="88">
        <v>125395903</v>
      </c>
      <c r="K142" s="84">
        <f t="shared" si="41"/>
        <v>2.24185209702134</v>
      </c>
      <c r="L142" s="84">
        <f t="shared" si="42"/>
        <v>2.24185209702134</v>
      </c>
      <c r="M142" s="85">
        <v>204300</v>
      </c>
      <c r="N142" s="85">
        <v>193600</v>
      </c>
      <c r="O142" s="85">
        <v>15956260</v>
      </c>
      <c r="P142" s="85">
        <f t="shared" si="43"/>
        <v>22.695649167210501</v>
      </c>
      <c r="Q142" s="85">
        <f t="shared" si="44"/>
        <v>22.695649167210501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5"/>
        <v>853196.37167875003</v>
      </c>
      <c r="AA142" s="85">
        <f t="shared" si="46"/>
        <v>853196.37167875003</v>
      </c>
      <c r="AB142" s="223">
        <f t="shared" si="35"/>
        <v>0</v>
      </c>
      <c r="AC142" s="223">
        <f t="shared" si="36"/>
        <v>288586680425991.12</v>
      </c>
      <c r="AD142" s="222">
        <f t="shared" si="34"/>
        <v>310395549514638.5</v>
      </c>
      <c r="AE142" s="221">
        <f t="shared" si="37"/>
        <v>1075.5712947543341</v>
      </c>
      <c r="AF142" s="98">
        <f t="shared" si="47"/>
        <v>-2.4545539425339213E-2</v>
      </c>
      <c r="AG142" s="84">
        <f t="shared" si="38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 ht="13.5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9"/>
        <v>0.28491020698805503</v>
      </c>
      <c r="G143" s="85">
        <f t="shared" si="40"/>
        <v>0.28491020698805503</v>
      </c>
      <c r="H143" s="84">
        <v>251000</v>
      </c>
      <c r="I143" s="84">
        <v>254500</v>
      </c>
      <c r="J143" s="88">
        <v>125395903</v>
      </c>
      <c r="K143" s="84">
        <f t="shared" si="41"/>
        <v>2.24185209702134</v>
      </c>
      <c r="L143" s="84">
        <f t="shared" si="42"/>
        <v>2.24185209702134</v>
      </c>
      <c r="M143" s="85">
        <v>193600</v>
      </c>
      <c r="N143" s="85">
        <v>198400</v>
      </c>
      <c r="O143" s="85">
        <v>15956260</v>
      </c>
      <c r="P143" s="85">
        <f t="shared" si="43"/>
        <v>22.695649167210501</v>
      </c>
      <c r="Q143" s="85">
        <f t="shared" si="44"/>
        <v>22.695649167210501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5"/>
        <v>853196.37167875003</v>
      </c>
      <c r="AA143" s="85">
        <f t="shared" si="46"/>
        <v>853196.37167875003</v>
      </c>
      <c r="AB143" s="223">
        <f t="shared" si="35"/>
        <v>0</v>
      </c>
      <c r="AC143" s="223">
        <f t="shared" si="36"/>
        <v>288586680425991.12</v>
      </c>
      <c r="AD143" s="222">
        <f t="shared" si="34"/>
        <v>314489425458841.25</v>
      </c>
      <c r="AE143" s="221">
        <f t="shared" si="37"/>
        <v>1089.7572438014613</v>
      </c>
      <c r="AF143" s="98">
        <f t="shared" si="47"/>
        <v>1.3189222431198636E-2</v>
      </c>
      <c r="AG143" s="84">
        <f t="shared" si="38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 ht="13.5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9"/>
        <v>0.28491020698805503</v>
      </c>
      <c r="G144" s="85">
        <f t="shared" si="40"/>
        <v>0.28491020698805503</v>
      </c>
      <c r="H144" s="84">
        <v>254500</v>
      </c>
      <c r="I144" s="84">
        <v>256500</v>
      </c>
      <c r="J144" s="88">
        <v>125395903</v>
      </c>
      <c r="K144" s="84">
        <f t="shared" si="41"/>
        <v>2.24185209702134</v>
      </c>
      <c r="L144" s="84">
        <f t="shared" si="42"/>
        <v>2.24185209702134</v>
      </c>
      <c r="M144" s="85">
        <v>198400</v>
      </c>
      <c r="N144" s="85">
        <v>199500</v>
      </c>
      <c r="O144" s="85">
        <v>15956260</v>
      </c>
      <c r="P144" s="85">
        <f t="shared" si="43"/>
        <v>22.695649167210501</v>
      </c>
      <c r="Q144" s="85">
        <f t="shared" si="44"/>
        <v>22.695649167210501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5"/>
        <v>853196.37167875003</v>
      </c>
      <c r="AA144" s="85">
        <f t="shared" si="46"/>
        <v>853196.37167875003</v>
      </c>
      <c r="AB144" s="223">
        <f t="shared" si="35"/>
        <v>0</v>
      </c>
      <c r="AC144" s="223">
        <f t="shared" si="36"/>
        <v>288586680425991.12</v>
      </c>
      <c r="AD144" s="222">
        <f t="shared" si="34"/>
        <v>315450015041916.94</v>
      </c>
      <c r="AE144" s="221">
        <f t="shared" si="37"/>
        <v>1093.0858436580372</v>
      </c>
      <c r="AF144" s="98">
        <f t="shared" si="47"/>
        <v>3.0544415974374057E-3</v>
      </c>
      <c r="AG144" s="84">
        <f t="shared" si="38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 ht="13.5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9"/>
        <v>0.28491020698805503</v>
      </c>
      <c r="G145" s="85">
        <f t="shared" si="40"/>
        <v>0.28491020698805503</v>
      </c>
      <c r="H145" s="84">
        <v>256500</v>
      </c>
      <c r="I145" s="84">
        <v>258000</v>
      </c>
      <c r="J145" s="88">
        <v>125395903</v>
      </c>
      <c r="K145" s="84">
        <f t="shared" si="41"/>
        <v>2.24185209702134</v>
      </c>
      <c r="L145" s="84">
        <f t="shared" si="42"/>
        <v>2.24185209702134</v>
      </c>
      <c r="M145" s="85">
        <v>199500</v>
      </c>
      <c r="N145" s="85">
        <v>192300</v>
      </c>
      <c r="O145" s="85">
        <v>15956260</v>
      </c>
      <c r="P145" s="85">
        <f t="shared" si="43"/>
        <v>22.695649167210501</v>
      </c>
      <c r="Q145" s="85">
        <f t="shared" si="44"/>
        <v>22.695649167210501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5"/>
        <v>853196.37167875003</v>
      </c>
      <c r="AA145" s="85">
        <f t="shared" si="46"/>
        <v>853196.37167875003</v>
      </c>
      <c r="AB145" s="223">
        <f t="shared" si="35"/>
        <v>0</v>
      </c>
      <c r="AC145" s="223">
        <f t="shared" si="36"/>
        <v>288586680425991.12</v>
      </c>
      <c r="AD145" s="222">
        <f t="shared" si="34"/>
        <v>312532729903802.62</v>
      </c>
      <c r="AE145" s="221">
        <f t="shared" si="37"/>
        <v>1082.9769739977744</v>
      </c>
      <c r="AF145" s="98">
        <f t="shared" si="47"/>
        <v>-9.2480107751036818E-3</v>
      </c>
      <c r="AG145" s="84">
        <f t="shared" si="38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 ht="13.5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9"/>
        <v>0.28491020698805503</v>
      </c>
      <c r="G146" s="85">
        <f t="shared" si="40"/>
        <v>0.28491020698805503</v>
      </c>
      <c r="H146" s="84">
        <v>258000</v>
      </c>
      <c r="I146" s="84">
        <v>271500</v>
      </c>
      <c r="J146" s="88">
        <v>125395903</v>
      </c>
      <c r="K146" s="84">
        <f t="shared" si="41"/>
        <v>2.24185209702134</v>
      </c>
      <c r="L146" s="84">
        <f t="shared" si="42"/>
        <v>2.24185209702134</v>
      </c>
      <c r="M146" s="85">
        <v>192300</v>
      </c>
      <c r="N146" s="85">
        <v>199600</v>
      </c>
      <c r="O146" s="85">
        <v>15956260</v>
      </c>
      <c r="P146" s="85">
        <f t="shared" si="43"/>
        <v>22.695649167210501</v>
      </c>
      <c r="Q146" s="85">
        <f t="shared" si="44"/>
        <v>22.695649167210501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5"/>
        <v>853196.37167875003</v>
      </c>
      <c r="AA146" s="85">
        <f t="shared" si="46"/>
        <v>853196.37167875003</v>
      </c>
      <c r="AB146" s="223">
        <f t="shared" si="35"/>
        <v>0</v>
      </c>
      <c r="AC146" s="223">
        <f t="shared" si="36"/>
        <v>288586680425991.12</v>
      </c>
      <c r="AD146" s="222">
        <f t="shared" si="34"/>
        <v>318514209597441.25</v>
      </c>
      <c r="AE146" s="221">
        <f t="shared" si="37"/>
        <v>1103.7037784532301</v>
      </c>
      <c r="AF146" s="98">
        <f t="shared" si="47"/>
        <v>1.9138730511456235E-2</v>
      </c>
      <c r="AG146" s="84">
        <f t="shared" si="38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 ht="13.5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9"/>
        <v>0.28491020698805503</v>
      </c>
      <c r="G147" s="85">
        <f t="shared" si="40"/>
        <v>0.28491020698805503</v>
      </c>
      <c r="H147" s="84">
        <v>271500</v>
      </c>
      <c r="I147" s="84">
        <v>280500</v>
      </c>
      <c r="J147" s="88">
        <v>125395903</v>
      </c>
      <c r="K147" s="84">
        <f t="shared" si="41"/>
        <v>2.24185209702134</v>
      </c>
      <c r="L147" s="84">
        <f t="shared" si="42"/>
        <v>2.24185209702134</v>
      </c>
      <c r="M147" s="85">
        <v>199600</v>
      </c>
      <c r="N147" s="85">
        <v>207200</v>
      </c>
      <c r="O147" s="85">
        <v>15956260</v>
      </c>
      <c r="P147" s="85">
        <f t="shared" si="43"/>
        <v>22.695649167210501</v>
      </c>
      <c r="Q147" s="85">
        <f t="shared" si="44"/>
        <v>22.695649167210501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5"/>
        <v>853196.37167875003</v>
      </c>
      <c r="AA147" s="85">
        <f t="shared" si="46"/>
        <v>853196.37167875003</v>
      </c>
      <c r="AB147" s="223">
        <f t="shared" si="35"/>
        <v>0</v>
      </c>
      <c r="AC147" s="223">
        <f t="shared" si="36"/>
        <v>288586680425991.12</v>
      </c>
      <c r="AD147" s="222">
        <f t="shared" si="34"/>
        <v>324345206909281.31</v>
      </c>
      <c r="AE147" s="221">
        <f t="shared" si="37"/>
        <v>1123.9091368683614</v>
      </c>
      <c r="AF147" s="98">
        <f t="shared" si="47"/>
        <v>1.8306867122850477E-2</v>
      </c>
      <c r="AG147" s="84">
        <f t="shared" si="38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 ht="13.5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9"/>
        <v>0.28491020698805503</v>
      </c>
      <c r="G148" s="85">
        <f t="shared" si="40"/>
        <v>0.28491020698805503</v>
      </c>
      <c r="H148" s="84">
        <v>280500</v>
      </c>
      <c r="I148" s="84">
        <v>281500</v>
      </c>
      <c r="J148" s="88">
        <v>125395903</v>
      </c>
      <c r="K148" s="84">
        <f t="shared" si="41"/>
        <v>2.24185209702134</v>
      </c>
      <c r="L148" s="84">
        <f t="shared" si="42"/>
        <v>2.24185209702134</v>
      </c>
      <c r="M148" s="85">
        <v>207200</v>
      </c>
      <c r="N148" s="85">
        <v>198300</v>
      </c>
      <c r="O148" s="85">
        <v>15956260</v>
      </c>
      <c r="P148" s="85">
        <f t="shared" si="43"/>
        <v>22.695649167210501</v>
      </c>
      <c r="Q148" s="85">
        <f t="shared" si="44"/>
        <v>22.695649167210501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5"/>
        <v>853196.37167875003</v>
      </c>
      <c r="AA148" s="85">
        <f t="shared" si="46"/>
        <v>853196.37167875003</v>
      </c>
      <c r="AB148" s="223">
        <f t="shared" si="35"/>
        <v>0</v>
      </c>
      <c r="AC148" s="223">
        <f t="shared" si="36"/>
        <v>288586680425991.12</v>
      </c>
      <c r="AD148" s="222">
        <f t="shared" si="34"/>
        <v>319574369505450.12</v>
      </c>
      <c r="AE148" s="221">
        <f t="shared" si="37"/>
        <v>1107.3774057545456</v>
      </c>
      <c r="AF148" s="98">
        <f t="shared" si="47"/>
        <v>-1.4709134903805026E-2</v>
      </c>
      <c r="AG148" s="84">
        <f t="shared" si="38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 ht="13.5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9"/>
        <v>0.28491020698805503</v>
      </c>
      <c r="G149" s="85">
        <f t="shared" si="40"/>
        <v>0.28491020698805503</v>
      </c>
      <c r="H149" s="84">
        <v>281500</v>
      </c>
      <c r="I149" s="84">
        <v>280500</v>
      </c>
      <c r="J149" s="88">
        <v>125395903</v>
      </c>
      <c r="K149" s="84">
        <f t="shared" si="41"/>
        <v>2.24185209702134</v>
      </c>
      <c r="L149" s="84">
        <f t="shared" si="42"/>
        <v>2.24185209702134</v>
      </c>
      <c r="M149" s="85">
        <v>198300</v>
      </c>
      <c r="N149" s="85">
        <v>207700</v>
      </c>
      <c r="O149" s="85">
        <v>15956260</v>
      </c>
      <c r="P149" s="85">
        <f t="shared" si="43"/>
        <v>22.695649167210501</v>
      </c>
      <c r="Q149" s="85">
        <f t="shared" si="44"/>
        <v>22.695649167210501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5"/>
        <v>853196.37167875003</v>
      </c>
      <c r="AA149" s="85">
        <f t="shared" si="46"/>
        <v>853196.37167875003</v>
      </c>
      <c r="AB149" s="223">
        <f t="shared" si="35"/>
        <v>0</v>
      </c>
      <c r="AC149" s="223">
        <f t="shared" si="36"/>
        <v>288586680425991.12</v>
      </c>
      <c r="AD149" s="222">
        <f t="shared" si="34"/>
        <v>323063130845571.25</v>
      </c>
      <c r="AE149" s="221">
        <f t="shared" si="37"/>
        <v>1119.4665338285483</v>
      </c>
      <c r="AF149" s="98">
        <f t="shared" si="47"/>
        <v>1.0916899704816898E-2</v>
      </c>
      <c r="AG149" s="84">
        <f t="shared" si="38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 ht="13.5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9"/>
        <v>0.28491020698805503</v>
      </c>
      <c r="G150" s="85">
        <f t="shared" si="40"/>
        <v>0.28491020698805503</v>
      </c>
      <c r="H150" s="84">
        <v>280500</v>
      </c>
      <c r="I150" s="84">
        <v>274000</v>
      </c>
      <c r="J150" s="88">
        <v>125395903</v>
      </c>
      <c r="K150" s="84">
        <f t="shared" si="41"/>
        <v>2.24185209702134</v>
      </c>
      <c r="L150" s="84">
        <f t="shared" si="42"/>
        <v>2.24185209702134</v>
      </c>
      <c r="M150" s="85">
        <v>207700</v>
      </c>
      <c r="N150" s="85">
        <v>198700</v>
      </c>
      <c r="O150" s="85">
        <v>15956260</v>
      </c>
      <c r="P150" s="85">
        <f t="shared" si="43"/>
        <v>22.695649167210501</v>
      </c>
      <c r="Q150" s="85">
        <f t="shared" si="44"/>
        <v>22.695649167210501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5"/>
        <v>853196.37167875003</v>
      </c>
      <c r="AA150" s="85">
        <f t="shared" si="46"/>
        <v>853196.37167875003</v>
      </c>
      <c r="AB150" s="223">
        <f t="shared" si="35"/>
        <v>0</v>
      </c>
      <c r="AC150" s="223">
        <f t="shared" si="36"/>
        <v>288586680425991.12</v>
      </c>
      <c r="AD150" s="222">
        <f t="shared" si="34"/>
        <v>318068064348554.37</v>
      </c>
      <c r="AE150" s="221">
        <f t="shared" si="37"/>
        <v>1102.1578122699389</v>
      </c>
      <c r="AF150" s="98">
        <f t="shared" si="47"/>
        <v>-1.54615801683808E-2</v>
      </c>
      <c r="AG150" s="84">
        <f t="shared" si="38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 ht="13.5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9"/>
        <v>0.28491020698805503</v>
      </c>
      <c r="G151" s="85">
        <f t="shared" si="40"/>
        <v>0.28491020698805503</v>
      </c>
      <c r="H151" s="84">
        <v>274000</v>
      </c>
      <c r="I151" s="84">
        <v>274500</v>
      </c>
      <c r="J151" s="88">
        <v>125395903</v>
      </c>
      <c r="K151" s="84">
        <f t="shared" si="41"/>
        <v>2.24185209702134</v>
      </c>
      <c r="L151" s="84">
        <f t="shared" si="42"/>
        <v>2.24185209702134</v>
      </c>
      <c r="M151" s="85">
        <v>198700</v>
      </c>
      <c r="N151" s="85">
        <v>205300</v>
      </c>
      <c r="O151" s="85">
        <v>15956260</v>
      </c>
      <c r="P151" s="85">
        <f t="shared" si="43"/>
        <v>22.695649167210501</v>
      </c>
      <c r="Q151" s="85">
        <f t="shared" si="44"/>
        <v>22.695649167210501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5"/>
        <v>853196.37167875003</v>
      </c>
      <c r="AA151" s="85">
        <f t="shared" si="46"/>
        <v>853196.37167875003</v>
      </c>
      <c r="AB151" s="223">
        <f t="shared" si="35"/>
        <v>0</v>
      </c>
      <c r="AC151" s="223">
        <f t="shared" si="36"/>
        <v>288586680425991.12</v>
      </c>
      <c r="AD151" s="222">
        <f t="shared" si="34"/>
        <v>322244770579977.31</v>
      </c>
      <c r="AE151" s="221">
        <f t="shared" si="37"/>
        <v>1116.6307817959669</v>
      </c>
      <c r="AF151" s="98">
        <f t="shared" si="47"/>
        <v>1.3131485677373498E-2</v>
      </c>
      <c r="AG151" s="84">
        <f t="shared" si="38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 ht="13.5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9"/>
        <v>0.28491020698805503</v>
      </c>
      <c r="G152" s="85">
        <f t="shared" si="40"/>
        <v>0.28491020698805503</v>
      </c>
      <c r="H152" s="84">
        <v>274500</v>
      </c>
      <c r="I152" s="84">
        <v>276000</v>
      </c>
      <c r="J152" s="88">
        <v>125395903</v>
      </c>
      <c r="K152" s="84">
        <f t="shared" si="41"/>
        <v>2.24185209702134</v>
      </c>
      <c r="L152" s="84">
        <f t="shared" si="42"/>
        <v>2.24185209702134</v>
      </c>
      <c r="M152" s="85">
        <v>205300</v>
      </c>
      <c r="N152" s="85">
        <v>199000</v>
      </c>
      <c r="O152" s="85">
        <v>15956260</v>
      </c>
      <c r="P152" s="85">
        <f t="shared" si="43"/>
        <v>22.695649167210501</v>
      </c>
      <c r="Q152" s="85">
        <f t="shared" si="44"/>
        <v>22.695649167210501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5"/>
        <v>853196.37167875003</v>
      </c>
      <c r="AA152" s="85">
        <f t="shared" si="46"/>
        <v>853196.37167875003</v>
      </c>
      <c r="AB152" s="223">
        <f t="shared" si="35"/>
        <v>0</v>
      </c>
      <c r="AC152" s="223">
        <f t="shared" si="36"/>
        <v>288586680425991.12</v>
      </c>
      <c r="AD152" s="222">
        <f t="shared" si="34"/>
        <v>320567874917446</v>
      </c>
      <c r="AE152" s="221">
        <f t="shared" si="37"/>
        <v>1110.8200643364639</v>
      </c>
      <c r="AF152" s="98">
        <f t="shared" si="47"/>
        <v>-5.203794803289496E-3</v>
      </c>
      <c r="AG152" s="84">
        <f t="shared" si="38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 ht="13.5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9"/>
        <v>0.28491020698805503</v>
      </c>
      <c r="G153" s="85">
        <f t="shared" si="40"/>
        <v>0.28491020698805503</v>
      </c>
      <c r="H153" s="84">
        <v>276000</v>
      </c>
      <c r="I153" s="84">
        <v>276000</v>
      </c>
      <c r="J153" s="88">
        <v>125395903</v>
      </c>
      <c r="K153" s="84">
        <f t="shared" si="41"/>
        <v>2.24185209702134</v>
      </c>
      <c r="L153" s="84">
        <f t="shared" si="42"/>
        <v>2.24185209702134</v>
      </c>
      <c r="M153" s="85">
        <v>199000</v>
      </c>
      <c r="N153" s="85">
        <v>203900</v>
      </c>
      <c r="O153" s="85">
        <v>15956260</v>
      </c>
      <c r="P153" s="85">
        <f t="shared" si="43"/>
        <v>22.695649167210501</v>
      </c>
      <c r="Q153" s="85">
        <f t="shared" si="44"/>
        <v>22.695649167210501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5"/>
        <v>853196.37167875003</v>
      </c>
      <c r="AA153" s="85">
        <f t="shared" si="46"/>
        <v>853196.37167875003</v>
      </c>
      <c r="AB153" s="223">
        <f t="shared" si="35"/>
        <v>0</v>
      </c>
      <c r="AC153" s="223">
        <f t="shared" si="36"/>
        <v>288586680425991.12</v>
      </c>
      <c r="AD153" s="222">
        <f t="shared" si="34"/>
        <v>322525242657351.94</v>
      </c>
      <c r="AE153" s="221">
        <f t="shared" si="37"/>
        <v>1117.6026633705446</v>
      </c>
      <c r="AF153" s="98">
        <f t="shared" si="47"/>
        <v>6.1059385330172388E-3</v>
      </c>
      <c r="AG153" s="84">
        <f t="shared" si="38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 ht="13.5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9"/>
        <v>0.28491020698805503</v>
      </c>
      <c r="G154" s="85">
        <f t="shared" si="40"/>
        <v>0.28491020698805503</v>
      </c>
      <c r="H154" s="84">
        <v>276000</v>
      </c>
      <c r="I154" s="84">
        <v>272000</v>
      </c>
      <c r="J154" s="88">
        <v>125395903</v>
      </c>
      <c r="K154" s="84">
        <f t="shared" si="41"/>
        <v>2.24185209702134</v>
      </c>
      <c r="L154" s="84">
        <f t="shared" si="42"/>
        <v>2.24185209702134</v>
      </c>
      <c r="M154" s="85">
        <v>203900</v>
      </c>
      <c r="N154" s="85">
        <v>202500</v>
      </c>
      <c r="O154" s="85">
        <v>15956260</v>
      </c>
      <c r="P154" s="85">
        <f t="shared" si="43"/>
        <v>22.695649167210501</v>
      </c>
      <c r="Q154" s="85">
        <f t="shared" si="44"/>
        <v>22.695649167210501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5"/>
        <v>853196.37167875003</v>
      </c>
      <c r="AA154" s="85">
        <f t="shared" si="46"/>
        <v>853196.37167875003</v>
      </c>
      <c r="AB154" s="223">
        <f t="shared" si="35"/>
        <v>0</v>
      </c>
      <c r="AC154" s="223">
        <f t="shared" si="36"/>
        <v>288586680425991.12</v>
      </c>
      <c r="AD154" s="222">
        <f t="shared" si="34"/>
        <v>318150376940884.25</v>
      </c>
      <c r="AE154" s="221">
        <f t="shared" si="37"/>
        <v>1102.4430388514581</v>
      </c>
      <c r="AF154" s="98">
        <f t="shared" si="47"/>
        <v>-1.3564413378693132E-2</v>
      </c>
      <c r="AG154" s="84">
        <f t="shared" si="38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 ht="13.5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9"/>
        <v>0.28491020698805503</v>
      </c>
      <c r="G155" s="85">
        <f t="shared" si="40"/>
        <v>0.28491020698805503</v>
      </c>
      <c r="H155" s="84">
        <v>272000</v>
      </c>
      <c r="I155" s="84">
        <v>260500</v>
      </c>
      <c r="J155" s="88">
        <v>125395903</v>
      </c>
      <c r="K155" s="84">
        <f t="shared" si="41"/>
        <v>2.24185209702134</v>
      </c>
      <c r="L155" s="84">
        <f t="shared" si="42"/>
        <v>2.24185209702134</v>
      </c>
      <c r="M155" s="85">
        <v>202500</v>
      </c>
      <c r="N155" s="85">
        <v>196400</v>
      </c>
      <c r="O155" s="85">
        <v>15956260</v>
      </c>
      <c r="P155" s="85">
        <f t="shared" si="43"/>
        <v>22.695649167210501</v>
      </c>
      <c r="Q155" s="85">
        <f t="shared" si="44"/>
        <v>22.695649167210501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5"/>
        <v>853196.37167875003</v>
      </c>
      <c r="AA155" s="85">
        <f t="shared" si="46"/>
        <v>853196.37167875003</v>
      </c>
      <c r="AB155" s="223">
        <f t="shared" si="35"/>
        <v>0</v>
      </c>
      <c r="AC155" s="223">
        <f t="shared" si="36"/>
        <v>288586680425991.12</v>
      </c>
      <c r="AD155" s="222">
        <f t="shared" si="34"/>
        <v>312068341920819.25</v>
      </c>
      <c r="AE155" s="221">
        <f t="shared" si="37"/>
        <v>1081.3677937601492</v>
      </c>
      <c r="AF155" s="98">
        <f t="shared" si="47"/>
        <v>-1.9116856244351138E-2</v>
      </c>
      <c r="AG155" s="84">
        <f t="shared" si="38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 ht="13.5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9"/>
        <v>0.28491020698805503</v>
      </c>
      <c r="G156" s="85">
        <f t="shared" si="40"/>
        <v>0.28491020698805503</v>
      </c>
      <c r="H156" s="84">
        <v>260500</v>
      </c>
      <c r="I156" s="84">
        <v>261000</v>
      </c>
      <c r="J156" s="88">
        <v>125395903</v>
      </c>
      <c r="K156" s="84">
        <f t="shared" si="41"/>
        <v>2.24185209702134</v>
      </c>
      <c r="L156" s="84">
        <f t="shared" si="42"/>
        <v>2.24185209702134</v>
      </c>
      <c r="M156" s="85">
        <v>196400</v>
      </c>
      <c r="N156" s="85">
        <v>197900</v>
      </c>
      <c r="O156" s="85">
        <v>15956260</v>
      </c>
      <c r="P156" s="85">
        <f t="shared" si="43"/>
        <v>22.695649167210501</v>
      </c>
      <c r="Q156" s="85">
        <f t="shared" si="44"/>
        <v>22.695649167210501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5"/>
        <v>853196.37167875003</v>
      </c>
      <c r="AA156" s="85">
        <f t="shared" si="46"/>
        <v>853196.37167875003</v>
      </c>
      <c r="AB156" s="223">
        <f t="shared" si="35"/>
        <v>0</v>
      </c>
      <c r="AC156" s="223">
        <f t="shared" si="36"/>
        <v>288586680425991.12</v>
      </c>
      <c r="AD156" s="222">
        <f t="shared" si="34"/>
        <v>312935001086239.75</v>
      </c>
      <c r="AE156" s="221">
        <f t="shared" si="37"/>
        <v>1084.3709093722114</v>
      </c>
      <c r="AF156" s="98">
        <f t="shared" si="47"/>
        <v>2.7771454165651573E-3</v>
      </c>
      <c r="AG156" s="84">
        <f t="shared" si="38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 ht="13.5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9"/>
        <v>0.28491020698805503</v>
      </c>
      <c r="G157" s="85">
        <f t="shared" si="40"/>
        <v>0.28491020698805503</v>
      </c>
      <c r="H157" s="84">
        <v>261000</v>
      </c>
      <c r="I157" s="84">
        <v>258500</v>
      </c>
      <c r="J157" s="88">
        <v>125395903</v>
      </c>
      <c r="K157" s="84">
        <f t="shared" si="41"/>
        <v>2.24185209702134</v>
      </c>
      <c r="L157" s="84">
        <f t="shared" si="42"/>
        <v>2.24185209702134</v>
      </c>
      <c r="M157" s="85">
        <v>197900</v>
      </c>
      <c r="N157" s="85">
        <v>193700</v>
      </c>
      <c r="O157" s="85">
        <v>15956260</v>
      </c>
      <c r="P157" s="85">
        <f t="shared" si="43"/>
        <v>22.695649167210501</v>
      </c>
      <c r="Q157" s="85">
        <f t="shared" si="44"/>
        <v>22.695649167210501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5"/>
        <v>853196.37167875003</v>
      </c>
      <c r="AA157" s="85">
        <f t="shared" si="46"/>
        <v>853196.37167875003</v>
      </c>
      <c r="AB157" s="223">
        <f t="shared" si="35"/>
        <v>0</v>
      </c>
      <c r="AC157" s="223">
        <f t="shared" si="36"/>
        <v>288586680425991.12</v>
      </c>
      <c r="AD157" s="222">
        <f t="shared" si="34"/>
        <v>309065187148173.81</v>
      </c>
      <c r="AE157" s="221">
        <f t="shared" si="37"/>
        <v>1070.9613717859527</v>
      </c>
      <c r="AF157" s="98">
        <f t="shared" si="47"/>
        <v>-1.2366190821203464E-2</v>
      </c>
      <c r="AG157" s="84">
        <f t="shared" si="38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 ht="13.5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9"/>
        <v>0.28491020698805503</v>
      </c>
      <c r="G158" s="85">
        <f t="shared" si="40"/>
        <v>0.28491020698805503</v>
      </c>
      <c r="H158" s="84">
        <v>258500</v>
      </c>
      <c r="I158" s="84">
        <v>263000</v>
      </c>
      <c r="J158" s="88">
        <v>125395903</v>
      </c>
      <c r="K158" s="84">
        <f t="shared" si="41"/>
        <v>2.24185209702134</v>
      </c>
      <c r="L158" s="84">
        <f t="shared" si="42"/>
        <v>2.24185209702134</v>
      </c>
      <c r="M158" s="85">
        <v>193700</v>
      </c>
      <c r="N158" s="85">
        <v>201400</v>
      </c>
      <c r="O158" s="85">
        <v>15956260</v>
      </c>
      <c r="P158" s="85">
        <f t="shared" si="43"/>
        <v>22.695649167210501</v>
      </c>
      <c r="Q158" s="85">
        <f t="shared" si="44"/>
        <v>22.695649167210501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5"/>
        <v>853196.37167875003</v>
      </c>
      <c r="AA158" s="85">
        <f t="shared" si="46"/>
        <v>853196.37167875003</v>
      </c>
      <c r="AB158" s="223">
        <f t="shared" si="35"/>
        <v>0</v>
      </c>
      <c r="AC158" s="223">
        <f t="shared" si="36"/>
        <v>288586680425991.12</v>
      </c>
      <c r="AD158" s="222">
        <f t="shared" si="34"/>
        <v>312844343413418.81</v>
      </c>
      <c r="AE158" s="221">
        <f t="shared" si="37"/>
        <v>1084.0567657232839</v>
      </c>
      <c r="AF158" s="98">
        <f t="shared" si="47"/>
        <v>1.2227699599933391E-2</v>
      </c>
      <c r="AG158" s="84">
        <f t="shared" si="38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 ht="13.5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9"/>
        <v>0.28491020698805503</v>
      </c>
      <c r="G159" s="85">
        <f t="shared" si="40"/>
        <v>0.28491020698805503</v>
      </c>
      <c r="H159" s="84">
        <v>263000</v>
      </c>
      <c r="I159" s="84">
        <v>261000</v>
      </c>
      <c r="J159" s="88">
        <v>125395903</v>
      </c>
      <c r="K159" s="84">
        <f t="shared" si="41"/>
        <v>2.24185209702134</v>
      </c>
      <c r="L159" s="84">
        <f t="shared" si="42"/>
        <v>2.24185209702134</v>
      </c>
      <c r="M159" s="85">
        <v>201400</v>
      </c>
      <c r="N159" s="85">
        <v>201000</v>
      </c>
      <c r="O159" s="85">
        <v>15956260</v>
      </c>
      <c r="P159" s="85">
        <f t="shared" si="43"/>
        <v>22.695649167210501</v>
      </c>
      <c r="Q159" s="85">
        <f t="shared" si="44"/>
        <v>22.695649167210501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5"/>
        <v>853196.37167875003</v>
      </c>
      <c r="AA159" s="85">
        <f t="shared" si="46"/>
        <v>853196.37167875003</v>
      </c>
      <c r="AB159" s="223">
        <f t="shared" si="35"/>
        <v>0</v>
      </c>
      <c r="AC159" s="223">
        <f t="shared" si="36"/>
        <v>288586680425991.12</v>
      </c>
      <c r="AD159" s="222">
        <f t="shared" si="34"/>
        <v>311680017423379.5</v>
      </c>
      <c r="AE159" s="221">
        <f t="shared" si="37"/>
        <v>1080.0221859279839</v>
      </c>
      <c r="AF159" s="98">
        <f t="shared" si="47"/>
        <v>-3.7217421844216404E-3</v>
      </c>
      <c r="AG159" s="84">
        <f t="shared" si="38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 ht="13.5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9"/>
        <v>0.28491020698805503</v>
      </c>
      <c r="G160" s="85">
        <f t="shared" si="40"/>
        <v>0.28491020698805503</v>
      </c>
      <c r="H160" s="84">
        <v>261000</v>
      </c>
      <c r="I160" s="84">
        <v>268500</v>
      </c>
      <c r="J160" s="88">
        <v>125395903</v>
      </c>
      <c r="K160" s="84">
        <f t="shared" si="41"/>
        <v>2.24185209702134</v>
      </c>
      <c r="L160" s="84">
        <f t="shared" si="42"/>
        <v>2.24185209702134</v>
      </c>
      <c r="M160" s="85">
        <v>201000</v>
      </c>
      <c r="N160" s="85">
        <v>217200</v>
      </c>
      <c r="O160" s="85">
        <v>15956260</v>
      </c>
      <c r="P160" s="85">
        <f t="shared" si="43"/>
        <v>22.695649167210501</v>
      </c>
      <c r="Q160" s="85">
        <f t="shared" si="44"/>
        <v>22.695649167210501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5"/>
        <v>853196.37167875003</v>
      </c>
      <c r="AA160" s="85">
        <f t="shared" si="46"/>
        <v>853196.37167875003</v>
      </c>
      <c r="AB160" s="223">
        <f t="shared" si="35"/>
        <v>0</v>
      </c>
      <c r="AC160" s="223">
        <f t="shared" si="36"/>
        <v>288586680425991.12</v>
      </c>
      <c r="AD160" s="222">
        <f t="shared" si="34"/>
        <v>321392525406157.12</v>
      </c>
      <c r="AE160" s="221">
        <f t="shared" si="37"/>
        <v>1113.6776130199091</v>
      </c>
      <c r="AF160" s="98">
        <f t="shared" si="47"/>
        <v>3.1161792350596608E-2</v>
      </c>
      <c r="AG160" s="84">
        <f t="shared" si="38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 ht="13.5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9"/>
        <v>0.28491020698805503</v>
      </c>
      <c r="G161" s="85">
        <f t="shared" si="40"/>
        <v>0.28491020698805503</v>
      </c>
      <c r="H161" s="84">
        <v>268500</v>
      </c>
      <c r="I161" s="84">
        <v>268500</v>
      </c>
      <c r="J161" s="88">
        <v>125395903</v>
      </c>
      <c r="K161" s="84">
        <f t="shared" si="41"/>
        <v>2.24185209702134</v>
      </c>
      <c r="L161" s="84">
        <f t="shared" si="42"/>
        <v>2.24185209702134</v>
      </c>
      <c r="M161" s="85">
        <v>217200</v>
      </c>
      <c r="N161" s="85">
        <v>217100</v>
      </c>
      <c r="O161" s="85">
        <v>15956260</v>
      </c>
      <c r="P161" s="85">
        <f t="shared" si="43"/>
        <v>22.695649167210501</v>
      </c>
      <c r="Q161" s="85">
        <f t="shared" si="44"/>
        <v>22.695649167210501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5"/>
        <v>853196.37167875003</v>
      </c>
      <c r="AA161" s="85">
        <f t="shared" si="46"/>
        <v>853196.37167875003</v>
      </c>
      <c r="AB161" s="223">
        <f t="shared" si="35"/>
        <v>0</v>
      </c>
      <c r="AC161" s="223">
        <f t="shared" si="36"/>
        <v>288586680425991.12</v>
      </c>
      <c r="AD161" s="222">
        <f t="shared" si="34"/>
        <v>323733922105959.75</v>
      </c>
      <c r="AE161" s="221">
        <f t="shared" si="37"/>
        <v>1121.7909351467183</v>
      </c>
      <c r="AF161" s="98">
        <f t="shared" si="47"/>
        <v>7.2851622695446414E-3</v>
      </c>
      <c r="AG161" s="84">
        <f t="shared" si="38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 ht="13.5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9"/>
        <v>0.28491020698805503</v>
      </c>
      <c r="G162" s="85">
        <f t="shared" si="40"/>
        <v>0.28491020698805503</v>
      </c>
      <c r="H162" s="84">
        <v>268500</v>
      </c>
      <c r="I162" s="84">
        <v>274000</v>
      </c>
      <c r="J162" s="88">
        <v>125395903</v>
      </c>
      <c r="K162" s="84">
        <f t="shared" si="41"/>
        <v>2.24185209702134</v>
      </c>
      <c r="L162" s="84">
        <f t="shared" si="42"/>
        <v>2.24185209702134</v>
      </c>
      <c r="M162" s="85">
        <v>217100</v>
      </c>
      <c r="N162" s="85">
        <v>217500</v>
      </c>
      <c r="O162" s="85">
        <v>15956260</v>
      </c>
      <c r="P162" s="85">
        <f t="shared" si="43"/>
        <v>22.695649167210501</v>
      </c>
      <c r="Q162" s="85">
        <f t="shared" si="44"/>
        <v>22.695649167210501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5"/>
        <v>853196.37167875003</v>
      </c>
      <c r="AA162" s="85">
        <f t="shared" si="46"/>
        <v>853196.37167875003</v>
      </c>
      <c r="AB162" s="223">
        <f t="shared" si="35"/>
        <v>0</v>
      </c>
      <c r="AC162" s="223">
        <f t="shared" si="36"/>
        <v>288586680425991.12</v>
      </c>
      <c r="AD162" s="222">
        <f t="shared" si="34"/>
        <v>325607825164993.5</v>
      </c>
      <c r="AE162" s="221">
        <f t="shared" si="37"/>
        <v>1128.2843154242405</v>
      </c>
      <c r="AF162" s="98">
        <f t="shared" si="47"/>
        <v>5.7884050174401942E-3</v>
      </c>
      <c r="AG162" s="84">
        <f t="shared" si="38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 ht="13.5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9"/>
        <v>0.28491020698805503</v>
      </c>
      <c r="G163" s="85">
        <f t="shared" si="40"/>
        <v>0.28491020698805503</v>
      </c>
      <c r="H163" s="84">
        <v>274000</v>
      </c>
      <c r="I163" s="84">
        <v>279500</v>
      </c>
      <c r="J163" s="88">
        <v>125395903</v>
      </c>
      <c r="K163" s="84">
        <f t="shared" si="41"/>
        <v>2.24185209702134</v>
      </c>
      <c r="L163" s="84">
        <f t="shared" si="42"/>
        <v>2.24185209702134</v>
      </c>
      <c r="M163" s="85">
        <v>217500</v>
      </c>
      <c r="N163" s="85">
        <v>221100</v>
      </c>
      <c r="O163" s="85">
        <v>15956260</v>
      </c>
      <c r="P163" s="85">
        <f t="shared" si="43"/>
        <v>22.695649167210501</v>
      </c>
      <c r="Q163" s="85">
        <f t="shared" si="44"/>
        <v>22.695649167210501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5"/>
        <v>853196.37167875003</v>
      </c>
      <c r="AA163" s="85">
        <f t="shared" si="46"/>
        <v>853196.37167875003</v>
      </c>
      <c r="AB163" s="223">
        <f t="shared" si="35"/>
        <v>0</v>
      </c>
      <c r="AC163" s="223">
        <f t="shared" si="36"/>
        <v>288586680425991.12</v>
      </c>
      <c r="AD163" s="222">
        <f t="shared" si="34"/>
        <v>328366229127415.75</v>
      </c>
      <c r="AE163" s="221">
        <f t="shared" si="37"/>
        <v>1137.8426358510546</v>
      </c>
      <c r="AF163" s="98">
        <f t="shared" si="47"/>
        <v>8.4715530439862206E-3</v>
      </c>
      <c r="AG163" s="84">
        <f t="shared" si="38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 ht="13.5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9"/>
        <v>0.28491020698805503</v>
      </c>
      <c r="G164" s="85">
        <f t="shared" si="40"/>
        <v>0.28491020698805503</v>
      </c>
      <c r="H164" s="84">
        <v>279500</v>
      </c>
      <c r="I164" s="84">
        <v>278000</v>
      </c>
      <c r="J164" s="88">
        <v>125395903</v>
      </c>
      <c r="K164" s="84">
        <f t="shared" si="41"/>
        <v>2.24185209702134</v>
      </c>
      <c r="L164" s="84">
        <f t="shared" si="42"/>
        <v>2.24185209702134</v>
      </c>
      <c r="M164" s="85">
        <v>221100</v>
      </c>
      <c r="N164" s="85">
        <v>220800</v>
      </c>
      <c r="O164" s="85">
        <v>15956260</v>
      </c>
      <c r="P164" s="85">
        <f t="shared" si="43"/>
        <v>22.695649167210501</v>
      </c>
      <c r="Q164" s="85">
        <f t="shared" si="44"/>
        <v>22.695649167210501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5"/>
        <v>853196.37167875003</v>
      </c>
      <c r="AA164" s="85">
        <f t="shared" si="46"/>
        <v>853196.37167875003</v>
      </c>
      <c r="AB164" s="223">
        <f t="shared" si="35"/>
        <v>0</v>
      </c>
      <c r="AC164" s="223">
        <f t="shared" si="36"/>
        <v>288586680425991.12</v>
      </c>
      <c r="AD164" s="222">
        <f t="shared" si="34"/>
        <v>328110248890923.87</v>
      </c>
      <c r="AE164" s="221">
        <f t="shared" si="37"/>
        <v>1136.95562250687</v>
      </c>
      <c r="AF164" s="98">
        <f t="shared" si="47"/>
        <v>-7.795571340330434E-4</v>
      </c>
      <c r="AG164" s="84">
        <f t="shared" si="38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 ht="13.5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9"/>
        <v>0.28491020698805503</v>
      </c>
      <c r="G165" s="85">
        <f t="shared" si="40"/>
        <v>0.28491020698805503</v>
      </c>
      <c r="H165" s="84">
        <v>278000</v>
      </c>
      <c r="I165" s="84">
        <v>269000</v>
      </c>
      <c r="J165" s="88">
        <v>125395903</v>
      </c>
      <c r="K165" s="84">
        <f t="shared" si="41"/>
        <v>2.24185209702134</v>
      </c>
      <c r="L165" s="84">
        <f t="shared" si="42"/>
        <v>2.24185209702134</v>
      </c>
      <c r="M165" s="85">
        <v>220800</v>
      </c>
      <c r="N165" s="85">
        <v>221000</v>
      </c>
      <c r="O165" s="85">
        <v>15956260</v>
      </c>
      <c r="P165" s="85">
        <f t="shared" si="43"/>
        <v>22.695649167210501</v>
      </c>
      <c r="Q165" s="85">
        <f t="shared" si="44"/>
        <v>22.695649167210501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5"/>
        <v>853196.37167875003</v>
      </c>
      <c r="AA165" s="85">
        <f t="shared" si="46"/>
        <v>853196.37167875003</v>
      </c>
      <c r="AB165" s="223">
        <f t="shared" si="35"/>
        <v>0</v>
      </c>
      <c r="AC165" s="223">
        <f t="shared" si="36"/>
        <v>288586680425991.12</v>
      </c>
      <c r="AD165" s="222">
        <f t="shared" si="34"/>
        <v>326109837596084.25</v>
      </c>
      <c r="AE165" s="221">
        <f t="shared" si="37"/>
        <v>1130.0238705220356</v>
      </c>
      <c r="AF165" s="98">
        <f t="shared" si="47"/>
        <v>-6.0967656499649166E-3</v>
      </c>
      <c r="AG165" s="84">
        <f t="shared" si="38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 ht="13.5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9"/>
        <v>0.28491020698805503</v>
      </c>
      <c r="G166" s="85">
        <f t="shared" si="40"/>
        <v>0.28491020698805503</v>
      </c>
      <c r="H166" s="84">
        <v>269000</v>
      </c>
      <c r="I166" s="84">
        <v>269500</v>
      </c>
      <c r="J166" s="88">
        <v>125395903</v>
      </c>
      <c r="K166" s="84">
        <f t="shared" si="41"/>
        <v>2.24185209702134</v>
      </c>
      <c r="L166" s="84">
        <f t="shared" si="42"/>
        <v>2.24185209702134</v>
      </c>
      <c r="M166" s="85">
        <v>221000</v>
      </c>
      <c r="N166" s="85">
        <v>223500</v>
      </c>
      <c r="O166" s="85">
        <v>15956260</v>
      </c>
      <c r="P166" s="85">
        <f t="shared" si="43"/>
        <v>22.695649167210501</v>
      </c>
      <c r="Q166" s="85">
        <f t="shared" si="44"/>
        <v>22.695649167210501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5"/>
        <v>853196.37167875003</v>
      </c>
      <c r="AA166" s="85">
        <f t="shared" si="46"/>
        <v>853196.37167875003</v>
      </c>
      <c r="AB166" s="223">
        <f t="shared" si="35"/>
        <v>0</v>
      </c>
      <c r="AC166" s="223">
        <f t="shared" si="36"/>
        <v>288586680425991.12</v>
      </c>
      <c r="AD166" s="222">
        <f t="shared" si="34"/>
        <v>327612974109835.62</v>
      </c>
      <c r="AE166" s="221">
        <f t="shared" si="37"/>
        <v>1135.2324841404206</v>
      </c>
      <c r="AF166" s="98">
        <f t="shared" si="47"/>
        <v>4.6092952142495888E-3</v>
      </c>
      <c r="AG166" s="84">
        <f t="shared" si="38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 ht="13.5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9"/>
        <v>0.28491020698805503</v>
      </c>
      <c r="G167" s="85">
        <f t="shared" si="40"/>
        <v>0.28491020698805503</v>
      </c>
      <c r="H167" s="84">
        <v>269500</v>
      </c>
      <c r="I167" s="84">
        <v>266500</v>
      </c>
      <c r="J167" s="88">
        <v>125395903</v>
      </c>
      <c r="K167" s="84">
        <f t="shared" si="41"/>
        <v>2.24185209702134</v>
      </c>
      <c r="L167" s="84">
        <f t="shared" si="42"/>
        <v>2.24185209702134</v>
      </c>
      <c r="M167" s="85">
        <v>223500</v>
      </c>
      <c r="N167" s="85">
        <v>224800</v>
      </c>
      <c r="O167" s="85">
        <v>15956260</v>
      </c>
      <c r="P167" s="85">
        <f t="shared" si="43"/>
        <v>22.695649167210501</v>
      </c>
      <c r="Q167" s="85">
        <f t="shared" si="44"/>
        <v>22.695649167210501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5"/>
        <v>853196.37167875003</v>
      </c>
      <c r="AA167" s="85">
        <f t="shared" si="46"/>
        <v>853196.37167875003</v>
      </c>
      <c r="AB167" s="223">
        <f t="shared" si="35"/>
        <v>0</v>
      </c>
      <c r="AC167" s="223">
        <f t="shared" si="36"/>
        <v>288586680425991.12</v>
      </c>
      <c r="AD167" s="222">
        <f t="shared" si="34"/>
        <v>328794987347865.81</v>
      </c>
      <c r="AE167" s="221">
        <f t="shared" si="37"/>
        <v>1139.3283531399372</v>
      </c>
      <c r="AF167" s="98">
        <f t="shared" si="47"/>
        <v>3.6079561294600562E-3</v>
      </c>
      <c r="AG167" s="84">
        <f t="shared" si="38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 ht="13.5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9"/>
        <v>0.28491020698805503</v>
      </c>
      <c r="G168" s="85">
        <f t="shared" si="40"/>
        <v>0.28491020698805503</v>
      </c>
      <c r="H168" s="84">
        <v>266500</v>
      </c>
      <c r="I168" s="84">
        <v>270000</v>
      </c>
      <c r="J168" s="88">
        <v>125395903</v>
      </c>
      <c r="K168" s="84">
        <f t="shared" si="41"/>
        <v>2.24185209702134</v>
      </c>
      <c r="L168" s="84">
        <f t="shared" si="42"/>
        <v>2.24185209702134</v>
      </c>
      <c r="M168" s="85">
        <v>224800</v>
      </c>
      <c r="N168" s="85">
        <v>237100</v>
      </c>
      <c r="O168" s="85">
        <v>15956260</v>
      </c>
      <c r="P168" s="85">
        <f t="shared" si="43"/>
        <v>22.695649167210501</v>
      </c>
      <c r="Q168" s="85">
        <f t="shared" si="44"/>
        <v>22.695649167210501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5"/>
        <v>853196.37167875003</v>
      </c>
      <c r="AA168" s="85">
        <f t="shared" si="46"/>
        <v>853196.37167875003</v>
      </c>
      <c r="AB168" s="223">
        <f t="shared" si="35"/>
        <v>0</v>
      </c>
      <c r="AC168" s="223">
        <f t="shared" si="36"/>
        <v>288586680425991.12</v>
      </c>
      <c r="AD168" s="222">
        <f t="shared" si="34"/>
        <v>335696342440874.5</v>
      </c>
      <c r="AE168" s="221">
        <f t="shared" si="37"/>
        <v>1163.2426761531178</v>
      </c>
      <c r="AF168" s="98">
        <f t="shared" si="47"/>
        <v>2.0989842785246064E-2</v>
      </c>
      <c r="AG168" s="84">
        <f t="shared" si="38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 ht="13.5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9"/>
        <v>0.28491020698805503</v>
      </c>
      <c r="G169" s="85">
        <f t="shared" si="40"/>
        <v>0.28491020698805503</v>
      </c>
      <c r="H169" s="84">
        <v>270000</v>
      </c>
      <c r="I169" s="84">
        <v>267000</v>
      </c>
      <c r="J169" s="88">
        <v>125395903</v>
      </c>
      <c r="K169" s="84">
        <f t="shared" si="41"/>
        <v>2.24185209702134</v>
      </c>
      <c r="L169" s="84">
        <f t="shared" si="42"/>
        <v>2.24185209702134</v>
      </c>
      <c r="M169" s="85">
        <v>237100</v>
      </c>
      <c r="N169" s="85">
        <v>235000</v>
      </c>
      <c r="O169" s="85">
        <v>15956260</v>
      </c>
      <c r="P169" s="85">
        <f t="shared" si="43"/>
        <v>22.695649167210501</v>
      </c>
      <c r="Q169" s="85">
        <f t="shared" si="44"/>
        <v>22.695649167210501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5"/>
        <v>853196.37167875003</v>
      </c>
      <c r="AA169" s="85">
        <f t="shared" si="46"/>
        <v>853196.37167875003</v>
      </c>
      <c r="AB169" s="223">
        <f t="shared" si="35"/>
        <v>0</v>
      </c>
      <c r="AC169" s="223">
        <f t="shared" si="36"/>
        <v>288586680425991.12</v>
      </c>
      <c r="AD169" s="222">
        <f t="shared" si="34"/>
        <v>332263564981719</v>
      </c>
      <c r="AE169" s="221">
        <f t="shared" si="37"/>
        <v>1151.3475413738956</v>
      </c>
      <c r="AF169" s="98">
        <f t="shared" si="47"/>
        <v>-1.0225841110437759E-2</v>
      </c>
      <c r="AG169" s="84">
        <f t="shared" si="38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 ht="13.5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9"/>
        <v>0.28491020698805503</v>
      </c>
      <c r="G170" s="85">
        <f t="shared" si="40"/>
        <v>0.28491020698805503</v>
      </c>
      <c r="H170" s="84">
        <v>267000</v>
      </c>
      <c r="I170" s="84">
        <v>280000</v>
      </c>
      <c r="J170" s="88">
        <v>125395903</v>
      </c>
      <c r="K170" s="84">
        <f t="shared" si="41"/>
        <v>2.24185209702134</v>
      </c>
      <c r="L170" s="84">
        <f t="shared" si="42"/>
        <v>2.24185209702134</v>
      </c>
      <c r="M170" s="85">
        <v>235000</v>
      </c>
      <c r="N170" s="85">
        <v>238000</v>
      </c>
      <c r="O170" s="85">
        <v>15956260</v>
      </c>
      <c r="P170" s="85">
        <f t="shared" si="43"/>
        <v>22.695649167210501</v>
      </c>
      <c r="Q170" s="85">
        <f t="shared" si="44"/>
        <v>22.695649167210501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5"/>
        <v>853196.37167875003</v>
      </c>
      <c r="AA170" s="85">
        <f t="shared" si="46"/>
        <v>853196.37167875003</v>
      </c>
      <c r="AB170" s="223">
        <f t="shared" si="35"/>
        <v>0</v>
      </c>
      <c r="AC170" s="223">
        <f t="shared" si="36"/>
        <v>288586680425991.12</v>
      </c>
      <c r="AD170" s="222">
        <f t="shared" si="34"/>
        <v>337370312129741.12</v>
      </c>
      <c r="AE170" s="221">
        <f t="shared" si="37"/>
        <v>1169.0432546357963</v>
      </c>
      <c r="AF170" s="98">
        <f t="shared" si="47"/>
        <v>1.5369567073365601E-2</v>
      </c>
      <c r="AG170" s="84">
        <f t="shared" si="38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 ht="13.5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9"/>
        <v>0.28491020698805503</v>
      </c>
      <c r="G171" s="85">
        <f t="shared" si="40"/>
        <v>0.28491020698805503</v>
      </c>
      <c r="H171" s="84">
        <v>280000</v>
      </c>
      <c r="I171" s="84">
        <v>274500</v>
      </c>
      <c r="J171" s="88">
        <v>125395903</v>
      </c>
      <c r="K171" s="84">
        <f t="shared" si="41"/>
        <v>2.24185209702134</v>
      </c>
      <c r="L171" s="84">
        <f t="shared" si="42"/>
        <v>2.24185209702134</v>
      </c>
      <c r="M171" s="85">
        <v>238000</v>
      </c>
      <c r="N171" s="85">
        <v>234400</v>
      </c>
      <c r="O171" s="85">
        <v>15956260</v>
      </c>
      <c r="P171" s="85">
        <f t="shared" si="43"/>
        <v>22.695649167210501</v>
      </c>
      <c r="Q171" s="85">
        <f t="shared" si="44"/>
        <v>22.695649167210501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5"/>
        <v>853196.37167875003</v>
      </c>
      <c r="AA171" s="85">
        <f t="shared" si="46"/>
        <v>853196.37167875003</v>
      </c>
      <c r="AB171" s="223">
        <f t="shared" si="35"/>
        <v>0</v>
      </c>
      <c r="AC171" s="223">
        <f t="shared" si="36"/>
        <v>288586680425991.12</v>
      </c>
      <c r="AD171" s="222">
        <f t="shared" si="34"/>
        <v>332600083925418.37</v>
      </c>
      <c r="AE171" s="221">
        <f t="shared" si="37"/>
        <v>1152.5136344978146</v>
      </c>
      <c r="AF171" s="98">
        <f t="shared" si="47"/>
        <v>-1.4139442721588069E-2</v>
      </c>
      <c r="AG171" s="84">
        <f t="shared" si="38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 ht="13.5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9"/>
        <v>0.28491020698805503</v>
      </c>
      <c r="G172" s="85">
        <f t="shared" si="40"/>
        <v>0.28491020698805503</v>
      </c>
      <c r="H172" s="84">
        <v>274500</v>
      </c>
      <c r="I172" s="84">
        <v>277500</v>
      </c>
      <c r="J172" s="88">
        <v>125395903</v>
      </c>
      <c r="K172" s="84">
        <f t="shared" si="41"/>
        <v>2.24185209702134</v>
      </c>
      <c r="L172" s="84">
        <f t="shared" si="42"/>
        <v>2.24185209702134</v>
      </c>
      <c r="M172" s="85">
        <v>234400</v>
      </c>
      <c r="N172" s="85">
        <v>224500</v>
      </c>
      <c r="O172" s="85">
        <v>15956260</v>
      </c>
      <c r="P172" s="85">
        <f t="shared" si="43"/>
        <v>22.695649167210501</v>
      </c>
      <c r="Q172" s="85">
        <f t="shared" si="44"/>
        <v>22.695649167210501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5"/>
        <v>853196.37167875003</v>
      </c>
      <c r="AA172" s="85">
        <f t="shared" si="46"/>
        <v>853196.37167875003</v>
      </c>
      <c r="AB172" s="223">
        <f t="shared" si="35"/>
        <v>0</v>
      </c>
      <c r="AC172" s="223">
        <f t="shared" si="36"/>
        <v>288586680425991.12</v>
      </c>
      <c r="AD172" s="222">
        <f t="shared" si="34"/>
        <v>328943812543303.5</v>
      </c>
      <c r="AE172" s="221">
        <f t="shared" si="37"/>
        <v>1139.8440567587529</v>
      </c>
      <c r="AF172" s="98">
        <f t="shared" si="47"/>
        <v>-1.0992995969702496E-2</v>
      </c>
      <c r="AG172" s="84">
        <f t="shared" si="38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 ht="13.5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9"/>
        <v>0.28491020698805503</v>
      </c>
      <c r="G173" s="85">
        <f t="shared" si="40"/>
        <v>0.28491020698805503</v>
      </c>
      <c r="H173" s="84">
        <v>277500</v>
      </c>
      <c r="I173" s="84">
        <v>279500</v>
      </c>
      <c r="J173" s="88">
        <v>125395903</v>
      </c>
      <c r="K173" s="84">
        <f t="shared" si="41"/>
        <v>2.24185209702134</v>
      </c>
      <c r="L173" s="84">
        <f t="shared" si="42"/>
        <v>2.24185209702134</v>
      </c>
      <c r="M173" s="85">
        <v>224500</v>
      </c>
      <c r="N173" s="85">
        <v>225000</v>
      </c>
      <c r="O173" s="85">
        <v>15956260</v>
      </c>
      <c r="P173" s="85">
        <f t="shared" si="43"/>
        <v>22.695649167210501</v>
      </c>
      <c r="Q173" s="85">
        <f t="shared" si="44"/>
        <v>22.695649167210501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5"/>
        <v>853196.37167875003</v>
      </c>
      <c r="AA173" s="85">
        <f t="shared" si="46"/>
        <v>853196.37167875003</v>
      </c>
      <c r="AB173" s="223">
        <f t="shared" si="35"/>
        <v>0</v>
      </c>
      <c r="AC173" s="223">
        <f t="shared" si="36"/>
        <v>288586680425991.12</v>
      </c>
      <c r="AD173" s="222">
        <f t="shared" si="34"/>
        <v>327492402164190.12</v>
      </c>
      <c r="AE173" s="221">
        <f t="shared" si="37"/>
        <v>1134.8146826484478</v>
      </c>
      <c r="AF173" s="98">
        <f t="shared" si="47"/>
        <v>-4.4123352492678163E-3</v>
      </c>
      <c r="AG173" s="84">
        <f t="shared" si="38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 ht="13.5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9"/>
        <v>0.28491020698805503</v>
      </c>
      <c r="G174" s="85">
        <f t="shared" si="40"/>
        <v>0.28491020698805503</v>
      </c>
      <c r="H174" s="84">
        <v>279500</v>
      </c>
      <c r="I174" s="84">
        <v>274000</v>
      </c>
      <c r="J174" s="88">
        <v>125395903</v>
      </c>
      <c r="K174" s="84">
        <f t="shared" si="41"/>
        <v>2.24185209702134</v>
      </c>
      <c r="L174" s="84">
        <f t="shared" si="42"/>
        <v>2.24185209702134</v>
      </c>
      <c r="M174" s="85">
        <v>225000</v>
      </c>
      <c r="N174" s="85">
        <v>221800</v>
      </c>
      <c r="O174" s="85">
        <v>15956260</v>
      </c>
      <c r="P174" s="85">
        <f t="shared" si="43"/>
        <v>22.695649167210501</v>
      </c>
      <c r="Q174" s="85">
        <f t="shared" si="44"/>
        <v>22.695649167210501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5"/>
        <v>853196.37167875003</v>
      </c>
      <c r="AA174" s="85">
        <f t="shared" si="46"/>
        <v>853196.37167875003</v>
      </c>
      <c r="AB174" s="223">
        <f t="shared" si="35"/>
        <v>0</v>
      </c>
      <c r="AC174" s="223">
        <f t="shared" si="36"/>
        <v>288586680425991.12</v>
      </c>
      <c r="AD174" s="222">
        <f t="shared" si="34"/>
        <v>325884765394310.5</v>
      </c>
      <c r="AE174" s="221">
        <f t="shared" si="37"/>
        <v>1129.2439585682284</v>
      </c>
      <c r="AF174" s="98">
        <f t="shared" si="47"/>
        <v>-4.908928449196979E-3</v>
      </c>
      <c r="AG174" s="84">
        <f t="shared" si="38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 ht="13.5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9"/>
        <v>0.28491020698805503</v>
      </c>
      <c r="G175" s="85">
        <f t="shared" si="40"/>
        <v>0.28491020698805503</v>
      </c>
      <c r="H175" s="84">
        <v>274000</v>
      </c>
      <c r="I175" s="84">
        <v>274500</v>
      </c>
      <c r="J175" s="88">
        <v>125395903</v>
      </c>
      <c r="K175" s="84">
        <f t="shared" si="41"/>
        <v>2.24185209702134</v>
      </c>
      <c r="L175" s="84">
        <f t="shared" si="42"/>
        <v>2.24185209702134</v>
      </c>
      <c r="M175" s="85">
        <v>221800</v>
      </c>
      <c r="N175" s="85">
        <v>222800</v>
      </c>
      <c r="O175" s="85">
        <v>15956260</v>
      </c>
      <c r="P175" s="85">
        <f t="shared" si="43"/>
        <v>22.695649167210501</v>
      </c>
      <c r="Q175" s="85">
        <f t="shared" si="44"/>
        <v>22.695649167210501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5"/>
        <v>853196.37167875003</v>
      </c>
      <c r="AA175" s="85">
        <f t="shared" si="46"/>
        <v>853196.37167875003</v>
      </c>
      <c r="AB175" s="223">
        <f t="shared" si="35"/>
        <v>0</v>
      </c>
      <c r="AC175" s="223">
        <f t="shared" si="36"/>
        <v>288586680425991.12</v>
      </c>
      <c r="AD175" s="222">
        <f t="shared" si="34"/>
        <v>325564443599290.31</v>
      </c>
      <c r="AE175" s="221">
        <f t="shared" si="37"/>
        <v>1128.1339912109431</v>
      </c>
      <c r="AF175" s="98">
        <f t="shared" si="47"/>
        <v>-9.8292963966142822E-4</v>
      </c>
      <c r="AG175" s="84">
        <f t="shared" si="38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 ht="13.5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9"/>
        <v>0.28491020698805503</v>
      </c>
      <c r="G176" s="85">
        <f t="shared" si="40"/>
        <v>0.28491020698805503</v>
      </c>
      <c r="H176" s="84">
        <v>274500</v>
      </c>
      <c r="I176" s="84">
        <v>285000</v>
      </c>
      <c r="J176" s="88">
        <v>125395903</v>
      </c>
      <c r="K176" s="84">
        <f t="shared" si="41"/>
        <v>2.24185209702134</v>
      </c>
      <c r="L176" s="84">
        <f t="shared" si="42"/>
        <v>2.24185209702134</v>
      </c>
      <c r="M176" s="85">
        <v>222800</v>
      </c>
      <c r="N176" s="85">
        <v>230100</v>
      </c>
      <c r="O176" s="85">
        <v>15956260</v>
      </c>
      <c r="P176" s="85">
        <f t="shared" si="43"/>
        <v>22.695649167210501</v>
      </c>
      <c r="Q176" s="85">
        <f t="shared" si="44"/>
        <v>22.695649167210501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5"/>
        <v>853196.37167875003</v>
      </c>
      <c r="AA176" s="85">
        <f t="shared" si="46"/>
        <v>853196.37167875003</v>
      </c>
      <c r="AB176" s="223">
        <f t="shared" si="35"/>
        <v>0</v>
      </c>
      <c r="AC176" s="223">
        <f t="shared" si="36"/>
        <v>288586680425991.12</v>
      </c>
      <c r="AD176" s="222">
        <f t="shared" si="34"/>
        <v>330245333306383.37</v>
      </c>
      <c r="AE176" s="221">
        <f t="shared" si="37"/>
        <v>1144.3540388589615</v>
      </c>
      <c r="AF176" s="98">
        <f t="shared" si="47"/>
        <v>1.437776698015078E-2</v>
      </c>
      <c r="AG176" s="84">
        <f t="shared" si="38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 ht="13.5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9"/>
        <v>0.28491020698805503</v>
      </c>
      <c r="G177" s="85">
        <f t="shared" si="40"/>
        <v>0.28491020698805503</v>
      </c>
      <c r="H177" s="84">
        <v>285000</v>
      </c>
      <c r="I177" s="84">
        <v>293500</v>
      </c>
      <c r="J177" s="88">
        <v>125395903</v>
      </c>
      <c r="K177" s="84">
        <f t="shared" si="41"/>
        <v>2.24185209702134</v>
      </c>
      <c r="L177" s="84">
        <f t="shared" si="42"/>
        <v>2.24185209702134</v>
      </c>
      <c r="M177" s="85">
        <v>230100</v>
      </c>
      <c r="N177" s="85">
        <v>232300</v>
      </c>
      <c r="O177" s="85">
        <v>15956260</v>
      </c>
      <c r="P177" s="85">
        <f t="shared" si="43"/>
        <v>22.695649167210501</v>
      </c>
      <c r="Q177" s="85">
        <f t="shared" si="44"/>
        <v>22.695649167210501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5"/>
        <v>853196.37167875003</v>
      </c>
      <c r="AA177" s="85">
        <f t="shared" si="46"/>
        <v>853196.37167875003</v>
      </c>
      <c r="AB177" s="223">
        <f t="shared" si="35"/>
        <v>0</v>
      </c>
      <c r="AC177" s="223">
        <f t="shared" si="36"/>
        <v>288586680425991.12</v>
      </c>
      <c r="AD177" s="222">
        <f t="shared" si="34"/>
        <v>332517082714477.56</v>
      </c>
      <c r="AE177" s="221">
        <f t="shared" si="37"/>
        <v>1152.226021740295</v>
      </c>
      <c r="AF177" s="98">
        <f t="shared" si="47"/>
        <v>6.8789750496993278E-3</v>
      </c>
      <c r="AG177" s="84">
        <f t="shared" si="38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 ht="13.5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9"/>
        <v>0.28491020698805503</v>
      </c>
      <c r="G178" s="85">
        <f t="shared" si="40"/>
        <v>0.28491020698805503</v>
      </c>
      <c r="H178" s="84">
        <v>293500</v>
      </c>
      <c r="I178" s="84">
        <v>291000</v>
      </c>
      <c r="J178" s="88">
        <v>125395903</v>
      </c>
      <c r="K178" s="84">
        <f t="shared" si="41"/>
        <v>2.24185209702134</v>
      </c>
      <c r="L178" s="84">
        <f t="shared" si="42"/>
        <v>2.24185209702134</v>
      </c>
      <c r="M178" s="85">
        <v>232300</v>
      </c>
      <c r="N178" s="85">
        <v>240300</v>
      </c>
      <c r="O178" s="85">
        <v>15956260</v>
      </c>
      <c r="P178" s="85">
        <f t="shared" si="43"/>
        <v>22.695649167210501</v>
      </c>
      <c r="Q178" s="85">
        <f t="shared" si="44"/>
        <v>22.695649167210501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5"/>
        <v>853196.37167875003</v>
      </c>
      <c r="AA178" s="85">
        <f t="shared" si="46"/>
        <v>853196.37167875003</v>
      </c>
      <c r="AB178" s="223">
        <f t="shared" si="35"/>
        <v>0</v>
      </c>
      <c r="AC178" s="223">
        <f t="shared" si="36"/>
        <v>288586680425991.12</v>
      </c>
      <c r="AD178" s="222">
        <f t="shared" si="34"/>
        <v>338003462508278.81</v>
      </c>
      <c r="AE178" s="221">
        <f t="shared" si="37"/>
        <v>1171.2372241481905</v>
      </c>
      <c r="AF178" s="98">
        <f t="shared" si="47"/>
        <v>1.6499542667142233E-2</v>
      </c>
      <c r="AG178" s="84">
        <f t="shared" si="38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 ht="13.5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9"/>
        <v>0.28491020698805503</v>
      </c>
      <c r="G179" s="85">
        <f t="shared" si="40"/>
        <v>0.28491020698805503</v>
      </c>
      <c r="H179" s="84">
        <v>291000</v>
      </c>
      <c r="I179" s="84">
        <v>302500</v>
      </c>
      <c r="J179" s="88">
        <v>125395903</v>
      </c>
      <c r="K179" s="84">
        <f t="shared" si="41"/>
        <v>2.24185209702134</v>
      </c>
      <c r="L179" s="84">
        <f t="shared" si="42"/>
        <v>2.24185209702134</v>
      </c>
      <c r="M179" s="85">
        <v>240300</v>
      </c>
      <c r="N179" s="85">
        <v>241300</v>
      </c>
      <c r="O179" s="85">
        <v>15956260</v>
      </c>
      <c r="P179" s="85">
        <f t="shared" si="43"/>
        <v>22.695649167210501</v>
      </c>
      <c r="Q179" s="85">
        <f t="shared" si="44"/>
        <v>22.695649167210501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5"/>
        <v>853196.37167875003</v>
      </c>
      <c r="AA179" s="85">
        <f t="shared" si="46"/>
        <v>853196.37167875003</v>
      </c>
      <c r="AB179" s="223">
        <f t="shared" si="35"/>
        <v>0</v>
      </c>
      <c r="AC179" s="223">
        <f t="shared" si="36"/>
        <v>288586680425991.12</v>
      </c>
      <c r="AD179" s="222">
        <f t="shared" si="34"/>
        <v>340318217680091.19</v>
      </c>
      <c r="AE179" s="221">
        <f t="shared" si="37"/>
        <v>1179.2582290275409</v>
      </c>
      <c r="AF179" s="98">
        <f t="shared" si="47"/>
        <v>6.8483179273812946E-3</v>
      </c>
      <c r="AG179" s="84">
        <f t="shared" si="38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 ht="13.5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9"/>
        <v>0.28491020698805503</v>
      </c>
      <c r="G180" s="85">
        <f t="shared" si="40"/>
        <v>0.28491020698805503</v>
      </c>
      <c r="H180" s="84">
        <v>302500</v>
      </c>
      <c r="I180" s="84">
        <v>300500</v>
      </c>
      <c r="J180" s="88">
        <v>125395903</v>
      </c>
      <c r="K180" s="84">
        <f t="shared" si="41"/>
        <v>2.24185209702134</v>
      </c>
      <c r="L180" s="84">
        <f t="shared" si="42"/>
        <v>2.24185209702134</v>
      </c>
      <c r="M180" s="85">
        <v>241300</v>
      </c>
      <c r="N180" s="85">
        <v>243000</v>
      </c>
      <c r="O180" s="85">
        <v>15956260</v>
      </c>
      <c r="P180" s="85">
        <f t="shared" si="43"/>
        <v>22.695649167210501</v>
      </c>
      <c r="Q180" s="85">
        <f t="shared" si="44"/>
        <v>22.695649167210501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5"/>
        <v>853196.37167875003</v>
      </c>
      <c r="AA180" s="85">
        <f t="shared" si="46"/>
        <v>853196.37167875003</v>
      </c>
      <c r="AB180" s="223">
        <f t="shared" si="35"/>
        <v>0</v>
      </c>
      <c r="AC180" s="223">
        <f t="shared" si="36"/>
        <v>288586680425991.12</v>
      </c>
      <c r="AD180" s="222">
        <f t="shared" si="34"/>
        <v>341011739493311.87</v>
      </c>
      <c r="AE180" s="221">
        <f t="shared" si="37"/>
        <v>1181.6613954252311</v>
      </c>
      <c r="AF180" s="98">
        <f t="shared" si="47"/>
        <v>2.0378627331453895E-3</v>
      </c>
      <c r="AG180" s="84">
        <f t="shared" si="38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 ht="13.5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9"/>
        <v>0.28491020698805503</v>
      </c>
      <c r="G181" s="85">
        <f t="shared" si="40"/>
        <v>0.28491020698805503</v>
      </c>
      <c r="H181" s="84">
        <v>300500</v>
      </c>
      <c r="I181" s="84">
        <v>306000</v>
      </c>
      <c r="J181" s="88">
        <v>125395903</v>
      </c>
      <c r="K181" s="84">
        <f t="shared" si="41"/>
        <v>2.24185209702134</v>
      </c>
      <c r="L181" s="84">
        <f t="shared" si="42"/>
        <v>2.24185209702134</v>
      </c>
      <c r="M181" s="85">
        <v>243000</v>
      </c>
      <c r="N181" s="85">
        <v>243000</v>
      </c>
      <c r="O181" s="85">
        <v>15956260</v>
      </c>
      <c r="P181" s="85">
        <f t="shared" si="43"/>
        <v>22.695649167210501</v>
      </c>
      <c r="Q181" s="85">
        <f t="shared" si="44"/>
        <v>22.695649167210501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5"/>
        <v>853196.37167875003</v>
      </c>
      <c r="AA181" s="85">
        <f t="shared" si="46"/>
        <v>853196.37167875003</v>
      </c>
      <c r="AB181" s="223">
        <f t="shared" si="35"/>
        <v>0</v>
      </c>
      <c r="AC181" s="223">
        <f t="shared" si="36"/>
        <v>288586680425991.12</v>
      </c>
      <c r="AD181" s="222">
        <f t="shared" si="34"/>
        <v>343746699601703.62</v>
      </c>
      <c r="AE181" s="221">
        <f t="shared" si="37"/>
        <v>1191.1384790673262</v>
      </c>
      <c r="AF181" s="98">
        <f t="shared" si="47"/>
        <v>8.0201347685431128E-3</v>
      </c>
      <c r="AG181" s="84">
        <f t="shared" si="38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 ht="13.5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9"/>
        <v>0.28491020698805503</v>
      </c>
      <c r="G182" s="85">
        <f t="shared" si="40"/>
        <v>0.28491020698805503</v>
      </c>
      <c r="H182" s="84">
        <v>306000</v>
      </c>
      <c r="I182" s="84">
        <v>296500</v>
      </c>
      <c r="J182" s="88">
        <v>125395903</v>
      </c>
      <c r="K182" s="84">
        <f t="shared" si="41"/>
        <v>2.24185209702134</v>
      </c>
      <c r="L182" s="84">
        <f t="shared" si="42"/>
        <v>2.24185209702134</v>
      </c>
      <c r="M182" s="85">
        <v>243000</v>
      </c>
      <c r="N182" s="85">
        <v>246100</v>
      </c>
      <c r="O182" s="85">
        <v>15956260</v>
      </c>
      <c r="P182" s="85">
        <f t="shared" si="43"/>
        <v>22.695649167210501</v>
      </c>
      <c r="Q182" s="85">
        <f t="shared" si="44"/>
        <v>22.695649167210501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5"/>
        <v>853196.37167875003</v>
      </c>
      <c r="AA182" s="85">
        <f t="shared" si="46"/>
        <v>853196.37167875003</v>
      </c>
      <c r="AB182" s="223">
        <f t="shared" si="35"/>
        <v>0</v>
      </c>
      <c r="AC182" s="223">
        <f t="shared" si="36"/>
        <v>288586680425991.12</v>
      </c>
      <c r="AD182" s="222">
        <f t="shared" si="34"/>
        <v>344210519501509.56</v>
      </c>
      <c r="AE182" s="221">
        <f t="shared" si="37"/>
        <v>1192.7456908039223</v>
      </c>
      <c r="AF182" s="98">
        <f t="shared" si="47"/>
        <v>1.3493072088936217E-3</v>
      </c>
      <c r="AG182" s="84">
        <f t="shared" si="38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 ht="13.5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9"/>
        <v>0.28491020698805503</v>
      </c>
      <c r="G183" s="85">
        <f t="shared" si="40"/>
        <v>0.28491020698805503</v>
      </c>
      <c r="H183" s="84">
        <v>296500</v>
      </c>
      <c r="I183" s="84">
        <v>302500</v>
      </c>
      <c r="J183" s="88">
        <v>125395903</v>
      </c>
      <c r="K183" s="84">
        <f t="shared" si="41"/>
        <v>2.24185209702134</v>
      </c>
      <c r="L183" s="84">
        <f t="shared" si="42"/>
        <v>2.24185209702134</v>
      </c>
      <c r="M183" s="85">
        <v>246100</v>
      </c>
      <c r="N183" s="85">
        <v>245000</v>
      </c>
      <c r="O183" s="85">
        <v>15956260</v>
      </c>
      <c r="P183" s="85">
        <f t="shared" si="43"/>
        <v>22.695649167210501</v>
      </c>
      <c r="Q183" s="85">
        <f t="shared" si="44"/>
        <v>22.695649167210501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5"/>
        <v>853196.37167875003</v>
      </c>
      <c r="AA183" s="85">
        <f t="shared" si="46"/>
        <v>853196.37167875003</v>
      </c>
      <c r="AB183" s="223">
        <f t="shared" si="35"/>
        <v>0</v>
      </c>
      <c r="AC183" s="223">
        <f t="shared" si="36"/>
        <v>288586680425991.12</v>
      </c>
      <c r="AD183" s="222">
        <f t="shared" si="34"/>
        <v>345773222132571.37</v>
      </c>
      <c r="AE183" s="221">
        <f t="shared" si="37"/>
        <v>1198.1607107513264</v>
      </c>
      <c r="AF183" s="98">
        <f t="shared" si="47"/>
        <v>4.5399618620749621E-3</v>
      </c>
      <c r="AG183" s="84">
        <f t="shared" si="38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 ht="13.5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9"/>
        <v>0.28491020698805503</v>
      </c>
      <c r="G184" s="85">
        <f t="shared" si="40"/>
        <v>0.28491020698805503</v>
      </c>
      <c r="H184" s="84">
        <v>302500</v>
      </c>
      <c r="I184" s="84">
        <v>301000</v>
      </c>
      <c r="J184" s="88">
        <v>125395903</v>
      </c>
      <c r="K184" s="84">
        <f t="shared" si="41"/>
        <v>2.24185209702134</v>
      </c>
      <c r="L184" s="84">
        <f t="shared" si="42"/>
        <v>2.24185209702134</v>
      </c>
      <c r="M184" s="85">
        <v>245000</v>
      </c>
      <c r="N184" s="85">
        <v>248600</v>
      </c>
      <c r="O184" s="85">
        <v>15956260</v>
      </c>
      <c r="P184" s="85">
        <f t="shared" si="43"/>
        <v>22.695649167210501</v>
      </c>
      <c r="Q184" s="85">
        <f t="shared" si="44"/>
        <v>22.695649167210501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5"/>
        <v>853196.37167875003</v>
      </c>
      <c r="AA184" s="85">
        <f t="shared" si="46"/>
        <v>853196.37167875003</v>
      </c>
      <c r="AB184" s="223">
        <f t="shared" si="35"/>
        <v>0</v>
      </c>
      <c r="AC184" s="223">
        <f t="shared" si="36"/>
        <v>288586680425991.12</v>
      </c>
      <c r="AD184" s="222">
        <f t="shared" si="34"/>
        <v>346838132287654.62</v>
      </c>
      <c r="AE184" s="221">
        <f t="shared" si="37"/>
        <v>1201.8507984348996</v>
      </c>
      <c r="AF184" s="98">
        <f t="shared" si="47"/>
        <v>3.0797935956849063E-3</v>
      </c>
      <c r="AG184" s="84">
        <f t="shared" si="38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 ht="13.5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9"/>
        <v>0.28491020698805503</v>
      </c>
      <c r="G185" s="85">
        <f t="shared" si="40"/>
        <v>0.28491020698805503</v>
      </c>
      <c r="H185" s="84">
        <v>301000</v>
      </c>
      <c r="I185" s="84">
        <v>297000</v>
      </c>
      <c r="J185" s="88">
        <v>125395903</v>
      </c>
      <c r="K185" s="84">
        <f t="shared" si="41"/>
        <v>2.24185209702134</v>
      </c>
      <c r="L185" s="84">
        <f t="shared" si="42"/>
        <v>2.24185209702134</v>
      </c>
      <c r="M185" s="85">
        <v>248600</v>
      </c>
      <c r="N185" s="85">
        <v>240800</v>
      </c>
      <c r="O185" s="85">
        <v>15956260</v>
      </c>
      <c r="P185" s="85">
        <f t="shared" si="43"/>
        <v>22.695649167210501</v>
      </c>
      <c r="Q185" s="85">
        <f t="shared" si="44"/>
        <v>22.695649167210501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5"/>
        <v>853196.37167875003</v>
      </c>
      <c r="AA185" s="85">
        <f t="shared" si="46"/>
        <v>853196.37167875003</v>
      </c>
      <c r="AB185" s="223">
        <f t="shared" si="35"/>
        <v>0</v>
      </c>
      <c r="AC185" s="223">
        <f t="shared" si="36"/>
        <v>288586680425991.12</v>
      </c>
      <c r="AD185" s="222">
        <f t="shared" si="34"/>
        <v>340968604433760.12</v>
      </c>
      <c r="AE185" s="221">
        <f t="shared" si="37"/>
        <v>1181.5119253960249</v>
      </c>
      <c r="AF185" s="98">
        <f t="shared" si="47"/>
        <v>-1.6922960042428572E-2</v>
      </c>
      <c r="AG185" s="84">
        <f t="shared" si="38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 ht="13.5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9"/>
        <v>0.28491020698805503</v>
      </c>
      <c r="G186" s="85">
        <f t="shared" si="40"/>
        <v>0.28491020698805503</v>
      </c>
      <c r="H186" s="84">
        <v>297000</v>
      </c>
      <c r="I186" s="84">
        <v>292000</v>
      </c>
      <c r="J186" s="88">
        <v>125395903</v>
      </c>
      <c r="K186" s="84">
        <f t="shared" si="41"/>
        <v>2.24185209702134</v>
      </c>
      <c r="L186" s="84">
        <f t="shared" si="42"/>
        <v>2.24185209702134</v>
      </c>
      <c r="M186" s="85">
        <v>240800</v>
      </c>
      <c r="N186" s="85">
        <v>242000</v>
      </c>
      <c r="O186" s="85">
        <v>15956260</v>
      </c>
      <c r="P186" s="85">
        <f t="shared" si="43"/>
        <v>22.695649167210501</v>
      </c>
      <c r="Q186" s="85">
        <f t="shared" si="44"/>
        <v>22.695649167210501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5"/>
        <v>853196.37167875003</v>
      </c>
      <c r="AA186" s="85">
        <f t="shared" si="46"/>
        <v>853196.37167875003</v>
      </c>
      <c r="AB186" s="223">
        <f t="shared" si="35"/>
        <v>0</v>
      </c>
      <c r="AC186" s="223">
        <f t="shared" si="36"/>
        <v>288586680425991.12</v>
      </c>
      <c r="AD186" s="222">
        <f t="shared" si="34"/>
        <v>339814681195144.87</v>
      </c>
      <c r="AE186" s="221">
        <f t="shared" si="37"/>
        <v>1177.5133928341204</v>
      </c>
      <c r="AF186" s="98">
        <f t="shared" si="47"/>
        <v>-3.384250701121186E-3</v>
      </c>
      <c r="AG186" s="84">
        <f t="shared" si="38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 ht="13.5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9"/>
        <v>0.28491020698805503</v>
      </c>
      <c r="G187" s="85">
        <f t="shared" si="40"/>
        <v>0.28491020698805503</v>
      </c>
      <c r="H187" s="84">
        <v>292000</v>
      </c>
      <c r="I187" s="84">
        <v>288500</v>
      </c>
      <c r="J187" s="88">
        <v>125395903</v>
      </c>
      <c r="K187" s="84">
        <f t="shared" si="41"/>
        <v>2.24185209702134</v>
      </c>
      <c r="L187" s="84">
        <f t="shared" si="42"/>
        <v>2.24185209702134</v>
      </c>
      <c r="M187" s="85">
        <v>242000</v>
      </c>
      <c r="N187" s="85">
        <v>235000</v>
      </c>
      <c r="O187" s="85">
        <v>15956260</v>
      </c>
      <c r="P187" s="85">
        <f t="shared" si="43"/>
        <v>22.695649167210501</v>
      </c>
      <c r="Q187" s="85">
        <f t="shared" si="44"/>
        <v>22.695649167210501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5"/>
        <v>853196.37167875003</v>
      </c>
      <c r="AA187" s="85">
        <f t="shared" si="46"/>
        <v>853196.37167875003</v>
      </c>
      <c r="AB187" s="223">
        <f t="shared" si="35"/>
        <v>0</v>
      </c>
      <c r="AC187" s="223">
        <f t="shared" si="36"/>
        <v>288586680425991.12</v>
      </c>
      <c r="AD187" s="222">
        <f t="shared" si="34"/>
        <v>335106995470084.44</v>
      </c>
      <c r="AE187" s="221">
        <f t="shared" si="37"/>
        <v>1161.2004926056302</v>
      </c>
      <c r="AF187" s="98">
        <f t="shared" si="47"/>
        <v>-1.3853685510299968E-2</v>
      </c>
      <c r="AG187" s="84">
        <f t="shared" si="38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 ht="13.5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9"/>
        <v>0.28491020698805503</v>
      </c>
      <c r="G188" s="85">
        <f t="shared" si="40"/>
        <v>0.28491020698805503</v>
      </c>
      <c r="H188" s="84">
        <v>288500</v>
      </c>
      <c r="I188" s="84">
        <v>290500</v>
      </c>
      <c r="J188" s="88">
        <v>125395903</v>
      </c>
      <c r="K188" s="84">
        <f t="shared" si="41"/>
        <v>2.24185209702134</v>
      </c>
      <c r="L188" s="84">
        <f t="shared" si="42"/>
        <v>2.24185209702134</v>
      </c>
      <c r="M188" s="85">
        <v>235000</v>
      </c>
      <c r="N188" s="85">
        <v>231700</v>
      </c>
      <c r="O188" s="85">
        <v>15956260</v>
      </c>
      <c r="P188" s="85">
        <f t="shared" si="43"/>
        <v>22.695649167210501</v>
      </c>
      <c r="Q188" s="85">
        <f t="shared" si="44"/>
        <v>22.695649167210501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5"/>
        <v>853196.37167875003</v>
      </c>
      <c r="AA188" s="85">
        <f t="shared" si="46"/>
        <v>853196.37167875003</v>
      </c>
      <c r="AB188" s="223">
        <f t="shared" si="35"/>
        <v>0</v>
      </c>
      <c r="AC188" s="223">
        <f t="shared" si="36"/>
        <v>288586680425991.12</v>
      </c>
      <c r="AD188" s="222">
        <f t="shared" si="34"/>
        <v>332645248136644.12</v>
      </c>
      <c r="AE188" s="221">
        <f t="shared" si="37"/>
        <v>1152.6701358691153</v>
      </c>
      <c r="AF188" s="98">
        <f t="shared" si="47"/>
        <v>-7.3461532188757285E-3</v>
      </c>
      <c r="AG188" s="84">
        <f t="shared" si="38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 ht="13.5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9"/>
        <v>0.28491020698805503</v>
      </c>
      <c r="G189" s="85">
        <f t="shared" si="40"/>
        <v>0.28491020698805503</v>
      </c>
      <c r="H189" s="84">
        <v>290500</v>
      </c>
      <c r="I189" s="84">
        <v>289000</v>
      </c>
      <c r="J189" s="88">
        <v>125395903</v>
      </c>
      <c r="K189" s="84">
        <f t="shared" si="41"/>
        <v>2.24185209702134</v>
      </c>
      <c r="L189" s="84">
        <f t="shared" si="42"/>
        <v>2.24185209702134</v>
      </c>
      <c r="M189" s="85">
        <v>231700</v>
      </c>
      <c r="N189" s="85">
        <v>220800</v>
      </c>
      <c r="O189" s="85">
        <v>15956260</v>
      </c>
      <c r="P189" s="85">
        <f t="shared" si="43"/>
        <v>22.695649167210501</v>
      </c>
      <c r="Q189" s="85">
        <f t="shared" si="44"/>
        <v>22.695649167210501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5"/>
        <v>853196.37167875003</v>
      </c>
      <c r="AA189" s="85">
        <f t="shared" si="46"/>
        <v>853196.37167875003</v>
      </c>
      <c r="AB189" s="223">
        <f t="shared" si="35"/>
        <v>0</v>
      </c>
      <c r="AC189" s="223">
        <f t="shared" si="36"/>
        <v>288586680425991.12</v>
      </c>
      <c r="AD189" s="222">
        <f t="shared" si="34"/>
        <v>328276268833605.81</v>
      </c>
      <c r="AE189" s="221">
        <f t="shared" si="37"/>
        <v>1137.5309087343455</v>
      </c>
      <c r="AF189" s="98">
        <f t="shared" si="47"/>
        <v>-1.3134049945134323E-2</v>
      </c>
      <c r="AG189" s="84">
        <f t="shared" si="38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 ht="13.5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9"/>
        <v>0.28491020698805503</v>
      </c>
      <c r="G190" s="85">
        <f t="shared" si="40"/>
        <v>0.28491020698805503</v>
      </c>
      <c r="H190" s="84">
        <v>289000</v>
      </c>
      <c r="I190" s="84">
        <v>290000</v>
      </c>
      <c r="J190" s="88">
        <v>125395903</v>
      </c>
      <c r="K190" s="84">
        <f t="shared" si="41"/>
        <v>2.24185209702134</v>
      </c>
      <c r="L190" s="84">
        <f t="shared" si="42"/>
        <v>2.24185209702134</v>
      </c>
      <c r="M190" s="85">
        <v>220800</v>
      </c>
      <c r="N190" s="85">
        <v>217500</v>
      </c>
      <c r="O190" s="85">
        <v>15956260</v>
      </c>
      <c r="P190" s="85">
        <f t="shared" si="43"/>
        <v>22.695649167210501</v>
      </c>
      <c r="Q190" s="85">
        <f t="shared" si="44"/>
        <v>22.695649167210501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5"/>
        <v>853196.37167875003</v>
      </c>
      <c r="AA190" s="85">
        <f t="shared" si="46"/>
        <v>853196.37167875003</v>
      </c>
      <c r="AB190" s="223">
        <f t="shared" si="35"/>
        <v>0</v>
      </c>
      <c r="AC190" s="223">
        <f t="shared" si="36"/>
        <v>288586680425991.12</v>
      </c>
      <c r="AD190" s="222">
        <f t="shared" si="34"/>
        <v>327819566343317.75</v>
      </c>
      <c r="AE190" s="221">
        <f t="shared" si="37"/>
        <v>1135.948359984646</v>
      </c>
      <c r="AF190" s="98">
        <f t="shared" si="47"/>
        <v>-1.3912138453102102E-3</v>
      </c>
      <c r="AG190" s="84">
        <f t="shared" si="38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 ht="13.5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9"/>
        <v>0.28491020698805503</v>
      </c>
      <c r="G191" s="85">
        <f t="shared" si="40"/>
        <v>0.28491020698805503</v>
      </c>
      <c r="H191" s="84">
        <v>290000</v>
      </c>
      <c r="I191" s="84">
        <v>286500</v>
      </c>
      <c r="J191" s="88">
        <v>125395903</v>
      </c>
      <c r="K191" s="84">
        <f t="shared" si="41"/>
        <v>2.24185209702134</v>
      </c>
      <c r="L191" s="84">
        <f t="shared" si="42"/>
        <v>2.24185209702134</v>
      </c>
      <c r="M191" s="85">
        <v>217500</v>
      </c>
      <c r="N191" s="85">
        <v>219500</v>
      </c>
      <c r="O191" s="85">
        <v>15956260</v>
      </c>
      <c r="P191" s="85">
        <f t="shared" si="43"/>
        <v>22.695649167210501</v>
      </c>
      <c r="Q191" s="85">
        <f t="shared" si="44"/>
        <v>22.695649167210501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5"/>
        <v>853196.37167875003</v>
      </c>
      <c r="AA191" s="85">
        <f t="shared" si="46"/>
        <v>853196.37167875003</v>
      </c>
      <c r="AB191" s="223">
        <f t="shared" si="35"/>
        <v>0</v>
      </c>
      <c r="AC191" s="223">
        <f t="shared" si="36"/>
        <v>288586680425991.12</v>
      </c>
      <c r="AD191" s="222">
        <f t="shared" si="34"/>
        <v>328200050858085</v>
      </c>
      <c r="AE191" s="221">
        <f t="shared" si="37"/>
        <v>1137.2668009958722</v>
      </c>
      <c r="AF191" s="98">
        <f t="shared" si="47"/>
        <v>1.1606522423643112E-3</v>
      </c>
      <c r="AG191" s="84">
        <f t="shared" si="38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 ht="13.5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9"/>
        <v>0.28491020698805503</v>
      </c>
      <c r="G192" s="85">
        <f t="shared" si="40"/>
        <v>0.28491020698805503</v>
      </c>
      <c r="H192" s="84">
        <v>286500</v>
      </c>
      <c r="I192" s="84">
        <v>271500</v>
      </c>
      <c r="J192" s="88">
        <v>125395903</v>
      </c>
      <c r="K192" s="84">
        <f t="shared" si="41"/>
        <v>2.24185209702134</v>
      </c>
      <c r="L192" s="84">
        <f t="shared" si="42"/>
        <v>2.24185209702134</v>
      </c>
      <c r="M192" s="85">
        <v>219500</v>
      </c>
      <c r="N192" s="85">
        <v>211100</v>
      </c>
      <c r="O192" s="85">
        <v>15956260</v>
      </c>
      <c r="P192" s="85">
        <f t="shared" si="43"/>
        <v>22.695649167210501</v>
      </c>
      <c r="Q192" s="85">
        <f t="shared" si="44"/>
        <v>22.695649167210501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5"/>
        <v>853196.37167875003</v>
      </c>
      <c r="AA192" s="85">
        <f t="shared" si="46"/>
        <v>853196.37167875003</v>
      </c>
      <c r="AB192" s="223">
        <f t="shared" si="35"/>
        <v>0</v>
      </c>
      <c r="AC192" s="223">
        <f t="shared" si="36"/>
        <v>288586680425991.12</v>
      </c>
      <c r="AD192" s="222">
        <f t="shared" si="34"/>
        <v>316917659849368.62</v>
      </c>
      <c r="AE192" s="221">
        <f t="shared" si="37"/>
        <v>1098.1714727150861</v>
      </c>
      <c r="AF192" s="98">
        <f t="shared" si="47"/>
        <v>-3.4376566911609015E-2</v>
      </c>
      <c r="AG192" s="84">
        <f t="shared" si="38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 ht="13.5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9"/>
        <v>0.28491020698805503</v>
      </c>
      <c r="G193" s="85">
        <f t="shared" si="40"/>
        <v>0.28491020698805503</v>
      </c>
      <c r="H193" s="84">
        <v>271500</v>
      </c>
      <c r="I193" s="84">
        <v>274500</v>
      </c>
      <c r="J193" s="88">
        <v>125395903</v>
      </c>
      <c r="K193" s="84">
        <f t="shared" si="41"/>
        <v>2.24185209702134</v>
      </c>
      <c r="L193" s="84">
        <f t="shared" si="42"/>
        <v>2.24185209702134</v>
      </c>
      <c r="M193" s="85">
        <v>211100</v>
      </c>
      <c r="N193" s="85">
        <v>222200</v>
      </c>
      <c r="O193" s="85">
        <v>15956260</v>
      </c>
      <c r="P193" s="85">
        <f t="shared" si="43"/>
        <v>22.695649167210501</v>
      </c>
      <c r="Q193" s="85">
        <f t="shared" si="44"/>
        <v>22.695649167210501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5"/>
        <v>853196.37167875003</v>
      </c>
      <c r="AA193" s="85">
        <f t="shared" si="46"/>
        <v>853196.37167875003</v>
      </c>
      <c r="AB193" s="223">
        <f t="shared" si="35"/>
        <v>0</v>
      </c>
      <c r="AC193" s="223">
        <f t="shared" si="36"/>
        <v>288586680425991.12</v>
      </c>
      <c r="AD193" s="222">
        <f t="shared" si="34"/>
        <v>323426783306451.25</v>
      </c>
      <c r="AE193" s="221">
        <f t="shared" si="37"/>
        <v>1120.7266490228574</v>
      </c>
      <c r="AF193" s="98">
        <f t="shared" si="47"/>
        <v>2.0538847409691422E-2</v>
      </c>
      <c r="AG193" s="84">
        <f t="shared" si="38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 ht="13.5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9"/>
        <v>0.28491020698805503</v>
      </c>
      <c r="G194" s="85">
        <f t="shared" si="40"/>
        <v>0.28491020698805503</v>
      </c>
      <c r="H194" s="84">
        <v>274500</v>
      </c>
      <c r="I194" s="84">
        <v>261500</v>
      </c>
      <c r="J194" s="88">
        <v>125395903</v>
      </c>
      <c r="K194" s="84">
        <f t="shared" si="41"/>
        <v>2.24185209702134</v>
      </c>
      <c r="L194" s="84">
        <f t="shared" si="42"/>
        <v>2.24185209702134</v>
      </c>
      <c r="M194" s="85">
        <v>222200</v>
      </c>
      <c r="N194" s="85">
        <v>210000</v>
      </c>
      <c r="O194" s="85">
        <v>15956260</v>
      </c>
      <c r="P194" s="85">
        <f t="shared" si="43"/>
        <v>22.695649167210501</v>
      </c>
      <c r="Q194" s="85">
        <f t="shared" si="44"/>
        <v>22.695649167210501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5"/>
        <v>853196.37167875003</v>
      </c>
      <c r="AA194" s="85">
        <f t="shared" si="46"/>
        <v>853196.37167875003</v>
      </c>
      <c r="AB194" s="223">
        <f t="shared" si="35"/>
        <v>0</v>
      </c>
      <c r="AC194" s="223">
        <f t="shared" si="36"/>
        <v>288586680425991.12</v>
      </c>
      <c r="AD194" s="222">
        <f t="shared" si="34"/>
        <v>314988369511805.87</v>
      </c>
      <c r="AE194" s="221">
        <f t="shared" si="37"/>
        <v>1091.4861664677055</v>
      </c>
      <c r="AF194" s="98">
        <f t="shared" si="47"/>
        <v>-2.6090646261196823E-2</v>
      </c>
      <c r="AG194" s="84">
        <f t="shared" si="38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 ht="13.5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9"/>
        <v>0.28491020698805503</v>
      </c>
      <c r="G195" s="85">
        <f t="shared" si="40"/>
        <v>0.28491020698805503</v>
      </c>
      <c r="H195" s="84">
        <v>261500</v>
      </c>
      <c r="I195" s="84">
        <v>262000</v>
      </c>
      <c r="J195" s="88">
        <v>125395903</v>
      </c>
      <c r="K195" s="84">
        <f t="shared" si="41"/>
        <v>2.24185209702134</v>
      </c>
      <c r="L195" s="84">
        <f t="shared" si="42"/>
        <v>2.24185209702134</v>
      </c>
      <c r="M195" s="85">
        <v>210000</v>
      </c>
      <c r="N195" s="85">
        <v>216000</v>
      </c>
      <c r="O195" s="85">
        <v>15956260</v>
      </c>
      <c r="P195" s="85">
        <f t="shared" si="43"/>
        <v>22.695649167210501</v>
      </c>
      <c r="Q195" s="85">
        <f t="shared" si="44"/>
        <v>22.695649167210501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5"/>
        <v>853196.37167875003</v>
      </c>
      <c r="AA195" s="85">
        <f t="shared" si="46"/>
        <v>853196.37167875003</v>
      </c>
      <c r="AB195" s="223">
        <f t="shared" si="35"/>
        <v>0</v>
      </c>
      <c r="AC195" s="223">
        <f t="shared" si="36"/>
        <v>288586680425991.12</v>
      </c>
      <c r="AD195" s="222">
        <f t="shared" ref="AD195:AD247" si="51">D195*E195*G195+I195*J195*L195+N195*O195*Q195+X195*Y195*AA195</f>
        <v>316935968893939.69</v>
      </c>
      <c r="AE195" s="221">
        <f t="shared" si="37"/>
        <v>1098.2349165460489</v>
      </c>
      <c r="AF195" s="98">
        <f t="shared" si="47"/>
        <v>6.1830834743273602E-3</v>
      </c>
      <c r="AG195" s="84">
        <f t="shared" si="38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 ht="13.5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9"/>
        <v>0.28491020698805503</v>
      </c>
      <c r="G196" s="85">
        <f t="shared" si="40"/>
        <v>0.28491020698805503</v>
      </c>
      <c r="H196" s="84">
        <v>262000</v>
      </c>
      <c r="I196" s="84">
        <v>265500</v>
      </c>
      <c r="J196" s="88">
        <v>125395903</v>
      </c>
      <c r="K196" s="84">
        <f t="shared" si="41"/>
        <v>2.24185209702134</v>
      </c>
      <c r="L196" s="84">
        <f t="shared" si="42"/>
        <v>2.24185209702134</v>
      </c>
      <c r="M196" s="85">
        <v>216000</v>
      </c>
      <c r="N196" s="85">
        <v>217500</v>
      </c>
      <c r="O196" s="85">
        <v>15956260</v>
      </c>
      <c r="P196" s="85">
        <f t="shared" si="43"/>
        <v>22.695649167210501</v>
      </c>
      <c r="Q196" s="85">
        <f t="shared" si="44"/>
        <v>22.695649167210501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5"/>
        <v>853196.37167875003</v>
      </c>
      <c r="AA196" s="85">
        <f t="shared" si="46"/>
        <v>853196.37167875003</v>
      </c>
      <c r="AB196" s="223">
        <f t="shared" ref="AB196:AB247" si="52">IF(AD195&lt;&gt;(C196*E196*F196+H196*J196*K196+M196*O196*P196+W196*Y196*Z196),1,0)</f>
        <v>0</v>
      </c>
      <c r="AC196" s="223">
        <f t="shared" ref="AC196:AC247" si="53">IF(AND(AB196=0,B196="N"),AC195,AC195*(C196*E196*G196+H196*J196*L196+M196*O196*Q196+W196*Y196*AA196)/AD195)</f>
        <v>288586680425991.12</v>
      </c>
      <c r="AD196" s="222">
        <f t="shared" si="51"/>
        <v>319469004271705.75</v>
      </c>
      <c r="AE196" s="221">
        <f t="shared" ref="AE196:AE259" si="54">AD196/AC196*1000</f>
        <v>1107.0122980039423</v>
      </c>
      <c r="AF196" s="98">
        <f t="shared" si="47"/>
        <v>7.9922622433989624E-3</v>
      </c>
      <c r="AG196" s="84">
        <f t="shared" ref="AG196:AG259" si="55">(D196-C196)/C196</f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 ht="13.5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6">G196</f>
        <v>0.28491020698805503</v>
      </c>
      <c r="G197" s="85">
        <f t="shared" ref="G197:G260" si="57">IF(B197="Y",ROUND(0.25*(C197*E197+H197*J197+M197*O197+W197*Y197)/(C197*E197),17),IF(AB197=0,F197,ROUND(D196*E196*G196/AD196*(C197*E197+H197*J197+M197*O197+W197*Y197)/(C197*E197),17)))</f>
        <v>0.28491020698805503</v>
      </c>
      <c r="H197" s="84">
        <v>265500</v>
      </c>
      <c r="I197" s="84">
        <v>260500</v>
      </c>
      <c r="J197" s="88">
        <v>125395903</v>
      </c>
      <c r="K197" s="84">
        <f t="shared" ref="K197:K260" si="58">L196</f>
        <v>2.24185209702134</v>
      </c>
      <c r="L197" s="84">
        <f t="shared" ref="L197:L260" si="59">IF(B197="Y",ROUND(0.25*(C197*E197+H197*J197+M197*O197+W197*Y197)/(H197*J197),17),IF(AB197=0,K197,ROUND(I196*J196*L196/AD196*(C197*E197+H197*J197+M197*O197+W197*Y197)/(H197*J197),17)))</f>
        <v>2.24185209702134</v>
      </c>
      <c r="M197" s="85">
        <v>217500</v>
      </c>
      <c r="N197" s="85">
        <v>213700</v>
      </c>
      <c r="O197" s="85">
        <v>15956260</v>
      </c>
      <c r="P197" s="85">
        <f t="shared" ref="P197:P260" si="60">Q196</f>
        <v>22.695649167210501</v>
      </c>
      <c r="Q197" s="85">
        <f t="shared" ref="Q197:Q260" si="61">IF(B197="Y",ROUND(0.25*(C197*E197+H197*J197+M197*O197+W197*Y197)/(M197*O197),17),IF(AB197=0,P197,ROUND(N196*O196*Q196/AD196*(C197*E197+H197*J197+M197*O197+W197*Y197)/(M197*O197),17)))</f>
        <v>22.695649167210501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62">AA196</f>
        <v>853196.37167875003</v>
      </c>
      <c r="AA197" s="85">
        <f t="shared" ref="AA197:AA247" si="63">IF(B197="Y",ROUND(0.25*(C197*E197+H197*J197+M197*O197+W197*Y197)/(W197*Y197),17),IF(AB197=0,Z197,ROUND(X196*Y196*AA196/AD196*(C197*E197+H197*J197+M197*O197+W197*Y197)/(W197*Y197),17)))</f>
        <v>853196.37167875003</v>
      </c>
      <c r="AB197" s="223">
        <f t="shared" si="52"/>
        <v>0</v>
      </c>
      <c r="AC197" s="223">
        <f t="shared" si="53"/>
        <v>288586680425991.12</v>
      </c>
      <c r="AD197" s="222">
        <f t="shared" si="51"/>
        <v>316504392638186.5</v>
      </c>
      <c r="AE197" s="221">
        <f t="shared" si="54"/>
        <v>1096.7394343044011</v>
      </c>
      <c r="AF197" s="98">
        <f t="shared" ref="AF197:AF260" si="64">(AE197-AE196)/AE196</f>
        <v>-9.2798099154491887E-3</v>
      </c>
      <c r="AG197" s="84">
        <f t="shared" si="55"/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 ht="13.5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6"/>
        <v>0.28491020698805503</v>
      </c>
      <c r="G198" s="85">
        <f t="shared" si="57"/>
        <v>0.28491020698805503</v>
      </c>
      <c r="H198" s="84">
        <v>260500</v>
      </c>
      <c r="I198" s="84">
        <v>273000</v>
      </c>
      <c r="J198" s="88">
        <v>125395903</v>
      </c>
      <c r="K198" s="84">
        <f t="shared" si="58"/>
        <v>2.24185209702134</v>
      </c>
      <c r="L198" s="84">
        <f t="shared" si="59"/>
        <v>2.24185209702134</v>
      </c>
      <c r="M198" s="85">
        <v>213700</v>
      </c>
      <c r="N198" s="85">
        <v>224200</v>
      </c>
      <c r="O198" s="85">
        <v>15956260</v>
      </c>
      <c r="P198" s="85">
        <f t="shared" si="60"/>
        <v>22.695649167210501</v>
      </c>
      <c r="Q198" s="85">
        <f t="shared" si="61"/>
        <v>22.695649167210501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62"/>
        <v>853196.37167875003</v>
      </c>
      <c r="AA198" s="85">
        <f t="shared" si="63"/>
        <v>853196.37167875003</v>
      </c>
      <c r="AB198" s="223">
        <f t="shared" si="52"/>
        <v>0</v>
      </c>
      <c r="AC198" s="223">
        <f t="shared" si="53"/>
        <v>288586680425991.12</v>
      </c>
      <c r="AD198" s="222">
        <f t="shared" si="51"/>
        <v>323546486949365.12</v>
      </c>
      <c r="AE198" s="221">
        <f t="shared" si="54"/>
        <v>1121.1414417039928</v>
      </c>
      <c r="AF198" s="98">
        <f t="shared" si="64"/>
        <v>2.2249594239372301E-2</v>
      </c>
      <c r="AG198" s="84">
        <f t="shared" si="55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 ht="13.5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6"/>
        <v>0.28491020698805503</v>
      </c>
      <c r="G199" s="85">
        <f t="shared" si="57"/>
        <v>0.28491020698805503</v>
      </c>
      <c r="H199" s="84">
        <v>273000</v>
      </c>
      <c r="I199" s="84">
        <v>268500</v>
      </c>
      <c r="J199" s="88">
        <v>125395903</v>
      </c>
      <c r="K199" s="84">
        <f t="shared" si="58"/>
        <v>2.24185209702134</v>
      </c>
      <c r="L199" s="84">
        <f t="shared" si="59"/>
        <v>2.24185209702134</v>
      </c>
      <c r="M199" s="85">
        <v>224200</v>
      </c>
      <c r="N199" s="85">
        <v>224500</v>
      </c>
      <c r="O199" s="85">
        <v>15956260</v>
      </c>
      <c r="P199" s="85">
        <f t="shared" si="60"/>
        <v>22.695649167210501</v>
      </c>
      <c r="Q199" s="85">
        <f t="shared" si="61"/>
        <v>22.695649167210501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62"/>
        <v>853196.37167875003</v>
      </c>
      <c r="AA199" s="85">
        <f t="shared" si="63"/>
        <v>853196.37167875003</v>
      </c>
      <c r="AB199" s="223">
        <f t="shared" si="52"/>
        <v>0</v>
      </c>
      <c r="AC199" s="223">
        <f t="shared" si="53"/>
        <v>288586680425991.12</v>
      </c>
      <c r="AD199" s="222">
        <f t="shared" si="51"/>
        <v>321749966551466.25</v>
      </c>
      <c r="AE199" s="221">
        <f t="shared" si="54"/>
        <v>1114.9162049908953</v>
      </c>
      <c r="AF199" s="98">
        <f t="shared" si="64"/>
        <v>-5.5525881762393259E-3</v>
      </c>
      <c r="AG199" s="84">
        <f t="shared" si="55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 ht="13.5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6"/>
        <v>0.28491020698805503</v>
      </c>
      <c r="G200" s="85">
        <f t="shared" si="57"/>
        <v>0.28491020698805503</v>
      </c>
      <c r="H200" s="84">
        <v>268500</v>
      </c>
      <c r="I200" s="84">
        <v>246500</v>
      </c>
      <c r="J200" s="88">
        <v>125395903</v>
      </c>
      <c r="K200" s="84">
        <f t="shared" si="58"/>
        <v>2.24185209702134</v>
      </c>
      <c r="L200" s="84">
        <f t="shared" si="59"/>
        <v>2.24185209702134</v>
      </c>
      <c r="M200" s="85">
        <v>224500</v>
      </c>
      <c r="N200" s="85">
        <v>215900</v>
      </c>
      <c r="O200" s="85">
        <v>15956260</v>
      </c>
      <c r="P200" s="85">
        <f t="shared" si="60"/>
        <v>22.695649167210501</v>
      </c>
      <c r="Q200" s="85">
        <f t="shared" si="61"/>
        <v>22.695649167210501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62"/>
        <v>853196.37167875003</v>
      </c>
      <c r="AA200" s="85">
        <f t="shared" si="63"/>
        <v>853196.37167875003</v>
      </c>
      <c r="AB200" s="223">
        <f t="shared" si="52"/>
        <v>0</v>
      </c>
      <c r="AC200" s="223">
        <f t="shared" si="53"/>
        <v>288586680425991.12</v>
      </c>
      <c r="AD200" s="222">
        <f t="shared" si="51"/>
        <v>311536497449565.62</v>
      </c>
      <c r="AE200" s="221">
        <f t="shared" si="54"/>
        <v>1079.5248657689178</v>
      </c>
      <c r="AF200" s="98">
        <f t="shared" si="64"/>
        <v>-3.1743497012196038E-2</v>
      </c>
      <c r="AG200" s="84">
        <f t="shared" si="55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 ht="13.5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6"/>
        <v>0.28491020698805503</v>
      </c>
      <c r="G201" s="85">
        <f t="shared" si="57"/>
        <v>0.28491020698805503</v>
      </c>
      <c r="H201" s="84">
        <v>246500</v>
      </c>
      <c r="I201" s="84">
        <v>225500</v>
      </c>
      <c r="J201" s="88">
        <v>125395903</v>
      </c>
      <c r="K201" s="84">
        <f t="shared" si="58"/>
        <v>2.24185209702134</v>
      </c>
      <c r="L201" s="84">
        <f t="shared" si="59"/>
        <v>2.24185209702134</v>
      </c>
      <c r="M201" s="85">
        <v>215900</v>
      </c>
      <c r="N201" s="85">
        <v>216700</v>
      </c>
      <c r="O201" s="85">
        <v>15956260</v>
      </c>
      <c r="P201" s="85">
        <f t="shared" si="60"/>
        <v>22.695649167210501</v>
      </c>
      <c r="Q201" s="85">
        <f t="shared" si="61"/>
        <v>22.695649167210501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62"/>
        <v>853196.37167875003</v>
      </c>
      <c r="AA201" s="85">
        <f t="shared" si="63"/>
        <v>853196.37167875003</v>
      </c>
      <c r="AB201" s="223">
        <f t="shared" si="52"/>
        <v>0</v>
      </c>
      <c r="AC201" s="223">
        <f t="shared" si="53"/>
        <v>288586680425991.12</v>
      </c>
      <c r="AD201" s="222">
        <f t="shared" si="51"/>
        <v>305008241598182.81</v>
      </c>
      <c r="AE201" s="221">
        <f t="shared" si="54"/>
        <v>1056.903392588845</v>
      </c>
      <c r="AF201" s="98">
        <f t="shared" si="64"/>
        <v>-2.0955027436037919E-2</v>
      </c>
      <c r="AG201" s="84">
        <f t="shared" si="55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 ht="13.5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6"/>
        <v>0.28491020698805503</v>
      </c>
      <c r="G202" s="85">
        <f t="shared" si="57"/>
        <v>0.28491020698805503</v>
      </c>
      <c r="H202" s="84">
        <v>225500</v>
      </c>
      <c r="I202" s="84">
        <v>236500</v>
      </c>
      <c r="J202" s="88">
        <v>125395903</v>
      </c>
      <c r="K202" s="84">
        <f t="shared" si="58"/>
        <v>2.24185209702134</v>
      </c>
      <c r="L202" s="84">
        <f t="shared" si="59"/>
        <v>2.24185209702134</v>
      </c>
      <c r="M202" s="85">
        <v>216700</v>
      </c>
      <c r="N202" s="85">
        <v>203000</v>
      </c>
      <c r="O202" s="85">
        <v>15956260</v>
      </c>
      <c r="P202" s="85">
        <f t="shared" si="60"/>
        <v>22.695649167210501</v>
      </c>
      <c r="Q202" s="85">
        <f t="shared" si="61"/>
        <v>22.695649167210501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62"/>
        <v>853196.37167875003</v>
      </c>
      <c r="AA202" s="85">
        <f t="shared" si="63"/>
        <v>853196.37167875003</v>
      </c>
      <c r="AB202" s="223">
        <f t="shared" si="52"/>
        <v>0</v>
      </c>
      <c r="AC202" s="223">
        <f t="shared" si="53"/>
        <v>288586680425991.12</v>
      </c>
      <c r="AD202" s="222">
        <f t="shared" si="51"/>
        <v>300304421895277.94</v>
      </c>
      <c r="AE202" s="221">
        <f t="shared" si="54"/>
        <v>1040.6038887587947</v>
      </c>
      <c r="AF202" s="98">
        <f t="shared" si="64"/>
        <v>-1.5421942955566903E-2</v>
      </c>
      <c r="AG202" s="84">
        <f t="shared" si="55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 ht="13.5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6"/>
        <v>0.28491020698805503</v>
      </c>
      <c r="G203" s="85">
        <f t="shared" si="57"/>
        <v>0.28491020698805503</v>
      </c>
      <c r="H203" s="84">
        <v>236500</v>
      </c>
      <c r="I203" s="84">
        <v>228000</v>
      </c>
      <c r="J203" s="88">
        <v>125395903</v>
      </c>
      <c r="K203" s="84">
        <f t="shared" si="58"/>
        <v>2.24185209702134</v>
      </c>
      <c r="L203" s="84">
        <f t="shared" si="59"/>
        <v>2.24185209702134</v>
      </c>
      <c r="M203" s="85">
        <v>203000</v>
      </c>
      <c r="N203" s="85">
        <v>194900</v>
      </c>
      <c r="O203" s="85">
        <v>15956260</v>
      </c>
      <c r="P203" s="85">
        <f t="shared" si="60"/>
        <v>22.695649167210501</v>
      </c>
      <c r="Q203" s="85">
        <f t="shared" si="61"/>
        <v>22.695649167210501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62"/>
        <v>853196.37167875003</v>
      </c>
      <c r="AA203" s="85">
        <f t="shared" si="63"/>
        <v>853196.37167875003</v>
      </c>
      <c r="AB203" s="223">
        <f t="shared" si="52"/>
        <v>0</v>
      </c>
      <c r="AC203" s="223">
        <f t="shared" si="53"/>
        <v>288586680425991.12</v>
      </c>
      <c r="AD203" s="222">
        <f t="shared" si="51"/>
        <v>294981594616696.75</v>
      </c>
      <c r="AE203" s="221">
        <f t="shared" si="54"/>
        <v>1022.1594225390648</v>
      </c>
      <c r="AF203" s="98">
        <f t="shared" si="64"/>
        <v>-1.7724771566758165E-2</v>
      </c>
      <c r="AG203" s="84">
        <f t="shared" si="55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 ht="13.5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6"/>
        <v>0.28491020698805503</v>
      </c>
      <c r="G204" s="85">
        <f t="shared" si="57"/>
        <v>0.28491020698805503</v>
      </c>
      <c r="H204" s="84">
        <v>228000</v>
      </c>
      <c r="I204" s="84">
        <v>218000</v>
      </c>
      <c r="J204" s="88">
        <v>125395903</v>
      </c>
      <c r="K204" s="84">
        <f t="shared" si="58"/>
        <v>2.24185209702134</v>
      </c>
      <c r="L204" s="84">
        <f t="shared" si="59"/>
        <v>2.24185209702134</v>
      </c>
      <c r="M204" s="85">
        <v>194900</v>
      </c>
      <c r="N204" s="85">
        <v>181800</v>
      </c>
      <c r="O204" s="85">
        <v>15956260</v>
      </c>
      <c r="P204" s="85">
        <f t="shared" si="60"/>
        <v>22.695649167210501</v>
      </c>
      <c r="Q204" s="85">
        <f t="shared" si="61"/>
        <v>22.695649167210501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62"/>
        <v>853196.37167875003</v>
      </c>
      <c r="AA204" s="85">
        <f t="shared" si="63"/>
        <v>853196.37167875003</v>
      </c>
      <c r="AB204" s="223">
        <f t="shared" si="52"/>
        <v>0</v>
      </c>
      <c r="AC204" s="223">
        <f t="shared" si="53"/>
        <v>288586680425991.12</v>
      </c>
      <c r="AD204" s="222">
        <f t="shared" si="51"/>
        <v>288157972792664.25</v>
      </c>
      <c r="AE204" s="221">
        <f t="shared" si="54"/>
        <v>998.51445800376496</v>
      </c>
      <c r="AF204" s="98">
        <f t="shared" si="64"/>
        <v>-2.3132364691767274E-2</v>
      </c>
      <c r="AG204" s="84">
        <f t="shared" si="55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 ht="13.5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6"/>
        <v>0.28491020698805503</v>
      </c>
      <c r="G205" s="85">
        <f t="shared" si="57"/>
        <v>0.28491020698805503</v>
      </c>
      <c r="H205" s="84">
        <v>218000</v>
      </c>
      <c r="I205" s="84">
        <v>225500</v>
      </c>
      <c r="J205" s="88">
        <v>125395903</v>
      </c>
      <c r="K205" s="84">
        <f t="shared" si="58"/>
        <v>2.24185209702134</v>
      </c>
      <c r="L205" s="84">
        <f t="shared" si="59"/>
        <v>2.24185209702134</v>
      </c>
      <c r="M205" s="85">
        <v>181800</v>
      </c>
      <c r="N205" s="85">
        <v>190500</v>
      </c>
      <c r="O205" s="85">
        <v>15956260</v>
      </c>
      <c r="P205" s="85">
        <f t="shared" si="60"/>
        <v>22.695649167210501</v>
      </c>
      <c r="Q205" s="85">
        <f t="shared" si="61"/>
        <v>22.695649167210501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62"/>
        <v>853196.37167875003</v>
      </c>
      <c r="AA205" s="85">
        <f t="shared" si="63"/>
        <v>853196.37167875003</v>
      </c>
      <c r="AB205" s="223">
        <f t="shared" si="52"/>
        <v>0</v>
      </c>
      <c r="AC205" s="223">
        <f t="shared" si="53"/>
        <v>288586680425991.12</v>
      </c>
      <c r="AD205" s="222">
        <f t="shared" si="51"/>
        <v>295154448183085.94</v>
      </c>
      <c r="AE205" s="221">
        <f t="shared" si="54"/>
        <v>1022.7583883892353</v>
      </c>
      <c r="AF205" s="98">
        <f t="shared" si="64"/>
        <v>2.4279999344164638E-2</v>
      </c>
      <c r="AG205" s="84">
        <f t="shared" si="55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 ht="13.5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6"/>
        <v>0.28491020698805503</v>
      </c>
      <c r="G206" s="85">
        <f t="shared" si="57"/>
        <v>0.28491020698805503</v>
      </c>
      <c r="H206" s="84">
        <v>225500</v>
      </c>
      <c r="I206" s="84">
        <v>217500</v>
      </c>
      <c r="J206" s="88">
        <v>125395903</v>
      </c>
      <c r="K206" s="84">
        <f t="shared" si="58"/>
        <v>2.24185209702134</v>
      </c>
      <c r="L206" s="84">
        <f t="shared" si="59"/>
        <v>2.24185209702134</v>
      </c>
      <c r="M206" s="85">
        <v>190500</v>
      </c>
      <c r="N206" s="85">
        <v>186300</v>
      </c>
      <c r="O206" s="85">
        <v>15956260</v>
      </c>
      <c r="P206" s="85">
        <f t="shared" si="60"/>
        <v>22.695649167210501</v>
      </c>
      <c r="Q206" s="85">
        <f t="shared" si="61"/>
        <v>22.695649167210501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62"/>
        <v>853196.37167875003</v>
      </c>
      <c r="AA206" s="85">
        <f t="shared" si="63"/>
        <v>853196.37167875003</v>
      </c>
      <c r="AB206" s="223">
        <f t="shared" si="52"/>
        <v>0</v>
      </c>
      <c r="AC206" s="223">
        <f t="shared" si="53"/>
        <v>288586680425991.12</v>
      </c>
      <c r="AD206" s="222">
        <f t="shared" si="51"/>
        <v>291475963943029.12</v>
      </c>
      <c r="AE206" s="221">
        <f t="shared" si="54"/>
        <v>1010.0118394680344</v>
      </c>
      <c r="AF206" s="98">
        <f t="shared" si="64"/>
        <v>-1.2462913104311668E-2</v>
      </c>
      <c r="AG206" s="84">
        <f t="shared" si="55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 ht="13.5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6"/>
        <v>0.28491020698805503</v>
      </c>
      <c r="G207" s="85">
        <f t="shared" si="57"/>
        <v>0.28491020698805503</v>
      </c>
      <c r="H207" s="84">
        <v>217500</v>
      </c>
      <c r="I207" s="84">
        <v>227500</v>
      </c>
      <c r="J207" s="88">
        <v>125395903</v>
      </c>
      <c r="K207" s="84">
        <f t="shared" si="58"/>
        <v>2.24185209702134</v>
      </c>
      <c r="L207" s="84">
        <f t="shared" si="59"/>
        <v>2.24185209702134</v>
      </c>
      <c r="M207" s="85">
        <v>186300</v>
      </c>
      <c r="N207" s="85">
        <v>183000</v>
      </c>
      <c r="O207" s="85">
        <v>15956260</v>
      </c>
      <c r="P207" s="85">
        <f t="shared" si="60"/>
        <v>22.695649167210501</v>
      </c>
      <c r="Q207" s="85">
        <f t="shared" si="61"/>
        <v>22.695649167210501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62"/>
        <v>853196.37167875003</v>
      </c>
      <c r="AA207" s="85">
        <f t="shared" si="63"/>
        <v>853196.37167875003</v>
      </c>
      <c r="AB207" s="223">
        <f t="shared" si="52"/>
        <v>0</v>
      </c>
      <c r="AC207" s="223">
        <f t="shared" si="53"/>
        <v>288586680425991.12</v>
      </c>
      <c r="AD207" s="222">
        <f t="shared" si="51"/>
        <v>292634867501126.75</v>
      </c>
      <c r="AE207" s="221">
        <f t="shared" si="54"/>
        <v>1014.0276296506822</v>
      </c>
      <c r="AF207" s="98">
        <f t="shared" si="64"/>
        <v>3.9759832763573543E-3</v>
      </c>
      <c r="AG207" s="84">
        <f t="shared" si="55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 ht="13.5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6"/>
        <v>0.28491020698805503</v>
      </c>
      <c r="G208" s="85">
        <f t="shared" si="57"/>
        <v>0.28491020698805503</v>
      </c>
      <c r="H208" s="84">
        <v>227500</v>
      </c>
      <c r="I208" s="84">
        <v>236500</v>
      </c>
      <c r="J208" s="88">
        <v>125395903</v>
      </c>
      <c r="K208" s="84">
        <f t="shared" si="58"/>
        <v>2.24185209702134</v>
      </c>
      <c r="L208" s="84">
        <f t="shared" si="59"/>
        <v>2.24185209702134</v>
      </c>
      <c r="M208" s="85">
        <v>183000</v>
      </c>
      <c r="N208" s="85">
        <v>197900</v>
      </c>
      <c r="O208" s="85">
        <v>15956260</v>
      </c>
      <c r="P208" s="85">
        <f t="shared" si="60"/>
        <v>22.695649167210501</v>
      </c>
      <c r="Q208" s="85">
        <f t="shared" si="61"/>
        <v>22.695649167210501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62"/>
        <v>853196.37167875003</v>
      </c>
      <c r="AA208" s="85">
        <f t="shared" si="63"/>
        <v>853196.37167875003</v>
      </c>
      <c r="AB208" s="223">
        <f t="shared" si="52"/>
        <v>0</v>
      </c>
      <c r="AC208" s="223">
        <f t="shared" si="53"/>
        <v>288586680425991.12</v>
      </c>
      <c r="AD208" s="222">
        <f t="shared" si="51"/>
        <v>304218652788827.56</v>
      </c>
      <c r="AE208" s="221">
        <f t="shared" si="54"/>
        <v>1054.1673383531133</v>
      </c>
      <c r="AF208" s="98">
        <f t="shared" si="64"/>
        <v>3.9584432937255026E-2</v>
      </c>
      <c r="AG208" s="84">
        <f t="shared" si="55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 ht="13.5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6"/>
        <v>0.28491020698805503</v>
      </c>
      <c r="G209" s="85">
        <f t="shared" si="57"/>
        <v>0.28491020698805503</v>
      </c>
      <c r="H209" s="84">
        <v>236500</v>
      </c>
      <c r="I209" s="84">
        <v>240000</v>
      </c>
      <c r="J209" s="88">
        <v>125395903</v>
      </c>
      <c r="K209" s="84">
        <f t="shared" si="58"/>
        <v>2.24185209702134</v>
      </c>
      <c r="L209" s="84">
        <f t="shared" si="59"/>
        <v>2.24185209702134</v>
      </c>
      <c r="M209" s="85">
        <v>197900</v>
      </c>
      <c r="N209" s="85">
        <v>204000</v>
      </c>
      <c r="O209" s="85">
        <v>15956260</v>
      </c>
      <c r="P209" s="85">
        <f t="shared" si="60"/>
        <v>22.695649167210501</v>
      </c>
      <c r="Q209" s="85">
        <f t="shared" si="61"/>
        <v>22.695649167210501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62"/>
        <v>853196.37167875003</v>
      </c>
      <c r="AA209" s="85">
        <f t="shared" si="63"/>
        <v>853196.37167875003</v>
      </c>
      <c r="AB209" s="223">
        <f t="shared" si="52"/>
        <v>0</v>
      </c>
      <c r="AC209" s="223">
        <f t="shared" si="53"/>
        <v>288586680425991.12</v>
      </c>
      <c r="AD209" s="222">
        <f t="shared" si="51"/>
        <v>306771483473804.69</v>
      </c>
      <c r="AE209" s="221">
        <f t="shared" si="54"/>
        <v>1063.0133137848582</v>
      </c>
      <c r="AF209" s="98">
        <f t="shared" si="64"/>
        <v>8.3914337979438432E-3</v>
      </c>
      <c r="AG209" s="84">
        <f t="shared" si="55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 ht="13.5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6"/>
        <v>0.28491020698805503</v>
      </c>
      <c r="G210" s="85">
        <f t="shared" si="57"/>
        <v>0.28491020698805503</v>
      </c>
      <c r="H210" s="84">
        <v>240000</v>
      </c>
      <c r="I210" s="84">
        <v>241000</v>
      </c>
      <c r="J210" s="88">
        <v>125395903</v>
      </c>
      <c r="K210" s="84">
        <f t="shared" si="58"/>
        <v>2.24185209702134</v>
      </c>
      <c r="L210" s="84">
        <f t="shared" si="59"/>
        <v>2.24185209702134</v>
      </c>
      <c r="M210" s="85">
        <v>204000</v>
      </c>
      <c r="N210" s="85">
        <v>203200</v>
      </c>
      <c r="O210" s="85">
        <v>15956260</v>
      </c>
      <c r="P210" s="85">
        <f t="shared" si="60"/>
        <v>22.695649167210501</v>
      </c>
      <c r="Q210" s="85">
        <f t="shared" si="61"/>
        <v>22.695649167210501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62"/>
        <v>853196.37167875003</v>
      </c>
      <c r="AA210" s="85">
        <f t="shared" si="63"/>
        <v>853196.37167875003</v>
      </c>
      <c r="AB210" s="223">
        <f t="shared" si="52"/>
        <v>0</v>
      </c>
      <c r="AC210" s="223">
        <f t="shared" si="53"/>
        <v>288586680425991.12</v>
      </c>
      <c r="AD210" s="222">
        <f t="shared" si="51"/>
        <v>306671445842268.5</v>
      </c>
      <c r="AE210" s="221">
        <f t="shared" si="54"/>
        <v>1062.666667046386</v>
      </c>
      <c r="AF210" s="98">
        <f t="shared" si="64"/>
        <v>-3.2609820966203137E-4</v>
      </c>
      <c r="AG210" s="84">
        <f t="shared" si="55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 ht="13.5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6"/>
        <v>0.28491020698805503</v>
      </c>
      <c r="G211" s="85">
        <f t="shared" si="57"/>
        <v>0.28491020698805503</v>
      </c>
      <c r="H211" s="84">
        <v>241000</v>
      </c>
      <c r="I211" s="84">
        <v>233500</v>
      </c>
      <c r="J211" s="88">
        <v>125395903</v>
      </c>
      <c r="K211" s="84">
        <f t="shared" si="58"/>
        <v>2.24185209702134</v>
      </c>
      <c r="L211" s="84">
        <f t="shared" si="59"/>
        <v>2.24185209702134</v>
      </c>
      <c r="M211" s="85">
        <v>203200</v>
      </c>
      <c r="N211" s="85">
        <v>201000</v>
      </c>
      <c r="O211" s="85">
        <v>15956260</v>
      </c>
      <c r="P211" s="85">
        <f t="shared" si="60"/>
        <v>22.695649167210501</v>
      </c>
      <c r="Q211" s="85">
        <f t="shared" si="61"/>
        <v>22.695649167210501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62"/>
        <v>853196.37167875003</v>
      </c>
      <c r="AA211" s="85">
        <f t="shared" si="63"/>
        <v>853196.37167875003</v>
      </c>
      <c r="AB211" s="223">
        <f t="shared" si="52"/>
        <v>0</v>
      </c>
      <c r="AC211" s="223">
        <f t="shared" si="53"/>
        <v>288586680425991.12</v>
      </c>
      <c r="AD211" s="222">
        <f t="shared" si="51"/>
        <v>304223582720022.62</v>
      </c>
      <c r="AE211" s="221">
        <f t="shared" si="54"/>
        <v>1054.1844213702082</v>
      </c>
      <c r="AF211" s="98">
        <f t="shared" si="64"/>
        <v>-7.9820379609287194E-3</v>
      </c>
      <c r="AG211" s="84">
        <f t="shared" si="55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 ht="13.5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6"/>
        <v>0.28491020698805503</v>
      </c>
      <c r="G212" s="85">
        <f t="shared" si="57"/>
        <v>0.28491020698805503</v>
      </c>
      <c r="H212" s="84">
        <v>233500</v>
      </c>
      <c r="I212" s="84">
        <v>238500</v>
      </c>
      <c r="J212" s="88">
        <v>125395903</v>
      </c>
      <c r="K212" s="84">
        <f t="shared" si="58"/>
        <v>2.24185209702134</v>
      </c>
      <c r="L212" s="84">
        <f t="shared" si="59"/>
        <v>2.24185209702134</v>
      </c>
      <c r="M212" s="85">
        <v>201000</v>
      </c>
      <c r="N212" s="85">
        <v>202700</v>
      </c>
      <c r="O212" s="85">
        <v>15956260</v>
      </c>
      <c r="P212" s="85">
        <f t="shared" si="60"/>
        <v>22.695649167210501</v>
      </c>
      <c r="Q212" s="85">
        <f t="shared" si="61"/>
        <v>22.695649167210501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62"/>
        <v>853196.37167875003</v>
      </c>
      <c r="AA212" s="85">
        <f t="shared" si="63"/>
        <v>853196.37167875003</v>
      </c>
      <c r="AB212" s="223">
        <f t="shared" si="52"/>
        <v>0</v>
      </c>
      <c r="AC212" s="223">
        <f t="shared" si="53"/>
        <v>288586680425991.12</v>
      </c>
      <c r="AD212" s="222">
        <f t="shared" si="51"/>
        <v>306336258671232.19</v>
      </c>
      <c r="AE212" s="221">
        <f t="shared" si="54"/>
        <v>1061.5051887323434</v>
      </c>
      <c r="AF212" s="98">
        <f t="shared" si="64"/>
        <v>6.9444844884160471E-3</v>
      </c>
      <c r="AG212" s="84">
        <f t="shared" si="55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 ht="13.5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6"/>
        <v>0.28491020698805503</v>
      </c>
      <c r="G213" s="85">
        <f t="shared" si="57"/>
        <v>0.28491020698805503</v>
      </c>
      <c r="H213" s="84">
        <v>238500</v>
      </c>
      <c r="I213" s="84">
        <v>229500</v>
      </c>
      <c r="J213" s="88">
        <v>125395903</v>
      </c>
      <c r="K213" s="84">
        <f t="shared" si="58"/>
        <v>2.24185209702134</v>
      </c>
      <c r="L213" s="84">
        <f t="shared" si="59"/>
        <v>2.24185209702134</v>
      </c>
      <c r="M213" s="85">
        <v>202700</v>
      </c>
      <c r="N213" s="85">
        <v>193600</v>
      </c>
      <c r="O213" s="85">
        <v>15956260</v>
      </c>
      <c r="P213" s="85">
        <f t="shared" si="60"/>
        <v>22.695649167210501</v>
      </c>
      <c r="Q213" s="85">
        <f t="shared" si="61"/>
        <v>22.695649167210501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62"/>
        <v>853196.37167875003</v>
      </c>
      <c r="AA213" s="85">
        <f t="shared" si="63"/>
        <v>853196.37167875003</v>
      </c>
      <c r="AB213" s="223">
        <f t="shared" si="52"/>
        <v>0</v>
      </c>
      <c r="AC213" s="223">
        <f t="shared" si="53"/>
        <v>288586680425991.12</v>
      </c>
      <c r="AD213" s="222">
        <f t="shared" si="51"/>
        <v>300967966961871.19</v>
      </c>
      <c r="AE213" s="221">
        <f t="shared" si="54"/>
        <v>1042.9031808315051</v>
      </c>
      <c r="AF213" s="98">
        <f t="shared" si="64"/>
        <v>-1.7524179908204648E-2</v>
      </c>
      <c r="AG213" s="84">
        <f t="shared" si="55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 ht="13.5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6"/>
        <v>0.28491020698805503</v>
      </c>
      <c r="G214" s="85">
        <f t="shared" si="57"/>
        <v>0.28491020698805503</v>
      </c>
      <c r="H214" s="84">
        <v>229500</v>
      </c>
      <c r="I214" s="84">
        <v>202000</v>
      </c>
      <c r="J214" s="88">
        <v>125395903</v>
      </c>
      <c r="K214" s="84">
        <f t="shared" si="58"/>
        <v>2.24185209702134</v>
      </c>
      <c r="L214" s="84">
        <f t="shared" si="59"/>
        <v>2.24185209702134</v>
      </c>
      <c r="M214" s="85">
        <v>193600</v>
      </c>
      <c r="N214" s="85">
        <v>181000</v>
      </c>
      <c r="O214" s="85">
        <v>15956260</v>
      </c>
      <c r="P214" s="85">
        <f t="shared" si="60"/>
        <v>22.695649167210501</v>
      </c>
      <c r="Q214" s="85">
        <f t="shared" si="61"/>
        <v>22.695649167210501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62"/>
        <v>853196.37167875003</v>
      </c>
      <c r="AA214" s="85">
        <f t="shared" si="63"/>
        <v>853196.37167875003</v>
      </c>
      <c r="AB214" s="223">
        <f t="shared" si="52"/>
        <v>0</v>
      </c>
      <c r="AC214" s="223">
        <f t="shared" si="53"/>
        <v>288586680425991.12</v>
      </c>
      <c r="AD214" s="222">
        <f t="shared" si="51"/>
        <v>290320295850106.69</v>
      </c>
      <c r="AE214" s="221">
        <f t="shared" si="54"/>
        <v>1006.007260700863</v>
      </c>
      <c r="AF214" s="98">
        <f t="shared" si="64"/>
        <v>-3.5378087639185332E-2</v>
      </c>
      <c r="AG214" s="84">
        <f t="shared" si="55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 ht="13.5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6"/>
        <v>0.28491020698805503</v>
      </c>
      <c r="G215" s="85">
        <f t="shared" si="57"/>
        <v>0.28491020698805503</v>
      </c>
      <c r="H215" s="84">
        <v>202000</v>
      </c>
      <c r="I215" s="84">
        <v>200500</v>
      </c>
      <c r="J215" s="88">
        <v>125395903</v>
      </c>
      <c r="K215" s="84">
        <f t="shared" si="58"/>
        <v>2.24185209702134</v>
      </c>
      <c r="L215" s="84">
        <f t="shared" si="59"/>
        <v>2.24185209702134</v>
      </c>
      <c r="M215" s="85">
        <v>181000</v>
      </c>
      <c r="N215" s="85">
        <v>185600</v>
      </c>
      <c r="O215" s="85">
        <v>15956260</v>
      </c>
      <c r="P215" s="85">
        <f t="shared" si="60"/>
        <v>22.695649167210501</v>
      </c>
      <c r="Q215" s="85">
        <f t="shared" si="61"/>
        <v>22.695649167210501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62"/>
        <v>853196.37167875003</v>
      </c>
      <c r="AA215" s="85">
        <f t="shared" si="63"/>
        <v>853196.37167875003</v>
      </c>
      <c r="AB215" s="223">
        <f t="shared" si="52"/>
        <v>0</v>
      </c>
      <c r="AC215" s="223">
        <f t="shared" si="53"/>
        <v>288586680425991.12</v>
      </c>
      <c r="AD215" s="222">
        <f t="shared" si="51"/>
        <v>290284198780970.31</v>
      </c>
      <c r="AE215" s="221">
        <f t="shared" si="54"/>
        <v>1005.8821784583871</v>
      </c>
      <c r="AF215" s="98">
        <f t="shared" si="64"/>
        <v>-1.2433532774774734E-4</v>
      </c>
      <c r="AG215" s="84">
        <f t="shared" si="55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 ht="13.5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6"/>
        <v>0.28491020698805503</v>
      </c>
      <c r="G216" s="85">
        <f t="shared" si="57"/>
        <v>0.28491020698805503</v>
      </c>
      <c r="H216" s="84">
        <v>200500</v>
      </c>
      <c r="I216" s="84">
        <v>208000</v>
      </c>
      <c r="J216" s="88">
        <v>125395903</v>
      </c>
      <c r="K216" s="84">
        <f t="shared" si="58"/>
        <v>2.24185209702134</v>
      </c>
      <c r="L216" s="84">
        <f t="shared" si="59"/>
        <v>2.24185209702134</v>
      </c>
      <c r="M216" s="85">
        <v>185600</v>
      </c>
      <c r="N216" s="85">
        <v>185400</v>
      </c>
      <c r="O216" s="85">
        <v>15956260</v>
      </c>
      <c r="P216" s="85">
        <f t="shared" si="60"/>
        <v>22.695649167210501</v>
      </c>
      <c r="Q216" s="85">
        <f t="shared" si="61"/>
        <v>22.695649167210501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62"/>
        <v>853196.37167875003</v>
      </c>
      <c r="AA216" s="85">
        <f t="shared" si="63"/>
        <v>853196.37167875003</v>
      </c>
      <c r="AB216" s="223">
        <f t="shared" si="52"/>
        <v>0</v>
      </c>
      <c r="AC216" s="223">
        <f t="shared" si="53"/>
        <v>288586680425991.12</v>
      </c>
      <c r="AD216" s="222">
        <f t="shared" si="51"/>
        <v>291588591804312.19</v>
      </c>
      <c r="AE216" s="221">
        <f t="shared" si="54"/>
        <v>1010.4021134097037</v>
      </c>
      <c r="AF216" s="98">
        <f t="shared" si="64"/>
        <v>4.4935033626342224E-3</v>
      </c>
      <c r="AG216" s="84">
        <f t="shared" si="55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 ht="13.5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6"/>
        <v>0.28491020698805503</v>
      </c>
      <c r="G217" s="85">
        <f t="shared" si="57"/>
        <v>0.30499627692808601</v>
      </c>
      <c r="H217" s="84">
        <v>208000</v>
      </c>
      <c r="I217" s="84">
        <v>218500</v>
      </c>
      <c r="J217" s="88">
        <v>125456133</v>
      </c>
      <c r="K217" s="84">
        <f t="shared" si="58"/>
        <v>2.24185209702134</v>
      </c>
      <c r="L217" s="84">
        <f t="shared" si="59"/>
        <v>2.3987497213290299</v>
      </c>
      <c r="M217" s="85">
        <v>185400</v>
      </c>
      <c r="N217" s="85">
        <v>187100</v>
      </c>
      <c r="O217" s="85">
        <v>15956260</v>
      </c>
      <c r="P217" s="85">
        <f t="shared" si="60"/>
        <v>22.695649167210501</v>
      </c>
      <c r="Q217" s="85">
        <f t="shared" si="61"/>
        <v>24.295684495274799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62"/>
        <v>853196.37167875003</v>
      </c>
      <c r="AA217" s="85">
        <f t="shared" si="63"/>
        <v>913346.41746085195</v>
      </c>
      <c r="AB217" s="223">
        <f t="shared" si="52"/>
        <v>1</v>
      </c>
      <c r="AC217" s="223">
        <f t="shared" si="53"/>
        <v>308931940457481.62</v>
      </c>
      <c r="AD217" s="222">
        <f t="shared" si="51"/>
        <v>316258049670611.87</v>
      </c>
      <c r="AE217" s="221">
        <f t="shared" si="54"/>
        <v>1023.7143145583502</v>
      </c>
      <c r="AF217" s="98">
        <f t="shared" si="64"/>
        <v>1.3175151726200532E-2</v>
      </c>
      <c r="AG217" s="84">
        <f t="shared" si="55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 ht="13.5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6"/>
        <v>0.30499627692808601</v>
      </c>
      <c r="G218" s="85">
        <f t="shared" si="57"/>
        <v>0.30499627692808601</v>
      </c>
      <c r="H218" s="84">
        <v>218500</v>
      </c>
      <c r="I218" s="84">
        <v>224000</v>
      </c>
      <c r="J218" s="88">
        <v>125456133</v>
      </c>
      <c r="K218" s="84">
        <f t="shared" si="58"/>
        <v>2.3987497213290299</v>
      </c>
      <c r="L218" s="84">
        <f t="shared" si="59"/>
        <v>2.3987497213290299</v>
      </c>
      <c r="M218" s="85">
        <v>187100</v>
      </c>
      <c r="N218" s="85">
        <v>190400</v>
      </c>
      <c r="O218" s="85">
        <v>15956260</v>
      </c>
      <c r="P218" s="85">
        <f t="shared" si="60"/>
        <v>24.295684495274799</v>
      </c>
      <c r="Q218" s="85">
        <f t="shared" si="61"/>
        <v>24.295684495274799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62"/>
        <v>913346.41746085195</v>
      </c>
      <c r="AA218" s="85">
        <f t="shared" si="63"/>
        <v>913346.41746085195</v>
      </c>
      <c r="AB218" s="223">
        <f t="shared" si="52"/>
        <v>0</v>
      </c>
      <c r="AC218" s="223">
        <f t="shared" si="53"/>
        <v>308931940457481.62</v>
      </c>
      <c r="AD218" s="222">
        <f t="shared" si="51"/>
        <v>318703045643198.06</v>
      </c>
      <c r="AE218" s="221">
        <f t="shared" si="54"/>
        <v>1031.628666078512</v>
      </c>
      <c r="AF218" s="98">
        <f t="shared" si="64"/>
        <v>7.7310157800969557E-3</v>
      </c>
      <c r="AG218" s="84">
        <f t="shared" si="55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 ht="13.5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6"/>
        <v>0.30499627692808601</v>
      </c>
      <c r="G219" s="85">
        <f t="shared" si="57"/>
        <v>0.30499627692808601</v>
      </c>
      <c r="H219" s="84">
        <v>224000</v>
      </c>
      <c r="I219" s="84">
        <v>229000</v>
      </c>
      <c r="J219" s="88">
        <v>125456133</v>
      </c>
      <c r="K219" s="84">
        <f t="shared" si="58"/>
        <v>2.3987497213290299</v>
      </c>
      <c r="L219" s="84">
        <f t="shared" si="59"/>
        <v>2.3987497213290299</v>
      </c>
      <c r="M219" s="85">
        <v>190400</v>
      </c>
      <c r="N219" s="85">
        <v>201700</v>
      </c>
      <c r="O219" s="85">
        <v>15956260</v>
      </c>
      <c r="P219" s="85">
        <f t="shared" si="60"/>
        <v>24.295684495274799</v>
      </c>
      <c r="Q219" s="85">
        <f t="shared" si="61"/>
        <v>24.295684495274799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62"/>
        <v>913346.41746085195</v>
      </c>
      <c r="AA219" s="85">
        <f t="shared" si="63"/>
        <v>913346.41746085195</v>
      </c>
      <c r="AB219" s="223">
        <f t="shared" si="52"/>
        <v>0</v>
      </c>
      <c r="AC219" s="223">
        <f t="shared" si="53"/>
        <v>308931940457481.62</v>
      </c>
      <c r="AD219" s="222">
        <f t="shared" si="51"/>
        <v>323903131739835.19</v>
      </c>
      <c r="AE219" s="221">
        <f t="shared" si="54"/>
        <v>1048.461131148121</v>
      </c>
      <c r="AF219" s="98">
        <f t="shared" si="64"/>
        <v>1.6316399129924924E-2</v>
      </c>
      <c r="AG219" s="84">
        <f t="shared" si="55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 ht="13.5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6"/>
        <v>0.30499627692808601</v>
      </c>
      <c r="G220" s="85">
        <f t="shared" si="57"/>
        <v>0.30499627692808601</v>
      </c>
      <c r="H220" s="84">
        <v>229000</v>
      </c>
      <c r="I220" s="84">
        <v>227500</v>
      </c>
      <c r="J220" s="88">
        <v>125456133</v>
      </c>
      <c r="K220" s="84">
        <f t="shared" si="58"/>
        <v>2.3987497213290299</v>
      </c>
      <c r="L220" s="84">
        <f t="shared" si="59"/>
        <v>2.3987497213290299</v>
      </c>
      <c r="M220" s="85">
        <v>201700</v>
      </c>
      <c r="N220" s="85">
        <v>194200</v>
      </c>
      <c r="O220" s="85">
        <v>15956260</v>
      </c>
      <c r="P220" s="85">
        <f t="shared" si="60"/>
        <v>24.295684495274799</v>
      </c>
      <c r="Q220" s="85">
        <f t="shared" si="61"/>
        <v>24.295684495274799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62"/>
        <v>913346.41746085195</v>
      </c>
      <c r="AA220" s="85">
        <f t="shared" si="63"/>
        <v>913346.41746085195</v>
      </c>
      <c r="AB220" s="223">
        <f t="shared" si="52"/>
        <v>0</v>
      </c>
      <c r="AC220" s="223">
        <f t="shared" si="53"/>
        <v>308931940457481.62</v>
      </c>
      <c r="AD220" s="222">
        <f t="shared" si="51"/>
        <v>318880023389783.12</v>
      </c>
      <c r="AE220" s="221">
        <f t="shared" si="54"/>
        <v>1032.2015357737691</v>
      </c>
      <c r="AF220" s="98">
        <f t="shared" si="64"/>
        <v>-1.5508057372185795E-2</v>
      </c>
      <c r="AG220" s="84">
        <f t="shared" si="55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 ht="13.5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6"/>
        <v>0.30499627692808601</v>
      </c>
      <c r="G221" s="85">
        <f t="shared" si="57"/>
        <v>0.30499627692808601</v>
      </c>
      <c r="H221" s="84">
        <v>227500</v>
      </c>
      <c r="I221" s="84">
        <v>225000</v>
      </c>
      <c r="J221" s="88">
        <v>125456133</v>
      </c>
      <c r="K221" s="84">
        <f t="shared" si="58"/>
        <v>2.3987497213290299</v>
      </c>
      <c r="L221" s="84">
        <f t="shared" si="59"/>
        <v>2.3987497213290299</v>
      </c>
      <c r="M221" s="85">
        <v>194200</v>
      </c>
      <c r="N221" s="85">
        <v>191100</v>
      </c>
      <c r="O221" s="85">
        <v>15956260</v>
      </c>
      <c r="P221" s="85">
        <f t="shared" si="60"/>
        <v>24.295684495274799</v>
      </c>
      <c r="Q221" s="85">
        <f t="shared" si="61"/>
        <v>24.295684495274799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62"/>
        <v>913346.41746085195</v>
      </c>
      <c r="AA221" s="85">
        <f t="shared" si="63"/>
        <v>913346.41746085195</v>
      </c>
      <c r="AB221" s="223">
        <f t="shared" si="52"/>
        <v>0</v>
      </c>
      <c r="AC221" s="223">
        <f t="shared" si="53"/>
        <v>308931940457481.62</v>
      </c>
      <c r="AD221" s="222">
        <f t="shared" si="51"/>
        <v>315555398033954.25</v>
      </c>
      <c r="AE221" s="221">
        <f t="shared" si="54"/>
        <v>1021.4398600761847</v>
      </c>
      <c r="AF221" s="98">
        <f t="shared" si="64"/>
        <v>-1.0425944279880554E-2</v>
      </c>
      <c r="AG221" s="84">
        <f t="shared" si="55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 ht="13.5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6"/>
        <v>0.30499627692808601</v>
      </c>
      <c r="G222" s="85">
        <f t="shared" si="57"/>
        <v>0.30499627692808601</v>
      </c>
      <c r="H222" s="84">
        <v>225000</v>
      </c>
      <c r="I222" s="84">
        <v>223000</v>
      </c>
      <c r="J222" s="88">
        <v>125456133</v>
      </c>
      <c r="K222" s="84">
        <f t="shared" si="58"/>
        <v>2.3987497213290299</v>
      </c>
      <c r="L222" s="84">
        <f t="shared" si="59"/>
        <v>2.3987497213290299</v>
      </c>
      <c r="M222" s="85">
        <v>191100</v>
      </c>
      <c r="N222" s="85">
        <v>194900</v>
      </c>
      <c r="O222" s="85">
        <v>15956260</v>
      </c>
      <c r="P222" s="85">
        <f t="shared" si="60"/>
        <v>24.295684495274799</v>
      </c>
      <c r="Q222" s="85">
        <f t="shared" si="61"/>
        <v>24.295684495274799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62"/>
        <v>913346.41746085195</v>
      </c>
      <c r="AA222" s="85">
        <f t="shared" si="63"/>
        <v>913346.41746085195</v>
      </c>
      <c r="AB222" s="223">
        <f t="shared" si="52"/>
        <v>0</v>
      </c>
      <c r="AC222" s="223">
        <f t="shared" si="53"/>
        <v>308931940457481.62</v>
      </c>
      <c r="AD222" s="222">
        <f t="shared" si="51"/>
        <v>317111916235672.5</v>
      </c>
      <c r="AE222" s="221">
        <f t="shared" si="54"/>
        <v>1026.4782455516822</v>
      </c>
      <c r="AF222" s="98">
        <f t="shared" si="64"/>
        <v>4.9326305663475317E-3</v>
      </c>
      <c r="AG222" s="84">
        <f t="shared" si="55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 ht="13.5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6"/>
        <v>0.30499627692808601</v>
      </c>
      <c r="G223" s="85">
        <f t="shared" si="57"/>
        <v>0.30499627692808601</v>
      </c>
      <c r="H223" s="84">
        <v>223000</v>
      </c>
      <c r="I223" s="84">
        <v>221000</v>
      </c>
      <c r="J223" s="88">
        <v>125456133</v>
      </c>
      <c r="K223" s="84">
        <f t="shared" si="58"/>
        <v>2.3987497213290299</v>
      </c>
      <c r="L223" s="84">
        <f t="shared" si="59"/>
        <v>2.3987497213290299</v>
      </c>
      <c r="M223" s="85">
        <v>194900</v>
      </c>
      <c r="N223" s="85">
        <v>189200</v>
      </c>
      <c r="O223" s="85">
        <v>15956260</v>
      </c>
      <c r="P223" s="85">
        <f t="shared" si="60"/>
        <v>24.295684495274799</v>
      </c>
      <c r="Q223" s="85">
        <f t="shared" si="61"/>
        <v>24.295684495274799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62"/>
        <v>913346.41746085195</v>
      </c>
      <c r="AA223" s="85">
        <f t="shared" si="63"/>
        <v>913346.41746085195</v>
      </c>
      <c r="AB223" s="223">
        <f t="shared" si="52"/>
        <v>0</v>
      </c>
      <c r="AC223" s="223">
        <f t="shared" si="53"/>
        <v>308931940457481.62</v>
      </c>
      <c r="AD223" s="222">
        <f t="shared" si="51"/>
        <v>314202437926330.25</v>
      </c>
      <c r="AE223" s="221">
        <f t="shared" si="54"/>
        <v>1017.0603837888818</v>
      </c>
      <c r="AF223" s="98">
        <f t="shared" si="64"/>
        <v>-9.1749258239162603E-3</v>
      </c>
      <c r="AG223" s="84">
        <f t="shared" si="55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 ht="13.5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6"/>
        <v>0.30499627692808601</v>
      </c>
      <c r="G224" s="85">
        <f t="shared" si="57"/>
        <v>0.30499627692808601</v>
      </c>
      <c r="H224" s="84">
        <v>221000</v>
      </c>
      <c r="I224" s="84">
        <v>240500</v>
      </c>
      <c r="J224" s="88">
        <v>125456133</v>
      </c>
      <c r="K224" s="84">
        <f t="shared" si="58"/>
        <v>2.3987497213290299</v>
      </c>
      <c r="L224" s="84">
        <f t="shared" si="59"/>
        <v>2.3987497213290299</v>
      </c>
      <c r="M224" s="85">
        <v>189200</v>
      </c>
      <c r="N224" s="85">
        <v>194700</v>
      </c>
      <c r="O224" s="85">
        <v>15956260</v>
      </c>
      <c r="P224" s="85">
        <f t="shared" si="60"/>
        <v>24.295684495274799</v>
      </c>
      <c r="Q224" s="85">
        <f t="shared" si="61"/>
        <v>24.295684495274799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62"/>
        <v>913346.41746085195</v>
      </c>
      <c r="AA224" s="85">
        <f t="shared" si="63"/>
        <v>913346.41746085195</v>
      </c>
      <c r="AB224" s="223">
        <f t="shared" si="52"/>
        <v>0</v>
      </c>
      <c r="AC224" s="223">
        <f t="shared" si="53"/>
        <v>308931940457481.62</v>
      </c>
      <c r="AD224" s="222">
        <f t="shared" si="51"/>
        <v>322594475725292.87</v>
      </c>
      <c r="AE224" s="221">
        <f t="shared" si="54"/>
        <v>1044.2250653900633</v>
      </c>
      <c r="AF224" s="98">
        <f t="shared" si="64"/>
        <v>2.6709015545354469E-2</v>
      </c>
      <c r="AG224" s="84">
        <f t="shared" si="55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 ht="13.5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6"/>
        <v>0.30499627692808601</v>
      </c>
      <c r="G225" s="85">
        <f t="shared" si="57"/>
        <v>0.30499627692808601</v>
      </c>
      <c r="H225" s="84">
        <v>240500</v>
      </c>
      <c r="I225" s="84">
        <v>238000</v>
      </c>
      <c r="J225" s="88">
        <v>125456133</v>
      </c>
      <c r="K225" s="84">
        <f t="shared" si="58"/>
        <v>2.3987497213290299</v>
      </c>
      <c r="L225" s="84">
        <f t="shared" si="59"/>
        <v>2.3987497213290299</v>
      </c>
      <c r="M225" s="85">
        <v>194700</v>
      </c>
      <c r="N225" s="85">
        <v>202800</v>
      </c>
      <c r="O225" s="85">
        <v>15956260</v>
      </c>
      <c r="P225" s="85">
        <f t="shared" si="60"/>
        <v>24.295684495274799</v>
      </c>
      <c r="Q225" s="85">
        <f t="shared" si="61"/>
        <v>24.295684495274799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62"/>
        <v>913346.41746085195</v>
      </c>
      <c r="AA225" s="85">
        <f t="shared" si="63"/>
        <v>913346.41746085195</v>
      </c>
      <c r="AB225" s="223">
        <f t="shared" si="52"/>
        <v>0</v>
      </c>
      <c r="AC225" s="223">
        <f t="shared" si="53"/>
        <v>308931940457481.62</v>
      </c>
      <c r="AD225" s="222">
        <f t="shared" si="51"/>
        <v>325863285520707.62</v>
      </c>
      <c r="AE225" s="221">
        <f t="shared" si="54"/>
        <v>1054.8060684115512</v>
      </c>
      <c r="AF225" s="98">
        <f t="shared" si="64"/>
        <v>1.0132875921279955E-2</v>
      </c>
      <c r="AG225" s="84">
        <f t="shared" si="55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 ht="13.5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6"/>
        <v>0.30499627692808601</v>
      </c>
      <c r="G226" s="85">
        <f t="shared" si="57"/>
        <v>0.30499627692808601</v>
      </c>
      <c r="H226" s="84">
        <v>238000</v>
      </c>
      <c r="I226" s="84">
        <v>236000</v>
      </c>
      <c r="J226" s="88">
        <v>125456133</v>
      </c>
      <c r="K226" s="84">
        <f t="shared" si="58"/>
        <v>2.3987497213290299</v>
      </c>
      <c r="L226" s="84">
        <f t="shared" si="59"/>
        <v>2.3987497213290299</v>
      </c>
      <c r="M226" s="85">
        <v>202800</v>
      </c>
      <c r="N226" s="85">
        <v>199000</v>
      </c>
      <c r="O226" s="85">
        <v>15956260</v>
      </c>
      <c r="P226" s="85">
        <f t="shared" si="60"/>
        <v>24.295684495274799</v>
      </c>
      <c r="Q226" s="85">
        <f t="shared" si="61"/>
        <v>24.295684495274799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62"/>
        <v>913346.41746085195</v>
      </c>
      <c r="AA226" s="85">
        <f t="shared" si="63"/>
        <v>913346.41746085195</v>
      </c>
      <c r="AB226" s="223">
        <f t="shared" si="52"/>
        <v>0</v>
      </c>
      <c r="AC226" s="223">
        <f t="shared" si="53"/>
        <v>308931940457481.62</v>
      </c>
      <c r="AD226" s="222">
        <f t="shared" si="51"/>
        <v>323984057422950</v>
      </c>
      <c r="AE226" s="221">
        <f t="shared" si="54"/>
        <v>1048.7230842598485</v>
      </c>
      <c r="AF226" s="98">
        <f t="shared" si="64"/>
        <v>-5.7669218388771348E-3</v>
      </c>
      <c r="AG226" s="84">
        <f t="shared" si="55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 ht="13.5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6"/>
        <v>0.30499627692808601</v>
      </c>
      <c r="G227" s="85">
        <f t="shared" si="57"/>
        <v>0.30499627692808601</v>
      </c>
      <c r="H227" s="84">
        <v>236000</v>
      </c>
      <c r="I227" s="84">
        <v>237000</v>
      </c>
      <c r="J227" s="88">
        <v>125456133</v>
      </c>
      <c r="K227" s="84">
        <f t="shared" si="58"/>
        <v>2.3987497213290299</v>
      </c>
      <c r="L227" s="84">
        <f t="shared" si="59"/>
        <v>2.3987497213290299</v>
      </c>
      <c r="M227" s="85">
        <v>199000</v>
      </c>
      <c r="N227" s="85">
        <v>196200</v>
      </c>
      <c r="O227" s="85">
        <v>15956260</v>
      </c>
      <c r="P227" s="85">
        <f t="shared" si="60"/>
        <v>24.295684495274799</v>
      </c>
      <c r="Q227" s="85">
        <f t="shared" si="61"/>
        <v>24.295684495274799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62"/>
        <v>913346.41746085195</v>
      </c>
      <c r="AA227" s="85">
        <f t="shared" si="63"/>
        <v>913346.41746085195</v>
      </c>
      <c r="AB227" s="223">
        <f t="shared" si="52"/>
        <v>0</v>
      </c>
      <c r="AC227" s="223">
        <f t="shared" si="53"/>
        <v>308931940457481.62</v>
      </c>
      <c r="AD227" s="222">
        <f t="shared" si="51"/>
        <v>323199524162705.94</v>
      </c>
      <c r="AE227" s="221">
        <f t="shared" si="54"/>
        <v>1046.18358232592</v>
      </c>
      <c r="AF227" s="98">
        <f t="shared" si="64"/>
        <v>-2.4215181033425686E-3</v>
      </c>
      <c r="AG227" s="84">
        <f t="shared" si="55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 ht="13.5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6"/>
        <v>0.30499627692808601</v>
      </c>
      <c r="G228" s="85">
        <f t="shared" si="57"/>
        <v>0.30499627692808601</v>
      </c>
      <c r="H228" s="84">
        <v>237000</v>
      </c>
      <c r="I228" s="84">
        <v>239500</v>
      </c>
      <c r="J228" s="88">
        <v>125456133</v>
      </c>
      <c r="K228" s="84">
        <f t="shared" si="58"/>
        <v>2.3987497213290299</v>
      </c>
      <c r="L228" s="84">
        <f t="shared" si="59"/>
        <v>2.3987497213290299</v>
      </c>
      <c r="M228" s="85">
        <v>196200</v>
      </c>
      <c r="N228" s="85">
        <v>197300</v>
      </c>
      <c r="O228" s="85">
        <v>15956260</v>
      </c>
      <c r="P228" s="85">
        <f t="shared" si="60"/>
        <v>24.295684495274799</v>
      </c>
      <c r="Q228" s="85">
        <f t="shared" si="61"/>
        <v>24.295684495274799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62"/>
        <v>913346.41746085195</v>
      </c>
      <c r="AA228" s="85">
        <f t="shared" si="63"/>
        <v>913346.41746085195</v>
      </c>
      <c r="AB228" s="223">
        <f t="shared" si="52"/>
        <v>0</v>
      </c>
      <c r="AC228" s="223">
        <f t="shared" si="53"/>
        <v>308931940457481.62</v>
      </c>
      <c r="AD228" s="222">
        <f t="shared" si="51"/>
        <v>321833072733380.62</v>
      </c>
      <c r="AE228" s="221">
        <f t="shared" si="54"/>
        <v>1041.7604351845082</v>
      </c>
      <c r="AF228" s="98">
        <f t="shared" si="64"/>
        <v>-4.227888122252995E-3</v>
      </c>
      <c r="AG228" s="84">
        <f t="shared" si="55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 ht="13.5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6"/>
        <v>0.30499627692808601</v>
      </c>
      <c r="G229" s="85">
        <f t="shared" si="57"/>
        <v>0.30499627692808601</v>
      </c>
      <c r="H229" s="84">
        <v>239500</v>
      </c>
      <c r="I229" s="84">
        <v>240500</v>
      </c>
      <c r="J229" s="88">
        <v>125456133</v>
      </c>
      <c r="K229" s="84">
        <f t="shared" si="58"/>
        <v>2.3987497213290299</v>
      </c>
      <c r="L229" s="84">
        <f t="shared" si="59"/>
        <v>2.3987497213290299</v>
      </c>
      <c r="M229" s="85">
        <v>197300</v>
      </c>
      <c r="N229" s="85">
        <v>206200</v>
      </c>
      <c r="O229" s="85">
        <v>15956260</v>
      </c>
      <c r="P229" s="85">
        <f t="shared" si="60"/>
        <v>24.295684495274799</v>
      </c>
      <c r="Q229" s="85">
        <f t="shared" si="61"/>
        <v>24.295684495274799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62"/>
        <v>913346.41746085195</v>
      </c>
      <c r="AA229" s="85">
        <f t="shared" si="63"/>
        <v>913346.41746085195</v>
      </c>
      <c r="AB229" s="223">
        <f t="shared" si="52"/>
        <v>0</v>
      </c>
      <c r="AC229" s="223">
        <f t="shared" si="53"/>
        <v>308931940457481.62</v>
      </c>
      <c r="AD229" s="222">
        <f t="shared" si="51"/>
        <v>328325276287195.62</v>
      </c>
      <c r="AE229" s="221">
        <f t="shared" si="54"/>
        <v>1062.7754313814085</v>
      </c>
      <c r="AF229" s="98">
        <f t="shared" si="64"/>
        <v>2.0172580458172468E-2</v>
      </c>
      <c r="AG229" s="84">
        <f t="shared" si="55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 ht="13.5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6"/>
        <v>0.30499627692808601</v>
      </c>
      <c r="G230" s="85">
        <f t="shared" si="57"/>
        <v>0.30499627692808601</v>
      </c>
      <c r="H230" s="84">
        <v>240500</v>
      </c>
      <c r="I230" s="84">
        <v>243500</v>
      </c>
      <c r="J230" s="88">
        <v>125456133</v>
      </c>
      <c r="K230" s="84">
        <f t="shared" si="58"/>
        <v>2.3987497213290299</v>
      </c>
      <c r="L230" s="84">
        <f t="shared" si="59"/>
        <v>2.3987497213290299</v>
      </c>
      <c r="M230" s="85">
        <v>206200</v>
      </c>
      <c r="N230" s="85">
        <v>205800</v>
      </c>
      <c r="O230" s="85">
        <v>15956260</v>
      </c>
      <c r="P230" s="85">
        <f t="shared" si="60"/>
        <v>24.295684495274799</v>
      </c>
      <c r="Q230" s="85">
        <f t="shared" si="61"/>
        <v>24.295684495274799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62"/>
        <v>913346.41746085195</v>
      </c>
      <c r="AA230" s="85">
        <f t="shared" si="63"/>
        <v>913346.41746085195</v>
      </c>
      <c r="AB230" s="223">
        <f t="shared" si="52"/>
        <v>0</v>
      </c>
      <c r="AC230" s="223">
        <f t="shared" si="53"/>
        <v>308931940457481.62</v>
      </c>
      <c r="AD230" s="222">
        <f t="shared" si="51"/>
        <v>326919365428658.37</v>
      </c>
      <c r="AE230" s="221">
        <f t="shared" si="54"/>
        <v>1058.2245556886739</v>
      </c>
      <c r="AF230" s="98">
        <f t="shared" si="64"/>
        <v>-4.2820670843126511E-3</v>
      </c>
      <c r="AG230" s="84">
        <f t="shared" si="55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 ht="13.5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6"/>
        <v>0.30499627692808601</v>
      </c>
      <c r="G231" s="85">
        <f t="shared" si="57"/>
        <v>0.30499627692808601</v>
      </c>
      <c r="H231" s="84">
        <v>243500</v>
      </c>
      <c r="I231" s="84">
        <v>242000</v>
      </c>
      <c r="J231" s="88">
        <v>125456133</v>
      </c>
      <c r="K231" s="84">
        <f t="shared" si="58"/>
        <v>2.3987497213290299</v>
      </c>
      <c r="L231" s="84">
        <f t="shared" si="59"/>
        <v>2.3987497213290299</v>
      </c>
      <c r="M231" s="85">
        <v>205800</v>
      </c>
      <c r="N231" s="85">
        <v>201500</v>
      </c>
      <c r="O231" s="85">
        <v>15956260</v>
      </c>
      <c r="P231" s="85">
        <f t="shared" si="60"/>
        <v>24.295684495274799</v>
      </c>
      <c r="Q231" s="85">
        <f t="shared" si="61"/>
        <v>24.295684495274799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62"/>
        <v>913346.41746085195</v>
      </c>
      <c r="AA231" s="85">
        <f t="shared" si="63"/>
        <v>913346.41746085195</v>
      </c>
      <c r="AB231" s="223">
        <f t="shared" si="52"/>
        <v>0</v>
      </c>
      <c r="AC231" s="223">
        <f t="shared" si="53"/>
        <v>308931940457481.62</v>
      </c>
      <c r="AD231" s="222">
        <f t="shared" si="51"/>
        <v>323430476026480.75</v>
      </c>
      <c r="AE231" s="221">
        <f t="shared" si="54"/>
        <v>1046.9311640212047</v>
      </c>
      <c r="AF231" s="98">
        <f t="shared" si="64"/>
        <v>-1.0672018152252839E-2</v>
      </c>
      <c r="AG231" s="84">
        <f t="shared" si="55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 ht="13.5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6"/>
        <v>0.30499627692808601</v>
      </c>
      <c r="G232" s="85">
        <f t="shared" si="57"/>
        <v>0.30499627692808601</v>
      </c>
      <c r="H232" s="84">
        <v>242000</v>
      </c>
      <c r="I232" s="84">
        <v>235500</v>
      </c>
      <c r="J232" s="88">
        <v>125456133</v>
      </c>
      <c r="K232" s="84">
        <f t="shared" si="58"/>
        <v>2.3987497213290299</v>
      </c>
      <c r="L232" s="84">
        <f t="shared" si="59"/>
        <v>2.3987497213290299</v>
      </c>
      <c r="M232" s="85">
        <v>201500</v>
      </c>
      <c r="N232" s="85">
        <v>194500</v>
      </c>
      <c r="O232" s="85">
        <v>15956260</v>
      </c>
      <c r="P232" s="85">
        <f t="shared" si="60"/>
        <v>24.295684495274799</v>
      </c>
      <c r="Q232" s="85">
        <f t="shared" si="61"/>
        <v>24.295684495274799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62"/>
        <v>913346.41746085195</v>
      </c>
      <c r="AA232" s="85">
        <f t="shared" si="63"/>
        <v>913346.41746085195</v>
      </c>
      <c r="AB232" s="223">
        <f t="shared" si="52"/>
        <v>0</v>
      </c>
      <c r="AC232" s="223">
        <f t="shared" si="53"/>
        <v>308931940457481.62</v>
      </c>
      <c r="AD232" s="222">
        <f t="shared" si="51"/>
        <v>316900725472017.87</v>
      </c>
      <c r="AE232" s="221">
        <f t="shared" si="54"/>
        <v>1025.794629725679</v>
      </c>
      <c r="AF232" s="98">
        <f t="shared" si="64"/>
        <v>-2.0189039186054483E-2</v>
      </c>
      <c r="AG232" s="84">
        <f t="shared" si="55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 ht="13.5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6"/>
        <v>0.30499627692808601</v>
      </c>
      <c r="G233" s="85">
        <f t="shared" si="57"/>
        <v>0.30499627692808601</v>
      </c>
      <c r="H233" s="84">
        <v>235500</v>
      </c>
      <c r="I233" s="84">
        <v>245500</v>
      </c>
      <c r="J233" s="88">
        <v>125456133</v>
      </c>
      <c r="K233" s="84">
        <f t="shared" si="58"/>
        <v>2.3987497213290299</v>
      </c>
      <c r="L233" s="84">
        <f t="shared" si="59"/>
        <v>2.3987497213290299</v>
      </c>
      <c r="M233" s="85">
        <v>194500</v>
      </c>
      <c r="N233" s="85">
        <v>198300</v>
      </c>
      <c r="O233" s="85">
        <v>15956260</v>
      </c>
      <c r="P233" s="85">
        <f t="shared" si="60"/>
        <v>24.295684495274799</v>
      </c>
      <c r="Q233" s="85">
        <f t="shared" si="61"/>
        <v>24.295684495274799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62"/>
        <v>913346.41746085195</v>
      </c>
      <c r="AA233" s="85">
        <f t="shared" si="63"/>
        <v>913346.41746085195</v>
      </c>
      <c r="AB233" s="223">
        <f t="shared" si="52"/>
        <v>0</v>
      </c>
      <c r="AC233" s="223">
        <f t="shared" si="53"/>
        <v>308931940457481.62</v>
      </c>
      <c r="AD233" s="222">
        <f t="shared" si="51"/>
        <v>322264285055998.56</v>
      </c>
      <c r="AE233" s="221">
        <f t="shared" si="54"/>
        <v>1043.1562517581501</v>
      </c>
      <c r="AF233" s="98">
        <f t="shared" si="64"/>
        <v>1.6925046719258052E-2</v>
      </c>
      <c r="AG233" s="84">
        <f t="shared" si="55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 ht="13.5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6"/>
        <v>0.30499627692808601</v>
      </c>
      <c r="G234" s="85">
        <f t="shared" si="57"/>
        <v>0.30499627692808601</v>
      </c>
      <c r="H234" s="84">
        <v>245500</v>
      </c>
      <c r="I234" s="84">
        <v>244500</v>
      </c>
      <c r="J234" s="88">
        <v>125456133</v>
      </c>
      <c r="K234" s="84">
        <f t="shared" si="58"/>
        <v>2.3987497213290299</v>
      </c>
      <c r="L234" s="84">
        <f t="shared" si="59"/>
        <v>2.3987497213290299</v>
      </c>
      <c r="M234" s="85">
        <v>198300</v>
      </c>
      <c r="N234" s="85">
        <v>195300</v>
      </c>
      <c r="O234" s="85">
        <v>15956260</v>
      </c>
      <c r="P234" s="85">
        <f t="shared" si="60"/>
        <v>24.295684495274799</v>
      </c>
      <c r="Q234" s="85">
        <f t="shared" si="61"/>
        <v>24.295684495274799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62"/>
        <v>913346.41746085195</v>
      </c>
      <c r="AA234" s="85">
        <f t="shared" si="63"/>
        <v>913346.41746085195</v>
      </c>
      <c r="AB234" s="223">
        <f t="shared" si="52"/>
        <v>0</v>
      </c>
      <c r="AC234" s="223">
        <f t="shared" si="53"/>
        <v>308931940457481.62</v>
      </c>
      <c r="AD234" s="222">
        <f t="shared" si="51"/>
        <v>319331939815452.69</v>
      </c>
      <c r="AE234" s="221">
        <f t="shared" si="54"/>
        <v>1033.6643706784421</v>
      </c>
      <c r="AF234" s="98">
        <f t="shared" si="64"/>
        <v>-9.0991939737793716E-3</v>
      </c>
      <c r="AG234" s="84">
        <f t="shared" si="55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 ht="13.5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6"/>
        <v>0.30499627692808601</v>
      </c>
      <c r="G235" s="85">
        <f t="shared" si="57"/>
        <v>0.30499627692808601</v>
      </c>
      <c r="H235" s="84">
        <v>244500</v>
      </c>
      <c r="I235" s="84">
        <v>220000</v>
      </c>
      <c r="J235" s="88">
        <v>125456133</v>
      </c>
      <c r="K235" s="84">
        <f t="shared" si="58"/>
        <v>2.3987497213290299</v>
      </c>
      <c r="L235" s="84">
        <f t="shared" si="59"/>
        <v>2.3987497213290299</v>
      </c>
      <c r="M235" s="85">
        <v>195300</v>
      </c>
      <c r="N235" s="85">
        <v>195400</v>
      </c>
      <c r="O235" s="85">
        <v>15956260</v>
      </c>
      <c r="P235" s="85">
        <f t="shared" si="60"/>
        <v>24.295684495274799</v>
      </c>
      <c r="Q235" s="85">
        <f t="shared" si="61"/>
        <v>24.295684495274799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62"/>
        <v>913346.41746085195</v>
      </c>
      <c r="AA235" s="85">
        <f t="shared" si="63"/>
        <v>913346.41746085195</v>
      </c>
      <c r="AB235" s="223">
        <f t="shared" si="52"/>
        <v>0</v>
      </c>
      <c r="AC235" s="223">
        <f t="shared" si="53"/>
        <v>308931940457481.62</v>
      </c>
      <c r="AD235" s="222">
        <f t="shared" si="51"/>
        <v>312095622478233</v>
      </c>
      <c r="AE235" s="221">
        <f t="shared" si="54"/>
        <v>1010.2407087336662</v>
      </c>
      <c r="AF235" s="98">
        <f t="shared" si="64"/>
        <v>-2.266080036153497E-2</v>
      </c>
      <c r="AG235" s="84">
        <f t="shared" si="55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 ht="13.5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6"/>
        <v>0.30499627692808601</v>
      </c>
      <c r="G236" s="85">
        <f t="shared" si="57"/>
        <v>0.28478051326818898</v>
      </c>
      <c r="H236" s="84">
        <v>220000</v>
      </c>
      <c r="I236" s="84">
        <v>226500</v>
      </c>
      <c r="J236" s="88">
        <v>125456133</v>
      </c>
      <c r="K236" s="84">
        <f t="shared" si="58"/>
        <v>2.3987497213290299</v>
      </c>
      <c r="L236" s="84">
        <f t="shared" si="59"/>
        <v>2.0829067931124499</v>
      </c>
      <c r="M236" s="85">
        <v>195400</v>
      </c>
      <c r="N236" s="85">
        <v>203000</v>
      </c>
      <c r="O236" s="85">
        <v>15956260</v>
      </c>
      <c r="P236" s="85">
        <f t="shared" si="60"/>
        <v>24.295684495274799</v>
      </c>
      <c r="Q236" s="85">
        <f t="shared" si="61"/>
        <v>21.096676251195799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62"/>
        <v>913346.41746085195</v>
      </c>
      <c r="AA236" s="85">
        <f t="shared" si="63"/>
        <v>793086.26509817305</v>
      </c>
      <c r="AB236" s="223">
        <f t="shared" si="52"/>
        <v>1</v>
      </c>
      <c r="AC236" s="223">
        <f t="shared" si="53"/>
        <v>268254929502099.06</v>
      </c>
      <c r="AD236" s="222">
        <f t="shared" si="51"/>
        <v>275598945745688.81</v>
      </c>
      <c r="AE236" s="221">
        <f t="shared" si="54"/>
        <v>1027.3770038717305</v>
      </c>
      <c r="AF236" s="98">
        <f t="shared" si="64"/>
        <v>1.6962586233081584E-2</v>
      </c>
      <c r="AG236" s="84">
        <f t="shared" si="55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 ht="13.5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6"/>
        <v>0.28478051326818898</v>
      </c>
      <c r="G237" s="85">
        <f t="shared" si="57"/>
        <v>0.28478051326818898</v>
      </c>
      <c r="H237" s="84">
        <v>226500</v>
      </c>
      <c r="I237" s="84">
        <v>217500</v>
      </c>
      <c r="J237" s="88">
        <v>125456133</v>
      </c>
      <c r="K237" s="84">
        <f t="shared" si="58"/>
        <v>2.0829067931124499</v>
      </c>
      <c r="L237" s="84">
        <f t="shared" si="59"/>
        <v>2.0829067931124499</v>
      </c>
      <c r="M237" s="85">
        <v>203000</v>
      </c>
      <c r="N237" s="85">
        <v>205700</v>
      </c>
      <c r="O237" s="85">
        <v>15956260</v>
      </c>
      <c r="P237" s="85">
        <f t="shared" si="60"/>
        <v>21.096676251195799</v>
      </c>
      <c r="Q237" s="85">
        <f t="shared" si="61"/>
        <v>21.096676251195799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62"/>
        <v>793086.26509817305</v>
      </c>
      <c r="AA237" s="85">
        <f t="shared" si="63"/>
        <v>793086.26509817305</v>
      </c>
      <c r="AB237" s="223">
        <f t="shared" si="52"/>
        <v>0</v>
      </c>
      <c r="AC237" s="223">
        <f t="shared" si="53"/>
        <v>268254929502099.06</v>
      </c>
      <c r="AD237" s="222">
        <f t="shared" si="51"/>
        <v>273390974817088.87</v>
      </c>
      <c r="AE237" s="221">
        <f t="shared" si="54"/>
        <v>1019.146135821335</v>
      </c>
      <c r="AF237" s="98">
        <f t="shared" si="64"/>
        <v>-8.0115361930207067E-3</v>
      </c>
      <c r="AG237" s="84">
        <f t="shared" si="55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 ht="13.5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6"/>
        <v>0.28478051326818898</v>
      </c>
      <c r="G238" s="85">
        <f t="shared" si="57"/>
        <v>0.28478051326818898</v>
      </c>
      <c r="H238" s="84">
        <v>217500</v>
      </c>
      <c r="I238" s="84">
        <v>208000</v>
      </c>
      <c r="J238" s="88">
        <v>125456133</v>
      </c>
      <c r="K238" s="84">
        <f t="shared" si="58"/>
        <v>2.0829067931124499</v>
      </c>
      <c r="L238" s="84">
        <f t="shared" si="59"/>
        <v>2.0829067931124499</v>
      </c>
      <c r="M238" s="85">
        <v>205700</v>
      </c>
      <c r="N238" s="85">
        <v>199600</v>
      </c>
      <c r="O238" s="85">
        <v>15956260</v>
      </c>
      <c r="P238" s="85">
        <f t="shared" si="60"/>
        <v>21.096676251195799</v>
      </c>
      <c r="Q238" s="85">
        <f t="shared" si="61"/>
        <v>21.096676251195799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62"/>
        <v>793086.26509817305</v>
      </c>
      <c r="AA238" s="85">
        <f t="shared" si="63"/>
        <v>793086.26509817305</v>
      </c>
      <c r="AB238" s="223">
        <f t="shared" si="52"/>
        <v>0</v>
      </c>
      <c r="AC238" s="223">
        <f t="shared" si="53"/>
        <v>268254929502099.06</v>
      </c>
      <c r="AD238" s="222">
        <f t="shared" si="51"/>
        <v>267070008877125</v>
      </c>
      <c r="AE238" s="221">
        <f t="shared" si="54"/>
        <v>995.58285610194241</v>
      </c>
      <c r="AF238" s="98">
        <f t="shared" si="64"/>
        <v>-2.3120609391706886E-2</v>
      </c>
      <c r="AG238" s="84">
        <f t="shared" si="55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 ht="13.5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6"/>
        <v>0.28478051326818898</v>
      </c>
      <c r="G239" s="85">
        <f t="shared" si="57"/>
        <v>0.28478051326818898</v>
      </c>
      <c r="H239" s="84">
        <v>208000</v>
      </c>
      <c r="I239" s="84">
        <v>214500</v>
      </c>
      <c r="J239" s="88">
        <v>125456133</v>
      </c>
      <c r="K239" s="84">
        <f t="shared" si="58"/>
        <v>2.0829067931124499</v>
      </c>
      <c r="L239" s="84">
        <f t="shared" si="59"/>
        <v>2.0829067931124499</v>
      </c>
      <c r="M239" s="85">
        <v>199600</v>
      </c>
      <c r="N239" s="85">
        <v>202000</v>
      </c>
      <c r="O239" s="85">
        <v>15956260</v>
      </c>
      <c r="P239" s="85">
        <f t="shared" si="60"/>
        <v>21.096676251195799</v>
      </c>
      <c r="Q239" s="85">
        <f t="shared" si="61"/>
        <v>21.096676251195799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62"/>
        <v>793086.26509817305</v>
      </c>
      <c r="AA239" s="85">
        <f t="shared" si="63"/>
        <v>793086.26509817305</v>
      </c>
      <c r="AB239" s="223">
        <f t="shared" si="52"/>
        <v>0</v>
      </c>
      <c r="AC239" s="223">
        <f t="shared" si="53"/>
        <v>268254929502099.06</v>
      </c>
      <c r="AD239" s="222">
        <f t="shared" si="51"/>
        <v>269916459454034.06</v>
      </c>
      <c r="AE239" s="221">
        <f t="shared" si="54"/>
        <v>1006.1938468568645</v>
      </c>
      <c r="AF239" s="98">
        <f t="shared" si="64"/>
        <v>1.0658068979279012E-2</v>
      </c>
      <c r="AG239" s="84">
        <f t="shared" si="55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 ht="13.5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6"/>
        <v>0.28478051326818898</v>
      </c>
      <c r="G240" s="85">
        <f t="shared" si="57"/>
        <v>0.28478051326818898</v>
      </c>
      <c r="H240" s="84">
        <v>214500</v>
      </c>
      <c r="I240" s="84">
        <v>218500</v>
      </c>
      <c r="J240" s="88">
        <v>125456133</v>
      </c>
      <c r="K240" s="84">
        <f t="shared" si="58"/>
        <v>2.0829067931124499</v>
      </c>
      <c r="L240" s="84">
        <f t="shared" si="59"/>
        <v>2.0829067931124499</v>
      </c>
      <c r="M240" s="85">
        <v>202000</v>
      </c>
      <c r="N240" s="85">
        <v>215000</v>
      </c>
      <c r="O240" s="85">
        <v>15956260</v>
      </c>
      <c r="P240" s="85">
        <f t="shared" si="60"/>
        <v>21.096676251195799</v>
      </c>
      <c r="Q240" s="85">
        <f t="shared" si="61"/>
        <v>21.096676251195799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62"/>
        <v>793086.26509817305</v>
      </c>
      <c r="AA240" s="85">
        <f t="shared" si="63"/>
        <v>793086.26509817305</v>
      </c>
      <c r="AB240" s="223">
        <f t="shared" si="52"/>
        <v>0</v>
      </c>
      <c r="AC240" s="223">
        <f t="shared" si="53"/>
        <v>268254929502099.06</v>
      </c>
      <c r="AD240" s="222">
        <f t="shared" si="51"/>
        <v>274912806414214</v>
      </c>
      <c r="AE240" s="221">
        <f t="shared" si="54"/>
        <v>1024.8192155293193</v>
      </c>
      <c r="AF240" s="98">
        <f t="shared" si="64"/>
        <v>1.8510716131525225E-2</v>
      </c>
      <c r="AG240" s="84">
        <f t="shared" si="55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 ht="13.5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6"/>
        <v>0.28478051326818898</v>
      </c>
      <c r="G241" s="85">
        <f t="shared" si="57"/>
        <v>0.28478051326818898</v>
      </c>
      <c r="H241" s="84">
        <v>218500</v>
      </c>
      <c r="I241" s="84">
        <v>225500</v>
      </c>
      <c r="J241" s="88">
        <v>125456133</v>
      </c>
      <c r="K241" s="84">
        <f t="shared" si="58"/>
        <v>2.0829067931124499</v>
      </c>
      <c r="L241" s="84">
        <f t="shared" si="59"/>
        <v>2.0829067931124499</v>
      </c>
      <c r="M241" s="85">
        <v>215000</v>
      </c>
      <c r="N241" s="85">
        <v>216700</v>
      </c>
      <c r="O241" s="85">
        <v>15956260</v>
      </c>
      <c r="P241" s="85">
        <f t="shared" si="60"/>
        <v>21.096676251195799</v>
      </c>
      <c r="Q241" s="85">
        <f t="shared" si="61"/>
        <v>21.096676251195799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62"/>
        <v>793086.26509817305</v>
      </c>
      <c r="AA241" s="85">
        <f t="shared" si="63"/>
        <v>793086.26509817305</v>
      </c>
      <c r="AB241" s="223">
        <f t="shared" si="52"/>
        <v>0</v>
      </c>
      <c r="AC241" s="223">
        <f t="shared" si="53"/>
        <v>268254929502099.06</v>
      </c>
      <c r="AD241" s="222">
        <f t="shared" si="51"/>
        <v>277654276870974.75</v>
      </c>
      <c r="AE241" s="221">
        <f t="shared" si="54"/>
        <v>1035.0388616765463</v>
      </c>
      <c r="AF241" s="98">
        <f t="shared" si="64"/>
        <v>9.972145323161723E-3</v>
      </c>
      <c r="AG241" s="84">
        <f t="shared" si="55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 ht="13.5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6"/>
        <v>0.28478051326818898</v>
      </c>
      <c r="G242" s="85">
        <f t="shared" si="57"/>
        <v>0.28478051326818898</v>
      </c>
      <c r="H242" s="84">
        <v>225500</v>
      </c>
      <c r="I242" s="84">
        <v>224000</v>
      </c>
      <c r="J242" s="88">
        <v>125456133</v>
      </c>
      <c r="K242" s="84">
        <f t="shared" si="58"/>
        <v>2.0829067931124499</v>
      </c>
      <c r="L242" s="84">
        <f t="shared" si="59"/>
        <v>2.0829067931124499</v>
      </c>
      <c r="M242" s="85">
        <v>216700</v>
      </c>
      <c r="N242" s="85">
        <v>224500</v>
      </c>
      <c r="O242" s="85">
        <v>15956260</v>
      </c>
      <c r="P242" s="85">
        <f t="shared" si="60"/>
        <v>21.096676251195799</v>
      </c>
      <c r="Q242" s="85">
        <f t="shared" si="61"/>
        <v>21.096676251195799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62"/>
        <v>793086.26509817305</v>
      </c>
      <c r="AA242" s="85">
        <f t="shared" si="63"/>
        <v>793086.26509817305</v>
      </c>
      <c r="AB242" s="223">
        <f t="shared" si="52"/>
        <v>0</v>
      </c>
      <c r="AC242" s="223">
        <f t="shared" si="53"/>
        <v>268254929502099.06</v>
      </c>
      <c r="AD242" s="222">
        <f t="shared" si="51"/>
        <v>279122939341989.22</v>
      </c>
      <c r="AE242" s="221">
        <f t="shared" si="54"/>
        <v>1040.5137376601504</v>
      </c>
      <c r="AF242" s="98">
        <f t="shared" si="64"/>
        <v>5.2895366409102034E-3</v>
      </c>
      <c r="AG242" s="84">
        <f t="shared" si="55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 ht="13.5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6"/>
        <v>0.28478051326818898</v>
      </c>
      <c r="G243" s="85">
        <f t="shared" si="57"/>
        <v>0.28478051326818898</v>
      </c>
      <c r="H243" s="84">
        <v>224000</v>
      </c>
      <c r="I243" s="84">
        <v>220000</v>
      </c>
      <c r="J243" s="88">
        <v>125456133</v>
      </c>
      <c r="K243" s="84">
        <f t="shared" si="58"/>
        <v>2.0829067931124499</v>
      </c>
      <c r="L243" s="84">
        <f t="shared" si="59"/>
        <v>2.0829067931124499</v>
      </c>
      <c r="M243" s="85">
        <v>224500</v>
      </c>
      <c r="N243" s="85">
        <v>228300</v>
      </c>
      <c r="O243" s="85">
        <v>15956260</v>
      </c>
      <c r="P243" s="85">
        <f t="shared" si="60"/>
        <v>21.096676251195799</v>
      </c>
      <c r="Q243" s="85">
        <f t="shared" si="61"/>
        <v>21.096676251195799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62"/>
        <v>793086.26509817305</v>
      </c>
      <c r="AA243" s="85">
        <f t="shared" si="63"/>
        <v>793086.26509817305</v>
      </c>
      <c r="AB243" s="223">
        <f t="shared" si="52"/>
        <v>0</v>
      </c>
      <c r="AC243" s="223">
        <f t="shared" si="53"/>
        <v>268254929502099.06</v>
      </c>
      <c r="AD243" s="222">
        <f t="shared" si="51"/>
        <v>279356857010655.59</v>
      </c>
      <c r="AE243" s="221">
        <f t="shared" si="54"/>
        <v>1041.3857353121618</v>
      </c>
      <c r="AF243" s="98">
        <f t="shared" si="64"/>
        <v>8.3804530440163816E-4</v>
      </c>
      <c r="AG243" s="84">
        <f t="shared" si="55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 ht="13.5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6"/>
        <v>0.28478051326818898</v>
      </c>
      <c r="G244" s="85">
        <f t="shared" si="57"/>
        <v>0.28478051326818898</v>
      </c>
      <c r="H244" s="84">
        <v>220000</v>
      </c>
      <c r="I244" s="84">
        <v>210500</v>
      </c>
      <c r="J244" s="88">
        <v>125456133</v>
      </c>
      <c r="K244" s="84">
        <f t="shared" si="58"/>
        <v>2.0829067931124499</v>
      </c>
      <c r="L244" s="84">
        <f t="shared" si="59"/>
        <v>2.0829067931124499</v>
      </c>
      <c r="M244" s="85">
        <v>228300</v>
      </c>
      <c r="N244" s="85">
        <v>226900</v>
      </c>
      <c r="O244" s="85">
        <v>15956260</v>
      </c>
      <c r="P244" s="85">
        <f t="shared" si="60"/>
        <v>21.096676251195799</v>
      </c>
      <c r="Q244" s="85">
        <f t="shared" si="61"/>
        <v>21.096676251195799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62"/>
        <v>793086.26509817305</v>
      </c>
      <c r="AA244" s="85">
        <f t="shared" si="63"/>
        <v>793086.26509817305</v>
      </c>
      <c r="AB244" s="223">
        <f t="shared" si="52"/>
        <v>0</v>
      </c>
      <c r="AC244" s="223">
        <f t="shared" si="53"/>
        <v>268254929502099.06</v>
      </c>
      <c r="AD244" s="222">
        <f t="shared" si="51"/>
        <v>276658117398697.44</v>
      </c>
      <c r="AE244" s="221">
        <f t="shared" si="54"/>
        <v>1031.3253810925128</v>
      </c>
      <c r="AF244" s="98">
        <f t="shared" si="64"/>
        <v>-9.6605454429749965E-3</v>
      </c>
      <c r="AG244" s="84">
        <f t="shared" si="55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 ht="13.5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6"/>
        <v>0.28478051326818898</v>
      </c>
      <c r="G245" s="85">
        <f t="shared" si="57"/>
        <v>0.28478051326818898</v>
      </c>
      <c r="H245" s="84">
        <v>210500</v>
      </c>
      <c r="I245" s="84">
        <v>228000</v>
      </c>
      <c r="J245" s="88">
        <v>125456133</v>
      </c>
      <c r="K245" s="84">
        <f t="shared" si="58"/>
        <v>2.0829067931124499</v>
      </c>
      <c r="L245" s="84">
        <f t="shared" si="59"/>
        <v>2.0829067931124499</v>
      </c>
      <c r="M245" s="85">
        <v>226900</v>
      </c>
      <c r="N245" s="85">
        <v>233100</v>
      </c>
      <c r="O245" s="85">
        <v>15956260</v>
      </c>
      <c r="P245" s="85">
        <f t="shared" si="60"/>
        <v>21.096676251195799</v>
      </c>
      <c r="Q245" s="85">
        <f t="shared" si="61"/>
        <v>21.096676251195799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62"/>
        <v>793086.26509817305</v>
      </c>
      <c r="AA245" s="85">
        <f t="shared" si="63"/>
        <v>793086.26509817305</v>
      </c>
      <c r="AB245" s="223">
        <f t="shared" si="52"/>
        <v>0</v>
      </c>
      <c r="AC245" s="223">
        <f t="shared" si="53"/>
        <v>268254929502099.06</v>
      </c>
      <c r="AD245" s="222">
        <f t="shared" si="51"/>
        <v>282553136589075.12</v>
      </c>
      <c r="AE245" s="221">
        <f t="shared" si="54"/>
        <v>1053.3008176718861</v>
      </c>
      <c r="AF245" s="98">
        <f t="shared" si="64"/>
        <v>2.1307956714973982E-2</v>
      </c>
      <c r="AG245" s="84">
        <f t="shared" si="55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 ht="13.5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6"/>
        <v>0.28478051326818898</v>
      </c>
      <c r="G246" s="85">
        <f t="shared" si="57"/>
        <v>0.26281844175747798</v>
      </c>
      <c r="H246" s="84">
        <v>224000</v>
      </c>
      <c r="I246" s="84">
        <v>223000</v>
      </c>
      <c r="J246" s="88">
        <v>125456133</v>
      </c>
      <c r="K246" s="84">
        <f t="shared" si="58"/>
        <v>2.0829067931124499</v>
      </c>
      <c r="L246" s="84">
        <f t="shared" si="59"/>
        <v>1.95660082656683</v>
      </c>
      <c r="M246" s="85">
        <v>233100</v>
      </c>
      <c r="N246" s="85">
        <v>243600</v>
      </c>
      <c r="O246" s="85">
        <v>15956260</v>
      </c>
      <c r="P246" s="85">
        <f t="shared" si="60"/>
        <v>21.096676251195799</v>
      </c>
      <c r="Q246" s="85">
        <f t="shared" si="61"/>
        <v>19.469715518700902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62"/>
        <v>793086.26509817305</v>
      </c>
      <c r="AA246" s="85">
        <f t="shared" si="63"/>
        <v>731924.01397235401</v>
      </c>
      <c r="AB246" s="223">
        <f t="shared" si="52"/>
        <v>1</v>
      </c>
      <c r="AC246" s="223">
        <f t="shared" si="53"/>
        <v>247567299308534.5</v>
      </c>
      <c r="AD246" s="222">
        <f t="shared" si="51"/>
        <v>263622444673127.59</v>
      </c>
      <c r="AE246" s="221">
        <f t="shared" si="54"/>
        <v>1064.8516399760217</v>
      </c>
      <c r="AF246" s="98">
        <f t="shared" si="64"/>
        <v>1.0966309064172619E-2</v>
      </c>
      <c r="AG246" s="84">
        <f t="shared" si="55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 ht="13.5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6"/>
        <v>0.26281844175747798</v>
      </c>
      <c r="G247" s="85">
        <f t="shared" si="57"/>
        <v>0.26281844175747798</v>
      </c>
      <c r="H247" s="84">
        <v>223000</v>
      </c>
      <c r="I247" s="84">
        <v>222500</v>
      </c>
      <c r="J247" s="88">
        <v>125456133</v>
      </c>
      <c r="K247" s="84">
        <f t="shared" si="58"/>
        <v>1.95660082656683</v>
      </c>
      <c r="L247" s="84">
        <f t="shared" si="59"/>
        <v>1.95660082656683</v>
      </c>
      <c r="M247" s="85">
        <v>243600</v>
      </c>
      <c r="N247" s="85">
        <v>254000</v>
      </c>
      <c r="O247" s="85">
        <v>15956260</v>
      </c>
      <c r="P247" s="85">
        <f t="shared" si="60"/>
        <v>19.469715518700902</v>
      </c>
      <c r="Q247" s="85">
        <f t="shared" si="61"/>
        <v>19.469715518700902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62"/>
        <v>731924.01397235401</v>
      </c>
      <c r="AA247" s="85">
        <f t="shared" si="63"/>
        <v>731924.01397235401</v>
      </c>
      <c r="AB247" s="223">
        <f t="shared" si="52"/>
        <v>0</v>
      </c>
      <c r="AC247" s="223">
        <f t="shared" si="53"/>
        <v>247567299308534.5</v>
      </c>
      <c r="AD247" s="222">
        <f t="shared" si="51"/>
        <v>267436650879305.87</v>
      </c>
      <c r="AE247" s="221">
        <f t="shared" si="54"/>
        <v>1080.2583847958404</v>
      </c>
      <c r="AF247" s="98">
        <f t="shared" si="64"/>
        <v>1.4468442589960766E-2</v>
      </c>
      <c r="AG247" s="84">
        <f t="shared" si="55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 ht="13.5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6"/>
        <v>0.26281844175747798</v>
      </c>
      <c r="G248" s="85">
        <f>IF(B248="Y",ROUND(0.25*(C248*E248+H248*J248+M248*O248+R248*T248)/(C248*E248),17),IF(AB248=0,F248,ROUND(D247*E247*G247/AD247*(C248*E248+H248*J248+M248*O248+R248*T248)/(C248*E248),17)))</f>
        <v>0.28526628701231899</v>
      </c>
      <c r="H248" s="155">
        <v>222500</v>
      </c>
      <c r="I248" s="155">
        <v>214500</v>
      </c>
      <c r="J248" s="161">
        <v>125456133</v>
      </c>
      <c r="K248" s="155">
        <f t="shared" si="58"/>
        <v>1.95660082656683</v>
      </c>
      <c r="L248" s="84">
        <f>IF(B248="Y",ROUND(0.25*(C248*E248+H248*J248+M248*O248+R248*T248)/(H248*J248),17),IF(AB248=0,K248,ROUND(I247*J247*L247/AD247*(C248*E248+H248*J248+M248*O248+R248*T248)/(H248*J248),17)))</f>
        <v>2.36101102140851</v>
      </c>
      <c r="M248" s="101">
        <v>254000</v>
      </c>
      <c r="N248" s="101">
        <v>260000</v>
      </c>
      <c r="O248" s="101">
        <v>15956260</v>
      </c>
      <c r="P248" s="101">
        <f t="shared" si="60"/>
        <v>19.469715518700902</v>
      </c>
      <c r="Q248" s="85">
        <f>IF(B248="Y",ROUND(0.25*(C248*E248+H248*J248+M248*O248+R248*T248)/(M248*O248),17),IF(AB248=0,P248,ROUND(N247*O247*Q247/AD247*(C248*E248+H248*J248+M248*O248+R248*T248)/(M248*O248),17)))</f>
        <v>16.2612941453933</v>
      </c>
      <c r="R248" s="155">
        <v>10040</v>
      </c>
      <c r="S248" s="155">
        <v>9845</v>
      </c>
      <c r="T248" s="155">
        <v>62100000</v>
      </c>
      <c r="U248" s="155">
        <f>ROUND(0.25*(C248*E248+H248*J248+M248*O248+R248*T248)/(R248*T248),17)</f>
        <v>105.704776833688</v>
      </c>
      <c r="V248" s="155">
        <f>ROUND(0.25*(C248*E248+H248*J248+M248*O248+R248*T248)/(R248*T248),17)</f>
        <v>105.704776833688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 t="shared" ref="AB248:AB311" si="68">IF(AD247&lt;&gt;(C248*E248*F248+H248*J248*K248+M248*O248*P248+R248*T248*U248),1,0)</f>
        <v>1</v>
      </c>
      <c r="AC248" s="224">
        <f t="shared" ref="AC248:AC311" si="69">IF(AND(AB248=0,B248="N"),AC247,AC247*(C248*E248*G248+H248*J248*L248+M248*O248*Q248+R248*T248*V248)/AD247)</f>
        <v>244035086445843.28</v>
      </c>
      <c r="AD248" s="224">
        <f t="shared" ref="AD248:AD311" si="70">D248*E248*G248+I248*J248*L248+N248*O248*Q248+S248*T248*V248</f>
        <v>261613255329739.81</v>
      </c>
      <c r="AE248" s="225">
        <f t="shared" si="54"/>
        <v>1072.0313178727993</v>
      </c>
      <c r="AF248" s="226">
        <f t="shared" si="64"/>
        <v>-7.6158325071422044E-3</v>
      </c>
      <c r="AG248" s="155">
        <f t="shared" si="55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 ht="13.5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6"/>
        <v>0.28526628701231899</v>
      </c>
      <c r="G249" s="85">
        <f t="shared" ref="G249:G312" si="71">IF(B249="Y",ROUND(0.25*(C249*E249+H249*J249+M249*O249+R249*T249)/(C249*E249),17),IF(AB249=0,F249,ROUND(D248*E248*G248/AD248*(C249*E249+H249*J249+M249*O249+R249*T249)/(C249*E249),17)))</f>
        <v>0.28526628701231899</v>
      </c>
      <c r="H249" s="84">
        <v>214500</v>
      </c>
      <c r="I249" s="84">
        <v>210500</v>
      </c>
      <c r="J249" s="88">
        <v>125456133</v>
      </c>
      <c r="K249" s="84">
        <f t="shared" si="58"/>
        <v>2.36101102140851</v>
      </c>
      <c r="L249" s="84">
        <f t="shared" ref="L249:L312" si="72">IF(B249="Y",ROUND(0.25*(C249*E249+H249*J249+M249*O249+R249*T249)/(H249*J249),17),IF(AB249=0,K249,ROUND(I248*J248*L248/AD248*(C249*E249+H249*J249+M249*O249+R249*T249)/(H249*J249),17)))</f>
        <v>2.36101102140851</v>
      </c>
      <c r="M249" s="85">
        <v>260000</v>
      </c>
      <c r="N249" s="85">
        <v>249400</v>
      </c>
      <c r="O249" s="85">
        <v>15956260</v>
      </c>
      <c r="P249" s="85">
        <f t="shared" si="60"/>
        <v>16.2612941453933</v>
      </c>
      <c r="Q249" s="85">
        <f t="shared" ref="Q249:Q312" si="73">IF(B249="Y",ROUND(0.25*(C249*E249+H249*J249+M249*O249+R249*T249)/(M249*O249),17),IF(AB249=0,P249,ROUND(N248*O248*Q248/AD248*(C249*E249+H249*J249+M249*O249+R249*T249)/(M249*O249),17)))</f>
        <v>16.2612941453933</v>
      </c>
      <c r="R249" s="84">
        <v>9845</v>
      </c>
      <c r="S249" s="84">
        <v>9750</v>
      </c>
      <c r="T249" s="84">
        <v>62100000</v>
      </c>
      <c r="U249" s="84">
        <f>V248</f>
        <v>105.704776833688</v>
      </c>
      <c r="V249" s="84">
        <f>IF(B249="Y",ROUND(0.25*(C249*E249+H249*J249+M249*O249+R249*T249)/(R249*T249),17),IF(AB249=0,U249,ROUND(S248*T248*V248/AD248*(C249*E249+H249*J249+M249*O249+R249*T249)/(R249*T249),17)))</f>
        <v>105.704776833688</v>
      </c>
      <c r="W249" s="85">
        <v>0</v>
      </c>
      <c r="X249" s="85">
        <v>0</v>
      </c>
      <c r="Y249" s="85">
        <v>0</v>
      </c>
      <c r="Z249" s="85">
        <f t="shared" si="62"/>
        <v>0</v>
      </c>
      <c r="AA249" s="85">
        <v>0</v>
      </c>
      <c r="AB249" s="223">
        <f t="shared" si="68"/>
        <v>0</v>
      </c>
      <c r="AC249" s="223">
        <f t="shared" si="69"/>
        <v>244035086445843.28</v>
      </c>
      <c r="AD249" s="222">
        <f t="shared" si="70"/>
        <v>255096036354692.5</v>
      </c>
      <c r="AE249" s="221">
        <f t="shared" si="54"/>
        <v>1045.3252442914757</v>
      </c>
      <c r="AF249" s="98">
        <f t="shared" si="64"/>
        <v>-2.4911654292260506E-2</v>
      </c>
      <c r="AG249" s="84">
        <f t="shared" si="55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 ht="13.5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6"/>
        <v>0.28526628701231899</v>
      </c>
      <c r="G250" s="85">
        <f t="shared" si="71"/>
        <v>0.28526628701231899</v>
      </c>
      <c r="H250" s="84">
        <v>210500</v>
      </c>
      <c r="I250" s="84">
        <v>220000</v>
      </c>
      <c r="J250" s="88">
        <v>125456133</v>
      </c>
      <c r="K250" s="84">
        <f t="shared" si="58"/>
        <v>2.36101102140851</v>
      </c>
      <c r="L250" s="84">
        <f t="shared" si="72"/>
        <v>2.36101102140851</v>
      </c>
      <c r="M250" s="85">
        <v>249400</v>
      </c>
      <c r="N250" s="85">
        <v>254200</v>
      </c>
      <c r="O250" s="85">
        <v>15956260</v>
      </c>
      <c r="P250" s="85">
        <f t="shared" si="60"/>
        <v>16.2612941453933</v>
      </c>
      <c r="Q250" s="85">
        <f t="shared" si="73"/>
        <v>16.2612941453933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105.704776833688</v>
      </c>
      <c r="V250" s="84">
        <f t="shared" ref="V250:V313" si="75">IF(B250="Y",ROUND(0.25*(C250*E250+H250*J250+M250*O250+R250*T250)/(R250*T250),17),IF(AB250=0,U250,ROUND(S249*T249*V249/AD249*(C250*E250+H250*J250+M250*O250+R250*T250)/(R250*T250),17)))</f>
        <v>105.704776833688</v>
      </c>
      <c r="W250" s="85">
        <v>0</v>
      </c>
      <c r="X250" s="85">
        <v>0</v>
      </c>
      <c r="Y250" s="85">
        <v>0</v>
      </c>
      <c r="Z250" s="85">
        <f t="shared" si="62"/>
        <v>0</v>
      </c>
      <c r="AA250" s="85">
        <v>0</v>
      </c>
      <c r="AB250" s="223">
        <f t="shared" si="68"/>
        <v>0</v>
      </c>
      <c r="AC250" s="223">
        <f t="shared" si="69"/>
        <v>244035086445843.28</v>
      </c>
      <c r="AD250" s="222">
        <f t="shared" si="70"/>
        <v>259293830467770.94</v>
      </c>
      <c r="AE250" s="221">
        <f t="shared" si="54"/>
        <v>1062.5268449883902</v>
      </c>
      <c r="AF250" s="98">
        <f t="shared" si="64"/>
        <v>1.6455740250082455E-2</v>
      </c>
      <c r="AG250" s="84">
        <f t="shared" si="55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 ht="13.5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6"/>
        <v>0.28526628701231899</v>
      </c>
      <c r="G251" s="85">
        <f t="shared" si="71"/>
        <v>0.28526628701231899</v>
      </c>
      <c r="H251" s="84">
        <v>220000</v>
      </c>
      <c r="I251" s="84">
        <v>216000</v>
      </c>
      <c r="J251" s="88">
        <v>125456133</v>
      </c>
      <c r="K251" s="84">
        <f t="shared" si="58"/>
        <v>2.36101102140851</v>
      </c>
      <c r="L251" s="84">
        <f t="shared" si="72"/>
        <v>2.36101102140851</v>
      </c>
      <c r="M251" s="85">
        <v>254200</v>
      </c>
      <c r="N251" s="85">
        <v>255400</v>
      </c>
      <c r="O251" s="85">
        <v>15956260</v>
      </c>
      <c r="P251" s="85">
        <f t="shared" si="60"/>
        <v>16.2612941453933</v>
      </c>
      <c r="Q251" s="85">
        <f t="shared" si="73"/>
        <v>16.2612941453933</v>
      </c>
      <c r="R251" s="84">
        <v>9810</v>
      </c>
      <c r="S251" s="84">
        <v>9975</v>
      </c>
      <c r="T251" s="84">
        <v>62100000</v>
      </c>
      <c r="U251" s="84">
        <f t="shared" si="74"/>
        <v>105.704776833688</v>
      </c>
      <c r="V251" s="84">
        <f t="shared" si="75"/>
        <v>105.704776833688</v>
      </c>
      <c r="W251" s="85">
        <v>0</v>
      </c>
      <c r="X251" s="85">
        <v>0</v>
      </c>
      <c r="Y251" s="85">
        <v>0</v>
      </c>
      <c r="Z251" s="85">
        <f t="shared" si="62"/>
        <v>0</v>
      </c>
      <c r="AA251" s="85">
        <v>0</v>
      </c>
      <c r="AB251" s="223">
        <f t="shared" si="68"/>
        <v>0</v>
      </c>
      <c r="AC251" s="223">
        <f t="shared" si="69"/>
        <v>244035086445843.28</v>
      </c>
      <c r="AD251" s="222">
        <f t="shared" si="70"/>
        <v>261717355550518.87</v>
      </c>
      <c r="AE251" s="221">
        <f t="shared" si="54"/>
        <v>1072.4578967811651</v>
      </c>
      <c r="AF251" s="98">
        <f t="shared" si="64"/>
        <v>9.3466361246463039E-3</v>
      </c>
      <c r="AG251" s="84">
        <f t="shared" si="55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 ht="13.5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6"/>
        <v>0.28526628701231899</v>
      </c>
      <c r="G252" s="85">
        <f t="shared" si="71"/>
        <v>0.28526628701231899</v>
      </c>
      <c r="H252" s="84">
        <v>216000</v>
      </c>
      <c r="I252" s="84">
        <v>213500</v>
      </c>
      <c r="J252" s="88">
        <v>125456133</v>
      </c>
      <c r="K252" s="84">
        <f t="shared" si="58"/>
        <v>2.36101102140851</v>
      </c>
      <c r="L252" s="84">
        <f t="shared" si="72"/>
        <v>2.36101102140851</v>
      </c>
      <c r="M252" s="85">
        <v>255400</v>
      </c>
      <c r="N252" s="85">
        <v>259800</v>
      </c>
      <c r="O252" s="85">
        <v>15956260</v>
      </c>
      <c r="P252" s="85">
        <f t="shared" si="60"/>
        <v>16.2612941453933</v>
      </c>
      <c r="Q252" s="85">
        <f t="shared" si="73"/>
        <v>16.2612941453933</v>
      </c>
      <c r="R252" s="84">
        <v>9975</v>
      </c>
      <c r="S252" s="84">
        <v>9920</v>
      </c>
      <c r="T252" s="84">
        <v>62100000</v>
      </c>
      <c r="U252" s="84">
        <f t="shared" si="74"/>
        <v>105.704776833688</v>
      </c>
      <c r="V252" s="84">
        <f t="shared" si="75"/>
        <v>105.704776833688</v>
      </c>
      <c r="W252" s="85">
        <v>0</v>
      </c>
      <c r="X252" s="85">
        <v>0</v>
      </c>
      <c r="Y252" s="85">
        <v>0</v>
      </c>
      <c r="Z252" s="85">
        <f t="shared" si="62"/>
        <v>0</v>
      </c>
      <c r="AA252" s="85">
        <v>0</v>
      </c>
      <c r="AB252" s="223">
        <f t="shared" si="68"/>
        <v>0</v>
      </c>
      <c r="AC252" s="223">
        <f t="shared" si="69"/>
        <v>244035086445843.28</v>
      </c>
      <c r="AD252" s="222">
        <f t="shared" si="70"/>
        <v>260650542621161.19</v>
      </c>
      <c r="AE252" s="221">
        <f t="shared" si="54"/>
        <v>1068.0863412606254</v>
      </c>
      <c r="AF252" s="98">
        <f t="shared" si="64"/>
        <v>-4.0762024632018745E-3</v>
      </c>
      <c r="AG252" s="84">
        <f t="shared" si="55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 ht="13.5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6"/>
        <v>0.28526628701231899</v>
      </c>
      <c r="G253" s="85">
        <f t="shared" si="71"/>
        <v>0.28526628701231899</v>
      </c>
      <c r="H253" s="84">
        <v>213500</v>
      </c>
      <c r="I253" s="84">
        <v>214000</v>
      </c>
      <c r="J253" s="88">
        <v>125456133</v>
      </c>
      <c r="K253" s="84">
        <f t="shared" si="58"/>
        <v>2.36101102140851</v>
      </c>
      <c r="L253" s="84">
        <f t="shared" si="72"/>
        <v>2.36101102140851</v>
      </c>
      <c r="M253" s="85">
        <v>259800</v>
      </c>
      <c r="N253" s="85">
        <v>243700</v>
      </c>
      <c r="O253" s="85">
        <v>15956260</v>
      </c>
      <c r="P253" s="85">
        <f t="shared" si="60"/>
        <v>16.2612941453933</v>
      </c>
      <c r="Q253" s="85">
        <f t="shared" si="73"/>
        <v>16.2612941453933</v>
      </c>
      <c r="R253" s="84">
        <v>9920</v>
      </c>
      <c r="S253" s="84">
        <v>10145</v>
      </c>
      <c r="T253" s="84">
        <v>62100000</v>
      </c>
      <c r="U253" s="84">
        <f t="shared" si="74"/>
        <v>105.704776833688</v>
      </c>
      <c r="V253" s="84">
        <f t="shared" si="75"/>
        <v>105.704776833688</v>
      </c>
      <c r="W253" s="85">
        <v>0</v>
      </c>
      <c r="X253" s="85">
        <v>0</v>
      </c>
      <c r="Y253" s="85">
        <v>0</v>
      </c>
      <c r="Z253" s="85">
        <f t="shared" si="62"/>
        <v>0</v>
      </c>
      <c r="AA253" s="85">
        <v>0</v>
      </c>
      <c r="AB253" s="223">
        <f t="shared" si="68"/>
        <v>0</v>
      </c>
      <c r="AC253" s="223">
        <f t="shared" si="69"/>
        <v>244035086445843.28</v>
      </c>
      <c r="AD253" s="222">
        <f t="shared" si="70"/>
        <v>260652612884434.19</v>
      </c>
      <c r="AE253" s="221">
        <f t="shared" si="54"/>
        <v>1068.0948247262743</v>
      </c>
      <c r="AF253" s="98">
        <f t="shared" si="64"/>
        <v>7.9426777790626086E-6</v>
      </c>
      <c r="AG253" s="84">
        <f t="shared" si="55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 ht="13.5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6"/>
        <v>0.28526628701231899</v>
      </c>
      <c r="G254" s="85">
        <f t="shared" si="71"/>
        <v>0.28526628701231899</v>
      </c>
      <c r="H254" s="84">
        <v>214000</v>
      </c>
      <c r="I254" s="84">
        <v>216500</v>
      </c>
      <c r="J254" s="88">
        <v>125456133</v>
      </c>
      <c r="K254" s="84">
        <f t="shared" si="58"/>
        <v>2.36101102140851</v>
      </c>
      <c r="L254" s="84">
        <f t="shared" si="72"/>
        <v>2.36101102140851</v>
      </c>
      <c r="M254" s="85">
        <v>243700</v>
      </c>
      <c r="N254" s="85">
        <v>249300</v>
      </c>
      <c r="O254" s="85">
        <v>15956260</v>
      </c>
      <c r="P254" s="85">
        <f t="shared" si="60"/>
        <v>16.2612941453933</v>
      </c>
      <c r="Q254" s="85">
        <f t="shared" si="73"/>
        <v>16.2612941453933</v>
      </c>
      <c r="R254" s="84">
        <v>10145</v>
      </c>
      <c r="S254" s="84">
        <v>10125</v>
      </c>
      <c r="T254" s="84">
        <v>62100000</v>
      </c>
      <c r="U254" s="84">
        <f t="shared" si="74"/>
        <v>105.704776833688</v>
      </c>
      <c r="V254" s="84">
        <f t="shared" si="75"/>
        <v>105.704776833688</v>
      </c>
      <c r="W254" s="85">
        <v>0</v>
      </c>
      <c r="X254" s="85">
        <v>0</v>
      </c>
      <c r="Y254" s="85">
        <v>0</v>
      </c>
      <c r="Z254" s="85">
        <f t="shared" si="62"/>
        <v>0</v>
      </c>
      <c r="AA254" s="85">
        <v>0</v>
      </c>
      <c r="AB254" s="223">
        <f t="shared" si="68"/>
        <v>0</v>
      </c>
      <c r="AC254" s="223">
        <f t="shared" si="69"/>
        <v>244035086445843.28</v>
      </c>
      <c r="AD254" s="222">
        <f t="shared" si="70"/>
        <v>263055460222853.47</v>
      </c>
      <c r="AE254" s="221">
        <f t="shared" si="54"/>
        <v>1077.9411438495392</v>
      </c>
      <c r="AF254" s="98">
        <f t="shared" si="64"/>
        <v>9.2185814361457185E-3</v>
      </c>
      <c r="AG254" s="84">
        <f t="shared" si="55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 ht="13.5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6"/>
        <v>0.28526628701231899</v>
      </c>
      <c r="G255" s="85">
        <f t="shared" si="71"/>
        <v>0.28526628701231899</v>
      </c>
      <c r="H255" s="84">
        <v>216500</v>
      </c>
      <c r="I255" s="84">
        <v>216500</v>
      </c>
      <c r="J255" s="88">
        <v>125456133</v>
      </c>
      <c r="K255" s="84">
        <f t="shared" si="58"/>
        <v>2.36101102140851</v>
      </c>
      <c r="L255" s="84">
        <f t="shared" si="72"/>
        <v>2.36101102140851</v>
      </c>
      <c r="M255" s="85">
        <v>249300</v>
      </c>
      <c r="N255" s="85">
        <v>248700</v>
      </c>
      <c r="O255" s="85">
        <v>15956260</v>
      </c>
      <c r="P255" s="85">
        <f t="shared" si="60"/>
        <v>16.2612941453933</v>
      </c>
      <c r="Q255" s="85">
        <f t="shared" si="73"/>
        <v>16.2612941453933</v>
      </c>
      <c r="R255" s="84">
        <v>10125</v>
      </c>
      <c r="S255" s="84">
        <v>10240</v>
      </c>
      <c r="T255" s="84">
        <v>62100000</v>
      </c>
      <c r="U255" s="84">
        <f t="shared" si="74"/>
        <v>105.704776833688</v>
      </c>
      <c r="V255" s="84">
        <f t="shared" si="75"/>
        <v>105.704776833688</v>
      </c>
      <c r="W255" s="85">
        <v>0</v>
      </c>
      <c r="X255" s="85">
        <v>0</v>
      </c>
      <c r="Y255" s="85">
        <v>0</v>
      </c>
      <c r="Z255" s="85">
        <f t="shared" si="62"/>
        <v>0</v>
      </c>
      <c r="AA255" s="85">
        <v>0</v>
      </c>
      <c r="AB255" s="223">
        <f t="shared" si="68"/>
        <v>0</v>
      </c>
      <c r="AC255" s="223">
        <f t="shared" si="69"/>
        <v>244035086445843.28</v>
      </c>
      <c r="AD255" s="222">
        <f t="shared" si="70"/>
        <v>264846753615835.62</v>
      </c>
      <c r="AE255" s="221">
        <f t="shared" si="54"/>
        <v>1085.2814547002072</v>
      </c>
      <c r="AF255" s="98">
        <f t="shared" si="64"/>
        <v>6.8095655245649662E-3</v>
      </c>
      <c r="AG255" s="84">
        <f t="shared" si="55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 ht="13.5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6"/>
        <v>0.28526628701231899</v>
      </c>
      <c r="G256" s="85">
        <f t="shared" si="71"/>
        <v>0.28526628701231899</v>
      </c>
      <c r="H256" s="84">
        <v>216500</v>
      </c>
      <c r="I256" s="84">
        <v>211000</v>
      </c>
      <c r="J256" s="88">
        <v>125456133</v>
      </c>
      <c r="K256" s="84">
        <f t="shared" si="58"/>
        <v>2.36101102140851</v>
      </c>
      <c r="L256" s="84">
        <f t="shared" si="72"/>
        <v>2.36101102140851</v>
      </c>
      <c r="M256" s="85">
        <v>248700</v>
      </c>
      <c r="N256" s="85">
        <v>243800</v>
      </c>
      <c r="O256" s="85">
        <v>15956260</v>
      </c>
      <c r="P256" s="85">
        <f t="shared" si="60"/>
        <v>16.2612941453933</v>
      </c>
      <c r="Q256" s="85">
        <f t="shared" si="73"/>
        <v>16.2612941453933</v>
      </c>
      <c r="R256" s="84">
        <v>10240</v>
      </c>
      <c r="S256" s="84">
        <v>10200</v>
      </c>
      <c r="T256" s="84">
        <v>62100000</v>
      </c>
      <c r="U256" s="84">
        <f t="shared" si="74"/>
        <v>105.704776833688</v>
      </c>
      <c r="V256" s="84">
        <f t="shared" si="75"/>
        <v>105.704776833688</v>
      </c>
      <c r="W256" s="85">
        <v>0</v>
      </c>
      <c r="X256" s="85">
        <v>0</v>
      </c>
      <c r="Y256" s="85">
        <v>0</v>
      </c>
      <c r="Z256" s="85">
        <f t="shared" si="62"/>
        <v>0</v>
      </c>
      <c r="AA256" s="85">
        <v>0</v>
      </c>
      <c r="AB256" s="223">
        <f t="shared" si="68"/>
        <v>0</v>
      </c>
      <c r="AC256" s="223">
        <f t="shared" si="69"/>
        <v>244035086445843.28</v>
      </c>
      <c r="AD256" s="222">
        <f t="shared" si="70"/>
        <v>260917324521332.06</v>
      </c>
      <c r="AE256" s="221">
        <f t="shared" si="54"/>
        <v>1069.1795525035509</v>
      </c>
      <c r="AF256" s="98">
        <f t="shared" si="64"/>
        <v>-1.4836614158402065E-2</v>
      </c>
      <c r="AG256" s="84">
        <f t="shared" si="55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 ht="13.5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6"/>
        <v>0.28526628701231899</v>
      </c>
      <c r="G257" s="85">
        <f t="shared" si="71"/>
        <v>0.28526628701231899</v>
      </c>
      <c r="H257" s="84">
        <v>211000</v>
      </c>
      <c r="I257" s="84">
        <v>207500</v>
      </c>
      <c r="J257" s="88">
        <v>125456133</v>
      </c>
      <c r="K257" s="84">
        <f t="shared" si="58"/>
        <v>2.36101102140851</v>
      </c>
      <c r="L257" s="84">
        <f t="shared" si="72"/>
        <v>2.36101102140851</v>
      </c>
      <c r="M257" s="85">
        <v>243800</v>
      </c>
      <c r="N257" s="85">
        <v>247100</v>
      </c>
      <c r="O257" s="85">
        <v>15956260</v>
      </c>
      <c r="P257" s="85">
        <f t="shared" si="60"/>
        <v>16.2612941453933</v>
      </c>
      <c r="Q257" s="85">
        <f t="shared" si="73"/>
        <v>16.2612941453933</v>
      </c>
      <c r="R257" s="84">
        <v>10200</v>
      </c>
      <c r="S257" s="84">
        <v>10295</v>
      </c>
      <c r="T257" s="84">
        <v>62100000</v>
      </c>
      <c r="U257" s="84">
        <f t="shared" si="74"/>
        <v>105.704776833688</v>
      </c>
      <c r="V257" s="84">
        <f t="shared" si="75"/>
        <v>105.704776833688</v>
      </c>
      <c r="W257" s="85">
        <v>0</v>
      </c>
      <c r="X257" s="85">
        <v>0</v>
      </c>
      <c r="Y257" s="85">
        <v>0</v>
      </c>
      <c r="Z257" s="85">
        <f t="shared" si="62"/>
        <v>0</v>
      </c>
      <c r="AA257" s="85">
        <v>0</v>
      </c>
      <c r="AB257" s="223">
        <f t="shared" si="68"/>
        <v>0</v>
      </c>
      <c r="AC257" s="223">
        <f t="shared" si="69"/>
        <v>244035086445843.28</v>
      </c>
      <c r="AD257" s="222">
        <f t="shared" si="70"/>
        <v>263148593988337.53</v>
      </c>
      <c r="AE257" s="221">
        <f t="shared" si="54"/>
        <v>1078.3227847309404</v>
      </c>
      <c r="AF257" s="98">
        <f t="shared" si="64"/>
        <v>8.5516340131833232E-3</v>
      </c>
      <c r="AG257" s="84">
        <f t="shared" si="55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 ht="13.5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6"/>
        <v>0.28526628701231899</v>
      </c>
      <c r="G258" s="85">
        <f t="shared" si="71"/>
        <v>0.28526628701231899</v>
      </c>
      <c r="H258" s="84">
        <v>207500</v>
      </c>
      <c r="I258" s="84">
        <v>202000</v>
      </c>
      <c r="J258" s="88">
        <v>125456133</v>
      </c>
      <c r="K258" s="84">
        <f t="shared" si="58"/>
        <v>2.36101102140851</v>
      </c>
      <c r="L258" s="84">
        <f t="shared" si="72"/>
        <v>2.36101102140851</v>
      </c>
      <c r="M258" s="85">
        <v>247100</v>
      </c>
      <c r="N258" s="85">
        <v>249200</v>
      </c>
      <c r="O258" s="85">
        <v>15956260</v>
      </c>
      <c r="P258" s="85">
        <f t="shared" si="60"/>
        <v>16.2612941453933</v>
      </c>
      <c r="Q258" s="85">
        <f t="shared" si="73"/>
        <v>16.2612941453933</v>
      </c>
      <c r="R258" s="84">
        <v>10295</v>
      </c>
      <c r="S258" s="84">
        <v>10400</v>
      </c>
      <c r="T258" s="84">
        <v>62100000</v>
      </c>
      <c r="U258" s="84">
        <f t="shared" si="74"/>
        <v>105.704776833688</v>
      </c>
      <c r="V258" s="84">
        <f t="shared" si="75"/>
        <v>105.704776833688</v>
      </c>
      <c r="W258" s="85">
        <v>0</v>
      </c>
      <c r="X258" s="85">
        <v>0</v>
      </c>
      <c r="Y258" s="85">
        <v>0</v>
      </c>
      <c r="Z258" s="85">
        <f t="shared" si="62"/>
        <v>0</v>
      </c>
      <c r="AA258" s="85">
        <v>0</v>
      </c>
      <c r="AB258" s="223">
        <f t="shared" si="68"/>
        <v>0</v>
      </c>
      <c r="AC258" s="223">
        <f t="shared" si="69"/>
        <v>244035086445843.28</v>
      </c>
      <c r="AD258" s="222">
        <f t="shared" si="70"/>
        <v>263349651779923.06</v>
      </c>
      <c r="AE258" s="221">
        <f t="shared" si="54"/>
        <v>1079.1466736008313</v>
      </c>
      <c r="AF258" s="98">
        <f t="shared" si="64"/>
        <v>7.640466116056832E-4</v>
      </c>
      <c r="AG258" s="84">
        <f t="shared" si="55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 ht="13.5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6"/>
        <v>0.28526628701231899</v>
      </c>
      <c r="G259" s="85">
        <f t="shared" si="71"/>
        <v>0.28526628701231899</v>
      </c>
      <c r="H259" s="84">
        <v>202000</v>
      </c>
      <c r="I259" s="84">
        <v>195500</v>
      </c>
      <c r="J259" s="88">
        <v>125456133</v>
      </c>
      <c r="K259" s="84">
        <f t="shared" si="58"/>
        <v>2.36101102140851</v>
      </c>
      <c r="L259" s="84">
        <f t="shared" si="72"/>
        <v>2.36101102140851</v>
      </c>
      <c r="M259" s="85">
        <v>249200</v>
      </c>
      <c r="N259" s="85">
        <v>255100</v>
      </c>
      <c r="O259" s="85">
        <v>15956260</v>
      </c>
      <c r="P259" s="85">
        <f t="shared" si="60"/>
        <v>16.2612941453933</v>
      </c>
      <c r="Q259" s="85">
        <f t="shared" si="73"/>
        <v>16.2612941453933</v>
      </c>
      <c r="R259" s="84">
        <v>10400</v>
      </c>
      <c r="S259" s="84">
        <v>10410</v>
      </c>
      <c r="T259" s="84">
        <v>62100000</v>
      </c>
      <c r="U259" s="84">
        <f t="shared" si="74"/>
        <v>105.704776833688</v>
      </c>
      <c r="V259" s="84">
        <f t="shared" si="75"/>
        <v>105.704776833688</v>
      </c>
      <c r="W259" s="85">
        <v>0</v>
      </c>
      <c r="X259" s="85">
        <v>0</v>
      </c>
      <c r="Y259" s="85">
        <v>0</v>
      </c>
      <c r="Z259" s="85">
        <f t="shared" si="62"/>
        <v>0</v>
      </c>
      <c r="AA259" s="85">
        <v>0</v>
      </c>
      <c r="AB259" s="223">
        <f t="shared" si="68"/>
        <v>0</v>
      </c>
      <c r="AC259" s="223">
        <f t="shared" si="69"/>
        <v>244035086445843.28</v>
      </c>
      <c r="AD259" s="222">
        <f t="shared" si="70"/>
        <v>263872331445025.81</v>
      </c>
      <c r="AE259" s="221">
        <f t="shared" si="54"/>
        <v>1081.2884953884893</v>
      </c>
      <c r="AF259" s="98">
        <f t="shared" si="64"/>
        <v>1.9847364960236076E-3</v>
      </c>
      <c r="AG259" s="84">
        <f t="shared" si="55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 ht="13.5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6"/>
        <v>0.28526628701231899</v>
      </c>
      <c r="G260" s="85">
        <f t="shared" si="71"/>
        <v>0.28526628701231899</v>
      </c>
      <c r="H260" s="84">
        <v>195500</v>
      </c>
      <c r="I260" s="84">
        <v>201000</v>
      </c>
      <c r="J260" s="88">
        <v>125456133</v>
      </c>
      <c r="K260" s="84">
        <f t="shared" si="58"/>
        <v>2.36101102140851</v>
      </c>
      <c r="L260" s="84">
        <f t="shared" si="72"/>
        <v>2.36101102140851</v>
      </c>
      <c r="M260" s="85">
        <v>255100</v>
      </c>
      <c r="N260" s="85">
        <v>261000</v>
      </c>
      <c r="O260" s="85">
        <v>15956260</v>
      </c>
      <c r="P260" s="85">
        <f t="shared" si="60"/>
        <v>16.2612941453933</v>
      </c>
      <c r="Q260" s="85">
        <f t="shared" si="73"/>
        <v>16.2612941453933</v>
      </c>
      <c r="R260" s="84">
        <v>10410</v>
      </c>
      <c r="S260" s="84">
        <v>10470</v>
      </c>
      <c r="T260" s="84">
        <v>62100000</v>
      </c>
      <c r="U260" s="84">
        <f t="shared" si="74"/>
        <v>105.704776833688</v>
      </c>
      <c r="V260" s="84">
        <f t="shared" si="75"/>
        <v>105.704776833688</v>
      </c>
      <c r="W260" s="85">
        <v>0</v>
      </c>
      <c r="X260" s="85">
        <v>0</v>
      </c>
      <c r="Y260" s="85">
        <v>0</v>
      </c>
      <c r="Z260" s="85">
        <f t="shared" si="62"/>
        <v>0</v>
      </c>
      <c r="AA260" s="85">
        <v>0</v>
      </c>
      <c r="AB260" s="223">
        <f t="shared" si="68"/>
        <v>0</v>
      </c>
      <c r="AC260" s="223">
        <f t="shared" si="69"/>
        <v>244035086445843.28</v>
      </c>
      <c r="AD260" s="222">
        <f t="shared" si="70"/>
        <v>268022217539446.22</v>
      </c>
      <c r="AE260" s="221">
        <f t="shared" ref="AE260:AE323" si="76">AD260/AC260*1000</f>
        <v>1098.2937799762913</v>
      </c>
      <c r="AF260" s="98">
        <f t="shared" si="64"/>
        <v>1.5726870914031348E-2</v>
      </c>
      <c r="AG260" s="84">
        <f t="shared" ref="AG260:AG323" si="77">(D260-C260)/C260</f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 ht="13.5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8">G260</f>
        <v>0.28526628701231899</v>
      </c>
      <c r="G261" s="85">
        <f t="shared" si="71"/>
        <v>0.28526628701231899</v>
      </c>
      <c r="H261" s="84">
        <v>201000</v>
      </c>
      <c r="I261" s="84">
        <v>198000</v>
      </c>
      <c r="J261" s="88">
        <v>125456133</v>
      </c>
      <c r="K261" s="84">
        <f t="shared" ref="K261:K324" si="79">L260</f>
        <v>2.36101102140851</v>
      </c>
      <c r="L261" s="84">
        <f t="shared" si="72"/>
        <v>2.36101102140851</v>
      </c>
      <c r="M261" s="85">
        <v>261000</v>
      </c>
      <c r="N261" s="85">
        <v>257000</v>
      </c>
      <c r="O261" s="85">
        <v>15956260</v>
      </c>
      <c r="P261" s="85">
        <f t="shared" ref="P261:P324" si="80">Q260</f>
        <v>16.2612941453933</v>
      </c>
      <c r="Q261" s="85">
        <f t="shared" si="73"/>
        <v>16.2612941453933</v>
      </c>
      <c r="R261" s="84">
        <v>10470</v>
      </c>
      <c r="S261" s="84">
        <v>10505</v>
      </c>
      <c r="T261" s="84">
        <v>62100000</v>
      </c>
      <c r="U261" s="84">
        <f t="shared" si="74"/>
        <v>105.704776833688</v>
      </c>
      <c r="V261" s="84">
        <f t="shared" si="75"/>
        <v>105.704776833688</v>
      </c>
      <c r="W261" s="85">
        <v>0</v>
      </c>
      <c r="X261" s="85">
        <v>0</v>
      </c>
      <c r="Y261" s="85">
        <v>0</v>
      </c>
      <c r="Z261" s="85">
        <f t="shared" ref="Z261:Z324" si="81">AA260</f>
        <v>0</v>
      </c>
      <c r="AA261" s="85">
        <v>0</v>
      </c>
      <c r="AB261" s="223">
        <f t="shared" si="68"/>
        <v>0</v>
      </c>
      <c r="AC261" s="223">
        <f t="shared" si="69"/>
        <v>244035086445843.28</v>
      </c>
      <c r="AD261" s="222">
        <f t="shared" si="70"/>
        <v>267091819150503.12</v>
      </c>
      <c r="AE261" s="221">
        <f t="shared" si="76"/>
        <v>1094.4812200592173</v>
      </c>
      <c r="AF261" s="98">
        <f t="shared" ref="AF261:AF324" si="82">(AE261-AE260)/AE260</f>
        <v>-3.4713480004924017E-3</v>
      </c>
      <c r="AG261" s="84">
        <f t="shared" si="77"/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 ht="13.5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8"/>
        <v>0.28526628701231899</v>
      </c>
      <c r="G262" s="85">
        <f t="shared" si="71"/>
        <v>0.28526628701231899</v>
      </c>
      <c r="H262" s="84">
        <v>198000</v>
      </c>
      <c r="I262" s="84">
        <v>200000</v>
      </c>
      <c r="J262" s="88">
        <v>125456133</v>
      </c>
      <c r="K262" s="84">
        <f t="shared" si="79"/>
        <v>2.36101102140851</v>
      </c>
      <c r="L262" s="84">
        <f t="shared" si="72"/>
        <v>2.36101102140851</v>
      </c>
      <c r="M262" s="85">
        <v>257000</v>
      </c>
      <c r="N262" s="85">
        <v>257100</v>
      </c>
      <c r="O262" s="85">
        <v>15956260</v>
      </c>
      <c r="P262" s="85">
        <f t="shared" si="80"/>
        <v>16.2612941453933</v>
      </c>
      <c r="Q262" s="85">
        <f t="shared" si="73"/>
        <v>16.2612941453933</v>
      </c>
      <c r="R262" s="84">
        <v>10505</v>
      </c>
      <c r="S262" s="84">
        <v>10450</v>
      </c>
      <c r="T262" s="84">
        <v>62100000</v>
      </c>
      <c r="U262" s="84">
        <f t="shared" si="74"/>
        <v>105.704776833688</v>
      </c>
      <c r="V262" s="84">
        <f t="shared" si="75"/>
        <v>105.704776833688</v>
      </c>
      <c r="W262" s="85">
        <v>0</v>
      </c>
      <c r="X262" s="85">
        <v>0</v>
      </c>
      <c r="Y262" s="85">
        <v>0</v>
      </c>
      <c r="Z262" s="85">
        <f t="shared" si="81"/>
        <v>0</v>
      </c>
      <c r="AA262" s="85">
        <v>0</v>
      </c>
      <c r="AB262" s="223">
        <f t="shared" si="68"/>
        <v>0</v>
      </c>
      <c r="AC262" s="223">
        <f t="shared" si="69"/>
        <v>244035086445843.28</v>
      </c>
      <c r="AD262" s="222">
        <f t="shared" si="70"/>
        <v>266327351433006.62</v>
      </c>
      <c r="AE262" s="221">
        <f t="shared" si="76"/>
        <v>1091.3486061034525</v>
      </c>
      <c r="AF262" s="98">
        <f t="shared" si="82"/>
        <v>-2.8621906875618119E-3</v>
      </c>
      <c r="AG262" s="84">
        <f t="shared" si="77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 ht="13.5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8"/>
        <v>0.28526628701231899</v>
      </c>
      <c r="G263" s="85">
        <f t="shared" si="71"/>
        <v>0.28526628701231899</v>
      </c>
      <c r="H263" s="84">
        <v>200000</v>
      </c>
      <c r="I263" s="84">
        <v>200000</v>
      </c>
      <c r="J263" s="88">
        <v>125456133</v>
      </c>
      <c r="K263" s="84">
        <f t="shared" si="79"/>
        <v>2.36101102140851</v>
      </c>
      <c r="L263" s="84">
        <f t="shared" si="72"/>
        <v>2.36101102140851</v>
      </c>
      <c r="M263" s="85">
        <v>257100</v>
      </c>
      <c r="N263" s="85">
        <v>251900</v>
      </c>
      <c r="O263" s="85">
        <v>15956260</v>
      </c>
      <c r="P263" s="85">
        <f t="shared" si="80"/>
        <v>16.2612941453933</v>
      </c>
      <c r="Q263" s="85">
        <f t="shared" si="73"/>
        <v>16.2612941453933</v>
      </c>
      <c r="R263" s="84">
        <v>10450</v>
      </c>
      <c r="S263" s="84">
        <v>10485</v>
      </c>
      <c r="T263" s="84">
        <v>62100000</v>
      </c>
      <c r="U263" s="84">
        <f t="shared" si="74"/>
        <v>105.704776833688</v>
      </c>
      <c r="V263" s="84">
        <f t="shared" si="75"/>
        <v>105.704776833688</v>
      </c>
      <c r="W263" s="85">
        <v>0</v>
      </c>
      <c r="X263" s="85">
        <v>0</v>
      </c>
      <c r="Y263" s="85">
        <v>0</v>
      </c>
      <c r="Z263" s="85">
        <f t="shared" si="81"/>
        <v>0</v>
      </c>
      <c r="AA263" s="85">
        <v>0</v>
      </c>
      <c r="AB263" s="223">
        <f t="shared" si="68"/>
        <v>0</v>
      </c>
      <c r="AC263" s="223">
        <f t="shared" si="69"/>
        <v>244035086445843.28</v>
      </c>
      <c r="AD263" s="222">
        <f t="shared" si="70"/>
        <v>264952413036042.31</v>
      </c>
      <c r="AE263" s="221">
        <f t="shared" si="76"/>
        <v>1085.7144228514085</v>
      </c>
      <c r="AF263" s="98">
        <f t="shared" si="82"/>
        <v>-5.1625880314818346E-3</v>
      </c>
      <c r="AG263" s="84">
        <f t="shared" si="77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 ht="13.5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8"/>
        <v>0.28526628701231899</v>
      </c>
      <c r="G264" s="85">
        <f t="shared" si="71"/>
        <v>0.28526628701231899</v>
      </c>
      <c r="H264" s="84">
        <v>200000</v>
      </c>
      <c r="I264" s="84">
        <v>208000</v>
      </c>
      <c r="J264" s="88">
        <v>125456133</v>
      </c>
      <c r="K264" s="84">
        <f t="shared" si="79"/>
        <v>2.36101102140851</v>
      </c>
      <c r="L264" s="84">
        <f t="shared" si="72"/>
        <v>2.36101102140851</v>
      </c>
      <c r="M264" s="85">
        <v>251900</v>
      </c>
      <c r="N264" s="85">
        <v>261700</v>
      </c>
      <c r="O264" s="85">
        <v>15956260</v>
      </c>
      <c r="P264" s="85">
        <f t="shared" si="80"/>
        <v>16.2612941453933</v>
      </c>
      <c r="Q264" s="85">
        <f t="shared" si="73"/>
        <v>16.2612941453933</v>
      </c>
      <c r="R264" s="84">
        <v>10485</v>
      </c>
      <c r="S264" s="84">
        <v>10605</v>
      </c>
      <c r="T264" s="84">
        <v>62100000</v>
      </c>
      <c r="U264" s="84">
        <f t="shared" si="74"/>
        <v>105.704776833688</v>
      </c>
      <c r="V264" s="84">
        <f t="shared" si="75"/>
        <v>105.704776833688</v>
      </c>
      <c r="W264" s="85">
        <v>0</v>
      </c>
      <c r="X264" s="85">
        <v>0</v>
      </c>
      <c r="Y264" s="85">
        <v>0</v>
      </c>
      <c r="Z264" s="85">
        <f t="shared" si="81"/>
        <v>0</v>
      </c>
      <c r="AA264" s="85">
        <v>0</v>
      </c>
      <c r="AB264" s="223">
        <f t="shared" si="68"/>
        <v>0</v>
      </c>
      <c r="AC264" s="223">
        <f t="shared" si="69"/>
        <v>244035086445843.28</v>
      </c>
      <c r="AD264" s="222">
        <f t="shared" si="70"/>
        <v>272440678607901.81</v>
      </c>
      <c r="AE264" s="221">
        <f t="shared" si="76"/>
        <v>1116.3996234138338</v>
      </c>
      <c r="AF264" s="98">
        <f t="shared" si="82"/>
        <v>2.826268115867599E-2</v>
      </c>
      <c r="AG264" s="84">
        <f t="shared" si="77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 ht="13.5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8"/>
        <v>0.28526628701231899</v>
      </c>
      <c r="G265" s="85">
        <f t="shared" si="71"/>
        <v>0.28526628701231899</v>
      </c>
      <c r="H265" s="84">
        <v>208000</v>
      </c>
      <c r="I265" s="84">
        <v>208500</v>
      </c>
      <c r="J265" s="88">
        <v>125456133</v>
      </c>
      <c r="K265" s="84">
        <f t="shared" si="79"/>
        <v>2.36101102140851</v>
      </c>
      <c r="L265" s="84">
        <f t="shared" si="72"/>
        <v>2.36101102140851</v>
      </c>
      <c r="M265" s="85">
        <v>261700</v>
      </c>
      <c r="N265" s="85">
        <v>260300</v>
      </c>
      <c r="O265" s="85">
        <v>15956260</v>
      </c>
      <c r="P265" s="85">
        <f t="shared" si="80"/>
        <v>16.2612941453933</v>
      </c>
      <c r="Q265" s="85">
        <f t="shared" si="73"/>
        <v>16.2612941453933</v>
      </c>
      <c r="R265" s="84">
        <v>10605</v>
      </c>
      <c r="S265" s="84">
        <v>10820</v>
      </c>
      <c r="T265" s="84">
        <v>62100000</v>
      </c>
      <c r="U265" s="84">
        <f t="shared" si="74"/>
        <v>105.704776833688</v>
      </c>
      <c r="V265" s="84">
        <f t="shared" si="75"/>
        <v>105.704776833688</v>
      </c>
      <c r="W265" s="85">
        <v>0</v>
      </c>
      <c r="X265" s="85">
        <v>0</v>
      </c>
      <c r="Y265" s="85">
        <v>0</v>
      </c>
      <c r="Z265" s="85">
        <f t="shared" si="81"/>
        <v>0</v>
      </c>
      <c r="AA265" s="85">
        <v>0</v>
      </c>
      <c r="AB265" s="223">
        <f t="shared" si="68"/>
        <v>0</v>
      </c>
      <c r="AC265" s="223">
        <f t="shared" si="69"/>
        <v>244035086445843.28</v>
      </c>
      <c r="AD265" s="222">
        <f t="shared" si="70"/>
        <v>276531902473832.5</v>
      </c>
      <c r="AE265" s="221">
        <f t="shared" si="76"/>
        <v>1133.1645235989497</v>
      </c>
      <c r="AF265" s="98">
        <f t="shared" si="82"/>
        <v>1.5016934647335898E-2</v>
      </c>
      <c r="AG265" s="84">
        <f t="shared" si="77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 ht="13.5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8"/>
        <v>0.28526628701231899</v>
      </c>
      <c r="G266" s="85">
        <f t="shared" si="71"/>
        <v>0.28526628701231899</v>
      </c>
      <c r="H266" s="84">
        <v>208500</v>
      </c>
      <c r="I266" s="84">
        <v>211000</v>
      </c>
      <c r="J266" s="88">
        <v>125456133</v>
      </c>
      <c r="K266" s="84">
        <f t="shared" si="79"/>
        <v>2.36101102140851</v>
      </c>
      <c r="L266" s="84">
        <f t="shared" si="72"/>
        <v>2.36101102140851</v>
      </c>
      <c r="M266" s="85">
        <v>260300</v>
      </c>
      <c r="N266" s="85">
        <v>262700</v>
      </c>
      <c r="O266" s="85">
        <v>15956260</v>
      </c>
      <c r="P266" s="85">
        <f t="shared" si="80"/>
        <v>16.2612941453933</v>
      </c>
      <c r="Q266" s="85">
        <f t="shared" si="73"/>
        <v>16.2612941453933</v>
      </c>
      <c r="R266" s="84">
        <v>10820</v>
      </c>
      <c r="S266" s="84">
        <v>10875</v>
      </c>
      <c r="T266" s="84">
        <v>62100000</v>
      </c>
      <c r="U266" s="84">
        <f t="shared" si="74"/>
        <v>105.704776833688</v>
      </c>
      <c r="V266" s="84">
        <f t="shared" si="75"/>
        <v>105.704776833688</v>
      </c>
      <c r="W266" s="85">
        <v>0</v>
      </c>
      <c r="X266" s="85">
        <v>0</v>
      </c>
      <c r="Y266" s="85">
        <v>0</v>
      </c>
      <c r="Z266" s="85">
        <f t="shared" si="81"/>
        <v>0</v>
      </c>
      <c r="AA266" s="85">
        <v>0</v>
      </c>
      <c r="AB266" s="223">
        <f t="shared" si="68"/>
        <v>0</v>
      </c>
      <c r="AC266" s="223">
        <f t="shared" si="69"/>
        <v>244035086445843.28</v>
      </c>
      <c r="AD266" s="222">
        <f t="shared" si="70"/>
        <v>278767065381160.37</v>
      </c>
      <c r="AE266" s="221">
        <f t="shared" si="76"/>
        <v>1142.3237102547748</v>
      </c>
      <c r="AF266" s="98">
        <f t="shared" si="82"/>
        <v>8.0828392215592775E-3</v>
      </c>
      <c r="AG266" s="84">
        <f t="shared" si="77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 ht="13.5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8"/>
        <v>0.28526628701231899</v>
      </c>
      <c r="G267" s="85">
        <f t="shared" si="71"/>
        <v>0.28526628701231899</v>
      </c>
      <c r="H267" s="84">
        <v>211000</v>
      </c>
      <c r="I267" s="84">
        <v>210500</v>
      </c>
      <c r="J267" s="88">
        <v>125456133</v>
      </c>
      <c r="K267" s="84">
        <f t="shared" si="79"/>
        <v>2.36101102140851</v>
      </c>
      <c r="L267" s="84">
        <f t="shared" si="72"/>
        <v>2.36101102140851</v>
      </c>
      <c r="M267" s="85">
        <v>262700</v>
      </c>
      <c r="N267" s="85">
        <v>269900</v>
      </c>
      <c r="O267" s="85">
        <v>15956260</v>
      </c>
      <c r="P267" s="85">
        <f t="shared" si="80"/>
        <v>16.2612941453933</v>
      </c>
      <c r="Q267" s="85">
        <f t="shared" si="73"/>
        <v>16.2612941453933</v>
      </c>
      <c r="R267" s="84">
        <v>10875</v>
      </c>
      <c r="S267" s="84">
        <v>10875</v>
      </c>
      <c r="T267" s="84">
        <v>62100000</v>
      </c>
      <c r="U267" s="84">
        <f t="shared" si="74"/>
        <v>105.704776833688</v>
      </c>
      <c r="V267" s="84">
        <f t="shared" si="75"/>
        <v>105.704776833688</v>
      </c>
      <c r="W267" s="85">
        <v>0</v>
      </c>
      <c r="X267" s="85">
        <v>0</v>
      </c>
      <c r="Y267" s="85">
        <v>0</v>
      </c>
      <c r="Z267" s="85">
        <f t="shared" si="81"/>
        <v>0</v>
      </c>
      <c r="AA267" s="85">
        <v>0</v>
      </c>
      <c r="AB267" s="223">
        <f t="shared" si="68"/>
        <v>0</v>
      </c>
      <c r="AC267" s="223">
        <f t="shared" si="69"/>
        <v>244035086445843.28</v>
      </c>
      <c r="AD267" s="222">
        <f t="shared" si="70"/>
        <v>281253483639548.19</v>
      </c>
      <c r="AE267" s="221">
        <f t="shared" si="76"/>
        <v>1152.5124839044997</v>
      </c>
      <c r="AF267" s="98">
        <f t="shared" si="82"/>
        <v>8.9193400769493648E-3</v>
      </c>
      <c r="AG267" s="84">
        <f t="shared" si="77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 ht="13.5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8"/>
        <v>0.28526628701231899</v>
      </c>
      <c r="G268" s="85">
        <f t="shared" si="71"/>
        <v>0.28526628701231899</v>
      </c>
      <c r="H268" s="84">
        <v>210500</v>
      </c>
      <c r="I268" s="84">
        <v>215000</v>
      </c>
      <c r="J268" s="88">
        <v>125456133</v>
      </c>
      <c r="K268" s="84">
        <f t="shared" si="79"/>
        <v>2.36101102140851</v>
      </c>
      <c r="L268" s="84">
        <f t="shared" si="72"/>
        <v>2.36101102140851</v>
      </c>
      <c r="M268" s="85">
        <v>269900</v>
      </c>
      <c r="N268" s="85">
        <v>273500</v>
      </c>
      <c r="O268" s="85">
        <v>15956260</v>
      </c>
      <c r="P268" s="85">
        <f t="shared" si="80"/>
        <v>16.2612941453933</v>
      </c>
      <c r="Q268" s="85">
        <f t="shared" si="73"/>
        <v>16.2612941453933</v>
      </c>
      <c r="R268" s="84">
        <v>10875</v>
      </c>
      <c r="S268" s="84">
        <v>11020</v>
      </c>
      <c r="T268" s="84">
        <v>62100000</v>
      </c>
      <c r="U268" s="84">
        <f t="shared" si="74"/>
        <v>105.704776833688</v>
      </c>
      <c r="V268" s="84">
        <f t="shared" si="75"/>
        <v>105.704776833688</v>
      </c>
      <c r="W268" s="85">
        <v>0</v>
      </c>
      <c r="X268" s="85">
        <v>0</v>
      </c>
      <c r="Y268" s="85">
        <v>0</v>
      </c>
      <c r="Z268" s="85">
        <f t="shared" si="81"/>
        <v>0</v>
      </c>
      <c r="AA268" s="85">
        <v>0</v>
      </c>
      <c r="AB268" s="223">
        <f t="shared" si="68"/>
        <v>0</v>
      </c>
      <c r="AC268" s="223">
        <f t="shared" si="69"/>
        <v>244035086445843.28</v>
      </c>
      <c r="AD268" s="222">
        <f t="shared" si="70"/>
        <v>286004987116202.25</v>
      </c>
      <c r="AE268" s="221">
        <f t="shared" si="76"/>
        <v>1171.983059000301</v>
      </c>
      <c r="AF268" s="98">
        <f t="shared" si="82"/>
        <v>1.689402532963331E-2</v>
      </c>
      <c r="AG268" s="84">
        <f t="shared" si="77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 ht="13.5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8"/>
        <v>0.28526628701231899</v>
      </c>
      <c r="G269" s="85">
        <f t="shared" si="71"/>
        <v>0.28526628701231899</v>
      </c>
      <c r="H269" s="84">
        <v>215000</v>
      </c>
      <c r="I269" s="84">
        <v>219000</v>
      </c>
      <c r="J269" s="88">
        <v>125456133</v>
      </c>
      <c r="K269" s="84">
        <f t="shared" si="79"/>
        <v>2.36101102140851</v>
      </c>
      <c r="L269" s="84">
        <f t="shared" si="72"/>
        <v>2.36101102140851</v>
      </c>
      <c r="M269" s="85">
        <v>273500</v>
      </c>
      <c r="N269" s="85">
        <v>276000</v>
      </c>
      <c r="O269" s="85">
        <v>15956260</v>
      </c>
      <c r="P269" s="85">
        <f t="shared" si="80"/>
        <v>16.2612941453933</v>
      </c>
      <c r="Q269" s="85">
        <f t="shared" si="73"/>
        <v>16.2612941453933</v>
      </c>
      <c r="R269" s="84">
        <v>11020</v>
      </c>
      <c r="S269" s="84">
        <v>11045</v>
      </c>
      <c r="T269" s="84">
        <v>62100000</v>
      </c>
      <c r="U269" s="84">
        <f t="shared" si="74"/>
        <v>105.704776833688</v>
      </c>
      <c r="V269" s="84">
        <f t="shared" si="75"/>
        <v>105.704776833688</v>
      </c>
      <c r="W269" s="85">
        <v>0</v>
      </c>
      <c r="X269" s="85">
        <v>0</v>
      </c>
      <c r="Y269" s="85">
        <v>0</v>
      </c>
      <c r="Z269" s="85">
        <f t="shared" si="81"/>
        <v>0</v>
      </c>
      <c r="AA269" s="85">
        <v>0</v>
      </c>
      <c r="AB269" s="223">
        <f t="shared" si="68"/>
        <v>0</v>
      </c>
      <c r="AC269" s="223">
        <f t="shared" si="69"/>
        <v>244035086445843.28</v>
      </c>
      <c r="AD269" s="222">
        <f t="shared" si="70"/>
        <v>287576836200825.31</v>
      </c>
      <c r="AE269" s="221">
        <f t="shared" si="76"/>
        <v>1178.4241372383349</v>
      </c>
      <c r="AF269" s="98">
        <f t="shared" si="82"/>
        <v>5.4958799861221114E-3</v>
      </c>
      <c r="AG269" s="84">
        <f t="shared" si="77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 ht="13.5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8"/>
        <v>0.28526628701231899</v>
      </c>
      <c r="G270" s="85">
        <f t="shared" si="71"/>
        <v>0.28526628701231899</v>
      </c>
      <c r="H270" s="84">
        <v>219000</v>
      </c>
      <c r="I270" s="84">
        <v>214500</v>
      </c>
      <c r="J270" s="88">
        <v>125456133</v>
      </c>
      <c r="K270" s="84">
        <f t="shared" si="79"/>
        <v>2.36101102140851</v>
      </c>
      <c r="L270" s="84">
        <f t="shared" si="72"/>
        <v>2.36101102140851</v>
      </c>
      <c r="M270" s="85">
        <v>276000</v>
      </c>
      <c r="N270" s="85">
        <v>278200</v>
      </c>
      <c r="O270" s="85">
        <v>15956260</v>
      </c>
      <c r="P270" s="85">
        <f t="shared" si="80"/>
        <v>16.2612941453933</v>
      </c>
      <c r="Q270" s="85">
        <f t="shared" si="73"/>
        <v>16.2612941453933</v>
      </c>
      <c r="R270" s="84">
        <v>11045</v>
      </c>
      <c r="S270" s="84">
        <v>11030</v>
      </c>
      <c r="T270" s="84">
        <v>62100000</v>
      </c>
      <c r="U270" s="84">
        <f t="shared" si="74"/>
        <v>105.704776833688</v>
      </c>
      <c r="V270" s="84">
        <f t="shared" si="75"/>
        <v>105.704776833688</v>
      </c>
      <c r="W270" s="85">
        <v>0</v>
      </c>
      <c r="X270" s="85">
        <v>0</v>
      </c>
      <c r="Y270" s="85">
        <v>0</v>
      </c>
      <c r="Z270" s="85">
        <f t="shared" si="81"/>
        <v>0</v>
      </c>
      <c r="AA270" s="85">
        <v>0</v>
      </c>
      <c r="AB270" s="223">
        <f t="shared" si="68"/>
        <v>0</v>
      </c>
      <c r="AC270" s="223">
        <f t="shared" si="69"/>
        <v>244035086445843.28</v>
      </c>
      <c r="AD270" s="222">
        <f t="shared" si="70"/>
        <v>287056885596548.19</v>
      </c>
      <c r="AE270" s="221">
        <f t="shared" si="76"/>
        <v>1176.2934985181009</v>
      </c>
      <c r="AF270" s="98">
        <f t="shared" si="82"/>
        <v>-1.8080406306231552E-3</v>
      </c>
      <c r="AG270" s="84">
        <f t="shared" si="77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 ht="13.5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8"/>
        <v>0.28526628701231899</v>
      </c>
      <c r="G271" s="85">
        <f t="shared" si="71"/>
        <v>0.28526628701231899</v>
      </c>
      <c r="H271" s="84">
        <v>214500</v>
      </c>
      <c r="I271" s="84">
        <v>214000</v>
      </c>
      <c r="J271" s="88">
        <v>125456133</v>
      </c>
      <c r="K271" s="84">
        <f t="shared" si="79"/>
        <v>2.36101102140851</v>
      </c>
      <c r="L271" s="84">
        <f t="shared" si="72"/>
        <v>2.36101102140851</v>
      </c>
      <c r="M271" s="85">
        <v>278200</v>
      </c>
      <c r="N271" s="85">
        <v>288100</v>
      </c>
      <c r="O271" s="85">
        <v>15956260</v>
      </c>
      <c r="P271" s="85">
        <f t="shared" si="80"/>
        <v>16.2612941453933</v>
      </c>
      <c r="Q271" s="85">
        <f t="shared" si="73"/>
        <v>16.2612941453933</v>
      </c>
      <c r="R271" s="84">
        <v>11030</v>
      </c>
      <c r="S271" s="84">
        <v>11020</v>
      </c>
      <c r="T271" s="84">
        <v>62100000</v>
      </c>
      <c r="U271" s="84">
        <f t="shared" si="74"/>
        <v>105.704776833688</v>
      </c>
      <c r="V271" s="84">
        <f t="shared" si="75"/>
        <v>105.704776833688</v>
      </c>
      <c r="W271" s="85">
        <v>0</v>
      </c>
      <c r="X271" s="85">
        <v>0</v>
      </c>
      <c r="Y271" s="85">
        <v>0</v>
      </c>
      <c r="Z271" s="85">
        <f t="shared" si="81"/>
        <v>0</v>
      </c>
      <c r="AA271" s="85">
        <v>0</v>
      </c>
      <c r="AB271" s="223">
        <f t="shared" si="68"/>
        <v>0</v>
      </c>
      <c r="AC271" s="223">
        <f t="shared" si="69"/>
        <v>244035086445843.28</v>
      </c>
      <c r="AD271" s="222">
        <f t="shared" si="70"/>
        <v>289156442047901.5</v>
      </c>
      <c r="AE271" s="221">
        <f t="shared" si="76"/>
        <v>1184.8970009157747</v>
      </c>
      <c r="AF271" s="98">
        <f t="shared" si="82"/>
        <v>7.3140779988263901E-3</v>
      </c>
      <c r="AG271" s="84">
        <f t="shared" si="77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 ht="13.5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8"/>
        <v>0.28526628701231899</v>
      </c>
      <c r="G272" s="85">
        <f t="shared" si="71"/>
        <v>0.28526628701231899</v>
      </c>
      <c r="H272" s="84">
        <v>214000</v>
      </c>
      <c r="I272" s="84">
        <v>215000</v>
      </c>
      <c r="J272" s="88">
        <v>125456133</v>
      </c>
      <c r="K272" s="84">
        <f t="shared" si="79"/>
        <v>2.36101102140851</v>
      </c>
      <c r="L272" s="84">
        <f t="shared" si="72"/>
        <v>2.36101102140851</v>
      </c>
      <c r="M272" s="85">
        <v>288100</v>
      </c>
      <c r="N272" s="85">
        <v>289200</v>
      </c>
      <c r="O272" s="85">
        <v>15956260</v>
      </c>
      <c r="P272" s="85">
        <f t="shared" si="80"/>
        <v>16.2612941453933</v>
      </c>
      <c r="Q272" s="85">
        <f t="shared" si="73"/>
        <v>16.2612941453933</v>
      </c>
      <c r="R272" s="84">
        <v>11020</v>
      </c>
      <c r="S272" s="84">
        <v>10845</v>
      </c>
      <c r="T272" s="84">
        <v>62100000</v>
      </c>
      <c r="U272" s="84">
        <f t="shared" si="74"/>
        <v>105.704776833688</v>
      </c>
      <c r="V272" s="84">
        <f t="shared" si="75"/>
        <v>105.704776833688</v>
      </c>
      <c r="W272" s="85">
        <v>0</v>
      </c>
      <c r="X272" s="85">
        <v>0</v>
      </c>
      <c r="Y272" s="85">
        <v>0</v>
      </c>
      <c r="Z272" s="85">
        <f t="shared" si="81"/>
        <v>0</v>
      </c>
      <c r="AA272" s="85">
        <v>0</v>
      </c>
      <c r="AB272" s="223">
        <f t="shared" si="68"/>
        <v>0</v>
      </c>
      <c r="AC272" s="223">
        <f t="shared" si="69"/>
        <v>244035086445843.28</v>
      </c>
      <c r="AD272" s="222">
        <f t="shared" si="70"/>
        <v>286205146296196.94</v>
      </c>
      <c r="AE272" s="221">
        <f t="shared" si="76"/>
        <v>1172.8032655653069</v>
      </c>
      <c r="AF272" s="98">
        <f t="shared" si="82"/>
        <v>-1.0206570985596956E-2</v>
      </c>
      <c r="AG272" s="84">
        <f t="shared" si="77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 ht="13.5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8"/>
        <v>0.28526628701231899</v>
      </c>
      <c r="G273" s="85">
        <f t="shared" si="71"/>
        <v>0.28526628701231899</v>
      </c>
      <c r="H273" s="84">
        <v>215000</v>
      </c>
      <c r="I273" s="84">
        <v>215500</v>
      </c>
      <c r="J273" s="88">
        <v>125456133</v>
      </c>
      <c r="K273" s="84">
        <f t="shared" si="79"/>
        <v>2.36101102140851</v>
      </c>
      <c r="L273" s="84">
        <f t="shared" si="72"/>
        <v>2.36101102140851</v>
      </c>
      <c r="M273" s="85">
        <v>289200</v>
      </c>
      <c r="N273" s="85">
        <v>290000</v>
      </c>
      <c r="O273" s="85">
        <v>15956260</v>
      </c>
      <c r="P273" s="85">
        <f t="shared" si="80"/>
        <v>16.2612941453933</v>
      </c>
      <c r="Q273" s="85">
        <f t="shared" si="73"/>
        <v>16.2612941453933</v>
      </c>
      <c r="R273" s="84">
        <v>10845</v>
      </c>
      <c r="S273" s="84">
        <v>10775</v>
      </c>
      <c r="T273" s="84">
        <v>62100000</v>
      </c>
      <c r="U273" s="84">
        <f t="shared" si="74"/>
        <v>105.704776833688</v>
      </c>
      <c r="V273" s="84">
        <f t="shared" si="75"/>
        <v>105.704776833688</v>
      </c>
      <c r="W273" s="85">
        <v>0</v>
      </c>
      <c r="X273" s="85">
        <v>0</v>
      </c>
      <c r="Y273" s="85">
        <v>0</v>
      </c>
      <c r="Z273" s="85">
        <f t="shared" si="81"/>
        <v>0</v>
      </c>
      <c r="AA273" s="85">
        <v>0</v>
      </c>
      <c r="AB273" s="223">
        <f t="shared" si="68"/>
        <v>0</v>
      </c>
      <c r="AC273" s="223">
        <f t="shared" si="69"/>
        <v>244035086445843.28</v>
      </c>
      <c r="AD273" s="222">
        <f t="shared" si="70"/>
        <v>286441920377977.25</v>
      </c>
      <c r="AE273" s="221">
        <f t="shared" si="76"/>
        <v>1173.7735116279887</v>
      </c>
      <c r="AF273" s="98">
        <f t="shared" si="82"/>
        <v>8.2728799549693392E-4</v>
      </c>
      <c r="AG273" s="84">
        <f t="shared" si="77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 ht="13.5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8"/>
        <v>0.28526628701231899</v>
      </c>
      <c r="G274" s="85">
        <f t="shared" si="71"/>
        <v>0.28526628701231899</v>
      </c>
      <c r="H274" s="84">
        <v>215500</v>
      </c>
      <c r="I274" s="84">
        <v>212500</v>
      </c>
      <c r="J274" s="88">
        <v>125456133</v>
      </c>
      <c r="K274" s="84">
        <f t="shared" si="79"/>
        <v>2.36101102140851</v>
      </c>
      <c r="L274" s="84">
        <f t="shared" si="72"/>
        <v>2.36101102140851</v>
      </c>
      <c r="M274" s="85">
        <v>290000</v>
      </c>
      <c r="N274" s="85">
        <v>279300</v>
      </c>
      <c r="O274" s="85">
        <v>15956260</v>
      </c>
      <c r="P274" s="85">
        <f t="shared" si="80"/>
        <v>16.2612941453933</v>
      </c>
      <c r="Q274" s="85">
        <f t="shared" si="73"/>
        <v>16.2612941453933</v>
      </c>
      <c r="R274" s="84">
        <v>10775</v>
      </c>
      <c r="S274" s="84">
        <v>10935</v>
      </c>
      <c r="T274" s="84">
        <v>62100000</v>
      </c>
      <c r="U274" s="84">
        <f t="shared" si="74"/>
        <v>105.704776833688</v>
      </c>
      <c r="V274" s="84">
        <f t="shared" si="75"/>
        <v>105.704776833688</v>
      </c>
      <c r="W274" s="85">
        <v>0</v>
      </c>
      <c r="X274" s="85">
        <v>0</v>
      </c>
      <c r="Y274" s="85">
        <v>0</v>
      </c>
      <c r="Z274" s="85">
        <f t="shared" si="81"/>
        <v>0</v>
      </c>
      <c r="AA274" s="85">
        <v>0</v>
      </c>
      <c r="AB274" s="223">
        <f t="shared" si="68"/>
        <v>0</v>
      </c>
      <c r="AC274" s="223">
        <f t="shared" si="69"/>
        <v>244035086445843.28</v>
      </c>
      <c r="AD274" s="222">
        <f t="shared" si="70"/>
        <v>285615396710544.75</v>
      </c>
      <c r="AE274" s="221">
        <f t="shared" si="76"/>
        <v>1170.3866065748257</v>
      </c>
      <c r="AF274" s="98">
        <f t="shared" si="82"/>
        <v>-2.885484311590449E-3</v>
      </c>
      <c r="AG274" s="84">
        <f t="shared" si="77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 ht="13.5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8"/>
        <v>0.28526628701231899</v>
      </c>
      <c r="G275" s="85">
        <f t="shared" si="71"/>
        <v>0.28526628701231899</v>
      </c>
      <c r="H275" s="84">
        <v>212500</v>
      </c>
      <c r="I275" s="84">
        <v>212000</v>
      </c>
      <c r="J275" s="88">
        <v>125456133</v>
      </c>
      <c r="K275" s="84">
        <f t="shared" si="79"/>
        <v>2.36101102140851</v>
      </c>
      <c r="L275" s="84">
        <f t="shared" si="72"/>
        <v>2.36101102140851</v>
      </c>
      <c r="M275" s="85">
        <v>279300</v>
      </c>
      <c r="N275" s="85">
        <v>282600</v>
      </c>
      <c r="O275" s="85">
        <v>15956260</v>
      </c>
      <c r="P275" s="85">
        <f t="shared" si="80"/>
        <v>16.2612941453933</v>
      </c>
      <c r="Q275" s="85">
        <f t="shared" si="73"/>
        <v>16.2612941453933</v>
      </c>
      <c r="R275" s="84">
        <v>10935</v>
      </c>
      <c r="S275" s="84">
        <v>10990</v>
      </c>
      <c r="T275" s="84">
        <v>62100000</v>
      </c>
      <c r="U275" s="84">
        <f t="shared" si="74"/>
        <v>105.704776833688</v>
      </c>
      <c r="V275" s="84">
        <f t="shared" si="75"/>
        <v>105.704776833688</v>
      </c>
      <c r="W275" s="85">
        <v>0</v>
      </c>
      <c r="X275" s="85">
        <v>0</v>
      </c>
      <c r="Y275" s="85">
        <v>0</v>
      </c>
      <c r="Z275" s="85">
        <f t="shared" si="81"/>
        <v>0</v>
      </c>
      <c r="AA275" s="85">
        <v>0</v>
      </c>
      <c r="AB275" s="223">
        <f t="shared" si="68"/>
        <v>0</v>
      </c>
      <c r="AC275" s="223">
        <f t="shared" si="69"/>
        <v>244035086445843.28</v>
      </c>
      <c r="AD275" s="222">
        <f t="shared" si="70"/>
        <v>286940025517965.75</v>
      </c>
      <c r="AE275" s="221">
        <f t="shared" si="76"/>
        <v>1175.8146326292469</v>
      </c>
      <c r="AF275" s="98">
        <f t="shared" si="82"/>
        <v>4.6378060240338413E-3</v>
      </c>
      <c r="AG275" s="84">
        <f t="shared" si="77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 ht="13.5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8"/>
        <v>0.28526628701231899</v>
      </c>
      <c r="G276" s="85">
        <f t="shared" si="71"/>
        <v>0.28526628701231899</v>
      </c>
      <c r="H276" s="84">
        <v>212000</v>
      </c>
      <c r="I276" s="84">
        <v>210000</v>
      </c>
      <c r="J276" s="88">
        <v>125456133</v>
      </c>
      <c r="K276" s="84">
        <f t="shared" si="79"/>
        <v>2.36101102140851</v>
      </c>
      <c r="L276" s="84">
        <f t="shared" si="72"/>
        <v>2.36101102140851</v>
      </c>
      <c r="M276" s="85">
        <v>282600</v>
      </c>
      <c r="N276" s="85">
        <v>280000</v>
      </c>
      <c r="O276" s="85">
        <v>15956260</v>
      </c>
      <c r="P276" s="85">
        <f t="shared" si="80"/>
        <v>16.2612941453933</v>
      </c>
      <c r="Q276" s="85">
        <f t="shared" si="73"/>
        <v>16.2612941453933</v>
      </c>
      <c r="R276" s="84">
        <v>10990</v>
      </c>
      <c r="S276" s="84">
        <v>11090</v>
      </c>
      <c r="T276" s="84">
        <v>62100000</v>
      </c>
      <c r="U276" s="84">
        <f t="shared" si="74"/>
        <v>105.704776833688</v>
      </c>
      <c r="V276" s="84">
        <f t="shared" si="75"/>
        <v>105.704776833688</v>
      </c>
      <c r="W276" s="85">
        <v>0</v>
      </c>
      <c r="X276" s="85">
        <v>0</v>
      </c>
      <c r="Y276" s="85">
        <v>0</v>
      </c>
      <c r="Z276" s="85">
        <f t="shared" si="81"/>
        <v>0</v>
      </c>
      <c r="AA276" s="85">
        <v>0</v>
      </c>
      <c r="AB276" s="223">
        <f t="shared" si="68"/>
        <v>0</v>
      </c>
      <c r="AC276" s="223">
        <f t="shared" si="69"/>
        <v>244035086445843.28</v>
      </c>
      <c r="AD276" s="222">
        <f t="shared" si="70"/>
        <v>288543296032639.62</v>
      </c>
      <c r="AE276" s="221">
        <f t="shared" si="76"/>
        <v>1182.3844687049691</v>
      </c>
      <c r="AF276" s="98">
        <f t="shared" si="82"/>
        <v>5.5874760301556177E-3</v>
      </c>
      <c r="AG276" s="84">
        <f t="shared" si="77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 ht="13.5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8"/>
        <v>0.28526628701231899</v>
      </c>
      <c r="G277" s="85">
        <f t="shared" si="71"/>
        <v>0.28526628701231899</v>
      </c>
      <c r="H277" s="84">
        <v>210000</v>
      </c>
      <c r="I277" s="84">
        <v>209500</v>
      </c>
      <c r="J277" s="88">
        <v>125456133</v>
      </c>
      <c r="K277" s="84">
        <f t="shared" si="79"/>
        <v>2.36101102140851</v>
      </c>
      <c r="L277" s="84">
        <f t="shared" si="72"/>
        <v>2.36101102140851</v>
      </c>
      <c r="M277" s="85">
        <v>280000</v>
      </c>
      <c r="N277" s="85">
        <v>284700</v>
      </c>
      <c r="O277" s="85">
        <v>15956260</v>
      </c>
      <c r="P277" s="85">
        <f t="shared" si="80"/>
        <v>16.2612941453933</v>
      </c>
      <c r="Q277" s="85">
        <f t="shared" si="73"/>
        <v>16.2612941453933</v>
      </c>
      <c r="R277" s="84">
        <v>11090</v>
      </c>
      <c r="S277" s="84">
        <v>10945</v>
      </c>
      <c r="T277" s="84">
        <v>62100000</v>
      </c>
      <c r="U277" s="84">
        <f t="shared" si="74"/>
        <v>105.704776833688</v>
      </c>
      <c r="V277" s="84">
        <f t="shared" si="75"/>
        <v>105.704776833688</v>
      </c>
      <c r="W277" s="85">
        <v>0</v>
      </c>
      <c r="X277" s="85">
        <v>0</v>
      </c>
      <c r="Y277" s="85">
        <v>0</v>
      </c>
      <c r="Z277" s="85">
        <f t="shared" si="81"/>
        <v>0</v>
      </c>
      <c r="AA277" s="85">
        <v>0</v>
      </c>
      <c r="AB277" s="223">
        <f t="shared" si="68"/>
        <v>0</v>
      </c>
      <c r="AC277" s="223">
        <f t="shared" si="69"/>
        <v>244035086445843.28</v>
      </c>
      <c r="AD277" s="222">
        <f t="shared" si="70"/>
        <v>286193564400339.62</v>
      </c>
      <c r="AE277" s="221">
        <f t="shared" si="76"/>
        <v>1172.7558056036021</v>
      </c>
      <c r="AF277" s="98">
        <f t="shared" si="82"/>
        <v>-8.1434282640002881E-3</v>
      </c>
      <c r="AG277" s="84">
        <f t="shared" si="77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 ht="13.5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8"/>
        <v>0.28526628701231899</v>
      </c>
      <c r="G278" s="85">
        <f t="shared" si="71"/>
        <v>0.28526628701231899</v>
      </c>
      <c r="H278" s="84">
        <v>209500</v>
      </c>
      <c r="I278" s="84">
        <v>212000</v>
      </c>
      <c r="J278" s="88">
        <v>125456133</v>
      </c>
      <c r="K278" s="84">
        <f t="shared" si="79"/>
        <v>2.36101102140851</v>
      </c>
      <c r="L278" s="84">
        <f t="shared" si="72"/>
        <v>2.36101102140851</v>
      </c>
      <c r="M278" s="85">
        <v>284700</v>
      </c>
      <c r="N278" s="85">
        <v>278700</v>
      </c>
      <c r="O278" s="85">
        <v>15956260</v>
      </c>
      <c r="P278" s="85">
        <f t="shared" si="80"/>
        <v>16.2612941453933</v>
      </c>
      <c r="Q278" s="85">
        <f t="shared" si="73"/>
        <v>16.2612941453933</v>
      </c>
      <c r="R278" s="84">
        <v>10945</v>
      </c>
      <c r="S278" s="84">
        <v>11015</v>
      </c>
      <c r="T278" s="84">
        <v>62100000</v>
      </c>
      <c r="U278" s="84">
        <f t="shared" si="74"/>
        <v>105.704776833688</v>
      </c>
      <c r="V278" s="84">
        <f t="shared" si="75"/>
        <v>105.704776833688</v>
      </c>
      <c r="W278" s="85">
        <v>0</v>
      </c>
      <c r="X278" s="85">
        <v>0</v>
      </c>
      <c r="Y278" s="85">
        <v>0</v>
      </c>
      <c r="Z278" s="85">
        <f t="shared" si="81"/>
        <v>0</v>
      </c>
      <c r="AA278" s="85">
        <v>0</v>
      </c>
      <c r="AB278" s="223">
        <f t="shared" si="68"/>
        <v>0</v>
      </c>
      <c r="AC278" s="223">
        <f t="shared" si="69"/>
        <v>244035086445843.28</v>
      </c>
      <c r="AD278" s="222">
        <f t="shared" si="70"/>
        <v>286092201378450.62</v>
      </c>
      <c r="AE278" s="221">
        <f t="shared" si="76"/>
        <v>1172.3404431105882</v>
      </c>
      <c r="AF278" s="98">
        <f t="shared" si="82"/>
        <v>-3.541764543216763E-4</v>
      </c>
      <c r="AG278" s="84">
        <f t="shared" si="77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 ht="13.5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8"/>
        <v>0.28526628701231899</v>
      </c>
      <c r="G279" s="85">
        <f t="shared" si="71"/>
        <v>0.28526628701231899</v>
      </c>
      <c r="H279" s="84">
        <v>212000</v>
      </c>
      <c r="I279" s="84">
        <v>215000</v>
      </c>
      <c r="J279" s="88">
        <v>125456133</v>
      </c>
      <c r="K279" s="84">
        <f t="shared" si="79"/>
        <v>2.36101102140851</v>
      </c>
      <c r="L279" s="84">
        <f t="shared" si="72"/>
        <v>2.36101102140851</v>
      </c>
      <c r="M279" s="85">
        <v>278700</v>
      </c>
      <c r="N279" s="85">
        <v>288300</v>
      </c>
      <c r="O279" s="85">
        <v>15956260</v>
      </c>
      <c r="P279" s="85">
        <f t="shared" si="80"/>
        <v>16.2612941453933</v>
      </c>
      <c r="Q279" s="85">
        <f t="shared" si="73"/>
        <v>16.2612941453933</v>
      </c>
      <c r="R279" s="84">
        <v>11015</v>
      </c>
      <c r="S279" s="84">
        <v>10975</v>
      </c>
      <c r="T279" s="84">
        <v>62100000</v>
      </c>
      <c r="U279" s="84">
        <f t="shared" si="74"/>
        <v>105.704776833688</v>
      </c>
      <c r="V279" s="84">
        <f t="shared" si="75"/>
        <v>105.704776833688</v>
      </c>
      <c r="W279" s="85">
        <v>0</v>
      </c>
      <c r="X279" s="85">
        <v>0</v>
      </c>
      <c r="Y279" s="85">
        <v>0</v>
      </c>
      <c r="Z279" s="85">
        <f t="shared" si="81"/>
        <v>0</v>
      </c>
      <c r="AA279" s="85">
        <v>0</v>
      </c>
      <c r="AB279" s="223">
        <f t="shared" si="68"/>
        <v>0</v>
      </c>
      <c r="AC279" s="223">
        <f t="shared" si="69"/>
        <v>244035086445843.28</v>
      </c>
      <c r="AD279" s="222">
        <f t="shared" si="70"/>
        <v>288783402823642.81</v>
      </c>
      <c r="AE279" s="221">
        <f t="shared" si="76"/>
        <v>1183.3683714482186</v>
      </c>
      <c r="AF279" s="98">
        <f t="shared" si="82"/>
        <v>9.4067626877818548E-3</v>
      </c>
      <c r="AG279" s="84">
        <f t="shared" si="77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 ht="13.5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8"/>
        <v>0.28526628701231899</v>
      </c>
      <c r="G280" s="85">
        <f t="shared" si="71"/>
        <v>0.30283374542168301</v>
      </c>
      <c r="H280" s="84">
        <v>215000</v>
      </c>
      <c r="I280" s="84">
        <v>213500</v>
      </c>
      <c r="J280" s="88">
        <v>125461438</v>
      </c>
      <c r="K280" s="84">
        <f t="shared" si="79"/>
        <v>2.36101102140851</v>
      </c>
      <c r="L280" s="84">
        <f t="shared" si="72"/>
        <v>2.5063023932830499</v>
      </c>
      <c r="M280" s="85">
        <v>288300</v>
      </c>
      <c r="N280" s="85">
        <v>290600</v>
      </c>
      <c r="O280" s="85">
        <v>15956260</v>
      </c>
      <c r="P280" s="85">
        <f t="shared" si="80"/>
        <v>16.2612941453933</v>
      </c>
      <c r="Q280" s="85">
        <f t="shared" si="73"/>
        <v>17.262707987784299</v>
      </c>
      <c r="R280" s="84">
        <v>10975</v>
      </c>
      <c r="S280" s="84">
        <v>11090</v>
      </c>
      <c r="T280" s="84">
        <v>62100000</v>
      </c>
      <c r="U280" s="84">
        <f t="shared" si="74"/>
        <v>105.704776833688</v>
      </c>
      <c r="V280" s="84">
        <f t="shared" si="75"/>
        <v>112.21435877603901</v>
      </c>
      <c r="W280" s="85">
        <v>0</v>
      </c>
      <c r="X280" s="85">
        <v>0</v>
      </c>
      <c r="Y280" s="85">
        <v>0</v>
      </c>
      <c r="Z280" s="85">
        <f t="shared" si="81"/>
        <v>0</v>
      </c>
      <c r="AA280" s="85">
        <v>0</v>
      </c>
      <c r="AB280" s="223">
        <f t="shared" si="68"/>
        <v>1</v>
      </c>
      <c r="AC280" s="223">
        <f t="shared" si="69"/>
        <v>259063417611305.16</v>
      </c>
      <c r="AD280" s="222">
        <f t="shared" si="70"/>
        <v>309248157009735.31</v>
      </c>
      <c r="AE280" s="221">
        <f t="shared" si="76"/>
        <v>1193.7160401154231</v>
      </c>
      <c r="AF280" s="98">
        <f t="shared" si="82"/>
        <v>8.7442498184575699E-3</v>
      </c>
      <c r="AG280" s="84">
        <f t="shared" si="77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 ht="13.5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8"/>
        <v>0.30283374542168301</v>
      </c>
      <c r="G281" s="85">
        <f t="shared" si="71"/>
        <v>0.30283374542168301</v>
      </c>
      <c r="H281" s="84">
        <v>213500</v>
      </c>
      <c r="I281" s="84">
        <v>207500</v>
      </c>
      <c r="J281" s="88">
        <v>125461438</v>
      </c>
      <c r="K281" s="84">
        <f t="shared" si="79"/>
        <v>2.5063023932830499</v>
      </c>
      <c r="L281" s="84">
        <f t="shared" si="72"/>
        <v>2.5063023932830499</v>
      </c>
      <c r="M281" s="85">
        <v>290600</v>
      </c>
      <c r="N281" s="85">
        <v>287200</v>
      </c>
      <c r="O281" s="85">
        <v>15956260</v>
      </c>
      <c r="P281" s="85">
        <f t="shared" si="80"/>
        <v>17.262707987784299</v>
      </c>
      <c r="Q281" s="85">
        <f t="shared" si="73"/>
        <v>17.262707987784299</v>
      </c>
      <c r="R281" s="84">
        <v>11090</v>
      </c>
      <c r="S281" s="84">
        <v>11095</v>
      </c>
      <c r="T281" s="84">
        <v>62100000</v>
      </c>
      <c r="U281" s="84">
        <f t="shared" si="74"/>
        <v>112.21435877603901</v>
      </c>
      <c r="V281" s="84">
        <f t="shared" si="75"/>
        <v>112.21435877603901</v>
      </c>
      <c r="W281" s="85">
        <v>0</v>
      </c>
      <c r="X281" s="85">
        <v>0</v>
      </c>
      <c r="Y281" s="85">
        <v>0</v>
      </c>
      <c r="Z281" s="85">
        <f t="shared" si="81"/>
        <v>0</v>
      </c>
      <c r="AA281" s="85">
        <v>0</v>
      </c>
      <c r="AB281" s="223">
        <f t="shared" si="68"/>
        <v>0</v>
      </c>
      <c r="AC281" s="223">
        <f t="shared" si="69"/>
        <v>259063417611305.16</v>
      </c>
      <c r="AD281" s="222">
        <f t="shared" si="70"/>
        <v>306550202260984.62</v>
      </c>
      <c r="AE281" s="221">
        <f t="shared" si="76"/>
        <v>1183.3017764049107</v>
      </c>
      <c r="AF281" s="98">
        <f t="shared" si="82"/>
        <v>-8.7242387305991199E-3</v>
      </c>
      <c r="AG281" s="84">
        <f t="shared" si="77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 ht="13.5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8"/>
        <v>0.30283374542168301</v>
      </c>
      <c r="G282" s="85">
        <f t="shared" si="71"/>
        <v>0.30283374542168301</v>
      </c>
      <c r="H282" s="84">
        <v>207500</v>
      </c>
      <c r="I282" s="84">
        <v>207000</v>
      </c>
      <c r="J282" s="88">
        <v>125461438</v>
      </c>
      <c r="K282" s="84">
        <f t="shared" si="79"/>
        <v>2.5063023932830499</v>
      </c>
      <c r="L282" s="84">
        <f t="shared" si="72"/>
        <v>2.5063023932830499</v>
      </c>
      <c r="M282" s="85">
        <v>287200</v>
      </c>
      <c r="N282" s="85">
        <v>287500</v>
      </c>
      <c r="O282" s="85">
        <v>15956260</v>
      </c>
      <c r="P282" s="85">
        <f t="shared" si="80"/>
        <v>17.262707987784299</v>
      </c>
      <c r="Q282" s="85">
        <f t="shared" si="73"/>
        <v>17.262707987784299</v>
      </c>
      <c r="R282" s="84">
        <v>11095</v>
      </c>
      <c r="S282" s="84">
        <v>11075</v>
      </c>
      <c r="T282" s="84">
        <v>62100000</v>
      </c>
      <c r="U282" s="84">
        <f t="shared" si="74"/>
        <v>112.21435877603901</v>
      </c>
      <c r="V282" s="84">
        <f t="shared" si="75"/>
        <v>112.21435877603901</v>
      </c>
      <c r="W282" s="85">
        <v>0</v>
      </c>
      <c r="X282" s="85">
        <v>0</v>
      </c>
      <c r="Y282" s="85">
        <v>0</v>
      </c>
      <c r="Z282" s="85">
        <f t="shared" si="81"/>
        <v>0</v>
      </c>
      <c r="AA282" s="85">
        <v>0</v>
      </c>
      <c r="AB282" s="223">
        <f t="shared" si="68"/>
        <v>0</v>
      </c>
      <c r="AC282" s="223">
        <f t="shared" si="69"/>
        <v>259063417611305.16</v>
      </c>
      <c r="AD282" s="222">
        <f t="shared" si="70"/>
        <v>306697814675103.75</v>
      </c>
      <c r="AE282" s="221">
        <f t="shared" si="76"/>
        <v>1183.8715689888277</v>
      </c>
      <c r="AF282" s="98">
        <f t="shared" si="82"/>
        <v>4.8152770094549635E-4</v>
      </c>
      <c r="AG282" s="84">
        <f t="shared" si="77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 ht="13.5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8"/>
        <v>0.30283374542168301</v>
      </c>
      <c r="G283" s="85">
        <f t="shared" si="71"/>
        <v>0.30283374542168301</v>
      </c>
      <c r="H283" s="84">
        <v>207000</v>
      </c>
      <c r="I283" s="84">
        <v>204000</v>
      </c>
      <c r="J283" s="88">
        <v>125461438</v>
      </c>
      <c r="K283" s="84">
        <f t="shared" si="79"/>
        <v>2.5063023932830499</v>
      </c>
      <c r="L283" s="84">
        <f t="shared" si="72"/>
        <v>2.5063023932830499</v>
      </c>
      <c r="M283" s="85">
        <v>287500</v>
      </c>
      <c r="N283" s="85">
        <v>283000</v>
      </c>
      <c r="O283" s="85">
        <v>15956260</v>
      </c>
      <c r="P283" s="85">
        <f t="shared" si="80"/>
        <v>17.262707987784299</v>
      </c>
      <c r="Q283" s="85">
        <f t="shared" si="73"/>
        <v>17.262707987784299</v>
      </c>
      <c r="R283" s="84">
        <v>11075</v>
      </c>
      <c r="S283" s="84">
        <v>11130</v>
      </c>
      <c r="T283" s="84">
        <v>62100000</v>
      </c>
      <c r="U283" s="84">
        <f t="shared" si="74"/>
        <v>112.21435877603901</v>
      </c>
      <c r="V283" s="84">
        <f t="shared" si="75"/>
        <v>112.21435877603901</v>
      </c>
      <c r="W283" s="85">
        <v>0</v>
      </c>
      <c r="X283" s="85">
        <v>0</v>
      </c>
      <c r="Y283" s="85">
        <v>0</v>
      </c>
      <c r="Z283" s="85">
        <f t="shared" si="81"/>
        <v>0</v>
      </c>
      <c r="AA283" s="85">
        <v>0</v>
      </c>
      <c r="AB283" s="223">
        <f t="shared" si="68"/>
        <v>0</v>
      </c>
      <c r="AC283" s="223">
        <f t="shared" si="69"/>
        <v>259063417611305.16</v>
      </c>
      <c r="AD283" s="222">
        <f t="shared" si="70"/>
        <v>305259803076017.56</v>
      </c>
      <c r="AE283" s="221">
        <f t="shared" si="76"/>
        <v>1178.3207597995361</v>
      </c>
      <c r="AF283" s="98">
        <f t="shared" si="82"/>
        <v>-4.6886920293496767E-3</v>
      </c>
      <c r="AG283" s="84">
        <f t="shared" si="77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 ht="13.5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8"/>
        <v>0.30283374542168301</v>
      </c>
      <c r="G284" s="85">
        <f t="shared" si="71"/>
        <v>0.30283374542168301</v>
      </c>
      <c r="H284" s="84">
        <v>204000</v>
      </c>
      <c r="I284" s="84">
        <v>204500</v>
      </c>
      <c r="J284" s="88">
        <v>125461438</v>
      </c>
      <c r="K284" s="84">
        <f t="shared" si="79"/>
        <v>2.5063023932830499</v>
      </c>
      <c r="L284" s="84">
        <f t="shared" si="72"/>
        <v>2.5063023932830499</v>
      </c>
      <c r="M284" s="85">
        <v>283000</v>
      </c>
      <c r="N284" s="85">
        <v>281500</v>
      </c>
      <c r="O284" s="85">
        <v>15956260</v>
      </c>
      <c r="P284" s="85">
        <f t="shared" si="80"/>
        <v>17.262707987784299</v>
      </c>
      <c r="Q284" s="85">
        <f t="shared" si="73"/>
        <v>17.262707987784299</v>
      </c>
      <c r="R284" s="84">
        <v>11130</v>
      </c>
      <c r="S284" s="84">
        <v>11095</v>
      </c>
      <c r="T284" s="84">
        <v>62100000</v>
      </c>
      <c r="U284" s="84">
        <f t="shared" si="74"/>
        <v>112.21435877603901</v>
      </c>
      <c r="V284" s="84">
        <f t="shared" si="75"/>
        <v>112.21435877603901</v>
      </c>
      <c r="W284" s="85">
        <v>0</v>
      </c>
      <c r="X284" s="85">
        <v>0</v>
      </c>
      <c r="Y284" s="85">
        <v>0</v>
      </c>
      <c r="Z284" s="85">
        <f t="shared" si="81"/>
        <v>0</v>
      </c>
      <c r="AA284" s="85">
        <v>0</v>
      </c>
      <c r="AB284" s="223">
        <f t="shared" si="68"/>
        <v>0</v>
      </c>
      <c r="AC284" s="223">
        <f t="shared" si="69"/>
        <v>259063417611305.16</v>
      </c>
      <c r="AD284" s="222">
        <f t="shared" si="70"/>
        <v>303675243967562.5</v>
      </c>
      <c r="AE284" s="221">
        <f t="shared" si="76"/>
        <v>1172.2042686211769</v>
      </c>
      <c r="AF284" s="98">
        <f t="shared" si="82"/>
        <v>-5.1908541265111565E-3</v>
      </c>
      <c r="AG284" s="84">
        <f t="shared" si="77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 ht="13.5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8"/>
        <v>0.30283374542168301</v>
      </c>
      <c r="G285" s="85">
        <f t="shared" si="71"/>
        <v>0.30283374542168301</v>
      </c>
      <c r="H285" s="84">
        <v>204500</v>
      </c>
      <c r="I285" s="84">
        <v>202500</v>
      </c>
      <c r="J285" s="88">
        <v>125461438</v>
      </c>
      <c r="K285" s="84">
        <f t="shared" si="79"/>
        <v>2.5063023932830499</v>
      </c>
      <c r="L285" s="84">
        <f t="shared" si="72"/>
        <v>2.5063023932830499</v>
      </c>
      <c r="M285" s="85">
        <v>281500</v>
      </c>
      <c r="N285" s="85">
        <v>277300</v>
      </c>
      <c r="O285" s="85">
        <v>15956260</v>
      </c>
      <c r="P285" s="85">
        <f t="shared" si="80"/>
        <v>17.262707987784299</v>
      </c>
      <c r="Q285" s="85">
        <f t="shared" si="73"/>
        <v>17.262707987784299</v>
      </c>
      <c r="R285" s="84">
        <v>11095</v>
      </c>
      <c r="S285" s="84">
        <v>11095</v>
      </c>
      <c r="T285" s="84">
        <v>62100000</v>
      </c>
      <c r="U285" s="84">
        <f t="shared" si="74"/>
        <v>112.21435877603901</v>
      </c>
      <c r="V285" s="84">
        <f t="shared" si="75"/>
        <v>112.21435877603901</v>
      </c>
      <c r="W285" s="85">
        <v>0</v>
      </c>
      <c r="X285" s="85">
        <v>0</v>
      </c>
      <c r="Y285" s="85">
        <v>0</v>
      </c>
      <c r="Z285" s="85">
        <f t="shared" si="81"/>
        <v>0</v>
      </c>
      <c r="AA285" s="85">
        <v>0</v>
      </c>
      <c r="AB285" s="223">
        <f t="shared" si="68"/>
        <v>0</v>
      </c>
      <c r="AC285" s="223">
        <f t="shared" si="69"/>
        <v>259063417611305.16</v>
      </c>
      <c r="AD285" s="222">
        <f t="shared" si="70"/>
        <v>301889472683694.12</v>
      </c>
      <c r="AE285" s="221">
        <f t="shared" si="76"/>
        <v>1165.3110866337929</v>
      </c>
      <c r="AF285" s="98">
        <f t="shared" si="82"/>
        <v>-5.8805296755079887E-3</v>
      </c>
      <c r="AG285" s="84">
        <f t="shared" si="77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 ht="13.5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8"/>
        <v>0.30283374542168301</v>
      </c>
      <c r="G286" s="85">
        <f t="shared" si="71"/>
        <v>0.30283374542168301</v>
      </c>
      <c r="H286" s="84">
        <v>202500</v>
      </c>
      <c r="I286" s="84">
        <v>204500</v>
      </c>
      <c r="J286" s="88">
        <v>125461438</v>
      </c>
      <c r="K286" s="84">
        <f t="shared" si="79"/>
        <v>2.5063023932830499</v>
      </c>
      <c r="L286" s="84">
        <f t="shared" si="72"/>
        <v>2.5063023932830499</v>
      </c>
      <c r="M286" s="85">
        <v>277300</v>
      </c>
      <c r="N286" s="85">
        <v>277800</v>
      </c>
      <c r="O286" s="85">
        <v>15956260</v>
      </c>
      <c r="P286" s="85">
        <f t="shared" si="80"/>
        <v>17.262707987784299</v>
      </c>
      <c r="Q286" s="85">
        <f t="shared" si="73"/>
        <v>17.262707987784299</v>
      </c>
      <c r="R286" s="84">
        <v>11095</v>
      </c>
      <c r="S286" s="84">
        <v>10950</v>
      </c>
      <c r="T286" s="84">
        <v>62100000</v>
      </c>
      <c r="U286" s="84">
        <f t="shared" si="74"/>
        <v>112.21435877603901</v>
      </c>
      <c r="V286" s="84">
        <f t="shared" si="75"/>
        <v>112.21435877603901</v>
      </c>
      <c r="W286" s="85">
        <v>0</v>
      </c>
      <c r="X286" s="85">
        <v>0</v>
      </c>
      <c r="Y286" s="85">
        <v>0</v>
      </c>
      <c r="Z286" s="85">
        <f t="shared" si="81"/>
        <v>0</v>
      </c>
      <c r="AA286" s="85">
        <v>0</v>
      </c>
      <c r="AB286" s="223">
        <f t="shared" si="68"/>
        <v>0</v>
      </c>
      <c r="AC286" s="223">
        <f t="shared" si="69"/>
        <v>259063417611305.16</v>
      </c>
      <c r="AD286" s="222">
        <f t="shared" si="70"/>
        <v>298662696068422.44</v>
      </c>
      <c r="AE286" s="221">
        <f t="shared" si="76"/>
        <v>1152.8555394746295</v>
      </c>
      <c r="AF286" s="98">
        <f t="shared" si="82"/>
        <v>-1.0688602641843447E-2</v>
      </c>
      <c r="AG286" s="84">
        <f t="shared" si="77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 ht="13.5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8"/>
        <v>0.30283374542168301</v>
      </c>
      <c r="G287" s="85">
        <f t="shared" si="71"/>
        <v>0.30283374542168301</v>
      </c>
      <c r="H287" s="84">
        <v>204500</v>
      </c>
      <c r="I287" s="84">
        <v>207500</v>
      </c>
      <c r="J287" s="88">
        <v>125461438</v>
      </c>
      <c r="K287" s="84">
        <f t="shared" si="79"/>
        <v>2.5063023932830499</v>
      </c>
      <c r="L287" s="84">
        <f t="shared" si="72"/>
        <v>2.5063023932830499</v>
      </c>
      <c r="M287" s="85">
        <v>277800</v>
      </c>
      <c r="N287" s="85">
        <v>290800</v>
      </c>
      <c r="O287" s="85">
        <v>15956260</v>
      </c>
      <c r="P287" s="85">
        <f t="shared" si="80"/>
        <v>17.262707987784299</v>
      </c>
      <c r="Q287" s="85">
        <f t="shared" si="73"/>
        <v>17.262707987784299</v>
      </c>
      <c r="R287" s="84">
        <v>10950</v>
      </c>
      <c r="S287" s="84">
        <v>10895</v>
      </c>
      <c r="T287" s="84">
        <v>62100000</v>
      </c>
      <c r="U287" s="84">
        <f t="shared" si="74"/>
        <v>112.21435877603901</v>
      </c>
      <c r="V287" s="84">
        <f t="shared" si="75"/>
        <v>112.21435877603901</v>
      </c>
      <c r="W287" s="85">
        <v>0</v>
      </c>
      <c r="X287" s="85">
        <v>0</v>
      </c>
      <c r="Y287" s="85">
        <v>0</v>
      </c>
      <c r="Z287" s="85">
        <f t="shared" si="81"/>
        <v>0</v>
      </c>
      <c r="AA287" s="85">
        <v>0</v>
      </c>
      <c r="AB287" s="223">
        <f t="shared" si="68"/>
        <v>0</v>
      </c>
      <c r="AC287" s="223">
        <f t="shared" si="69"/>
        <v>259063417611305.16</v>
      </c>
      <c r="AD287" s="222">
        <f t="shared" si="70"/>
        <v>302351625271196.06</v>
      </c>
      <c r="AE287" s="221">
        <f t="shared" si="76"/>
        <v>1167.0950227516873</v>
      </c>
      <c r="AF287" s="98">
        <f t="shared" si="82"/>
        <v>1.2351489661529449E-2</v>
      </c>
      <c r="AG287" s="84">
        <f t="shared" si="77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 ht="13.5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8"/>
        <v>0.30283374542168301</v>
      </c>
      <c r="G288" s="85">
        <f t="shared" si="71"/>
        <v>0.30283374542168301</v>
      </c>
      <c r="H288" s="84">
        <v>207500</v>
      </c>
      <c r="I288" s="84">
        <v>210000</v>
      </c>
      <c r="J288" s="88">
        <v>125461438</v>
      </c>
      <c r="K288" s="84">
        <f t="shared" si="79"/>
        <v>2.5063023932830499</v>
      </c>
      <c r="L288" s="84">
        <f t="shared" si="72"/>
        <v>2.5063023932830499</v>
      </c>
      <c r="M288" s="85">
        <v>290800</v>
      </c>
      <c r="N288" s="85">
        <v>298000</v>
      </c>
      <c r="O288" s="85">
        <v>15956260</v>
      </c>
      <c r="P288" s="85">
        <f t="shared" si="80"/>
        <v>17.262707987784299</v>
      </c>
      <c r="Q288" s="85">
        <f t="shared" si="73"/>
        <v>17.262707987784299</v>
      </c>
      <c r="R288" s="84">
        <v>10895</v>
      </c>
      <c r="S288" s="84">
        <v>10805</v>
      </c>
      <c r="T288" s="84">
        <v>62100000</v>
      </c>
      <c r="U288" s="84">
        <f t="shared" si="74"/>
        <v>112.21435877603901</v>
      </c>
      <c r="V288" s="84">
        <f t="shared" si="75"/>
        <v>112.21435877603901</v>
      </c>
      <c r="W288" s="85">
        <v>0</v>
      </c>
      <c r="X288" s="85">
        <v>0</v>
      </c>
      <c r="Y288" s="85">
        <v>0</v>
      </c>
      <c r="Z288" s="85">
        <f t="shared" si="81"/>
        <v>0</v>
      </c>
      <c r="AA288" s="85">
        <v>0</v>
      </c>
      <c r="AB288" s="223">
        <f t="shared" si="68"/>
        <v>0</v>
      </c>
      <c r="AC288" s="223">
        <f t="shared" si="69"/>
        <v>259063417611305.16</v>
      </c>
      <c r="AD288" s="222">
        <f t="shared" si="70"/>
        <v>303409086460517</v>
      </c>
      <c r="AE288" s="221">
        <f t="shared" si="76"/>
        <v>1171.1768850195106</v>
      </c>
      <c r="AF288" s="98">
        <f t="shared" si="82"/>
        <v>3.4974549528960577E-3</v>
      </c>
      <c r="AG288" s="84">
        <f t="shared" si="77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 ht="13.5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8"/>
        <v>0.30283374542168301</v>
      </c>
      <c r="G289" s="85">
        <f t="shared" si="71"/>
        <v>0.30283374542168301</v>
      </c>
      <c r="H289" s="84">
        <v>210000</v>
      </c>
      <c r="I289" s="84">
        <v>211000</v>
      </c>
      <c r="J289" s="88">
        <v>125461438</v>
      </c>
      <c r="K289" s="84">
        <f t="shared" si="79"/>
        <v>2.5063023932830499</v>
      </c>
      <c r="L289" s="84">
        <f t="shared" si="72"/>
        <v>2.5063023932830499</v>
      </c>
      <c r="M289" s="85">
        <v>298000</v>
      </c>
      <c r="N289" s="85">
        <v>297600</v>
      </c>
      <c r="O289" s="85">
        <v>15956260</v>
      </c>
      <c r="P289" s="85">
        <f t="shared" si="80"/>
        <v>17.262707987784299</v>
      </c>
      <c r="Q289" s="85">
        <f t="shared" si="73"/>
        <v>17.262707987784299</v>
      </c>
      <c r="R289" s="84">
        <v>10805</v>
      </c>
      <c r="S289" s="84">
        <v>10780</v>
      </c>
      <c r="T289" s="84">
        <v>62100000</v>
      </c>
      <c r="U289" s="84">
        <f t="shared" si="74"/>
        <v>112.21435877603901</v>
      </c>
      <c r="V289" s="84">
        <f t="shared" si="75"/>
        <v>112.21435877603901</v>
      </c>
      <c r="W289" s="85">
        <v>0</v>
      </c>
      <c r="X289" s="85">
        <v>0</v>
      </c>
      <c r="Y289" s="85">
        <v>0</v>
      </c>
      <c r="Z289" s="85">
        <f t="shared" si="81"/>
        <v>0</v>
      </c>
      <c r="AA289" s="85">
        <v>0</v>
      </c>
      <c r="AB289" s="223">
        <f t="shared" si="68"/>
        <v>0</v>
      </c>
      <c r="AC289" s="223">
        <f t="shared" si="69"/>
        <v>259063417611305.16</v>
      </c>
      <c r="AD289" s="222">
        <f t="shared" si="70"/>
        <v>302987175765816.06</v>
      </c>
      <c r="AE289" s="221">
        <f t="shared" si="76"/>
        <v>1169.5482849701823</v>
      </c>
      <c r="AF289" s="98">
        <f t="shared" si="82"/>
        <v>-1.390567104046917E-3</v>
      </c>
      <c r="AG289" s="84">
        <f t="shared" si="77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 ht="13.5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8"/>
        <v>0.30283374542168301</v>
      </c>
      <c r="G290" s="85">
        <f t="shared" si="71"/>
        <v>0.30283374542168301</v>
      </c>
      <c r="H290" s="84">
        <v>211000</v>
      </c>
      <c r="I290" s="84">
        <v>207000</v>
      </c>
      <c r="J290" s="88">
        <v>125461438</v>
      </c>
      <c r="K290" s="84">
        <f t="shared" si="79"/>
        <v>2.5063023932830499</v>
      </c>
      <c r="L290" s="84">
        <f t="shared" si="72"/>
        <v>2.5063023932830499</v>
      </c>
      <c r="M290" s="85">
        <v>297600</v>
      </c>
      <c r="N290" s="85">
        <v>284000</v>
      </c>
      <c r="O290" s="85">
        <v>15956260</v>
      </c>
      <c r="P290" s="85">
        <f t="shared" si="80"/>
        <v>17.262707987784299</v>
      </c>
      <c r="Q290" s="85">
        <f t="shared" si="73"/>
        <v>17.262707987784299</v>
      </c>
      <c r="R290" s="84">
        <v>10780</v>
      </c>
      <c r="S290" s="84">
        <v>10740</v>
      </c>
      <c r="T290" s="84">
        <v>62100000</v>
      </c>
      <c r="U290" s="84">
        <f t="shared" si="74"/>
        <v>112.21435877603901</v>
      </c>
      <c r="V290" s="84">
        <f t="shared" si="75"/>
        <v>112.21435877603901</v>
      </c>
      <c r="W290" s="85">
        <v>0</v>
      </c>
      <c r="X290" s="85">
        <v>0</v>
      </c>
      <c r="Y290" s="85">
        <v>0</v>
      </c>
      <c r="Z290" s="85">
        <f t="shared" si="81"/>
        <v>0</v>
      </c>
      <c r="AA290" s="85">
        <v>0</v>
      </c>
      <c r="AB290" s="223">
        <f t="shared" si="68"/>
        <v>0</v>
      </c>
      <c r="AC290" s="223">
        <f t="shared" si="69"/>
        <v>259063417611305.16</v>
      </c>
      <c r="AD290" s="222">
        <f t="shared" si="70"/>
        <v>298518095018738.69</v>
      </c>
      <c r="AE290" s="221">
        <f t="shared" si="76"/>
        <v>1152.2973709342116</v>
      </c>
      <c r="AF290" s="98">
        <f t="shared" si="82"/>
        <v>-1.4750065694303953E-2</v>
      </c>
      <c r="AG290" s="84">
        <f t="shared" si="77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 ht="13.5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8"/>
        <v>0.30283374542168301</v>
      </c>
      <c r="G291" s="85">
        <f t="shared" si="71"/>
        <v>0.30283374542168301</v>
      </c>
      <c r="H291" s="84">
        <v>207000</v>
      </c>
      <c r="I291" s="84">
        <v>206000</v>
      </c>
      <c r="J291" s="88">
        <v>125461438</v>
      </c>
      <c r="K291" s="84">
        <f t="shared" si="79"/>
        <v>2.5063023932830499</v>
      </c>
      <c r="L291" s="84">
        <f t="shared" si="72"/>
        <v>2.5063023932830499</v>
      </c>
      <c r="M291" s="85">
        <v>284000</v>
      </c>
      <c r="N291" s="85">
        <v>281500</v>
      </c>
      <c r="O291" s="85">
        <v>15956260</v>
      </c>
      <c r="P291" s="85">
        <f t="shared" si="80"/>
        <v>17.262707987784299</v>
      </c>
      <c r="Q291" s="85">
        <f t="shared" si="73"/>
        <v>17.262707987784299</v>
      </c>
      <c r="R291" s="84">
        <v>10740</v>
      </c>
      <c r="S291" s="84">
        <v>10660</v>
      </c>
      <c r="T291" s="84">
        <v>62100000</v>
      </c>
      <c r="U291" s="84">
        <f t="shared" si="74"/>
        <v>112.21435877603901</v>
      </c>
      <c r="V291" s="84">
        <f t="shared" si="75"/>
        <v>112.21435877603901</v>
      </c>
      <c r="W291" s="85">
        <v>0</v>
      </c>
      <c r="X291" s="85">
        <v>0</v>
      </c>
      <c r="Y291" s="85">
        <v>0</v>
      </c>
      <c r="Z291" s="85">
        <f t="shared" si="81"/>
        <v>0</v>
      </c>
      <c r="AA291" s="85">
        <v>0</v>
      </c>
      <c r="AB291" s="223">
        <f t="shared" si="68"/>
        <v>0</v>
      </c>
      <c r="AC291" s="223">
        <f t="shared" si="69"/>
        <v>259063417611305.16</v>
      </c>
      <c r="AD291" s="222">
        <f t="shared" si="70"/>
        <v>295782445593792.12</v>
      </c>
      <c r="AE291" s="221">
        <f t="shared" si="76"/>
        <v>1141.7376035607608</v>
      </c>
      <c r="AF291" s="98">
        <f t="shared" si="82"/>
        <v>-9.164099163820499E-3</v>
      </c>
      <c r="AG291" s="84">
        <f t="shared" si="77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 ht="13.5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8"/>
        <v>0.30283374542168301</v>
      </c>
      <c r="G292" s="85">
        <f t="shared" si="71"/>
        <v>0.30283374542168301</v>
      </c>
      <c r="H292" s="84">
        <v>206000</v>
      </c>
      <c r="I292" s="84">
        <v>205000</v>
      </c>
      <c r="J292" s="88">
        <v>125461438</v>
      </c>
      <c r="K292" s="84">
        <f t="shared" si="79"/>
        <v>2.5063023932830499</v>
      </c>
      <c r="L292" s="84">
        <f t="shared" si="72"/>
        <v>2.5063023932830499</v>
      </c>
      <c r="M292" s="85">
        <v>281500</v>
      </c>
      <c r="N292" s="85">
        <v>288100</v>
      </c>
      <c r="O292" s="85">
        <v>15956260</v>
      </c>
      <c r="P292" s="85">
        <f t="shared" si="80"/>
        <v>17.262707987784299</v>
      </c>
      <c r="Q292" s="85">
        <f t="shared" si="73"/>
        <v>17.262707987784299</v>
      </c>
      <c r="R292" s="84">
        <v>10660</v>
      </c>
      <c r="S292" s="84">
        <v>10610</v>
      </c>
      <c r="T292" s="84">
        <v>62100000</v>
      </c>
      <c r="U292" s="84">
        <f t="shared" si="74"/>
        <v>112.21435877603901</v>
      </c>
      <c r="V292" s="84">
        <f t="shared" si="75"/>
        <v>112.21435877603901</v>
      </c>
      <c r="W292" s="85">
        <v>0</v>
      </c>
      <c r="X292" s="85">
        <v>0</v>
      </c>
      <c r="Y292" s="85">
        <v>0</v>
      </c>
      <c r="Z292" s="85">
        <f t="shared" si="81"/>
        <v>0</v>
      </c>
      <c r="AA292" s="85">
        <v>0</v>
      </c>
      <c r="AB292" s="223">
        <f t="shared" si="68"/>
        <v>0</v>
      </c>
      <c r="AC292" s="223">
        <f t="shared" si="69"/>
        <v>259063417611305.16</v>
      </c>
      <c r="AD292" s="222">
        <f t="shared" si="70"/>
        <v>296666356462040.25</v>
      </c>
      <c r="AE292" s="221">
        <f t="shared" si="76"/>
        <v>1145.1495514011706</v>
      </c>
      <c r="AF292" s="98">
        <f t="shared" si="82"/>
        <v>2.9883817698294719E-3</v>
      </c>
      <c r="AG292" s="84">
        <f t="shared" si="77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 ht="13.5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8"/>
        <v>0.30283374542168301</v>
      </c>
      <c r="G293" s="85">
        <f t="shared" si="71"/>
        <v>0.30283374542168301</v>
      </c>
      <c r="H293" s="84">
        <v>205000</v>
      </c>
      <c r="I293" s="84">
        <v>209000</v>
      </c>
      <c r="J293" s="88">
        <v>125461438</v>
      </c>
      <c r="K293" s="84">
        <f t="shared" si="79"/>
        <v>2.5063023932830499</v>
      </c>
      <c r="L293" s="84">
        <f t="shared" si="72"/>
        <v>2.5063023932830499</v>
      </c>
      <c r="M293" s="85">
        <v>288100</v>
      </c>
      <c r="N293" s="85">
        <v>301500</v>
      </c>
      <c r="O293" s="85">
        <v>15956260</v>
      </c>
      <c r="P293" s="85">
        <f t="shared" si="80"/>
        <v>17.262707987784299</v>
      </c>
      <c r="Q293" s="85">
        <f t="shared" si="73"/>
        <v>17.262707987784299</v>
      </c>
      <c r="R293" s="84">
        <v>10610</v>
      </c>
      <c r="S293" s="84">
        <v>10725</v>
      </c>
      <c r="T293" s="84">
        <v>62100000</v>
      </c>
      <c r="U293" s="84">
        <f t="shared" si="74"/>
        <v>112.21435877603901</v>
      </c>
      <c r="V293" s="84">
        <f t="shared" si="75"/>
        <v>112.21435877603901</v>
      </c>
      <c r="W293" s="85">
        <v>0</v>
      </c>
      <c r="X293" s="85">
        <v>0</v>
      </c>
      <c r="Y293" s="85">
        <v>0</v>
      </c>
      <c r="Z293" s="85">
        <f t="shared" si="81"/>
        <v>0</v>
      </c>
      <c r="AA293" s="85">
        <v>0</v>
      </c>
      <c r="AB293" s="223">
        <f t="shared" si="68"/>
        <v>0</v>
      </c>
      <c r="AC293" s="223">
        <f t="shared" si="69"/>
        <v>259063417611305.16</v>
      </c>
      <c r="AD293" s="222">
        <f t="shared" si="70"/>
        <v>304224370766731.31</v>
      </c>
      <c r="AE293" s="221">
        <f t="shared" si="76"/>
        <v>1174.3239303018267</v>
      </c>
      <c r="AF293" s="98">
        <f t="shared" si="82"/>
        <v>2.5476479351504152E-2</v>
      </c>
      <c r="AG293" s="84">
        <f t="shared" si="77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 ht="13.5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8"/>
        <v>0.30283374542168301</v>
      </c>
      <c r="G294" s="85">
        <f t="shared" si="71"/>
        <v>0.30283374542168301</v>
      </c>
      <c r="H294" s="84">
        <v>209000</v>
      </c>
      <c r="I294" s="84">
        <v>207500</v>
      </c>
      <c r="J294" s="88">
        <v>125461438</v>
      </c>
      <c r="K294" s="84">
        <f t="shared" si="79"/>
        <v>2.5063023932830499</v>
      </c>
      <c r="L294" s="84">
        <f t="shared" si="72"/>
        <v>2.5063023932830499</v>
      </c>
      <c r="M294" s="85">
        <v>301500</v>
      </c>
      <c r="N294" s="85">
        <v>312200</v>
      </c>
      <c r="O294" s="85">
        <v>15956260</v>
      </c>
      <c r="P294" s="85">
        <f t="shared" si="80"/>
        <v>17.262707987784299</v>
      </c>
      <c r="Q294" s="85">
        <f t="shared" si="73"/>
        <v>17.262707987784299</v>
      </c>
      <c r="R294" s="84">
        <v>10725</v>
      </c>
      <c r="S294" s="84">
        <v>10630</v>
      </c>
      <c r="T294" s="84">
        <v>62100000</v>
      </c>
      <c r="U294" s="84">
        <f t="shared" si="74"/>
        <v>112.21435877603901</v>
      </c>
      <c r="V294" s="84">
        <f t="shared" si="75"/>
        <v>112.21435877603901</v>
      </c>
      <c r="W294" s="85">
        <v>0</v>
      </c>
      <c r="X294" s="85">
        <v>0</v>
      </c>
      <c r="Y294" s="85">
        <v>0</v>
      </c>
      <c r="Z294" s="85">
        <f t="shared" si="81"/>
        <v>0</v>
      </c>
      <c r="AA294" s="85">
        <v>0</v>
      </c>
      <c r="AB294" s="223">
        <f t="shared" si="68"/>
        <v>0</v>
      </c>
      <c r="AC294" s="223">
        <f t="shared" si="69"/>
        <v>259063417611305.16</v>
      </c>
      <c r="AD294" s="222">
        <f t="shared" si="70"/>
        <v>304591710765911.94</v>
      </c>
      <c r="AE294" s="221">
        <f t="shared" si="76"/>
        <v>1175.7418842629365</v>
      </c>
      <c r="AF294" s="98">
        <f t="shared" si="82"/>
        <v>1.2074640774333391E-3</v>
      </c>
      <c r="AG294" s="84">
        <f t="shared" si="77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 ht="13.5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8"/>
        <v>0.30283374542168301</v>
      </c>
      <c r="G295" s="85">
        <f t="shared" si="71"/>
        <v>0.30283374542168301</v>
      </c>
      <c r="H295" s="84">
        <v>207500</v>
      </c>
      <c r="I295" s="84">
        <v>206000</v>
      </c>
      <c r="J295" s="88">
        <v>125461438</v>
      </c>
      <c r="K295" s="84">
        <f t="shared" si="79"/>
        <v>2.5063023932830499</v>
      </c>
      <c r="L295" s="84">
        <f t="shared" si="72"/>
        <v>2.5063023932830499</v>
      </c>
      <c r="M295" s="85">
        <v>312200</v>
      </c>
      <c r="N295" s="85">
        <v>306800</v>
      </c>
      <c r="O295" s="85">
        <v>15956260</v>
      </c>
      <c r="P295" s="85">
        <f t="shared" si="80"/>
        <v>17.262707987784299</v>
      </c>
      <c r="Q295" s="85">
        <f t="shared" si="73"/>
        <v>17.262707987784299</v>
      </c>
      <c r="R295" s="84">
        <v>10630</v>
      </c>
      <c r="S295" s="84">
        <v>10620</v>
      </c>
      <c r="T295" s="84">
        <v>62100000</v>
      </c>
      <c r="U295" s="84">
        <f t="shared" si="74"/>
        <v>112.21435877603901</v>
      </c>
      <c r="V295" s="84">
        <f t="shared" si="75"/>
        <v>112.21435877603901</v>
      </c>
      <c r="W295" s="85">
        <v>0</v>
      </c>
      <c r="X295" s="85">
        <v>0</v>
      </c>
      <c r="Y295" s="85">
        <v>0</v>
      </c>
      <c r="Z295" s="85">
        <f t="shared" si="81"/>
        <v>0</v>
      </c>
      <c r="AA295" s="85">
        <v>0</v>
      </c>
      <c r="AB295" s="223">
        <f t="shared" si="68"/>
        <v>0</v>
      </c>
      <c r="AC295" s="223">
        <f t="shared" si="69"/>
        <v>259063417611305.16</v>
      </c>
      <c r="AD295" s="222">
        <f t="shared" si="70"/>
        <v>302562938608057.12</v>
      </c>
      <c r="AE295" s="221">
        <f t="shared" si="76"/>
        <v>1167.9107046368777</v>
      </c>
      <c r="AF295" s="98">
        <f t="shared" si="82"/>
        <v>-6.6606282644835688E-3</v>
      </c>
      <c r="AG295" s="84">
        <f t="shared" si="77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 ht="13.5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8"/>
        <v>0.30283374542168301</v>
      </c>
      <c r="G296" s="85">
        <f t="shared" si="71"/>
        <v>0.30283374542168301</v>
      </c>
      <c r="H296" s="84">
        <v>206000</v>
      </c>
      <c r="I296" s="84">
        <v>203000</v>
      </c>
      <c r="J296" s="88">
        <v>125461438</v>
      </c>
      <c r="K296" s="84">
        <f t="shared" si="79"/>
        <v>2.5063023932830499</v>
      </c>
      <c r="L296" s="84">
        <f t="shared" si="72"/>
        <v>2.5063023932830499</v>
      </c>
      <c r="M296" s="85">
        <v>306800</v>
      </c>
      <c r="N296" s="85">
        <v>305500</v>
      </c>
      <c r="O296" s="85">
        <v>15956260</v>
      </c>
      <c r="P296" s="85">
        <f t="shared" si="80"/>
        <v>17.262707987784299</v>
      </c>
      <c r="Q296" s="85">
        <f t="shared" si="73"/>
        <v>17.262707987784299</v>
      </c>
      <c r="R296" s="84">
        <v>10620</v>
      </c>
      <c r="S296" s="84">
        <v>10775</v>
      </c>
      <c r="T296" s="84">
        <v>62100000</v>
      </c>
      <c r="U296" s="84">
        <f t="shared" si="74"/>
        <v>112.21435877603901</v>
      </c>
      <c r="V296" s="84">
        <f t="shared" si="75"/>
        <v>112.21435877603901</v>
      </c>
      <c r="W296" s="85">
        <v>0</v>
      </c>
      <c r="X296" s="85">
        <v>0</v>
      </c>
      <c r="Y296" s="85">
        <v>0</v>
      </c>
      <c r="Z296" s="85">
        <f t="shared" si="81"/>
        <v>0</v>
      </c>
      <c r="AA296" s="85">
        <v>0</v>
      </c>
      <c r="AB296" s="223">
        <f t="shared" si="68"/>
        <v>0</v>
      </c>
      <c r="AC296" s="223">
        <f t="shared" si="69"/>
        <v>259063417611305.16</v>
      </c>
      <c r="AD296" s="222">
        <f t="shared" si="70"/>
        <v>302974390340578.56</v>
      </c>
      <c r="AE296" s="221">
        <f t="shared" si="76"/>
        <v>1169.4989324782118</v>
      </c>
      <c r="AF296" s="98">
        <f t="shared" si="82"/>
        <v>1.3598880762275224E-3</v>
      </c>
      <c r="AG296" s="84">
        <f t="shared" si="77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 ht="13.5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8"/>
        <v>0.30283374542168301</v>
      </c>
      <c r="G297" s="85">
        <f t="shared" si="71"/>
        <v>0.30283374542168301</v>
      </c>
      <c r="H297" s="84">
        <v>203000</v>
      </c>
      <c r="I297" s="84">
        <v>201000</v>
      </c>
      <c r="J297" s="88">
        <v>125461438</v>
      </c>
      <c r="K297" s="84">
        <f t="shared" si="79"/>
        <v>2.5063023932830499</v>
      </c>
      <c r="L297" s="84">
        <f t="shared" si="72"/>
        <v>2.5063023932830499</v>
      </c>
      <c r="M297" s="85">
        <v>305500</v>
      </c>
      <c r="N297" s="85">
        <v>299400</v>
      </c>
      <c r="O297" s="85">
        <v>15956260</v>
      </c>
      <c r="P297" s="85">
        <f t="shared" si="80"/>
        <v>17.262707987784299</v>
      </c>
      <c r="Q297" s="85">
        <f t="shared" si="73"/>
        <v>17.262707987784299</v>
      </c>
      <c r="R297" s="84">
        <v>10775</v>
      </c>
      <c r="S297" s="84">
        <v>10755</v>
      </c>
      <c r="T297" s="84">
        <v>62100000</v>
      </c>
      <c r="U297" s="84">
        <f t="shared" si="74"/>
        <v>112.21435877603901</v>
      </c>
      <c r="V297" s="84">
        <f t="shared" si="75"/>
        <v>112.21435877603901</v>
      </c>
      <c r="W297" s="85">
        <v>0</v>
      </c>
      <c r="X297" s="85">
        <v>0</v>
      </c>
      <c r="Y297" s="85">
        <v>0</v>
      </c>
      <c r="Z297" s="85">
        <f t="shared" si="81"/>
        <v>0</v>
      </c>
      <c r="AA297" s="85">
        <v>0</v>
      </c>
      <c r="AB297" s="223">
        <f t="shared" si="68"/>
        <v>0</v>
      </c>
      <c r="AC297" s="223">
        <f t="shared" si="69"/>
        <v>259063417611305.16</v>
      </c>
      <c r="AD297" s="222">
        <f t="shared" si="70"/>
        <v>299621971330406.94</v>
      </c>
      <c r="AE297" s="221">
        <f t="shared" si="76"/>
        <v>1156.5583982990422</v>
      </c>
      <c r="AF297" s="98">
        <f t="shared" si="82"/>
        <v>-1.1065024361970252E-2</v>
      </c>
      <c r="AG297" s="84">
        <f t="shared" si="77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 ht="13.5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8"/>
        <v>0.30283374542168301</v>
      </c>
      <c r="G298" s="85">
        <f t="shared" si="71"/>
        <v>0.30283374542168301</v>
      </c>
      <c r="H298" s="84">
        <v>201000</v>
      </c>
      <c r="I298" s="84">
        <v>203000</v>
      </c>
      <c r="J298" s="88">
        <v>125461438</v>
      </c>
      <c r="K298" s="84">
        <f t="shared" si="79"/>
        <v>2.5063023932830499</v>
      </c>
      <c r="L298" s="84">
        <f t="shared" si="72"/>
        <v>2.5063023932830499</v>
      </c>
      <c r="M298" s="85">
        <v>299400</v>
      </c>
      <c r="N298" s="85">
        <v>289800</v>
      </c>
      <c r="O298" s="85">
        <v>15956260</v>
      </c>
      <c r="P298" s="85">
        <f t="shared" si="80"/>
        <v>17.262707987784299</v>
      </c>
      <c r="Q298" s="85">
        <f t="shared" si="73"/>
        <v>17.262707987784299</v>
      </c>
      <c r="R298" s="84">
        <v>10755</v>
      </c>
      <c r="S298" s="84">
        <v>10775</v>
      </c>
      <c r="T298" s="84">
        <v>62100000</v>
      </c>
      <c r="U298" s="84">
        <f t="shared" si="74"/>
        <v>112.21435877603901</v>
      </c>
      <c r="V298" s="84">
        <f t="shared" si="75"/>
        <v>112.21435877603901</v>
      </c>
      <c r="W298" s="85">
        <v>0</v>
      </c>
      <c r="X298" s="85">
        <v>0</v>
      </c>
      <c r="Y298" s="85">
        <v>0</v>
      </c>
      <c r="Z298" s="85">
        <f t="shared" si="81"/>
        <v>0</v>
      </c>
      <c r="AA298" s="85">
        <v>0</v>
      </c>
      <c r="AB298" s="223">
        <f t="shared" si="68"/>
        <v>0</v>
      </c>
      <c r="AC298" s="223">
        <f t="shared" si="69"/>
        <v>259063417611305.16</v>
      </c>
      <c r="AD298" s="222">
        <f t="shared" si="70"/>
        <v>298107497223660.25</v>
      </c>
      <c r="AE298" s="221">
        <f t="shared" si="76"/>
        <v>1150.712439341537</v>
      </c>
      <c r="AF298" s="98">
        <f t="shared" si="82"/>
        <v>-5.0546163221009046E-3</v>
      </c>
      <c r="AG298" s="84">
        <f t="shared" si="77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 ht="13.5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8"/>
        <v>0.30283374542168301</v>
      </c>
      <c r="G299" s="85">
        <f t="shared" si="71"/>
        <v>0.30283374542168301</v>
      </c>
      <c r="H299" s="84">
        <v>203000</v>
      </c>
      <c r="I299" s="84">
        <v>201000</v>
      </c>
      <c r="J299" s="88">
        <v>125461438</v>
      </c>
      <c r="K299" s="84">
        <f t="shared" si="79"/>
        <v>2.5063023932830499</v>
      </c>
      <c r="L299" s="84">
        <f t="shared" si="72"/>
        <v>2.5063023932830499</v>
      </c>
      <c r="M299" s="85">
        <v>289800</v>
      </c>
      <c r="N299" s="85">
        <v>294700</v>
      </c>
      <c r="O299" s="85">
        <v>15956260</v>
      </c>
      <c r="P299" s="85">
        <f t="shared" si="80"/>
        <v>17.262707987784299</v>
      </c>
      <c r="Q299" s="85">
        <f t="shared" si="73"/>
        <v>17.262707987784299</v>
      </c>
      <c r="R299" s="84">
        <v>10775</v>
      </c>
      <c r="S299" s="84">
        <v>10790</v>
      </c>
      <c r="T299" s="84">
        <v>62100000</v>
      </c>
      <c r="U299" s="84">
        <f t="shared" si="74"/>
        <v>112.21435877603901</v>
      </c>
      <c r="V299" s="84">
        <f t="shared" si="75"/>
        <v>112.21435877603901</v>
      </c>
      <c r="W299" s="85">
        <v>0</v>
      </c>
      <c r="X299" s="85">
        <v>0</v>
      </c>
      <c r="Y299" s="85">
        <v>0</v>
      </c>
      <c r="Z299" s="85">
        <f t="shared" si="81"/>
        <v>0</v>
      </c>
      <c r="AA299" s="85">
        <v>0</v>
      </c>
      <c r="AB299" s="223">
        <f t="shared" si="68"/>
        <v>0</v>
      </c>
      <c r="AC299" s="223">
        <f t="shared" si="69"/>
        <v>259063417611305.16</v>
      </c>
      <c r="AD299" s="222">
        <f t="shared" si="70"/>
        <v>299204010494647.31</v>
      </c>
      <c r="AE299" s="221">
        <f t="shared" si="76"/>
        <v>1154.9450449370991</v>
      </c>
      <c r="AF299" s="98">
        <f t="shared" si="82"/>
        <v>3.6782478844011222E-3</v>
      </c>
      <c r="AG299" s="84">
        <f t="shared" si="77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 ht="13.5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8"/>
        <v>0.30283374542168301</v>
      </c>
      <c r="G300" s="85">
        <f t="shared" si="71"/>
        <v>0.30283374542168301</v>
      </c>
      <c r="H300" s="84">
        <v>201000</v>
      </c>
      <c r="I300" s="84">
        <v>200500</v>
      </c>
      <c r="J300" s="88">
        <v>125461438</v>
      </c>
      <c r="K300" s="84">
        <f t="shared" si="79"/>
        <v>2.5063023932830499</v>
      </c>
      <c r="L300" s="84">
        <f t="shared" si="72"/>
        <v>2.5063023932830499</v>
      </c>
      <c r="M300" s="85">
        <v>294700</v>
      </c>
      <c r="N300" s="85">
        <v>282800</v>
      </c>
      <c r="O300" s="85">
        <v>15956260</v>
      </c>
      <c r="P300" s="85">
        <f t="shared" si="80"/>
        <v>17.262707987784299</v>
      </c>
      <c r="Q300" s="85">
        <f t="shared" si="73"/>
        <v>17.262707987784299</v>
      </c>
      <c r="R300" s="84">
        <v>10790</v>
      </c>
      <c r="S300" s="84">
        <v>10900</v>
      </c>
      <c r="T300" s="84">
        <v>62100000</v>
      </c>
      <c r="U300" s="84">
        <f t="shared" si="74"/>
        <v>112.21435877603901</v>
      </c>
      <c r="V300" s="84">
        <f t="shared" si="75"/>
        <v>112.21435877603901</v>
      </c>
      <c r="W300" s="85">
        <v>0</v>
      </c>
      <c r="X300" s="85">
        <v>0</v>
      </c>
      <c r="Y300" s="85">
        <v>0</v>
      </c>
      <c r="Z300" s="85">
        <f t="shared" si="81"/>
        <v>0</v>
      </c>
      <c r="AA300" s="85">
        <v>0</v>
      </c>
      <c r="AB300" s="223">
        <f t="shared" si="68"/>
        <v>0</v>
      </c>
      <c r="AC300" s="223">
        <f t="shared" si="69"/>
        <v>259063417611305.16</v>
      </c>
      <c r="AD300" s="222">
        <f t="shared" si="70"/>
        <v>299789623266639.25</v>
      </c>
      <c r="AE300" s="221">
        <f t="shared" si="76"/>
        <v>1157.2055446147131</v>
      </c>
      <c r="AF300" s="98">
        <f t="shared" si="82"/>
        <v>1.9572357035716093E-3</v>
      </c>
      <c r="AG300" s="84">
        <f t="shared" si="77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 ht="13.5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8"/>
        <v>0.30283374542168301</v>
      </c>
      <c r="G301" s="85">
        <f t="shared" si="71"/>
        <v>0.30283374542168301</v>
      </c>
      <c r="H301" s="84">
        <v>200500</v>
      </c>
      <c r="I301" s="84">
        <v>199500</v>
      </c>
      <c r="J301" s="88">
        <v>125461438</v>
      </c>
      <c r="K301" s="84">
        <f t="shared" si="79"/>
        <v>2.5063023932830499</v>
      </c>
      <c r="L301" s="84">
        <f t="shared" si="72"/>
        <v>2.5063023932830499</v>
      </c>
      <c r="M301" s="85">
        <v>282800</v>
      </c>
      <c r="N301" s="85">
        <v>281300</v>
      </c>
      <c r="O301" s="85">
        <v>15956260</v>
      </c>
      <c r="P301" s="85">
        <f t="shared" si="80"/>
        <v>17.262707987784299</v>
      </c>
      <c r="Q301" s="85">
        <f t="shared" si="73"/>
        <v>17.262707987784299</v>
      </c>
      <c r="R301" s="84">
        <v>10900</v>
      </c>
      <c r="S301" s="84">
        <v>10925</v>
      </c>
      <c r="T301" s="84">
        <v>62100000</v>
      </c>
      <c r="U301" s="84">
        <f t="shared" si="74"/>
        <v>112.21435877603901</v>
      </c>
      <c r="V301" s="84">
        <f t="shared" si="75"/>
        <v>112.21435877603901</v>
      </c>
      <c r="W301" s="85">
        <v>0</v>
      </c>
      <c r="X301" s="85">
        <v>0</v>
      </c>
      <c r="Y301" s="85">
        <v>0</v>
      </c>
      <c r="Z301" s="85">
        <f t="shared" si="81"/>
        <v>0</v>
      </c>
      <c r="AA301" s="85">
        <v>0</v>
      </c>
      <c r="AB301" s="223">
        <f t="shared" si="68"/>
        <v>0</v>
      </c>
      <c r="AC301" s="223">
        <f t="shared" si="69"/>
        <v>259063417611305.16</v>
      </c>
      <c r="AD301" s="222">
        <f t="shared" si="70"/>
        <v>300501715497157.87</v>
      </c>
      <c r="AE301" s="221">
        <f t="shared" si="76"/>
        <v>1159.9542624270716</v>
      </c>
      <c r="AF301" s="98">
        <f t="shared" si="82"/>
        <v>2.3753064657789365E-3</v>
      </c>
      <c r="AG301" s="84">
        <f t="shared" si="77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 ht="13.5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8"/>
        <v>0.30283374542168301</v>
      </c>
      <c r="G302" s="85">
        <f t="shared" si="71"/>
        <v>0.30283374542168301</v>
      </c>
      <c r="H302" s="84">
        <v>199500</v>
      </c>
      <c r="I302" s="84">
        <v>198000</v>
      </c>
      <c r="J302" s="88">
        <v>125461438</v>
      </c>
      <c r="K302" s="84">
        <f t="shared" si="79"/>
        <v>2.5063023932830499</v>
      </c>
      <c r="L302" s="84">
        <f t="shared" si="72"/>
        <v>2.5063023932830499</v>
      </c>
      <c r="M302" s="85">
        <v>281300</v>
      </c>
      <c r="N302" s="85">
        <v>271500</v>
      </c>
      <c r="O302" s="85">
        <v>15956260</v>
      </c>
      <c r="P302" s="85">
        <f t="shared" si="80"/>
        <v>17.262707987784299</v>
      </c>
      <c r="Q302" s="85">
        <f t="shared" si="73"/>
        <v>17.262707987784299</v>
      </c>
      <c r="R302" s="84">
        <v>10925</v>
      </c>
      <c r="S302" s="84">
        <v>10720</v>
      </c>
      <c r="T302" s="84">
        <v>62100000</v>
      </c>
      <c r="U302" s="84">
        <f t="shared" si="74"/>
        <v>112.21435877603901</v>
      </c>
      <c r="V302" s="84">
        <f t="shared" si="75"/>
        <v>112.21435877603901</v>
      </c>
      <c r="W302" s="85">
        <v>0</v>
      </c>
      <c r="X302" s="85">
        <v>0</v>
      </c>
      <c r="Y302" s="85">
        <v>0</v>
      </c>
      <c r="Z302" s="85">
        <f t="shared" si="81"/>
        <v>0</v>
      </c>
      <c r="AA302" s="85">
        <v>0</v>
      </c>
      <c r="AB302" s="223">
        <f t="shared" si="68"/>
        <v>0</v>
      </c>
      <c r="AC302" s="223">
        <f t="shared" si="69"/>
        <v>259063417611305.16</v>
      </c>
      <c r="AD302" s="222">
        <f t="shared" si="70"/>
        <v>294003867041675.06</v>
      </c>
      <c r="AE302" s="221">
        <f t="shared" si="76"/>
        <v>1134.8721859401778</v>
      </c>
      <c r="AF302" s="98">
        <f t="shared" si="82"/>
        <v>-2.1623332315200458E-2</v>
      </c>
      <c r="AG302" s="84">
        <f t="shared" si="77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 ht="13.5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8"/>
        <v>0.30283374542168301</v>
      </c>
      <c r="G303" s="85">
        <f t="shared" si="71"/>
        <v>0.30283374542168301</v>
      </c>
      <c r="H303" s="84">
        <v>198000</v>
      </c>
      <c r="I303" s="84">
        <v>192500</v>
      </c>
      <c r="J303" s="88">
        <v>125461438</v>
      </c>
      <c r="K303" s="84">
        <f t="shared" si="79"/>
        <v>2.5063023932830499</v>
      </c>
      <c r="L303" s="84">
        <f t="shared" si="72"/>
        <v>2.5063023932830499</v>
      </c>
      <c r="M303" s="85">
        <v>271500</v>
      </c>
      <c r="N303" s="85">
        <v>286300</v>
      </c>
      <c r="O303" s="85">
        <v>15956260</v>
      </c>
      <c r="P303" s="85">
        <f t="shared" si="80"/>
        <v>17.262707987784299</v>
      </c>
      <c r="Q303" s="85">
        <f t="shared" si="73"/>
        <v>17.262707987784299</v>
      </c>
      <c r="R303" s="84">
        <v>10720</v>
      </c>
      <c r="S303" s="84">
        <v>10740</v>
      </c>
      <c r="T303" s="84">
        <v>62100000</v>
      </c>
      <c r="U303" s="84">
        <f t="shared" si="74"/>
        <v>112.21435877603901</v>
      </c>
      <c r="V303" s="84">
        <f t="shared" si="75"/>
        <v>112.21435877603901</v>
      </c>
      <c r="W303" s="85">
        <v>0</v>
      </c>
      <c r="X303" s="85">
        <v>0</v>
      </c>
      <c r="Y303" s="85">
        <v>0</v>
      </c>
      <c r="Z303" s="85">
        <f t="shared" si="81"/>
        <v>0</v>
      </c>
      <c r="AA303" s="85">
        <v>0</v>
      </c>
      <c r="AB303" s="223">
        <f t="shared" si="68"/>
        <v>0</v>
      </c>
      <c r="AC303" s="223">
        <f t="shared" si="69"/>
        <v>259063417611305.16</v>
      </c>
      <c r="AD303" s="222">
        <f t="shared" si="70"/>
        <v>296038464913215.81</v>
      </c>
      <c r="AE303" s="221">
        <f t="shared" si="76"/>
        <v>1142.7258531630562</v>
      </c>
      <c r="AF303" s="98">
        <f t="shared" si="82"/>
        <v>6.9203098993672451E-3</v>
      </c>
      <c r="AG303" s="84">
        <f t="shared" si="77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 ht="13.5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8"/>
        <v>0.30283374542168301</v>
      </c>
      <c r="G304" s="85">
        <f t="shared" si="71"/>
        <v>0.30283374542168301</v>
      </c>
      <c r="H304" s="84">
        <v>192500</v>
      </c>
      <c r="I304" s="84">
        <v>183000</v>
      </c>
      <c r="J304" s="88">
        <v>125461438</v>
      </c>
      <c r="K304" s="84">
        <f t="shared" si="79"/>
        <v>2.5063023932830499</v>
      </c>
      <c r="L304" s="84">
        <f t="shared" si="72"/>
        <v>2.5063023932830499</v>
      </c>
      <c r="M304" s="85">
        <v>286300</v>
      </c>
      <c r="N304" s="85">
        <v>269600</v>
      </c>
      <c r="O304" s="85">
        <v>15956260</v>
      </c>
      <c r="P304" s="85">
        <f t="shared" si="80"/>
        <v>17.262707987784299</v>
      </c>
      <c r="Q304" s="85">
        <f t="shared" si="73"/>
        <v>17.262707987784299</v>
      </c>
      <c r="R304" s="84">
        <v>10740</v>
      </c>
      <c r="S304" s="84">
        <v>10670</v>
      </c>
      <c r="T304" s="84">
        <v>62100000</v>
      </c>
      <c r="U304" s="84">
        <f t="shared" si="74"/>
        <v>112.21435877603901</v>
      </c>
      <c r="V304" s="84">
        <f t="shared" si="75"/>
        <v>112.21435877603901</v>
      </c>
      <c r="W304" s="85">
        <v>0</v>
      </c>
      <c r="X304" s="85">
        <v>0</v>
      </c>
      <c r="Y304" s="85">
        <v>0</v>
      </c>
      <c r="Z304" s="85">
        <f t="shared" si="81"/>
        <v>0</v>
      </c>
      <c r="AA304" s="85">
        <v>0</v>
      </c>
      <c r="AB304" s="223">
        <f t="shared" si="68"/>
        <v>0</v>
      </c>
      <c r="AC304" s="223">
        <f t="shared" si="69"/>
        <v>259063417611305.16</v>
      </c>
      <c r="AD304" s="222">
        <f t="shared" si="70"/>
        <v>288144247493249.44</v>
      </c>
      <c r="AE304" s="221">
        <f t="shared" si="76"/>
        <v>1112.2537105010199</v>
      </c>
      <c r="AF304" s="98">
        <f t="shared" si="82"/>
        <v>-2.6666188200511632E-2</v>
      </c>
      <c r="AG304" s="84">
        <f t="shared" si="77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 ht="13.5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8"/>
        <v>0.30283374542168301</v>
      </c>
      <c r="G305" s="85">
        <f t="shared" si="71"/>
        <v>0.30283374542168301</v>
      </c>
      <c r="H305" s="84">
        <v>183000</v>
      </c>
      <c r="I305" s="84">
        <v>180500</v>
      </c>
      <c r="J305" s="88">
        <v>125461438</v>
      </c>
      <c r="K305" s="84">
        <f t="shared" si="79"/>
        <v>2.5063023932830499</v>
      </c>
      <c r="L305" s="84">
        <f t="shared" si="72"/>
        <v>2.5063023932830499</v>
      </c>
      <c r="M305" s="85">
        <v>269600</v>
      </c>
      <c r="N305" s="85">
        <v>270300</v>
      </c>
      <c r="O305" s="85">
        <v>15956260</v>
      </c>
      <c r="P305" s="85">
        <f t="shared" si="80"/>
        <v>17.262707987784299</v>
      </c>
      <c r="Q305" s="85">
        <f t="shared" si="73"/>
        <v>17.262707987784299</v>
      </c>
      <c r="R305" s="84">
        <v>10670</v>
      </c>
      <c r="S305" s="84">
        <v>10630</v>
      </c>
      <c r="T305" s="84">
        <v>62100000</v>
      </c>
      <c r="U305" s="84">
        <f t="shared" si="74"/>
        <v>112.21435877603901</v>
      </c>
      <c r="V305" s="84">
        <f t="shared" si="75"/>
        <v>112.21435877603901</v>
      </c>
      <c r="W305" s="85">
        <v>0</v>
      </c>
      <c r="X305" s="85">
        <v>0</v>
      </c>
      <c r="Y305" s="85">
        <v>0</v>
      </c>
      <c r="Z305" s="85">
        <f t="shared" si="81"/>
        <v>0</v>
      </c>
      <c r="AA305" s="85">
        <v>0</v>
      </c>
      <c r="AB305" s="223">
        <f t="shared" si="68"/>
        <v>0</v>
      </c>
      <c r="AC305" s="223">
        <f t="shared" si="69"/>
        <v>259063417611305.16</v>
      </c>
      <c r="AD305" s="222">
        <f t="shared" si="70"/>
        <v>286368284245624.75</v>
      </c>
      <c r="AE305" s="221">
        <f t="shared" si="76"/>
        <v>1105.3983881093061</v>
      </c>
      <c r="AF305" s="98">
        <f t="shared" si="82"/>
        <v>-6.1634520316644183E-3</v>
      </c>
      <c r="AG305" s="84">
        <f t="shared" si="77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 ht="13.5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8"/>
        <v>0.30283374542168301</v>
      </c>
      <c r="G306" s="85">
        <f t="shared" si="71"/>
        <v>0.30283374542168301</v>
      </c>
      <c r="H306" s="84">
        <v>180500</v>
      </c>
      <c r="I306" s="84">
        <v>181000</v>
      </c>
      <c r="J306" s="88">
        <v>125461438</v>
      </c>
      <c r="K306" s="84">
        <f t="shared" si="79"/>
        <v>2.5063023932830499</v>
      </c>
      <c r="L306" s="84">
        <f t="shared" si="72"/>
        <v>2.5063023932830499</v>
      </c>
      <c r="M306" s="85">
        <v>270300</v>
      </c>
      <c r="N306" s="85">
        <v>279800</v>
      </c>
      <c r="O306" s="85">
        <v>15956260</v>
      </c>
      <c r="P306" s="85">
        <f t="shared" si="80"/>
        <v>17.262707987784299</v>
      </c>
      <c r="Q306" s="85">
        <f t="shared" si="73"/>
        <v>17.262707987784299</v>
      </c>
      <c r="R306" s="84">
        <v>10630</v>
      </c>
      <c r="S306" s="84">
        <v>10715</v>
      </c>
      <c r="T306" s="84">
        <v>62100000</v>
      </c>
      <c r="U306" s="84">
        <f t="shared" si="74"/>
        <v>112.21435877603901</v>
      </c>
      <c r="V306" s="84">
        <f t="shared" si="75"/>
        <v>112.21435877603901</v>
      </c>
      <c r="W306" s="85">
        <v>0</v>
      </c>
      <c r="X306" s="85">
        <v>0</v>
      </c>
      <c r="Y306" s="85">
        <v>0</v>
      </c>
      <c r="Z306" s="85">
        <f t="shared" si="81"/>
        <v>0</v>
      </c>
      <c r="AA306" s="85">
        <v>0</v>
      </c>
      <c r="AB306" s="223">
        <f t="shared" si="68"/>
        <v>0</v>
      </c>
      <c r="AC306" s="223">
        <f t="shared" si="69"/>
        <v>259063417611305.16</v>
      </c>
      <c r="AD306" s="222">
        <f t="shared" si="70"/>
        <v>289373018008885.25</v>
      </c>
      <c r="AE306" s="221">
        <f t="shared" si="76"/>
        <v>1116.9968368249358</v>
      </c>
      <c r="AF306" s="98">
        <f t="shared" si="82"/>
        <v>1.0492550776619034E-2</v>
      </c>
      <c r="AG306" s="84">
        <f t="shared" si="77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 ht="13.5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8"/>
        <v>0.30283374542168301</v>
      </c>
      <c r="G307" s="85">
        <f t="shared" si="71"/>
        <v>0.30283374542168301</v>
      </c>
      <c r="H307" s="84">
        <v>181000</v>
      </c>
      <c r="I307" s="84">
        <v>182000</v>
      </c>
      <c r="J307" s="88">
        <v>125461438</v>
      </c>
      <c r="K307" s="84">
        <f t="shared" si="79"/>
        <v>2.5063023932830499</v>
      </c>
      <c r="L307" s="84">
        <f t="shared" si="72"/>
        <v>2.5063023932830499</v>
      </c>
      <c r="M307" s="85">
        <v>279800</v>
      </c>
      <c r="N307" s="85">
        <v>274900</v>
      </c>
      <c r="O307" s="85">
        <v>15956260</v>
      </c>
      <c r="P307" s="85">
        <f t="shared" si="80"/>
        <v>17.262707987784299</v>
      </c>
      <c r="Q307" s="85">
        <f t="shared" si="73"/>
        <v>17.262707987784299</v>
      </c>
      <c r="R307" s="84">
        <v>10715</v>
      </c>
      <c r="S307" s="84">
        <v>10850</v>
      </c>
      <c r="T307" s="84">
        <v>62100000</v>
      </c>
      <c r="U307" s="84">
        <f t="shared" si="74"/>
        <v>112.21435877603901</v>
      </c>
      <c r="V307" s="84">
        <f t="shared" si="75"/>
        <v>112.21435877603901</v>
      </c>
      <c r="W307" s="85">
        <v>0</v>
      </c>
      <c r="X307" s="85">
        <v>0</v>
      </c>
      <c r="Y307" s="85">
        <v>0</v>
      </c>
      <c r="Z307" s="85">
        <f t="shared" si="81"/>
        <v>0</v>
      </c>
      <c r="AA307" s="85">
        <v>0</v>
      </c>
      <c r="AB307" s="223">
        <f t="shared" si="68"/>
        <v>0</v>
      </c>
      <c r="AC307" s="223">
        <f t="shared" si="69"/>
        <v>259063417611305.16</v>
      </c>
      <c r="AD307" s="222">
        <f t="shared" si="70"/>
        <v>290001655572506</v>
      </c>
      <c r="AE307" s="221">
        <f t="shared" si="76"/>
        <v>1119.4234147239581</v>
      </c>
      <c r="AF307" s="98">
        <f t="shared" si="82"/>
        <v>2.172412507379901E-3</v>
      </c>
      <c r="AG307" s="84">
        <f t="shared" si="77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 ht="13.5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8"/>
        <v>0.30283374542168301</v>
      </c>
      <c r="G308" s="85">
        <f t="shared" si="71"/>
        <v>0.30283374542168301</v>
      </c>
      <c r="H308" s="84">
        <v>182000</v>
      </c>
      <c r="I308" s="84">
        <v>190000</v>
      </c>
      <c r="J308" s="88">
        <v>125461438</v>
      </c>
      <c r="K308" s="84">
        <f t="shared" si="79"/>
        <v>2.5063023932830499</v>
      </c>
      <c r="L308" s="84">
        <f t="shared" si="72"/>
        <v>2.5063023932830499</v>
      </c>
      <c r="M308" s="85">
        <v>274900</v>
      </c>
      <c r="N308" s="85">
        <v>277000</v>
      </c>
      <c r="O308" s="85">
        <v>15956260</v>
      </c>
      <c r="P308" s="85">
        <f t="shared" si="80"/>
        <v>17.262707987784299</v>
      </c>
      <c r="Q308" s="85">
        <f t="shared" si="73"/>
        <v>17.262707987784299</v>
      </c>
      <c r="R308" s="84">
        <v>10850</v>
      </c>
      <c r="S308" s="84">
        <v>10915</v>
      </c>
      <c r="T308" s="84">
        <v>62100000</v>
      </c>
      <c r="U308" s="84">
        <f t="shared" si="74"/>
        <v>112.21435877603901</v>
      </c>
      <c r="V308" s="84">
        <f t="shared" si="75"/>
        <v>112.21435877603901</v>
      </c>
      <c r="W308" s="85">
        <v>0</v>
      </c>
      <c r="X308" s="85">
        <v>0</v>
      </c>
      <c r="Y308" s="85">
        <v>0</v>
      </c>
      <c r="Z308" s="85">
        <f t="shared" si="81"/>
        <v>0</v>
      </c>
      <c r="AA308" s="85">
        <v>0</v>
      </c>
      <c r="AB308" s="223">
        <f t="shared" si="68"/>
        <v>0</v>
      </c>
      <c r="AC308" s="223">
        <f t="shared" si="69"/>
        <v>259063417611305.16</v>
      </c>
      <c r="AD308" s="222">
        <f t="shared" si="70"/>
        <v>294814100716187.25</v>
      </c>
      <c r="AE308" s="221">
        <f t="shared" si="76"/>
        <v>1137.9997354876321</v>
      </c>
      <c r="AF308" s="98">
        <f t="shared" si="82"/>
        <v>1.659454369038255E-2</v>
      </c>
      <c r="AG308" s="84">
        <f t="shared" si="77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 ht="13.5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8"/>
        <v>0.30283374542168301</v>
      </c>
      <c r="G309" s="85">
        <f t="shared" si="71"/>
        <v>0.30283374542168301</v>
      </c>
      <c r="H309" s="84">
        <v>190000</v>
      </c>
      <c r="I309" s="84">
        <v>193500</v>
      </c>
      <c r="J309" s="88">
        <v>125461438</v>
      </c>
      <c r="K309" s="84">
        <f t="shared" si="79"/>
        <v>2.5063023932830499</v>
      </c>
      <c r="L309" s="84">
        <f t="shared" si="72"/>
        <v>2.5063023932830499</v>
      </c>
      <c r="M309" s="85">
        <v>277000</v>
      </c>
      <c r="N309" s="85">
        <v>279500</v>
      </c>
      <c r="O309" s="85">
        <v>15956260</v>
      </c>
      <c r="P309" s="85">
        <f t="shared" si="80"/>
        <v>17.262707987784299</v>
      </c>
      <c r="Q309" s="85">
        <f t="shared" si="73"/>
        <v>17.262707987784299</v>
      </c>
      <c r="R309" s="84">
        <v>10915</v>
      </c>
      <c r="S309" s="84">
        <v>11080</v>
      </c>
      <c r="T309" s="84">
        <v>62100000</v>
      </c>
      <c r="U309" s="84">
        <f t="shared" si="74"/>
        <v>112.21435877603901</v>
      </c>
      <c r="V309" s="84">
        <f t="shared" si="75"/>
        <v>112.21435877603901</v>
      </c>
      <c r="W309" s="85">
        <v>0</v>
      </c>
      <c r="X309" s="85">
        <v>0</v>
      </c>
      <c r="Y309" s="85">
        <v>0</v>
      </c>
      <c r="Z309" s="85">
        <f t="shared" si="81"/>
        <v>0</v>
      </c>
      <c r="AA309" s="85">
        <v>0</v>
      </c>
      <c r="AB309" s="223">
        <f t="shared" si="68"/>
        <v>0</v>
      </c>
      <c r="AC309" s="223">
        <f t="shared" si="69"/>
        <v>259063417611305.16</v>
      </c>
      <c r="AD309" s="222">
        <f t="shared" si="70"/>
        <v>299289754711537.37</v>
      </c>
      <c r="AE309" s="221">
        <f t="shared" si="76"/>
        <v>1155.2760226478106</v>
      </c>
      <c r="AF309" s="98">
        <f t="shared" si="82"/>
        <v>1.5181275198430209E-2</v>
      </c>
      <c r="AG309" s="84">
        <f t="shared" si="77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 ht="13.5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8"/>
        <v>0.30283374542168301</v>
      </c>
      <c r="G310" s="85">
        <f t="shared" si="71"/>
        <v>0.30283374542168301</v>
      </c>
      <c r="H310" s="84">
        <v>193500</v>
      </c>
      <c r="I310" s="84">
        <v>192500</v>
      </c>
      <c r="J310" s="88">
        <v>125461438</v>
      </c>
      <c r="K310" s="84">
        <f t="shared" si="79"/>
        <v>2.5063023932830499</v>
      </c>
      <c r="L310" s="84">
        <f t="shared" si="72"/>
        <v>2.5063023932830499</v>
      </c>
      <c r="M310" s="85">
        <v>279500</v>
      </c>
      <c r="N310" s="85">
        <v>272900</v>
      </c>
      <c r="O310" s="85">
        <v>15956260</v>
      </c>
      <c r="P310" s="85">
        <f t="shared" si="80"/>
        <v>17.262707987784299</v>
      </c>
      <c r="Q310" s="85">
        <f t="shared" si="73"/>
        <v>17.262707987784299</v>
      </c>
      <c r="R310" s="84">
        <v>11080</v>
      </c>
      <c r="S310" s="84">
        <v>11120</v>
      </c>
      <c r="T310" s="84">
        <v>62100000</v>
      </c>
      <c r="U310" s="84">
        <f t="shared" si="74"/>
        <v>112.21435877603901</v>
      </c>
      <c r="V310" s="84">
        <f t="shared" si="75"/>
        <v>112.21435877603901</v>
      </c>
      <c r="W310" s="85">
        <v>0</v>
      </c>
      <c r="X310" s="85">
        <v>0</v>
      </c>
      <c r="Y310" s="85">
        <v>0</v>
      </c>
      <c r="Z310" s="85">
        <f t="shared" si="81"/>
        <v>0</v>
      </c>
      <c r="AA310" s="85">
        <v>0</v>
      </c>
      <c r="AB310" s="223">
        <f t="shared" si="68"/>
        <v>0</v>
      </c>
      <c r="AC310" s="223">
        <f t="shared" si="69"/>
        <v>259063417611305.16</v>
      </c>
      <c r="AD310" s="222">
        <f t="shared" si="70"/>
        <v>298068840443635</v>
      </c>
      <c r="AE310" s="221">
        <f t="shared" si="76"/>
        <v>1150.5632219013378</v>
      </c>
      <c r="AF310" s="98">
        <f t="shared" si="82"/>
        <v>-4.0793720756632599E-3</v>
      </c>
      <c r="AG310" s="84">
        <f t="shared" si="77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 ht="13.5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8"/>
        <v>0.30283374542168301</v>
      </c>
      <c r="G311" s="85">
        <f t="shared" si="71"/>
        <v>0.30283374542168301</v>
      </c>
      <c r="H311" s="84">
        <v>192500</v>
      </c>
      <c r="I311" s="84">
        <v>192000</v>
      </c>
      <c r="J311" s="88">
        <v>125461438</v>
      </c>
      <c r="K311" s="84">
        <f t="shared" si="79"/>
        <v>2.5063023932830499</v>
      </c>
      <c r="L311" s="84">
        <f t="shared" si="72"/>
        <v>2.5063023932830499</v>
      </c>
      <c r="M311" s="85">
        <v>272900</v>
      </c>
      <c r="N311" s="85">
        <v>265100</v>
      </c>
      <c r="O311" s="85">
        <v>15956260</v>
      </c>
      <c r="P311" s="85">
        <f t="shared" si="80"/>
        <v>17.262707987784299</v>
      </c>
      <c r="Q311" s="85">
        <f t="shared" si="73"/>
        <v>17.262707987784299</v>
      </c>
      <c r="R311" s="84">
        <v>11120</v>
      </c>
      <c r="S311" s="84">
        <v>11120</v>
      </c>
      <c r="T311" s="84">
        <v>62100000</v>
      </c>
      <c r="U311" s="84">
        <f t="shared" si="74"/>
        <v>112.21435877603901</v>
      </c>
      <c r="V311" s="84">
        <f t="shared" si="75"/>
        <v>112.21435877603901</v>
      </c>
      <c r="W311" s="85">
        <v>0</v>
      </c>
      <c r="X311" s="85">
        <v>0</v>
      </c>
      <c r="Y311" s="85">
        <v>0</v>
      </c>
      <c r="Z311" s="85">
        <f t="shared" si="81"/>
        <v>0</v>
      </c>
      <c r="AA311" s="85">
        <v>0</v>
      </c>
      <c r="AB311" s="223">
        <f t="shared" si="68"/>
        <v>0</v>
      </c>
      <c r="AC311" s="223">
        <f t="shared" si="69"/>
        <v>259063417611305.16</v>
      </c>
      <c r="AD311" s="222">
        <f t="shared" si="70"/>
        <v>295582336727310.12</v>
      </c>
      <c r="AE311" s="221">
        <f t="shared" si="76"/>
        <v>1140.965171588979</v>
      </c>
      <c r="AF311" s="98">
        <f t="shared" si="82"/>
        <v>-8.3420451216037403E-3</v>
      </c>
      <c r="AG311" s="84">
        <f t="shared" si="77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 ht="13.5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8"/>
        <v>0.30283374542168301</v>
      </c>
      <c r="G312" s="85">
        <f t="shared" si="71"/>
        <v>0.30283374542168301</v>
      </c>
      <c r="H312" s="84">
        <v>192000</v>
      </c>
      <c r="I312" s="84">
        <v>195500</v>
      </c>
      <c r="J312" s="88">
        <v>125461438</v>
      </c>
      <c r="K312" s="84">
        <f t="shared" si="79"/>
        <v>2.5063023932830499</v>
      </c>
      <c r="L312" s="84">
        <f t="shared" si="72"/>
        <v>2.5063023932830499</v>
      </c>
      <c r="M312" s="85">
        <v>265100</v>
      </c>
      <c r="N312" s="85">
        <v>271200</v>
      </c>
      <c r="O312" s="85">
        <v>15956260</v>
      </c>
      <c r="P312" s="85">
        <f t="shared" si="80"/>
        <v>17.262707987784299</v>
      </c>
      <c r="Q312" s="85">
        <f t="shared" si="73"/>
        <v>17.262707987784299</v>
      </c>
      <c r="R312" s="84">
        <v>11120</v>
      </c>
      <c r="S312" s="84">
        <v>11105</v>
      </c>
      <c r="T312" s="84">
        <v>62100000</v>
      </c>
      <c r="U312" s="84">
        <f t="shared" si="74"/>
        <v>112.21435877603901</v>
      </c>
      <c r="V312" s="84">
        <f t="shared" si="75"/>
        <v>112.21435877603901</v>
      </c>
      <c r="W312" s="85">
        <v>0</v>
      </c>
      <c r="X312" s="85">
        <v>0</v>
      </c>
      <c r="Y312" s="85">
        <v>0</v>
      </c>
      <c r="Z312" s="85">
        <f t="shared" si="81"/>
        <v>0</v>
      </c>
      <c r="AA312" s="85">
        <v>0</v>
      </c>
      <c r="AB312" s="223">
        <f t="shared" ref="AB312:AB375" si="86">IF(AD311&lt;&gt;(C312*E312*F312+H312*J312*K312+M312*O312*P312+R312*T312*U312),1,0)</f>
        <v>0</v>
      </c>
      <c r="AC312" s="223">
        <f t="shared" ref="AC312:AC375" si="87">IF(AND(AB312=0,B312="N"),AC311,AC311*(C312*E312*G312+H312*J312*L312+M312*O312*Q312+R312*T312*V312)/AD311)</f>
        <v>259063417611305.16</v>
      </c>
      <c r="AD312" s="222">
        <f t="shared" ref="AD312:AD375" si="88">D312*E312*G312+I312*J312*L312+N312*O312*Q312+S312*T312*V312</f>
        <v>297897028155889.5</v>
      </c>
      <c r="AE312" s="221">
        <f t="shared" si="76"/>
        <v>1149.9000163845969</v>
      </c>
      <c r="AF312" s="98">
        <f t="shared" si="82"/>
        <v>7.8309531422196439E-3</v>
      </c>
      <c r="AG312" s="84">
        <f t="shared" si="77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 ht="13.5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8"/>
        <v>0.30283374542168301</v>
      </c>
      <c r="G313" s="85">
        <f t="shared" ref="G313:G376" si="89">IF(B313="Y",ROUND(0.25*(C313*E313+H313*J313+M313*O313+R313*T313)/(C313*E313),17),IF(AB313=0,F313,ROUND(D312*E312*G312/AD312*(C313*E313+H313*J313+M313*O313+R313*T313)/(C313*E313),17)))</f>
        <v>0.30283374542168301</v>
      </c>
      <c r="H313" s="84">
        <v>195500</v>
      </c>
      <c r="I313" s="84">
        <v>204500</v>
      </c>
      <c r="J313" s="88">
        <v>125461438</v>
      </c>
      <c r="K313" s="84">
        <f t="shared" si="79"/>
        <v>2.5063023932830499</v>
      </c>
      <c r="L313" s="84">
        <f t="shared" ref="L313:L376" si="90">IF(B313="Y",ROUND(0.25*(C313*E313+H313*J313+M313*O313+R313*T313)/(H313*J313),17),IF(AB313=0,K313,ROUND(I312*J312*L312/AD312*(C313*E313+H313*J313+M313*O313+R313*T313)/(H313*J313),17)))</f>
        <v>2.5063023932830499</v>
      </c>
      <c r="M313" s="85">
        <v>271200</v>
      </c>
      <c r="N313" s="85">
        <v>270900</v>
      </c>
      <c r="O313" s="85">
        <v>15956260</v>
      </c>
      <c r="P313" s="85">
        <f t="shared" si="80"/>
        <v>17.262707987784299</v>
      </c>
      <c r="Q313" s="85">
        <f t="shared" ref="Q313:Q376" si="91">IF(B313="Y",ROUND(0.25*(C313*E313+H313*J313+M313*O313+R313*T313)/(M313*O313),17),IF(AB313=0,P313,ROUND(N312*O312*Q312/AD312*(C313*E313+H313*J313+M313*O313+R313*T313)/(M313*O313),17)))</f>
        <v>17.262707987784299</v>
      </c>
      <c r="R313" s="84">
        <v>11105</v>
      </c>
      <c r="S313" s="84">
        <v>11175</v>
      </c>
      <c r="T313" s="84">
        <v>62100000</v>
      </c>
      <c r="U313" s="84">
        <f t="shared" si="74"/>
        <v>112.21435877603901</v>
      </c>
      <c r="V313" s="84">
        <f t="shared" si="75"/>
        <v>112.21435877603901</v>
      </c>
      <c r="W313" s="85">
        <v>0</v>
      </c>
      <c r="X313" s="85">
        <v>0</v>
      </c>
      <c r="Y313" s="85">
        <v>0</v>
      </c>
      <c r="Z313" s="85">
        <f t="shared" si="81"/>
        <v>0</v>
      </c>
      <c r="AA313" s="85">
        <v>0</v>
      </c>
      <c r="AB313" s="223">
        <f t="shared" si="86"/>
        <v>0</v>
      </c>
      <c r="AC313" s="223">
        <f t="shared" si="87"/>
        <v>259063417611305.16</v>
      </c>
      <c r="AD313" s="222">
        <f t="shared" si="88"/>
        <v>301132188217319</v>
      </c>
      <c r="AE313" s="221">
        <f t="shared" si="76"/>
        <v>1162.3879241380703</v>
      </c>
      <c r="AF313" s="98">
        <f t="shared" si="82"/>
        <v>1.0859994413024356E-2</v>
      </c>
      <c r="AG313" s="84">
        <f t="shared" si="77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 ht="13.5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8"/>
        <v>0.30283374542168301</v>
      </c>
      <c r="G314" s="85">
        <f t="shared" si="89"/>
        <v>0.30283374542168301</v>
      </c>
      <c r="H314" s="84">
        <v>204500</v>
      </c>
      <c r="I314" s="84">
        <v>205500</v>
      </c>
      <c r="J314" s="88">
        <v>125461438</v>
      </c>
      <c r="K314" s="84">
        <f t="shared" si="79"/>
        <v>2.5063023932830499</v>
      </c>
      <c r="L314" s="84">
        <f t="shared" si="90"/>
        <v>2.5063023932830499</v>
      </c>
      <c r="M314" s="85">
        <v>270900</v>
      </c>
      <c r="N314" s="85">
        <v>278000</v>
      </c>
      <c r="O314" s="85">
        <v>15956260</v>
      </c>
      <c r="P314" s="85">
        <f t="shared" si="80"/>
        <v>17.262707987784299</v>
      </c>
      <c r="Q314" s="85">
        <f t="shared" si="91"/>
        <v>17.262707987784299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112.21435877603901</v>
      </c>
      <c r="V314" s="84">
        <f t="shared" ref="V314:V377" si="93">IF(B314="Y",ROUND(0.25*(C314*E314+H314*J314+M314*O314+R314*T314)/(R314*T314),17),IF(AB314=0,U314,ROUND(S313*T313*V313/AD313*(C314*E314+H314*J314+M314*O314+R314*T314)/(R314*T314),17)))</f>
        <v>112.21435877603901</v>
      </c>
      <c r="W314" s="85">
        <v>0</v>
      </c>
      <c r="X314" s="85">
        <v>0</v>
      </c>
      <c r="Y314" s="85">
        <v>0</v>
      </c>
      <c r="Z314" s="85">
        <f t="shared" si="81"/>
        <v>0</v>
      </c>
      <c r="AA314" s="85">
        <v>0</v>
      </c>
      <c r="AB314" s="223">
        <f t="shared" si="86"/>
        <v>0</v>
      </c>
      <c r="AC314" s="223">
        <f t="shared" si="87"/>
        <v>259063417611305.16</v>
      </c>
      <c r="AD314" s="222">
        <f t="shared" si="88"/>
        <v>302900384231688.12</v>
      </c>
      <c r="AE314" s="221">
        <f t="shared" si="76"/>
        <v>1169.2132645534512</v>
      </c>
      <c r="AF314" s="98">
        <f t="shared" si="82"/>
        <v>5.8718266713257373E-3</v>
      </c>
      <c r="AG314" s="84">
        <f t="shared" si="77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 ht="13.5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8"/>
        <v>0.30283374542168301</v>
      </c>
      <c r="G315" s="85">
        <f t="shared" si="89"/>
        <v>0.30283374542168301</v>
      </c>
      <c r="H315" s="84">
        <v>205500</v>
      </c>
      <c r="I315" s="84">
        <v>210500</v>
      </c>
      <c r="J315" s="88">
        <v>125461438</v>
      </c>
      <c r="K315" s="84">
        <f t="shared" si="79"/>
        <v>2.5063023932830499</v>
      </c>
      <c r="L315" s="84">
        <f t="shared" si="90"/>
        <v>2.5063023932830499</v>
      </c>
      <c r="M315" s="85">
        <v>278000</v>
      </c>
      <c r="N315" s="85">
        <v>278500</v>
      </c>
      <c r="O315" s="85">
        <v>15956260</v>
      </c>
      <c r="P315" s="85">
        <f t="shared" si="80"/>
        <v>17.262707987784299</v>
      </c>
      <c r="Q315" s="85">
        <f t="shared" si="91"/>
        <v>17.262707987784299</v>
      </c>
      <c r="R315" s="84">
        <v>11090</v>
      </c>
      <c r="S315" s="84">
        <v>11140</v>
      </c>
      <c r="T315" s="84">
        <v>62100000</v>
      </c>
      <c r="U315" s="84">
        <f t="shared" si="92"/>
        <v>112.21435877603901</v>
      </c>
      <c r="V315" s="84">
        <f t="shared" si="93"/>
        <v>112.21435877603901</v>
      </c>
      <c r="W315" s="85">
        <v>0</v>
      </c>
      <c r="X315" s="85">
        <v>0</v>
      </c>
      <c r="Y315" s="85">
        <v>0</v>
      </c>
      <c r="Z315" s="85">
        <f t="shared" si="81"/>
        <v>0</v>
      </c>
      <c r="AA315" s="85">
        <v>0</v>
      </c>
      <c r="AB315" s="223">
        <f t="shared" si="86"/>
        <v>0</v>
      </c>
      <c r="AC315" s="223">
        <f t="shared" si="87"/>
        <v>259063417611305.16</v>
      </c>
      <c r="AD315" s="222">
        <f t="shared" si="88"/>
        <v>304145222231750.69</v>
      </c>
      <c r="AE315" s="221">
        <f t="shared" si="76"/>
        <v>1174.0184123104775</v>
      </c>
      <c r="AF315" s="98">
        <f t="shared" si="82"/>
        <v>4.1097273719876547E-3</v>
      </c>
      <c r="AG315" s="84">
        <f t="shared" si="77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 ht="13.5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8"/>
        <v>0.30283374542168301</v>
      </c>
      <c r="G316" s="85">
        <f t="shared" si="89"/>
        <v>0.30283374542168301</v>
      </c>
      <c r="H316" s="84">
        <v>210500</v>
      </c>
      <c r="I316" s="84">
        <v>209000</v>
      </c>
      <c r="J316" s="88">
        <v>125461438</v>
      </c>
      <c r="K316" s="84">
        <f t="shared" si="79"/>
        <v>2.5063023932830499</v>
      </c>
      <c r="L316" s="84">
        <f t="shared" si="90"/>
        <v>2.5063023932830499</v>
      </c>
      <c r="M316" s="85">
        <v>278500</v>
      </c>
      <c r="N316" s="85">
        <v>274100</v>
      </c>
      <c r="O316" s="85">
        <v>15956260</v>
      </c>
      <c r="P316" s="85">
        <f t="shared" si="80"/>
        <v>17.262707987784299</v>
      </c>
      <c r="Q316" s="85">
        <f t="shared" si="91"/>
        <v>17.262707987784299</v>
      </c>
      <c r="R316" s="84">
        <v>11140</v>
      </c>
      <c r="S316" s="84">
        <v>11150</v>
      </c>
      <c r="T316" s="84">
        <v>62100000</v>
      </c>
      <c r="U316" s="84">
        <f t="shared" si="92"/>
        <v>112.21435877603901</v>
      </c>
      <c r="V316" s="84">
        <f t="shared" si="93"/>
        <v>112.21435877603901</v>
      </c>
      <c r="W316" s="85">
        <v>0</v>
      </c>
      <c r="X316" s="85">
        <v>0</v>
      </c>
      <c r="Y316" s="85">
        <v>0</v>
      </c>
      <c r="Z316" s="85">
        <f t="shared" si="81"/>
        <v>0</v>
      </c>
      <c r="AA316" s="85">
        <v>0</v>
      </c>
      <c r="AB316" s="223">
        <f t="shared" si="86"/>
        <v>0</v>
      </c>
      <c r="AC316" s="223">
        <f t="shared" si="87"/>
        <v>259063417611305.16</v>
      </c>
      <c r="AD316" s="222">
        <f t="shared" si="88"/>
        <v>303615979529834.56</v>
      </c>
      <c r="AE316" s="221">
        <f t="shared" si="76"/>
        <v>1171.9755044124963</v>
      </c>
      <c r="AF316" s="98">
        <f t="shared" si="82"/>
        <v>-1.7400986871753876E-3</v>
      </c>
      <c r="AG316" s="84">
        <f t="shared" si="77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 ht="13.5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8"/>
        <v>0.30283374542168301</v>
      </c>
      <c r="G317" s="85">
        <f t="shared" si="89"/>
        <v>0.30283374542168301</v>
      </c>
      <c r="H317" s="84">
        <v>209000</v>
      </c>
      <c r="I317" s="84">
        <v>203500</v>
      </c>
      <c r="J317" s="88">
        <v>125461438</v>
      </c>
      <c r="K317" s="84">
        <f t="shared" si="79"/>
        <v>2.5063023932830499</v>
      </c>
      <c r="L317" s="84">
        <f t="shared" si="90"/>
        <v>2.5063023932830499</v>
      </c>
      <c r="M317" s="85">
        <v>274100</v>
      </c>
      <c r="N317" s="85">
        <v>268400</v>
      </c>
      <c r="O317" s="85">
        <v>15956260</v>
      </c>
      <c r="P317" s="85">
        <f t="shared" si="80"/>
        <v>17.262707987784299</v>
      </c>
      <c r="Q317" s="85">
        <f t="shared" si="91"/>
        <v>17.262707987784299</v>
      </c>
      <c r="R317" s="84">
        <v>11150</v>
      </c>
      <c r="S317" s="84">
        <v>11190</v>
      </c>
      <c r="T317" s="84">
        <v>62100000</v>
      </c>
      <c r="U317" s="84">
        <f t="shared" si="92"/>
        <v>112.21435877603901</v>
      </c>
      <c r="V317" s="84">
        <f t="shared" si="93"/>
        <v>112.21435877603901</v>
      </c>
      <c r="W317" s="85">
        <v>0</v>
      </c>
      <c r="X317" s="85">
        <v>0</v>
      </c>
      <c r="Y317" s="85">
        <v>0</v>
      </c>
      <c r="Z317" s="85">
        <f t="shared" si="81"/>
        <v>0</v>
      </c>
      <c r="AA317" s="85">
        <v>0</v>
      </c>
      <c r="AB317" s="223">
        <f t="shared" si="86"/>
        <v>0</v>
      </c>
      <c r="AC317" s="223">
        <f t="shared" si="87"/>
        <v>259063417611305.16</v>
      </c>
      <c r="AD317" s="222">
        <f t="shared" si="88"/>
        <v>300956791591389.62</v>
      </c>
      <c r="AE317" s="221">
        <f t="shared" si="76"/>
        <v>1161.7108828655253</v>
      </c>
      <c r="AF317" s="98">
        <f t="shared" si="82"/>
        <v>-8.7583925673571528E-3</v>
      </c>
      <c r="AG317" s="84">
        <f t="shared" si="77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 ht="13.5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8"/>
        <v>0.30283374542168301</v>
      </c>
      <c r="G318" s="85">
        <f t="shared" si="89"/>
        <v>0.30283374542168301</v>
      </c>
      <c r="H318" s="84">
        <v>203500</v>
      </c>
      <c r="I318" s="84">
        <v>208000</v>
      </c>
      <c r="J318" s="88">
        <v>125461438</v>
      </c>
      <c r="K318" s="84">
        <f t="shared" si="79"/>
        <v>2.5063023932830499</v>
      </c>
      <c r="L318" s="84">
        <f t="shared" si="90"/>
        <v>2.5063023932830499</v>
      </c>
      <c r="M318" s="85">
        <v>268400</v>
      </c>
      <c r="N318" s="85">
        <v>270200</v>
      </c>
      <c r="O318" s="85">
        <v>15956260</v>
      </c>
      <c r="P318" s="85">
        <f t="shared" si="80"/>
        <v>17.262707987784299</v>
      </c>
      <c r="Q318" s="85">
        <f t="shared" si="91"/>
        <v>17.262707987784299</v>
      </c>
      <c r="R318" s="84">
        <v>11190</v>
      </c>
      <c r="S318" s="84">
        <v>11260</v>
      </c>
      <c r="T318" s="84">
        <v>62100000</v>
      </c>
      <c r="U318" s="84">
        <f t="shared" si="92"/>
        <v>112.21435877603901</v>
      </c>
      <c r="V318" s="84">
        <f t="shared" si="93"/>
        <v>112.21435877603901</v>
      </c>
      <c r="W318" s="85">
        <v>0</v>
      </c>
      <c r="X318" s="85">
        <v>0</v>
      </c>
      <c r="Y318" s="85">
        <v>0</v>
      </c>
      <c r="Z318" s="85">
        <f t="shared" si="81"/>
        <v>0</v>
      </c>
      <c r="AA318" s="85">
        <v>0</v>
      </c>
      <c r="AB318" s="223">
        <f t="shared" si="86"/>
        <v>0</v>
      </c>
      <c r="AC318" s="223">
        <f t="shared" si="87"/>
        <v>259063417611305.16</v>
      </c>
      <c r="AD318" s="222">
        <f t="shared" si="88"/>
        <v>303716963953764.44</v>
      </c>
      <c r="AE318" s="221">
        <f t="shared" si="76"/>
        <v>1172.3653102170404</v>
      </c>
      <c r="AF318" s="98">
        <f t="shared" si="82"/>
        <v>9.1713243877292721E-3</v>
      </c>
      <c r="AG318" s="84">
        <f t="shared" si="77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 ht="13.5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8"/>
        <v>0.30283374542168301</v>
      </c>
      <c r="G319" s="85">
        <f t="shared" si="89"/>
        <v>0.30283374542168301</v>
      </c>
      <c r="H319" s="84">
        <v>208000</v>
      </c>
      <c r="I319" s="84">
        <v>208500</v>
      </c>
      <c r="J319" s="88">
        <v>125461438</v>
      </c>
      <c r="K319" s="84">
        <f t="shared" si="79"/>
        <v>2.5063023932830499</v>
      </c>
      <c r="L319" s="84">
        <f t="shared" si="90"/>
        <v>2.5063023932830499</v>
      </c>
      <c r="M319" s="85">
        <v>270200</v>
      </c>
      <c r="N319" s="85">
        <v>266500</v>
      </c>
      <c r="O319" s="85">
        <v>15956260</v>
      </c>
      <c r="P319" s="85">
        <f t="shared" si="80"/>
        <v>17.262707987784299</v>
      </c>
      <c r="Q319" s="85">
        <f t="shared" si="91"/>
        <v>17.262707987784299</v>
      </c>
      <c r="R319" s="84">
        <v>11260</v>
      </c>
      <c r="S319" s="84">
        <v>11260</v>
      </c>
      <c r="T319" s="84">
        <v>62100000</v>
      </c>
      <c r="U319" s="84">
        <f t="shared" si="92"/>
        <v>112.21435877603901</v>
      </c>
      <c r="V319" s="84">
        <f t="shared" si="93"/>
        <v>112.21435877603901</v>
      </c>
      <c r="W319" s="85">
        <v>0</v>
      </c>
      <c r="X319" s="85">
        <v>0</v>
      </c>
      <c r="Y319" s="85">
        <v>0</v>
      </c>
      <c r="Z319" s="85">
        <f t="shared" si="81"/>
        <v>0</v>
      </c>
      <c r="AA319" s="85">
        <v>0</v>
      </c>
      <c r="AB319" s="223">
        <f t="shared" si="86"/>
        <v>0</v>
      </c>
      <c r="AC319" s="223">
        <f t="shared" si="87"/>
        <v>259063417611305.16</v>
      </c>
      <c r="AD319" s="222">
        <f t="shared" si="88"/>
        <v>302493457232391.12</v>
      </c>
      <c r="AE319" s="221">
        <f t="shared" si="76"/>
        <v>1167.6425024479827</v>
      </c>
      <c r="AF319" s="98">
        <f t="shared" si="82"/>
        <v>-4.0284438032232002E-3</v>
      </c>
      <c r="AG319" s="84">
        <f t="shared" si="77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 ht="13.5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8"/>
        <v>0.30283374542168301</v>
      </c>
      <c r="G320" s="85">
        <f t="shared" si="89"/>
        <v>0.30283374542168301</v>
      </c>
      <c r="H320" s="84">
        <v>208500</v>
      </c>
      <c r="I320" s="84">
        <v>203500</v>
      </c>
      <c r="J320" s="88">
        <v>125461438</v>
      </c>
      <c r="K320" s="84">
        <f t="shared" si="79"/>
        <v>2.5063023932830499</v>
      </c>
      <c r="L320" s="84">
        <f t="shared" si="90"/>
        <v>2.5063023932830499</v>
      </c>
      <c r="M320" s="85">
        <v>266500</v>
      </c>
      <c r="N320" s="85">
        <v>257500</v>
      </c>
      <c r="O320" s="85">
        <v>15956260</v>
      </c>
      <c r="P320" s="85">
        <f t="shared" si="80"/>
        <v>17.262707987784299</v>
      </c>
      <c r="Q320" s="85">
        <f t="shared" si="91"/>
        <v>17.262707987784299</v>
      </c>
      <c r="R320" s="84">
        <v>11260</v>
      </c>
      <c r="S320" s="84">
        <v>11085</v>
      </c>
      <c r="T320" s="84">
        <v>62100000</v>
      </c>
      <c r="U320" s="84">
        <f t="shared" si="92"/>
        <v>112.21435877603901</v>
      </c>
      <c r="V320" s="84">
        <f t="shared" si="93"/>
        <v>112.21435877603901</v>
      </c>
      <c r="W320" s="85">
        <v>0</v>
      </c>
      <c r="X320" s="85">
        <v>0</v>
      </c>
      <c r="Y320" s="85">
        <v>0</v>
      </c>
      <c r="Z320" s="85">
        <f t="shared" si="81"/>
        <v>0</v>
      </c>
      <c r="AA320" s="85">
        <v>0</v>
      </c>
      <c r="AB320" s="223">
        <f t="shared" si="86"/>
        <v>0</v>
      </c>
      <c r="AC320" s="223">
        <f t="shared" si="87"/>
        <v>259063417611305.16</v>
      </c>
      <c r="AD320" s="222">
        <f t="shared" si="88"/>
        <v>294601327031151.56</v>
      </c>
      <c r="AE320" s="221">
        <f t="shared" si="76"/>
        <v>1137.1784165727597</v>
      </c>
      <c r="AF320" s="98">
        <f t="shared" si="82"/>
        <v>-2.6090250921283253E-2</v>
      </c>
      <c r="AG320" s="84">
        <f t="shared" si="77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 ht="13.5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8"/>
        <v>0.30283374542168301</v>
      </c>
      <c r="G321" s="85">
        <f t="shared" si="89"/>
        <v>0.30283374542168301</v>
      </c>
      <c r="H321" s="84">
        <v>203500</v>
      </c>
      <c r="I321" s="84">
        <v>218000</v>
      </c>
      <c r="J321" s="88">
        <v>125461438</v>
      </c>
      <c r="K321" s="84">
        <f t="shared" si="79"/>
        <v>2.5063023932830499</v>
      </c>
      <c r="L321" s="84">
        <f t="shared" si="90"/>
        <v>2.5063023932830499</v>
      </c>
      <c r="M321" s="85">
        <v>257500</v>
      </c>
      <c r="N321" s="85">
        <v>261500</v>
      </c>
      <c r="O321" s="85">
        <v>15956260</v>
      </c>
      <c r="P321" s="85">
        <f t="shared" si="80"/>
        <v>17.262707987784299</v>
      </c>
      <c r="Q321" s="85">
        <f t="shared" si="91"/>
        <v>17.262707987784299</v>
      </c>
      <c r="R321" s="84">
        <v>11085</v>
      </c>
      <c r="S321" s="84">
        <v>11085</v>
      </c>
      <c r="T321" s="84">
        <v>62100000</v>
      </c>
      <c r="U321" s="84">
        <f t="shared" si="92"/>
        <v>112.21435877603901</v>
      </c>
      <c r="V321" s="84">
        <f t="shared" si="93"/>
        <v>112.21435877603901</v>
      </c>
      <c r="W321" s="85">
        <v>0</v>
      </c>
      <c r="X321" s="85">
        <v>0</v>
      </c>
      <c r="Y321" s="85">
        <v>0</v>
      </c>
      <c r="Z321" s="85">
        <f t="shared" si="81"/>
        <v>0</v>
      </c>
      <c r="AA321" s="85">
        <v>0</v>
      </c>
      <c r="AB321" s="223">
        <f t="shared" si="86"/>
        <v>0</v>
      </c>
      <c r="AC321" s="223">
        <f t="shared" si="87"/>
        <v>259063417611305.16</v>
      </c>
      <c r="AD321" s="222">
        <f t="shared" si="88"/>
        <v>299720206959989.31</v>
      </c>
      <c r="AE321" s="221">
        <f t="shared" si="76"/>
        <v>1156.9375935960397</v>
      </c>
      <c r="AF321" s="98">
        <f t="shared" si="82"/>
        <v>1.7375617348446018E-2</v>
      </c>
      <c r="AG321" s="84">
        <f t="shared" si="77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 ht="13.5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8"/>
        <v>0.30283374542168301</v>
      </c>
      <c r="G322" s="85">
        <f t="shared" si="89"/>
        <v>0.30283374542168301</v>
      </c>
      <c r="H322" s="84">
        <v>218000</v>
      </c>
      <c r="I322" s="84">
        <v>220500</v>
      </c>
      <c r="J322" s="88">
        <v>125461438</v>
      </c>
      <c r="K322" s="84">
        <f t="shared" si="79"/>
        <v>2.5063023932830499</v>
      </c>
      <c r="L322" s="84">
        <f t="shared" si="90"/>
        <v>2.5063023932830499</v>
      </c>
      <c r="M322" s="85">
        <v>261500</v>
      </c>
      <c r="N322" s="85">
        <v>259300</v>
      </c>
      <c r="O322" s="85">
        <v>15956260</v>
      </c>
      <c r="P322" s="85">
        <f t="shared" si="80"/>
        <v>17.262707987784299</v>
      </c>
      <c r="Q322" s="85">
        <f t="shared" si="91"/>
        <v>17.262707987784299</v>
      </c>
      <c r="R322" s="84">
        <v>11085</v>
      </c>
      <c r="S322" s="84">
        <v>11085</v>
      </c>
      <c r="T322" s="84">
        <v>62100000</v>
      </c>
      <c r="U322" s="84">
        <f t="shared" si="92"/>
        <v>112.21435877603901</v>
      </c>
      <c r="V322" s="84">
        <f t="shared" si="93"/>
        <v>112.21435877603901</v>
      </c>
      <c r="W322" s="85">
        <v>0</v>
      </c>
      <c r="X322" s="85">
        <v>0</v>
      </c>
      <c r="Y322" s="85">
        <v>0</v>
      </c>
      <c r="Z322" s="85">
        <f t="shared" si="81"/>
        <v>0</v>
      </c>
      <c r="AA322" s="85">
        <v>0</v>
      </c>
      <c r="AB322" s="223">
        <f t="shared" si="86"/>
        <v>0</v>
      </c>
      <c r="AC322" s="223">
        <f t="shared" si="87"/>
        <v>259063417611305.16</v>
      </c>
      <c r="AD322" s="222">
        <f t="shared" si="88"/>
        <v>299990724130942.37</v>
      </c>
      <c r="AE322" s="221">
        <f t="shared" si="76"/>
        <v>1157.9818057563184</v>
      </c>
      <c r="AF322" s="98">
        <f t="shared" si="82"/>
        <v>9.0256567515713064E-4</v>
      </c>
      <c r="AG322" s="84">
        <f t="shared" si="77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 ht="13.5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8"/>
        <v>0.30283374542168301</v>
      </c>
      <c r="G323" s="85">
        <f t="shared" si="89"/>
        <v>0.30283374542168301</v>
      </c>
      <c r="H323" s="84">
        <v>220500</v>
      </c>
      <c r="I323" s="84">
        <v>221500</v>
      </c>
      <c r="J323" s="88">
        <v>125461438</v>
      </c>
      <c r="K323" s="84">
        <f t="shared" si="79"/>
        <v>2.5063023932830499</v>
      </c>
      <c r="L323" s="84">
        <f t="shared" si="90"/>
        <v>2.5063023932830499</v>
      </c>
      <c r="M323" s="85">
        <v>259300</v>
      </c>
      <c r="N323" s="85">
        <v>259300</v>
      </c>
      <c r="O323" s="85">
        <v>15956260</v>
      </c>
      <c r="P323" s="85">
        <f t="shared" si="80"/>
        <v>17.262707987784299</v>
      </c>
      <c r="Q323" s="85">
        <f t="shared" si="91"/>
        <v>17.262707987784299</v>
      </c>
      <c r="R323" s="84">
        <v>11085</v>
      </c>
      <c r="S323" s="84">
        <v>11085</v>
      </c>
      <c r="T323" s="84">
        <v>62100000</v>
      </c>
      <c r="U323" s="84">
        <f t="shared" si="92"/>
        <v>112.21435877603901</v>
      </c>
      <c r="V323" s="84">
        <f t="shared" si="93"/>
        <v>112.21435877603901</v>
      </c>
      <c r="W323" s="85">
        <v>0</v>
      </c>
      <c r="X323" s="85">
        <v>0</v>
      </c>
      <c r="Y323" s="85">
        <v>0</v>
      </c>
      <c r="Z323" s="85">
        <f t="shared" si="81"/>
        <v>0</v>
      </c>
      <c r="AA323" s="85">
        <v>0</v>
      </c>
      <c r="AB323" s="223">
        <f t="shared" si="86"/>
        <v>0</v>
      </c>
      <c r="AC323" s="223">
        <f t="shared" si="87"/>
        <v>259063417611305.16</v>
      </c>
      <c r="AD323" s="222">
        <f t="shared" si="88"/>
        <v>300033990691921.06</v>
      </c>
      <c r="AE323" s="221">
        <f t="shared" si="76"/>
        <v>1158.14881722161</v>
      </c>
      <c r="AF323" s="98">
        <f t="shared" si="82"/>
        <v>1.4422632934418079E-4</v>
      </c>
      <c r="AG323" s="84">
        <f t="shared" si="77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 ht="13.5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8"/>
        <v>0.30283374542168301</v>
      </c>
      <c r="G324" s="85">
        <f t="shared" si="89"/>
        <v>0.30582915363152402</v>
      </c>
      <c r="H324" s="84">
        <v>221500</v>
      </c>
      <c r="I324" s="84">
        <v>218000</v>
      </c>
      <c r="J324" s="88">
        <v>127953489</v>
      </c>
      <c r="K324" s="84">
        <f t="shared" si="79"/>
        <v>2.5063023932830499</v>
      </c>
      <c r="L324" s="84">
        <f t="shared" si="90"/>
        <v>2.4817967535487502</v>
      </c>
      <c r="M324" s="85">
        <v>259300</v>
      </c>
      <c r="N324" s="85">
        <v>258900</v>
      </c>
      <c r="O324" s="85">
        <v>15956260</v>
      </c>
      <c r="P324" s="85">
        <f t="shared" si="80"/>
        <v>17.262707987784299</v>
      </c>
      <c r="Q324" s="85">
        <f t="shared" si="91"/>
        <v>17.433457971933802</v>
      </c>
      <c r="R324" s="84">
        <v>11085</v>
      </c>
      <c r="S324" s="84">
        <v>10965</v>
      </c>
      <c r="T324" s="84">
        <v>62100000</v>
      </c>
      <c r="U324" s="84">
        <f t="shared" si="92"/>
        <v>112.21435877603901</v>
      </c>
      <c r="V324" s="84">
        <f t="shared" si="93"/>
        <v>113.32430050684501</v>
      </c>
      <c r="W324" s="85">
        <v>0</v>
      </c>
      <c r="X324" s="85">
        <v>0</v>
      </c>
      <c r="Y324" s="85">
        <v>0</v>
      </c>
      <c r="Z324" s="85">
        <f t="shared" si="81"/>
        <v>0</v>
      </c>
      <c r="AA324" s="85">
        <v>0</v>
      </c>
      <c r="AB324" s="223">
        <f t="shared" si="86"/>
        <v>1</v>
      </c>
      <c r="AC324" s="223">
        <f t="shared" si="87"/>
        <v>261625881998825.12</v>
      </c>
      <c r="AD324" s="222">
        <f t="shared" si="88"/>
        <v>300112922956180.25</v>
      </c>
      <c r="AE324" s="221">
        <f t="shared" ref="AE324:AE381" si="94">AD324/AC324*1000</f>
        <v>1147.1071618117965</v>
      </c>
      <c r="AF324" s="98">
        <f t="shared" si="82"/>
        <v>-9.5338830775671592E-3</v>
      </c>
      <c r="AG324" s="84">
        <f t="shared" ref="AG324:AG381" si="95">(D324-C324)/C324</f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 ht="13.5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6">G324</f>
        <v>0.30582915363152402</v>
      </c>
      <c r="G325" s="85">
        <f t="shared" si="89"/>
        <v>0.30582915363152402</v>
      </c>
      <c r="H325" s="84">
        <v>218000</v>
      </c>
      <c r="I325" s="84">
        <v>211500</v>
      </c>
      <c r="J325" s="88">
        <v>127953489</v>
      </c>
      <c r="K325" s="84">
        <f t="shared" ref="K325:K381" si="97">L324</f>
        <v>2.4817967535487502</v>
      </c>
      <c r="L325" s="84">
        <f t="shared" si="90"/>
        <v>2.4817967535487502</v>
      </c>
      <c r="M325" s="85">
        <v>258900</v>
      </c>
      <c r="N325" s="85">
        <v>254200</v>
      </c>
      <c r="O325" s="85">
        <v>15956260</v>
      </c>
      <c r="P325" s="85">
        <f t="shared" ref="P325:P381" si="98">Q324</f>
        <v>17.433457971933802</v>
      </c>
      <c r="Q325" s="85">
        <f t="shared" si="91"/>
        <v>17.433457971933802</v>
      </c>
      <c r="R325" s="84">
        <v>10965</v>
      </c>
      <c r="S325" s="84">
        <v>10965</v>
      </c>
      <c r="T325" s="84">
        <v>62100000</v>
      </c>
      <c r="U325" s="84">
        <f t="shared" si="92"/>
        <v>113.32430050684501</v>
      </c>
      <c r="V325" s="84">
        <f t="shared" si="93"/>
        <v>113.32430050684501</v>
      </c>
      <c r="W325" s="85">
        <v>0</v>
      </c>
      <c r="X325" s="85">
        <v>0</v>
      </c>
      <c r="Y325" s="85">
        <v>0</v>
      </c>
      <c r="Z325" s="85">
        <f t="shared" ref="Z325:Z381" si="99">AA324</f>
        <v>0</v>
      </c>
      <c r="AA325" s="85">
        <v>0</v>
      </c>
      <c r="AB325" s="223">
        <f t="shared" si="86"/>
        <v>0</v>
      </c>
      <c r="AC325" s="223">
        <f t="shared" si="87"/>
        <v>261625881998825.12</v>
      </c>
      <c r="AD325" s="222">
        <f t="shared" si="88"/>
        <v>296558832899215.37</v>
      </c>
      <c r="AE325" s="221">
        <f t="shared" si="94"/>
        <v>1133.5225346724187</v>
      </c>
      <c r="AF325" s="98">
        <f t="shared" ref="AF325:AF381" si="100">(AE325-AE324)/AE324</f>
        <v>-1.1842509219384114E-2</v>
      </c>
      <c r="AG325" s="84">
        <f t="shared" si="95"/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 ht="13.5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6"/>
        <v>0.30582915363152402</v>
      </c>
      <c r="G326" s="85">
        <f t="shared" si="89"/>
        <v>0.30582915363152402</v>
      </c>
      <c r="H326" s="84">
        <v>211500</v>
      </c>
      <c r="I326" s="84">
        <v>212000</v>
      </c>
      <c r="J326" s="88">
        <v>127953489</v>
      </c>
      <c r="K326" s="84">
        <f t="shared" si="97"/>
        <v>2.4817967535487502</v>
      </c>
      <c r="L326" s="84">
        <f t="shared" si="90"/>
        <v>2.4817967535487502</v>
      </c>
      <c r="M326" s="85">
        <v>254200</v>
      </c>
      <c r="N326" s="85">
        <v>254200</v>
      </c>
      <c r="O326" s="85">
        <v>15956260</v>
      </c>
      <c r="P326" s="85">
        <f t="shared" si="98"/>
        <v>17.433457971933802</v>
      </c>
      <c r="Q326" s="85">
        <f t="shared" si="91"/>
        <v>17.433457971933802</v>
      </c>
      <c r="R326" s="84">
        <v>10965</v>
      </c>
      <c r="S326" s="84">
        <v>10910</v>
      </c>
      <c r="T326" s="84">
        <v>62100000</v>
      </c>
      <c r="U326" s="84">
        <f t="shared" si="92"/>
        <v>113.32430050684501</v>
      </c>
      <c r="V326" s="84">
        <f t="shared" si="93"/>
        <v>113.32430050684501</v>
      </c>
      <c r="W326" s="85">
        <v>0</v>
      </c>
      <c r="X326" s="85">
        <v>0</v>
      </c>
      <c r="Y326" s="85">
        <v>0</v>
      </c>
      <c r="Z326" s="85">
        <f t="shared" si="99"/>
        <v>0</v>
      </c>
      <c r="AA326" s="85">
        <v>0</v>
      </c>
      <c r="AB326" s="223">
        <f t="shared" si="86"/>
        <v>0</v>
      </c>
      <c r="AC326" s="223">
        <f t="shared" si="87"/>
        <v>261625881998825.12</v>
      </c>
      <c r="AD326" s="222">
        <f t="shared" si="88"/>
        <v>296695697736563.12</v>
      </c>
      <c r="AE326" s="221">
        <f t="shared" si="94"/>
        <v>1134.0456665441668</v>
      </c>
      <c r="AF326" s="98">
        <f t="shared" si="100"/>
        <v>4.6150990010910875E-4</v>
      </c>
      <c r="AG326" s="84">
        <f t="shared" si="95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3.5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6"/>
        <v>0.30582915363152402</v>
      </c>
      <c r="G327" s="85">
        <f t="shared" si="89"/>
        <v>0.30582915363152402</v>
      </c>
      <c r="H327" s="84">
        <v>212000</v>
      </c>
      <c r="I327" s="84">
        <v>216000</v>
      </c>
      <c r="J327" s="88">
        <v>127953489</v>
      </c>
      <c r="K327" s="84">
        <f t="shared" si="97"/>
        <v>2.4817967535487502</v>
      </c>
      <c r="L327" s="84">
        <f t="shared" si="90"/>
        <v>2.4817967535487502</v>
      </c>
      <c r="M327" s="85">
        <v>254200</v>
      </c>
      <c r="N327" s="85">
        <v>258400</v>
      </c>
      <c r="O327" s="85">
        <v>15956260</v>
      </c>
      <c r="P327" s="85">
        <f t="shared" si="98"/>
        <v>17.433457971933802</v>
      </c>
      <c r="Q327" s="85">
        <f t="shared" si="91"/>
        <v>17.433457971933802</v>
      </c>
      <c r="R327" s="84">
        <v>10910</v>
      </c>
      <c r="S327" s="84">
        <v>11075</v>
      </c>
      <c r="T327" s="84">
        <v>62100000</v>
      </c>
      <c r="U327" s="84">
        <f t="shared" si="92"/>
        <v>113.32430050684501</v>
      </c>
      <c r="V327" s="84">
        <f t="shared" si="93"/>
        <v>113.32430050684501</v>
      </c>
      <c r="W327" s="85">
        <v>0</v>
      </c>
      <c r="X327" s="85">
        <v>0</v>
      </c>
      <c r="Y327" s="85">
        <v>0</v>
      </c>
      <c r="Z327" s="85">
        <f t="shared" si="99"/>
        <v>0</v>
      </c>
      <c r="AA327" s="85">
        <v>0</v>
      </c>
      <c r="AB327" s="223">
        <f t="shared" si="86"/>
        <v>0</v>
      </c>
      <c r="AC327" s="223">
        <f t="shared" si="87"/>
        <v>261625881998825.12</v>
      </c>
      <c r="AD327" s="222">
        <f t="shared" si="88"/>
        <v>302668872714165.06</v>
      </c>
      <c r="AE327" s="221">
        <f t="shared" si="94"/>
        <v>1156.8766453906278</v>
      </c>
      <c r="AF327" s="98">
        <f t="shared" si="100"/>
        <v>2.0132327577279105E-2</v>
      </c>
      <c r="AG327" s="84">
        <f t="shared" si="95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 ht="13.5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6"/>
        <v>0.30582915363152402</v>
      </c>
      <c r="G328" s="85">
        <f t="shared" si="89"/>
        <v>0.30582915363152402</v>
      </c>
      <c r="H328" s="84">
        <v>216000</v>
      </c>
      <c r="I328" s="84">
        <v>212000</v>
      </c>
      <c r="J328" s="88">
        <v>127953489</v>
      </c>
      <c r="K328" s="84">
        <f t="shared" si="97"/>
        <v>2.4817967535487502</v>
      </c>
      <c r="L328" s="84">
        <f t="shared" si="90"/>
        <v>2.4817967535487502</v>
      </c>
      <c r="M328" s="85">
        <v>258400</v>
      </c>
      <c r="N328" s="85">
        <v>260300</v>
      </c>
      <c r="O328" s="85">
        <v>15956260</v>
      </c>
      <c r="P328" s="85">
        <f t="shared" si="98"/>
        <v>17.433457971933802</v>
      </c>
      <c r="Q328" s="85">
        <f t="shared" si="91"/>
        <v>17.433457971933802</v>
      </c>
      <c r="R328" s="84">
        <v>11075</v>
      </c>
      <c r="S328" s="84">
        <v>11070</v>
      </c>
      <c r="T328" s="84">
        <v>62100000</v>
      </c>
      <c r="U328" s="84">
        <f t="shared" si="92"/>
        <v>113.32430050684501</v>
      </c>
      <c r="V328" s="84">
        <f t="shared" si="93"/>
        <v>113.32430050684501</v>
      </c>
      <c r="W328" s="85">
        <v>0</v>
      </c>
      <c r="X328" s="85">
        <v>0</v>
      </c>
      <c r="Y328" s="85">
        <v>0</v>
      </c>
      <c r="Z328" s="85">
        <f t="shared" si="99"/>
        <v>0</v>
      </c>
      <c r="AA328" s="85">
        <v>0</v>
      </c>
      <c r="AB328" s="223">
        <f t="shared" si="86"/>
        <v>0</v>
      </c>
      <c r="AC328" s="223">
        <f t="shared" si="87"/>
        <v>261625881998825.12</v>
      </c>
      <c r="AD328" s="222">
        <f t="shared" si="88"/>
        <v>301344275538435.31</v>
      </c>
      <c r="AE328" s="221">
        <f t="shared" si="94"/>
        <v>1151.8137014433019</v>
      </c>
      <c r="AF328" s="98">
        <f t="shared" si="100"/>
        <v>-4.3763904885610414E-3</v>
      </c>
      <c r="AG328" s="84">
        <f t="shared" si="95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 ht="13.5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6"/>
        <v>0.30582915363152402</v>
      </c>
      <c r="G329" s="85">
        <f t="shared" si="89"/>
        <v>0.30582915363152402</v>
      </c>
      <c r="H329" s="84">
        <v>212000</v>
      </c>
      <c r="I329" s="84">
        <v>207000</v>
      </c>
      <c r="J329" s="88">
        <v>127953489</v>
      </c>
      <c r="K329" s="84">
        <f t="shared" si="97"/>
        <v>2.4817967535487502</v>
      </c>
      <c r="L329" s="84">
        <f t="shared" si="90"/>
        <v>2.4817967535487502</v>
      </c>
      <c r="M329" s="85">
        <v>260300</v>
      </c>
      <c r="N329" s="85">
        <v>249800</v>
      </c>
      <c r="O329" s="85">
        <v>15956260</v>
      </c>
      <c r="P329" s="85">
        <f t="shared" si="98"/>
        <v>17.433457971933802</v>
      </c>
      <c r="Q329" s="85">
        <f t="shared" si="91"/>
        <v>17.433457971933802</v>
      </c>
      <c r="R329" s="84">
        <v>11070</v>
      </c>
      <c r="S329" s="84">
        <v>11055</v>
      </c>
      <c r="T329" s="84">
        <v>62100000</v>
      </c>
      <c r="U329" s="84">
        <f t="shared" si="92"/>
        <v>113.32430050684501</v>
      </c>
      <c r="V329" s="84">
        <f t="shared" si="93"/>
        <v>113.32430050684501</v>
      </c>
      <c r="W329" s="85">
        <v>0</v>
      </c>
      <c r="X329" s="85">
        <v>0</v>
      </c>
      <c r="Y329" s="85">
        <v>0</v>
      </c>
      <c r="Z329" s="85">
        <f t="shared" si="99"/>
        <v>0</v>
      </c>
      <c r="AA329" s="85">
        <v>0</v>
      </c>
      <c r="AB329" s="223">
        <f t="shared" si="86"/>
        <v>0</v>
      </c>
      <c r="AC329" s="223">
        <f t="shared" si="87"/>
        <v>261625881998825.12</v>
      </c>
      <c r="AD329" s="222">
        <f t="shared" si="88"/>
        <v>296821413586675.44</v>
      </c>
      <c r="AE329" s="221">
        <f t="shared" si="94"/>
        <v>1134.5261841793174</v>
      </c>
      <c r="AF329" s="98">
        <f t="shared" si="100"/>
        <v>-1.500895261301546E-2</v>
      </c>
      <c r="AG329" s="84">
        <f t="shared" si="95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 ht="13.5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6"/>
        <v>0.30582915363152402</v>
      </c>
      <c r="G330" s="85">
        <f t="shared" si="89"/>
        <v>0.30582915363152402</v>
      </c>
      <c r="H330" s="84">
        <v>207000</v>
      </c>
      <c r="I330" s="84">
        <v>204500</v>
      </c>
      <c r="J330" s="88">
        <v>127953489</v>
      </c>
      <c r="K330" s="84">
        <f t="shared" si="97"/>
        <v>2.4817967535487502</v>
      </c>
      <c r="L330" s="84">
        <f t="shared" si="90"/>
        <v>2.4817967535487502</v>
      </c>
      <c r="M330" s="85">
        <v>249800</v>
      </c>
      <c r="N330" s="85">
        <v>248000</v>
      </c>
      <c r="O330" s="85">
        <v>15956260</v>
      </c>
      <c r="P330" s="85">
        <f t="shared" si="98"/>
        <v>17.433457971933802</v>
      </c>
      <c r="Q330" s="85">
        <f t="shared" si="91"/>
        <v>17.433457971933802</v>
      </c>
      <c r="R330" s="84">
        <v>11055</v>
      </c>
      <c r="S330" s="84">
        <v>11065</v>
      </c>
      <c r="T330" s="84">
        <v>62100000</v>
      </c>
      <c r="U330" s="84">
        <f t="shared" si="92"/>
        <v>113.32430050684501</v>
      </c>
      <c r="V330" s="84">
        <f t="shared" si="93"/>
        <v>113.32430050684501</v>
      </c>
      <c r="W330" s="85">
        <v>0</v>
      </c>
      <c r="X330" s="85">
        <v>0</v>
      </c>
      <c r="Y330" s="85">
        <v>0</v>
      </c>
      <c r="Z330" s="85">
        <f t="shared" si="99"/>
        <v>0</v>
      </c>
      <c r="AA330" s="85">
        <v>0</v>
      </c>
      <c r="AB330" s="223">
        <f t="shared" si="86"/>
        <v>0</v>
      </c>
      <c r="AC330" s="223">
        <f t="shared" si="87"/>
        <v>261625881998825.12</v>
      </c>
      <c r="AD330" s="222">
        <f t="shared" si="88"/>
        <v>294501750447919.5</v>
      </c>
      <c r="AE330" s="221">
        <f t="shared" si="94"/>
        <v>1125.6598475575977</v>
      </c>
      <c r="AF330" s="98">
        <f t="shared" si="100"/>
        <v>-7.8150127739302511E-3</v>
      </c>
      <c r="AG330" s="84">
        <f t="shared" si="95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 ht="13.5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6"/>
        <v>0.30582915363152402</v>
      </c>
      <c r="G331" s="85">
        <f t="shared" si="89"/>
        <v>0.30582915363152402</v>
      </c>
      <c r="H331" s="84">
        <v>204500</v>
      </c>
      <c r="I331" s="84">
        <v>205500</v>
      </c>
      <c r="J331" s="88">
        <v>127953489</v>
      </c>
      <c r="K331" s="84">
        <f t="shared" si="97"/>
        <v>2.4817967535487502</v>
      </c>
      <c r="L331" s="84">
        <f t="shared" si="90"/>
        <v>2.4817967535487502</v>
      </c>
      <c r="M331" s="85">
        <v>248000</v>
      </c>
      <c r="N331" s="85">
        <v>239500</v>
      </c>
      <c r="O331" s="85">
        <v>15956260</v>
      </c>
      <c r="P331" s="85">
        <f t="shared" si="98"/>
        <v>17.433457971933802</v>
      </c>
      <c r="Q331" s="85">
        <f t="shared" si="91"/>
        <v>17.433457971933802</v>
      </c>
      <c r="R331" s="84">
        <v>11065</v>
      </c>
      <c r="S331" s="84">
        <v>10885</v>
      </c>
      <c r="T331" s="84">
        <v>62100000</v>
      </c>
      <c r="U331" s="84">
        <f t="shared" si="92"/>
        <v>113.32430050684501</v>
      </c>
      <c r="V331" s="84">
        <f t="shared" si="93"/>
        <v>113.32430050684501</v>
      </c>
      <c r="W331" s="85">
        <v>0</v>
      </c>
      <c r="X331" s="85">
        <v>0</v>
      </c>
      <c r="Y331" s="85">
        <v>0</v>
      </c>
      <c r="Z331" s="85">
        <f t="shared" si="99"/>
        <v>0</v>
      </c>
      <c r="AA331" s="85">
        <v>0</v>
      </c>
      <c r="AB331" s="223">
        <f t="shared" si="86"/>
        <v>0</v>
      </c>
      <c r="AC331" s="223">
        <f t="shared" si="87"/>
        <v>261625881998825.12</v>
      </c>
      <c r="AD331" s="222">
        <f t="shared" si="88"/>
        <v>290366517176532</v>
      </c>
      <c r="AE331" s="221">
        <f t="shared" si="94"/>
        <v>1109.8539447172734</v>
      </c>
      <c r="AF331" s="98">
        <f t="shared" si="100"/>
        <v>-1.4041455662311455E-2</v>
      </c>
      <c r="AG331" s="84">
        <f t="shared" si="95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 ht="13.5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6"/>
        <v>0.30582915363152402</v>
      </c>
      <c r="G332" s="85">
        <f t="shared" si="89"/>
        <v>0.30582915363152402</v>
      </c>
      <c r="H332" s="84">
        <v>205500</v>
      </c>
      <c r="I332" s="84">
        <v>205500</v>
      </c>
      <c r="J332" s="88">
        <v>127953489</v>
      </c>
      <c r="K332" s="84">
        <f t="shared" si="97"/>
        <v>2.4817967535487502</v>
      </c>
      <c r="L332" s="84">
        <f t="shared" si="90"/>
        <v>2.4817967535487502</v>
      </c>
      <c r="M332" s="85">
        <v>239500</v>
      </c>
      <c r="N332" s="85">
        <v>231300</v>
      </c>
      <c r="O332" s="85">
        <v>15956260</v>
      </c>
      <c r="P332" s="85">
        <f t="shared" si="98"/>
        <v>17.433457971933802</v>
      </c>
      <c r="Q332" s="85">
        <f t="shared" si="91"/>
        <v>17.433457971933802</v>
      </c>
      <c r="R332" s="84">
        <v>10885</v>
      </c>
      <c r="S332" s="84">
        <v>10855</v>
      </c>
      <c r="T332" s="84">
        <v>62100000</v>
      </c>
      <c r="U332" s="84">
        <f t="shared" si="92"/>
        <v>113.32430050684501</v>
      </c>
      <c r="V332" s="84">
        <f t="shared" si="93"/>
        <v>113.32430050684501</v>
      </c>
      <c r="W332" s="85">
        <v>0</v>
      </c>
      <c r="X332" s="85">
        <v>0</v>
      </c>
      <c r="Y332" s="85">
        <v>0</v>
      </c>
      <c r="Z332" s="85">
        <f t="shared" si="99"/>
        <v>0</v>
      </c>
      <c r="AA332" s="85">
        <v>0</v>
      </c>
      <c r="AB332" s="223">
        <f t="shared" si="86"/>
        <v>0</v>
      </c>
      <c r="AC332" s="223">
        <f t="shared" si="87"/>
        <v>261625881998825.12</v>
      </c>
      <c r="AD332" s="222">
        <f t="shared" si="88"/>
        <v>286778937015495.44</v>
      </c>
      <c r="AE332" s="221">
        <f t="shared" si="94"/>
        <v>1096.1413099671204</v>
      </c>
      <c r="AF332" s="98">
        <f t="shared" si="100"/>
        <v>-1.2355350733691553E-2</v>
      </c>
      <c r="AG332" s="84">
        <f t="shared" si="95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 ht="13.5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6"/>
        <v>0.30582915363152402</v>
      </c>
      <c r="G333" s="85">
        <f t="shared" si="89"/>
        <v>0.30582915363152402</v>
      </c>
      <c r="H333" s="84">
        <v>205500</v>
      </c>
      <c r="I333" s="84">
        <v>210000</v>
      </c>
      <c r="J333" s="88">
        <v>127953489</v>
      </c>
      <c r="K333" s="84">
        <f t="shared" si="97"/>
        <v>2.4817967535487502</v>
      </c>
      <c r="L333" s="84">
        <f t="shared" si="90"/>
        <v>2.4817967535487502</v>
      </c>
      <c r="M333" s="85">
        <v>231300</v>
      </c>
      <c r="N333" s="85">
        <v>228100</v>
      </c>
      <c r="O333" s="85">
        <v>15956260</v>
      </c>
      <c r="P333" s="85">
        <f t="shared" si="98"/>
        <v>17.433457971933802</v>
      </c>
      <c r="Q333" s="85">
        <f t="shared" si="91"/>
        <v>17.433457971933802</v>
      </c>
      <c r="R333" s="84">
        <v>10855</v>
      </c>
      <c r="S333" s="84">
        <v>10490</v>
      </c>
      <c r="T333" s="84">
        <v>62100000</v>
      </c>
      <c r="U333" s="84">
        <f t="shared" si="92"/>
        <v>113.32430050684501</v>
      </c>
      <c r="V333" s="84">
        <f t="shared" si="93"/>
        <v>113.32430050684501</v>
      </c>
      <c r="W333" s="85">
        <v>0</v>
      </c>
      <c r="X333" s="85">
        <v>0</v>
      </c>
      <c r="Y333" s="85">
        <v>0</v>
      </c>
      <c r="Z333" s="85">
        <f t="shared" si="99"/>
        <v>0</v>
      </c>
      <c r="AA333" s="85">
        <v>0</v>
      </c>
      <c r="AB333" s="223">
        <f t="shared" si="86"/>
        <v>0</v>
      </c>
      <c r="AC333" s="223">
        <f t="shared" si="87"/>
        <v>261625881998825.12</v>
      </c>
      <c r="AD333" s="222">
        <f t="shared" si="88"/>
        <v>281462793947028.56</v>
      </c>
      <c r="AE333" s="221">
        <f t="shared" si="94"/>
        <v>1075.8216725220348</v>
      </c>
      <c r="AF333" s="98">
        <f t="shared" si="100"/>
        <v>-1.8537425111453124E-2</v>
      </c>
      <c r="AG333" s="84">
        <f t="shared" si="95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 ht="13.5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6"/>
        <v>0.30582915363152402</v>
      </c>
      <c r="G334" s="85">
        <f t="shared" si="89"/>
        <v>0.30582915363152402</v>
      </c>
      <c r="H334" s="84">
        <v>210000</v>
      </c>
      <c r="I334" s="84">
        <v>201500</v>
      </c>
      <c r="J334" s="88">
        <v>127953489</v>
      </c>
      <c r="K334" s="84">
        <f t="shared" si="97"/>
        <v>2.4817967535487502</v>
      </c>
      <c r="L334" s="84">
        <f t="shared" si="90"/>
        <v>2.4817967535487502</v>
      </c>
      <c r="M334" s="85">
        <v>228100</v>
      </c>
      <c r="N334" s="85">
        <v>225500</v>
      </c>
      <c r="O334" s="85">
        <v>15956260</v>
      </c>
      <c r="P334" s="85">
        <f t="shared" si="98"/>
        <v>17.433457971933802</v>
      </c>
      <c r="Q334" s="85">
        <f t="shared" si="91"/>
        <v>17.433457971933802</v>
      </c>
      <c r="R334" s="84">
        <v>10490</v>
      </c>
      <c r="S334" s="84">
        <v>10530</v>
      </c>
      <c r="T334" s="84">
        <v>62100000</v>
      </c>
      <c r="U334" s="84">
        <f t="shared" si="92"/>
        <v>113.32430050684501</v>
      </c>
      <c r="V334" s="84">
        <f t="shared" si="93"/>
        <v>113.32430050684501</v>
      </c>
      <c r="W334" s="85">
        <v>0</v>
      </c>
      <c r="X334" s="85">
        <v>0</v>
      </c>
      <c r="Y334" s="85">
        <v>0</v>
      </c>
      <c r="Z334" s="85">
        <f t="shared" si="99"/>
        <v>0</v>
      </c>
      <c r="AA334" s="85">
        <v>0</v>
      </c>
      <c r="AB334" s="223">
        <f t="shared" si="86"/>
        <v>0</v>
      </c>
      <c r="AC334" s="223">
        <f t="shared" si="87"/>
        <v>261625881998825.12</v>
      </c>
      <c r="AD334" s="222">
        <f t="shared" si="88"/>
        <v>279143408649867.16</v>
      </c>
      <c r="AE334" s="221">
        <f t="shared" si="94"/>
        <v>1066.9563978808515</v>
      </c>
      <c r="AF334" s="98">
        <f t="shared" si="100"/>
        <v>-8.2404685345300373E-3</v>
      </c>
      <c r="AG334" s="84">
        <f t="shared" si="95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 ht="13.5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6"/>
        <v>0.30582915363152402</v>
      </c>
      <c r="G335" s="85">
        <f t="shared" si="89"/>
        <v>0.30582915363152402</v>
      </c>
      <c r="H335" s="84">
        <v>201500</v>
      </c>
      <c r="I335" s="84">
        <v>194500</v>
      </c>
      <c r="J335" s="88">
        <v>127953489</v>
      </c>
      <c r="K335" s="84">
        <f t="shared" si="97"/>
        <v>2.4817967535487502</v>
      </c>
      <c r="L335" s="84">
        <f t="shared" si="90"/>
        <v>2.4817967535487502</v>
      </c>
      <c r="M335" s="85">
        <v>225500</v>
      </c>
      <c r="N335" s="85">
        <v>223700</v>
      </c>
      <c r="O335" s="85">
        <v>15956260</v>
      </c>
      <c r="P335" s="85">
        <f t="shared" si="98"/>
        <v>17.433457971933802</v>
      </c>
      <c r="Q335" s="85">
        <f t="shared" si="91"/>
        <v>17.433457971933802</v>
      </c>
      <c r="R335" s="84">
        <v>10530</v>
      </c>
      <c r="S335" s="84">
        <v>10425</v>
      </c>
      <c r="T335" s="84">
        <v>62100000</v>
      </c>
      <c r="U335" s="84">
        <f t="shared" si="92"/>
        <v>113.32430050684501</v>
      </c>
      <c r="V335" s="84">
        <f t="shared" si="93"/>
        <v>113.32430050684501</v>
      </c>
      <c r="W335" s="85">
        <v>0</v>
      </c>
      <c r="X335" s="85">
        <v>0</v>
      </c>
      <c r="Y335" s="85">
        <v>0</v>
      </c>
      <c r="Z335" s="85">
        <f t="shared" si="99"/>
        <v>0</v>
      </c>
      <c r="AA335" s="85">
        <v>0</v>
      </c>
      <c r="AB335" s="223">
        <f t="shared" si="86"/>
        <v>0</v>
      </c>
      <c r="AC335" s="223">
        <f t="shared" si="87"/>
        <v>261625881998825.12</v>
      </c>
      <c r="AD335" s="222">
        <f t="shared" si="88"/>
        <v>275224451268437.91</v>
      </c>
      <c r="AE335" s="221">
        <f t="shared" si="94"/>
        <v>1051.9771559515425</v>
      </c>
      <c r="AF335" s="98">
        <f t="shared" si="100"/>
        <v>-1.4039225931875154E-2</v>
      </c>
      <c r="AG335" s="84">
        <f t="shared" si="95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 ht="13.5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6"/>
        <v>0.30582915363152402</v>
      </c>
      <c r="G336" s="85">
        <f t="shared" si="89"/>
        <v>0.30582915363152402</v>
      </c>
      <c r="H336" s="84">
        <v>194500</v>
      </c>
      <c r="I336" s="84">
        <v>195500</v>
      </c>
      <c r="J336" s="88">
        <v>127953489</v>
      </c>
      <c r="K336" s="84">
        <f t="shared" si="97"/>
        <v>2.4817967535487502</v>
      </c>
      <c r="L336" s="84">
        <f t="shared" si="90"/>
        <v>2.4817967535487502</v>
      </c>
      <c r="M336" s="85">
        <v>223700</v>
      </c>
      <c r="N336" s="85">
        <v>225500</v>
      </c>
      <c r="O336" s="85">
        <v>15956260</v>
      </c>
      <c r="P336" s="85">
        <f t="shared" si="98"/>
        <v>17.433457971933802</v>
      </c>
      <c r="Q336" s="85">
        <f t="shared" si="91"/>
        <v>17.433457971933802</v>
      </c>
      <c r="R336" s="84">
        <v>10425</v>
      </c>
      <c r="S336" s="84">
        <v>10415</v>
      </c>
      <c r="T336" s="84">
        <v>62100000</v>
      </c>
      <c r="U336" s="84">
        <f t="shared" si="92"/>
        <v>113.32430050684501</v>
      </c>
      <c r="V336" s="84">
        <f t="shared" si="93"/>
        <v>113.32430050684501</v>
      </c>
      <c r="W336" s="85">
        <v>0</v>
      </c>
      <c r="X336" s="85">
        <v>0</v>
      </c>
      <c r="Y336" s="85">
        <v>0</v>
      </c>
      <c r="Z336" s="85">
        <f t="shared" si="99"/>
        <v>0</v>
      </c>
      <c r="AA336" s="85">
        <v>0</v>
      </c>
      <c r="AB336" s="223">
        <f t="shared" si="86"/>
        <v>0</v>
      </c>
      <c r="AC336" s="223">
        <f t="shared" si="87"/>
        <v>261625881998825.12</v>
      </c>
      <c r="AD336" s="222">
        <f t="shared" si="88"/>
        <v>275972342450007.22</v>
      </c>
      <c r="AE336" s="221">
        <f t="shared" si="94"/>
        <v>1054.8357843710835</v>
      </c>
      <c r="AF336" s="98">
        <f t="shared" si="100"/>
        <v>2.7173864027068943E-3</v>
      </c>
      <c r="AG336" s="84">
        <f t="shared" si="95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 ht="13.5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6"/>
        <v>0.30582915363152402</v>
      </c>
      <c r="G337" s="85">
        <f t="shared" si="89"/>
        <v>0.30582915363152402</v>
      </c>
      <c r="H337" s="84">
        <v>195500</v>
      </c>
      <c r="I337" s="84">
        <v>196000</v>
      </c>
      <c r="J337" s="88">
        <v>127953489</v>
      </c>
      <c r="K337" s="84">
        <f t="shared" si="97"/>
        <v>2.4817967535487502</v>
      </c>
      <c r="L337" s="84">
        <f t="shared" si="90"/>
        <v>2.4817967535487502</v>
      </c>
      <c r="M337" s="85">
        <v>225500</v>
      </c>
      <c r="N337" s="85">
        <v>239400</v>
      </c>
      <c r="O337" s="85">
        <v>15956260</v>
      </c>
      <c r="P337" s="85">
        <f t="shared" si="98"/>
        <v>17.433457971933802</v>
      </c>
      <c r="Q337" s="85">
        <f t="shared" si="91"/>
        <v>17.433457971933802</v>
      </c>
      <c r="R337" s="84">
        <v>10415</v>
      </c>
      <c r="S337" s="84">
        <v>10440</v>
      </c>
      <c r="T337" s="84">
        <v>62100000</v>
      </c>
      <c r="U337" s="84">
        <f t="shared" si="92"/>
        <v>113.32430050684501</v>
      </c>
      <c r="V337" s="84">
        <f t="shared" si="93"/>
        <v>113.32430050684501</v>
      </c>
      <c r="W337" s="85">
        <v>0</v>
      </c>
      <c r="X337" s="85">
        <v>0</v>
      </c>
      <c r="Y337" s="85">
        <v>0</v>
      </c>
      <c r="Z337" s="85">
        <f t="shared" si="99"/>
        <v>0</v>
      </c>
      <c r="AA337" s="85">
        <v>0</v>
      </c>
      <c r="AB337" s="223">
        <f t="shared" si="86"/>
        <v>0</v>
      </c>
      <c r="AC337" s="223">
        <f t="shared" si="87"/>
        <v>261625881998825.12</v>
      </c>
      <c r="AD337" s="222">
        <f t="shared" si="88"/>
        <v>279991084103463.28</v>
      </c>
      <c r="AE337" s="221">
        <f t="shared" si="94"/>
        <v>1070.1964269143702</v>
      </c>
      <c r="AF337" s="98">
        <f t="shared" si="100"/>
        <v>1.4562117412849351E-2</v>
      </c>
      <c r="AG337" s="84">
        <f t="shared" si="95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 ht="13.5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6"/>
        <v>0.30582915363152402</v>
      </c>
      <c r="G338" s="85">
        <f t="shared" si="89"/>
        <v>0.30582915363152402</v>
      </c>
      <c r="H338" s="84">
        <v>196000</v>
      </c>
      <c r="I338" s="84">
        <v>196500</v>
      </c>
      <c r="J338" s="88">
        <v>127953489</v>
      </c>
      <c r="K338" s="84">
        <f t="shared" si="97"/>
        <v>2.4817967535487502</v>
      </c>
      <c r="L338" s="84">
        <f t="shared" si="90"/>
        <v>2.4817967535487502</v>
      </c>
      <c r="M338" s="85">
        <v>239400</v>
      </c>
      <c r="N338" s="85">
        <v>224300</v>
      </c>
      <c r="O338" s="85">
        <v>15956260</v>
      </c>
      <c r="P338" s="85">
        <f t="shared" si="98"/>
        <v>17.433457971933802</v>
      </c>
      <c r="Q338" s="85">
        <f t="shared" si="91"/>
        <v>17.433457971933802</v>
      </c>
      <c r="R338" s="84">
        <v>10440</v>
      </c>
      <c r="S338" s="84">
        <v>10280</v>
      </c>
      <c r="T338" s="84">
        <v>62100000</v>
      </c>
      <c r="U338" s="84">
        <f t="shared" si="92"/>
        <v>113.32430050684501</v>
      </c>
      <c r="V338" s="84">
        <f t="shared" si="93"/>
        <v>113.32430050684501</v>
      </c>
      <c r="W338" s="85">
        <v>0</v>
      </c>
      <c r="X338" s="85">
        <v>0</v>
      </c>
      <c r="Y338" s="85">
        <v>0</v>
      </c>
      <c r="Z338" s="85">
        <f t="shared" si="99"/>
        <v>0</v>
      </c>
      <c r="AA338" s="85">
        <v>0</v>
      </c>
      <c r="AB338" s="223">
        <f t="shared" si="86"/>
        <v>0</v>
      </c>
      <c r="AC338" s="223">
        <f t="shared" si="87"/>
        <v>261625881998825.12</v>
      </c>
      <c r="AD338" s="222">
        <f t="shared" si="88"/>
        <v>272997728485500.56</v>
      </c>
      <c r="AE338" s="221">
        <f t="shared" si="94"/>
        <v>1043.4660607727124</v>
      </c>
      <c r="AF338" s="98">
        <f t="shared" si="100"/>
        <v>-2.4977065396048718E-2</v>
      </c>
      <c r="AG338" s="84">
        <f t="shared" si="95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 ht="13.5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6"/>
        <v>0.30582915363152402</v>
      </c>
      <c r="G339" s="85">
        <f t="shared" si="89"/>
        <v>0.31084879936396997</v>
      </c>
      <c r="H339" s="84">
        <v>196500</v>
      </c>
      <c r="I339" s="84">
        <v>195500</v>
      </c>
      <c r="J339" s="88">
        <v>128329070</v>
      </c>
      <c r="K339" s="84">
        <f t="shared" si="97"/>
        <v>2.4817967535487502</v>
      </c>
      <c r="L339" s="84">
        <f t="shared" si="90"/>
        <v>2.5151483688126399</v>
      </c>
      <c r="M339" s="85">
        <v>224300</v>
      </c>
      <c r="N339" s="85">
        <v>222500</v>
      </c>
      <c r="O339" s="85">
        <v>15956260</v>
      </c>
      <c r="P339" s="85">
        <f t="shared" si="98"/>
        <v>17.433457971933802</v>
      </c>
      <c r="Q339" s="85">
        <f t="shared" si="91"/>
        <v>17.719597412439899</v>
      </c>
      <c r="R339" s="84">
        <v>10280</v>
      </c>
      <c r="S339" s="84">
        <v>10225</v>
      </c>
      <c r="T339" s="84">
        <v>62100000</v>
      </c>
      <c r="U339" s="84">
        <f t="shared" si="92"/>
        <v>113.32430050684501</v>
      </c>
      <c r="V339" s="84">
        <f t="shared" si="93"/>
        <v>115.18431886895</v>
      </c>
      <c r="W339" s="85">
        <v>0</v>
      </c>
      <c r="X339" s="85">
        <v>0</v>
      </c>
      <c r="Y339" s="85">
        <v>0</v>
      </c>
      <c r="Z339" s="85">
        <f t="shared" si="99"/>
        <v>0</v>
      </c>
      <c r="AA339" s="85">
        <v>0</v>
      </c>
      <c r="AB339" s="223">
        <f t="shared" si="86"/>
        <v>1</v>
      </c>
      <c r="AC339" s="223">
        <f t="shared" si="87"/>
        <v>265920009051392</v>
      </c>
      <c r="AD339" s="222">
        <f t="shared" si="88"/>
        <v>275603901418840.62</v>
      </c>
      <c r="AE339" s="221">
        <f t="shared" si="94"/>
        <v>1036.4165615140946</v>
      </c>
      <c r="AF339" s="98">
        <f t="shared" si="100"/>
        <v>-6.7558491106049154E-3</v>
      </c>
      <c r="AG339" s="84">
        <f t="shared" si="95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 ht="13.5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6"/>
        <v>0.31084879936396997</v>
      </c>
      <c r="G340" s="85">
        <f t="shared" si="89"/>
        <v>0.31084879936396997</v>
      </c>
      <c r="H340" s="84">
        <v>195500</v>
      </c>
      <c r="I340" s="84">
        <v>188000</v>
      </c>
      <c r="J340" s="88">
        <v>128329070</v>
      </c>
      <c r="K340" s="84">
        <f t="shared" si="97"/>
        <v>2.5151483688126399</v>
      </c>
      <c r="L340" s="84">
        <f t="shared" si="90"/>
        <v>2.5151483688126399</v>
      </c>
      <c r="M340" s="85">
        <v>222500</v>
      </c>
      <c r="N340" s="85">
        <v>211900</v>
      </c>
      <c r="O340" s="85">
        <v>15956260</v>
      </c>
      <c r="P340" s="85">
        <f t="shared" si="98"/>
        <v>17.719597412439899</v>
      </c>
      <c r="Q340" s="85">
        <f t="shared" si="91"/>
        <v>17.719597412439899</v>
      </c>
      <c r="R340" s="84">
        <v>10225</v>
      </c>
      <c r="S340" s="84">
        <v>10315</v>
      </c>
      <c r="T340" s="84">
        <v>62100000</v>
      </c>
      <c r="U340" s="84">
        <f t="shared" si="92"/>
        <v>115.18431886895</v>
      </c>
      <c r="V340" s="84">
        <f t="shared" si="93"/>
        <v>115.18431886895</v>
      </c>
      <c r="W340" s="85">
        <v>0</v>
      </c>
      <c r="X340" s="85">
        <v>0</v>
      </c>
      <c r="Y340" s="85">
        <v>0</v>
      </c>
      <c r="Z340" s="85">
        <f t="shared" si="99"/>
        <v>0</v>
      </c>
      <c r="AA340" s="85">
        <v>0</v>
      </c>
      <c r="AB340" s="223">
        <f t="shared" si="86"/>
        <v>0</v>
      </c>
      <c r="AC340" s="223">
        <f t="shared" si="87"/>
        <v>265920009051392</v>
      </c>
      <c r="AD340" s="222">
        <f t="shared" si="88"/>
        <v>272314448348264.19</v>
      </c>
      <c r="AE340" s="221">
        <f t="shared" si="94"/>
        <v>1024.046476681777</v>
      </c>
      <c r="AF340" s="98">
        <f t="shared" si="100"/>
        <v>-1.1935437247593028E-2</v>
      </c>
      <c r="AG340" s="84">
        <f t="shared" si="95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 ht="13.5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6"/>
        <v>0.31084879936396997</v>
      </c>
      <c r="G341" s="85">
        <f t="shared" si="89"/>
        <v>0.31084879936396997</v>
      </c>
      <c r="H341" s="84">
        <v>188000</v>
      </c>
      <c r="I341" s="84">
        <v>181000</v>
      </c>
      <c r="J341" s="88">
        <v>128329070</v>
      </c>
      <c r="K341" s="84">
        <f t="shared" si="97"/>
        <v>2.5151483688126399</v>
      </c>
      <c r="L341" s="84">
        <f t="shared" si="90"/>
        <v>2.5151483688126399</v>
      </c>
      <c r="M341" s="85">
        <v>211900</v>
      </c>
      <c r="N341" s="85">
        <v>214200</v>
      </c>
      <c r="O341" s="85">
        <v>15956260</v>
      </c>
      <c r="P341" s="85">
        <f t="shared" si="98"/>
        <v>17.719597412439899</v>
      </c>
      <c r="Q341" s="85">
        <f t="shared" si="91"/>
        <v>17.719597412439899</v>
      </c>
      <c r="R341" s="84">
        <v>10315</v>
      </c>
      <c r="S341" s="84">
        <v>10370</v>
      </c>
      <c r="T341" s="84">
        <v>62100000</v>
      </c>
      <c r="U341" s="84">
        <f t="shared" si="92"/>
        <v>115.18431886895</v>
      </c>
      <c r="V341" s="84">
        <f t="shared" si="93"/>
        <v>115.18431886895</v>
      </c>
      <c r="W341" s="85">
        <v>0</v>
      </c>
      <c r="X341" s="85">
        <v>0</v>
      </c>
      <c r="Y341" s="85">
        <v>0</v>
      </c>
      <c r="Z341" s="85">
        <f t="shared" si="99"/>
        <v>0</v>
      </c>
      <c r="AA341" s="85">
        <v>0</v>
      </c>
      <c r="AB341" s="223">
        <f t="shared" si="86"/>
        <v>0</v>
      </c>
      <c r="AC341" s="223">
        <f t="shared" si="87"/>
        <v>265920009051392</v>
      </c>
      <c r="AD341" s="222">
        <f t="shared" si="88"/>
        <v>273232847088479</v>
      </c>
      <c r="AE341" s="221">
        <f t="shared" si="94"/>
        <v>1027.5001421035365</v>
      </c>
      <c r="AF341" s="98">
        <f t="shared" si="100"/>
        <v>3.3725670664386774E-3</v>
      </c>
      <c r="AG341" s="84">
        <f t="shared" si="95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 ht="13.5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6"/>
        <v>0.31084879936396997</v>
      </c>
      <c r="G342" s="85">
        <f t="shared" si="89"/>
        <v>0.31084879936396997</v>
      </c>
      <c r="H342" s="84">
        <v>181000</v>
      </c>
      <c r="I342" s="84">
        <v>184500</v>
      </c>
      <c r="J342" s="88">
        <v>128329070</v>
      </c>
      <c r="K342" s="84">
        <f t="shared" si="97"/>
        <v>2.5151483688126399</v>
      </c>
      <c r="L342" s="84">
        <f t="shared" si="90"/>
        <v>2.5151483688126399</v>
      </c>
      <c r="M342" s="85">
        <v>214200</v>
      </c>
      <c r="N342" s="85">
        <v>214500</v>
      </c>
      <c r="O342" s="85">
        <v>15956260</v>
      </c>
      <c r="P342" s="85">
        <f t="shared" si="98"/>
        <v>17.719597412439899</v>
      </c>
      <c r="Q342" s="85">
        <f t="shared" si="91"/>
        <v>17.719597412439899</v>
      </c>
      <c r="R342" s="84">
        <v>10370</v>
      </c>
      <c r="S342" s="84">
        <v>10315</v>
      </c>
      <c r="T342" s="84">
        <v>62100000</v>
      </c>
      <c r="U342" s="84">
        <f t="shared" si="92"/>
        <v>115.18431886895</v>
      </c>
      <c r="V342" s="84">
        <f t="shared" si="93"/>
        <v>115.18431886895</v>
      </c>
      <c r="W342" s="85">
        <v>0</v>
      </c>
      <c r="X342" s="85">
        <v>0</v>
      </c>
      <c r="Y342" s="85">
        <v>0</v>
      </c>
      <c r="Z342" s="85">
        <f t="shared" si="99"/>
        <v>0</v>
      </c>
      <c r="AA342" s="85">
        <v>0</v>
      </c>
      <c r="AB342" s="223">
        <f t="shared" si="86"/>
        <v>0</v>
      </c>
      <c r="AC342" s="223">
        <f t="shared" si="87"/>
        <v>265920009051392</v>
      </c>
      <c r="AD342" s="222">
        <f t="shared" si="88"/>
        <v>274703434785536.69</v>
      </c>
      <c r="AE342" s="221">
        <f t="shared" si="94"/>
        <v>1033.0303303067624</v>
      </c>
      <c r="AF342" s="98">
        <f t="shared" si="100"/>
        <v>5.3821775556198515E-3</v>
      </c>
      <c r="AG342" s="84">
        <f t="shared" si="95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 ht="13.5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6"/>
        <v>0.31084879936396997</v>
      </c>
      <c r="G343" s="85">
        <f t="shared" si="89"/>
        <v>0.31084879936396997</v>
      </c>
      <c r="H343" s="84">
        <v>184500</v>
      </c>
      <c r="I343" s="84">
        <v>180500</v>
      </c>
      <c r="J343" s="88">
        <v>128329070</v>
      </c>
      <c r="K343" s="84">
        <f t="shared" si="97"/>
        <v>2.5151483688126399</v>
      </c>
      <c r="L343" s="84">
        <f t="shared" si="90"/>
        <v>2.5151483688126399</v>
      </c>
      <c r="M343" s="85">
        <v>214500</v>
      </c>
      <c r="N343" s="85">
        <v>203500</v>
      </c>
      <c r="O343" s="85">
        <v>15956260</v>
      </c>
      <c r="P343" s="85">
        <f t="shared" si="98"/>
        <v>17.719597412439899</v>
      </c>
      <c r="Q343" s="85">
        <f t="shared" si="91"/>
        <v>17.719597412439899</v>
      </c>
      <c r="R343" s="84">
        <v>10315</v>
      </c>
      <c r="S343" s="84">
        <v>10315</v>
      </c>
      <c r="T343" s="84">
        <v>62100000</v>
      </c>
      <c r="U343" s="84">
        <f t="shared" si="92"/>
        <v>115.18431886895</v>
      </c>
      <c r="V343" s="84">
        <f t="shared" si="93"/>
        <v>115.18431886895</v>
      </c>
      <c r="W343" s="85">
        <v>0</v>
      </c>
      <c r="X343" s="85">
        <v>0</v>
      </c>
      <c r="Y343" s="85">
        <v>0</v>
      </c>
      <c r="Z343" s="85">
        <f t="shared" si="99"/>
        <v>0</v>
      </c>
      <c r="AA343" s="85">
        <v>0</v>
      </c>
      <c r="AB343" s="223">
        <f t="shared" si="86"/>
        <v>0</v>
      </c>
      <c r="AC343" s="223">
        <f t="shared" si="87"/>
        <v>265920009051392</v>
      </c>
      <c r="AD343" s="222">
        <f t="shared" si="88"/>
        <v>270951739552065.31</v>
      </c>
      <c r="AE343" s="221">
        <f t="shared" si="94"/>
        <v>1018.9219702519674</v>
      </c>
      <c r="AF343" s="98">
        <f t="shared" si="100"/>
        <v>-1.3657256365943704E-2</v>
      </c>
      <c r="AG343" s="84">
        <f t="shared" si="95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 ht="13.5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6"/>
        <v>0.31084879936396997</v>
      </c>
      <c r="G344" s="85">
        <f t="shared" si="89"/>
        <v>0.31084879936396997</v>
      </c>
      <c r="H344" s="84">
        <v>180500</v>
      </c>
      <c r="I344" s="84">
        <v>181000</v>
      </c>
      <c r="J344" s="88">
        <v>128329070</v>
      </c>
      <c r="K344" s="84">
        <f t="shared" si="97"/>
        <v>2.5151483688126399</v>
      </c>
      <c r="L344" s="84">
        <f t="shared" si="90"/>
        <v>2.5151483688126399</v>
      </c>
      <c r="M344" s="85">
        <v>203500</v>
      </c>
      <c r="N344" s="85">
        <v>211500</v>
      </c>
      <c r="O344" s="85">
        <v>15956260</v>
      </c>
      <c r="P344" s="85">
        <f t="shared" si="98"/>
        <v>17.719597412439899</v>
      </c>
      <c r="Q344" s="85">
        <f t="shared" si="91"/>
        <v>17.719597412439899</v>
      </c>
      <c r="R344" s="84">
        <v>10315</v>
      </c>
      <c r="S344" s="84">
        <v>10260</v>
      </c>
      <c r="T344" s="84">
        <v>62100000</v>
      </c>
      <c r="U344" s="84">
        <f t="shared" si="92"/>
        <v>115.18431886895</v>
      </c>
      <c r="V344" s="84">
        <f t="shared" si="93"/>
        <v>115.18431886895</v>
      </c>
      <c r="W344" s="85">
        <v>0</v>
      </c>
      <c r="X344" s="85">
        <v>0</v>
      </c>
      <c r="Y344" s="85">
        <v>0</v>
      </c>
      <c r="Z344" s="85">
        <f t="shared" si="99"/>
        <v>0</v>
      </c>
      <c r="AA344" s="85">
        <v>0</v>
      </c>
      <c r="AB344" s="223">
        <f t="shared" si="86"/>
        <v>0</v>
      </c>
      <c r="AC344" s="223">
        <f t="shared" si="87"/>
        <v>265920009051392</v>
      </c>
      <c r="AD344" s="222">
        <f t="shared" si="88"/>
        <v>270847564164923.81</v>
      </c>
      <c r="AE344" s="221">
        <f t="shared" si="94"/>
        <v>1018.5302156506</v>
      </c>
      <c r="AF344" s="98">
        <f t="shared" si="100"/>
        <v>-3.8447949185997226E-4</v>
      </c>
      <c r="AG344" s="84">
        <f t="shared" si="95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 ht="13.5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6"/>
        <v>0.31084879936396997</v>
      </c>
      <c r="G345" s="85">
        <f t="shared" si="89"/>
        <v>0.31084879936396997</v>
      </c>
      <c r="H345" s="84">
        <v>181000</v>
      </c>
      <c r="I345" s="84">
        <v>174000</v>
      </c>
      <c r="J345" s="88">
        <v>128329070</v>
      </c>
      <c r="K345" s="84">
        <f t="shared" si="97"/>
        <v>2.5151483688126399</v>
      </c>
      <c r="L345" s="84">
        <f t="shared" si="90"/>
        <v>2.5151483688126399</v>
      </c>
      <c r="M345" s="85">
        <v>211500</v>
      </c>
      <c r="N345" s="85">
        <v>211500</v>
      </c>
      <c r="O345" s="85">
        <v>15956260</v>
      </c>
      <c r="P345" s="85">
        <f t="shared" si="98"/>
        <v>17.719597412439899</v>
      </c>
      <c r="Q345" s="85">
        <f t="shared" si="91"/>
        <v>17.719597412439899</v>
      </c>
      <c r="R345" s="84">
        <v>10260</v>
      </c>
      <c r="S345" s="84">
        <v>10220</v>
      </c>
      <c r="T345" s="84">
        <v>62100000</v>
      </c>
      <c r="U345" s="84">
        <f t="shared" si="92"/>
        <v>115.18431886895</v>
      </c>
      <c r="V345" s="84">
        <f t="shared" si="93"/>
        <v>115.18431886895</v>
      </c>
      <c r="W345" s="85">
        <v>0</v>
      </c>
      <c r="X345" s="85">
        <v>0</v>
      </c>
      <c r="Y345" s="85">
        <v>0</v>
      </c>
      <c r="Z345" s="85">
        <f t="shared" si="99"/>
        <v>0</v>
      </c>
      <c r="AA345" s="85">
        <v>0</v>
      </c>
      <c r="AB345" s="223">
        <f t="shared" si="86"/>
        <v>0</v>
      </c>
      <c r="AC345" s="223">
        <f t="shared" si="87"/>
        <v>265920009051392</v>
      </c>
      <c r="AD345" s="222">
        <f t="shared" si="88"/>
        <v>268209294772374.56</v>
      </c>
      <c r="AE345" s="221">
        <f t="shared" si="94"/>
        <v>1008.6089261547073</v>
      </c>
      <c r="AF345" s="98">
        <f t="shared" si="100"/>
        <v>-9.7407905464594463E-3</v>
      </c>
      <c r="AG345" s="84">
        <f t="shared" si="95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3.5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6"/>
        <v>0.31084879936396997</v>
      </c>
      <c r="G346" s="85">
        <f t="shared" si="89"/>
        <v>0.31084879936396997</v>
      </c>
      <c r="H346" s="84">
        <v>174000</v>
      </c>
      <c r="I346" s="84">
        <v>186000</v>
      </c>
      <c r="J346" s="88">
        <v>128329070</v>
      </c>
      <c r="K346" s="84">
        <f t="shared" si="97"/>
        <v>2.5151483688126399</v>
      </c>
      <c r="L346" s="84">
        <f t="shared" si="90"/>
        <v>2.5151483688126399</v>
      </c>
      <c r="M346" s="85">
        <v>211500</v>
      </c>
      <c r="N346" s="85">
        <v>218200</v>
      </c>
      <c r="O346" s="85">
        <v>15956260</v>
      </c>
      <c r="P346" s="85">
        <f t="shared" si="98"/>
        <v>17.719597412439899</v>
      </c>
      <c r="Q346" s="85">
        <f t="shared" si="91"/>
        <v>17.719597412439899</v>
      </c>
      <c r="R346" s="84">
        <v>10220</v>
      </c>
      <c r="S346" s="84">
        <v>10260</v>
      </c>
      <c r="T346" s="84">
        <v>62100000</v>
      </c>
      <c r="U346" s="84">
        <f t="shared" si="92"/>
        <v>115.18431886895</v>
      </c>
      <c r="V346" s="84">
        <f t="shared" si="93"/>
        <v>115.18431886895</v>
      </c>
      <c r="W346" s="85">
        <v>0</v>
      </c>
      <c r="X346" s="85">
        <v>0</v>
      </c>
      <c r="Y346" s="85">
        <v>0</v>
      </c>
      <c r="Z346" s="85">
        <f t="shared" si="99"/>
        <v>0</v>
      </c>
      <c r="AA346" s="85">
        <v>0</v>
      </c>
      <c r="AB346" s="223">
        <f t="shared" si="86"/>
        <v>0</v>
      </c>
      <c r="AC346" s="223">
        <f t="shared" si="87"/>
        <v>265920009051392</v>
      </c>
      <c r="AD346" s="222">
        <f t="shared" si="88"/>
        <v>274077390432447.87</v>
      </c>
      <c r="AE346" s="221">
        <f t="shared" si="94"/>
        <v>1030.6760721397216</v>
      </c>
      <c r="AF346" s="98">
        <f t="shared" si="100"/>
        <v>2.187879307111092E-2</v>
      </c>
      <c r="AG346" s="84">
        <f t="shared" si="95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 ht="13.5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6"/>
        <v>0.31084879936396997</v>
      </c>
      <c r="G347" s="85">
        <f t="shared" si="89"/>
        <v>0.31084879936396997</v>
      </c>
      <c r="H347" s="84">
        <v>186000</v>
      </c>
      <c r="I347" s="84">
        <v>185500</v>
      </c>
      <c r="J347" s="88">
        <v>128329070</v>
      </c>
      <c r="K347" s="84">
        <f t="shared" si="97"/>
        <v>2.5151483688126399</v>
      </c>
      <c r="L347" s="84">
        <f t="shared" si="90"/>
        <v>2.5151483688126399</v>
      </c>
      <c r="M347" s="85">
        <v>218200</v>
      </c>
      <c r="N347" s="85">
        <v>187900</v>
      </c>
      <c r="O347" s="85">
        <v>15956260</v>
      </c>
      <c r="P347" s="85">
        <f t="shared" si="98"/>
        <v>17.719597412439899</v>
      </c>
      <c r="Q347" s="85">
        <f t="shared" si="91"/>
        <v>17.719597412439899</v>
      </c>
      <c r="R347" s="84">
        <v>10260</v>
      </c>
      <c r="S347" s="84">
        <v>10075</v>
      </c>
      <c r="T347" s="84">
        <v>62100000</v>
      </c>
      <c r="U347" s="84">
        <f t="shared" si="92"/>
        <v>115.18431886895</v>
      </c>
      <c r="V347" s="84">
        <f t="shared" si="93"/>
        <v>115.18431886895</v>
      </c>
      <c r="W347" s="85">
        <v>0</v>
      </c>
      <c r="X347" s="85">
        <v>0</v>
      </c>
      <c r="Y347" s="85">
        <v>0</v>
      </c>
      <c r="Z347" s="85">
        <f t="shared" si="99"/>
        <v>0</v>
      </c>
      <c r="AA347" s="85">
        <v>0</v>
      </c>
      <c r="AB347" s="223">
        <f t="shared" si="86"/>
        <v>0</v>
      </c>
      <c r="AC347" s="223">
        <f t="shared" si="87"/>
        <v>265920009051392</v>
      </c>
      <c r="AD347" s="222">
        <f t="shared" si="88"/>
        <v>262633960602713.44</v>
      </c>
      <c r="AE347" s="221">
        <f t="shared" si="94"/>
        <v>987.64271834827036</v>
      </c>
      <c r="AF347" s="98">
        <f t="shared" si="100"/>
        <v>-4.1752549568859557E-2</v>
      </c>
      <c r="AG347" s="84">
        <f t="shared" si="95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 ht="13.5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6"/>
        <v>0.31084879936396997</v>
      </c>
      <c r="G348" s="85">
        <f t="shared" si="89"/>
        <v>0.31084879936396997</v>
      </c>
      <c r="H348" s="84">
        <v>185500</v>
      </c>
      <c r="I348" s="84">
        <v>186000</v>
      </c>
      <c r="J348" s="88">
        <v>128329070</v>
      </c>
      <c r="K348" s="84">
        <f t="shared" si="97"/>
        <v>2.5151483688126399</v>
      </c>
      <c r="L348" s="84">
        <f t="shared" si="90"/>
        <v>2.5151483688126399</v>
      </c>
      <c r="M348" s="85">
        <v>187900</v>
      </c>
      <c r="N348" s="85">
        <v>183700</v>
      </c>
      <c r="O348" s="85">
        <v>15956260</v>
      </c>
      <c r="P348" s="85">
        <f t="shared" si="98"/>
        <v>17.719597412439899</v>
      </c>
      <c r="Q348" s="85">
        <f t="shared" si="91"/>
        <v>17.719597412439899</v>
      </c>
      <c r="R348" s="84">
        <v>10075</v>
      </c>
      <c r="S348" s="84">
        <v>10185</v>
      </c>
      <c r="T348" s="84">
        <v>62100000</v>
      </c>
      <c r="U348" s="84">
        <f t="shared" si="92"/>
        <v>115.18431886895</v>
      </c>
      <c r="V348" s="84">
        <f t="shared" si="93"/>
        <v>115.18431886895</v>
      </c>
      <c r="W348" s="85">
        <v>0</v>
      </c>
      <c r="X348" s="85">
        <v>0</v>
      </c>
      <c r="Y348" s="85">
        <v>0</v>
      </c>
      <c r="Z348" s="85">
        <f t="shared" si="99"/>
        <v>0</v>
      </c>
      <c r="AA348" s="85">
        <v>0</v>
      </c>
      <c r="AB348" s="223">
        <f t="shared" si="86"/>
        <v>0</v>
      </c>
      <c r="AC348" s="223">
        <f t="shared" si="87"/>
        <v>265920009051392</v>
      </c>
      <c r="AD348" s="222">
        <f t="shared" si="88"/>
        <v>263786441099732.22</v>
      </c>
      <c r="AE348" s="221">
        <f t="shared" si="94"/>
        <v>991.97665508785587</v>
      </c>
      <c r="AF348" s="98">
        <f t="shared" si="100"/>
        <v>4.3881624995257074E-3</v>
      </c>
      <c r="AG348" s="84">
        <f t="shared" si="95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 ht="13.5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6"/>
        <v>0.31084879936396997</v>
      </c>
      <c r="G349" s="85">
        <f t="shared" si="89"/>
        <v>0.31084879936396997</v>
      </c>
      <c r="H349" s="84">
        <v>186000</v>
      </c>
      <c r="I349" s="84">
        <v>190000</v>
      </c>
      <c r="J349" s="88">
        <v>128329070</v>
      </c>
      <c r="K349" s="84">
        <f t="shared" si="97"/>
        <v>2.5151483688126399</v>
      </c>
      <c r="L349" s="84">
        <f t="shared" si="90"/>
        <v>2.5151483688126399</v>
      </c>
      <c r="M349" s="85">
        <v>183700</v>
      </c>
      <c r="N349" s="85">
        <v>194800</v>
      </c>
      <c r="O349" s="85">
        <v>15956260</v>
      </c>
      <c r="P349" s="85">
        <f t="shared" si="98"/>
        <v>17.719597412439899</v>
      </c>
      <c r="Q349" s="85">
        <f t="shared" si="91"/>
        <v>17.719597412439899</v>
      </c>
      <c r="R349" s="84">
        <v>10185</v>
      </c>
      <c r="S349" s="84">
        <v>10245</v>
      </c>
      <c r="T349" s="84">
        <v>62100000</v>
      </c>
      <c r="U349" s="84">
        <f t="shared" si="92"/>
        <v>115.18431886895</v>
      </c>
      <c r="V349" s="84">
        <f t="shared" si="93"/>
        <v>115.18431886895</v>
      </c>
      <c r="W349" s="85">
        <v>0</v>
      </c>
      <c r="X349" s="85">
        <v>0</v>
      </c>
      <c r="Y349" s="85">
        <v>0</v>
      </c>
      <c r="Z349" s="85">
        <f t="shared" si="99"/>
        <v>0</v>
      </c>
      <c r="AA349" s="85">
        <v>0</v>
      </c>
      <c r="AB349" s="223">
        <f t="shared" si="86"/>
        <v>0</v>
      </c>
      <c r="AC349" s="223">
        <f t="shared" si="87"/>
        <v>265920009051392</v>
      </c>
      <c r="AD349" s="222">
        <f t="shared" si="88"/>
        <v>268552296877089.56</v>
      </c>
      <c r="AE349" s="221">
        <f t="shared" si="94"/>
        <v>1009.8987956381607</v>
      </c>
      <c r="AF349" s="98">
        <f t="shared" si="100"/>
        <v>1.806709911809113E-2</v>
      </c>
      <c r="AG349" s="84">
        <f t="shared" si="95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 ht="13.5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6"/>
        <v>0.31084879936396997</v>
      </c>
      <c r="G350" s="85">
        <f t="shared" si="89"/>
        <v>0.31084879936396997</v>
      </c>
      <c r="H350" s="84">
        <v>190000</v>
      </c>
      <c r="I350" s="84">
        <v>193000</v>
      </c>
      <c r="J350" s="88">
        <v>128329070</v>
      </c>
      <c r="K350" s="84">
        <f t="shared" si="97"/>
        <v>2.5151483688126399</v>
      </c>
      <c r="L350" s="84">
        <f t="shared" si="90"/>
        <v>2.5151483688126399</v>
      </c>
      <c r="M350" s="85">
        <v>194800</v>
      </c>
      <c r="N350" s="85">
        <v>190200</v>
      </c>
      <c r="O350" s="85">
        <v>15956260</v>
      </c>
      <c r="P350" s="85">
        <f t="shared" si="98"/>
        <v>17.719597412439899</v>
      </c>
      <c r="Q350" s="85">
        <f t="shared" si="91"/>
        <v>17.719597412439899</v>
      </c>
      <c r="R350" s="84">
        <v>10245</v>
      </c>
      <c r="S350" s="84">
        <v>10410</v>
      </c>
      <c r="T350" s="84">
        <v>62100000</v>
      </c>
      <c r="U350" s="84">
        <f t="shared" si="92"/>
        <v>115.18431886895</v>
      </c>
      <c r="V350" s="84">
        <f t="shared" si="93"/>
        <v>115.18431886895</v>
      </c>
      <c r="W350" s="85">
        <v>0</v>
      </c>
      <c r="X350" s="85">
        <v>0</v>
      </c>
      <c r="Y350" s="85">
        <v>0</v>
      </c>
      <c r="Z350" s="85">
        <f t="shared" si="99"/>
        <v>0</v>
      </c>
      <c r="AA350" s="85">
        <v>0</v>
      </c>
      <c r="AB350" s="223">
        <f t="shared" si="86"/>
        <v>0</v>
      </c>
      <c r="AC350" s="223">
        <f t="shared" si="87"/>
        <v>265920009051392</v>
      </c>
      <c r="AD350" s="222">
        <f t="shared" si="88"/>
        <v>271812645497518.59</v>
      </c>
      <c r="AE350" s="221">
        <f t="shared" si="94"/>
        <v>1022.1594323313512</v>
      </c>
      <c r="AF350" s="98">
        <f t="shared" si="100"/>
        <v>1.2140460753241133E-2</v>
      </c>
      <c r="AG350" s="84">
        <f t="shared" si="95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 ht="13.5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6"/>
        <v>0.31084879936396997</v>
      </c>
      <c r="G351" s="85">
        <f t="shared" si="89"/>
        <v>0.31084879936396997</v>
      </c>
      <c r="H351" s="84">
        <v>193000</v>
      </c>
      <c r="I351" s="84">
        <v>195500</v>
      </c>
      <c r="J351" s="88">
        <v>128329070</v>
      </c>
      <c r="K351" s="84">
        <f t="shared" si="97"/>
        <v>2.5151483688126399</v>
      </c>
      <c r="L351" s="84">
        <f t="shared" si="90"/>
        <v>2.5151483688126399</v>
      </c>
      <c r="M351" s="85">
        <v>190200</v>
      </c>
      <c r="N351" s="85">
        <v>187100</v>
      </c>
      <c r="O351" s="85">
        <v>15956260</v>
      </c>
      <c r="P351" s="85">
        <f t="shared" si="98"/>
        <v>17.719597412439899</v>
      </c>
      <c r="Q351" s="85">
        <f t="shared" si="91"/>
        <v>17.719597412439899</v>
      </c>
      <c r="R351" s="84">
        <v>10410</v>
      </c>
      <c r="S351" s="84">
        <v>10380</v>
      </c>
      <c r="T351" s="84">
        <v>62100000</v>
      </c>
      <c r="U351" s="84">
        <f t="shared" si="92"/>
        <v>115.18431886895</v>
      </c>
      <c r="V351" s="84">
        <f t="shared" si="93"/>
        <v>115.18431886895</v>
      </c>
      <c r="W351" s="85">
        <v>0</v>
      </c>
      <c r="X351" s="85">
        <v>0</v>
      </c>
      <c r="Y351" s="85">
        <v>0</v>
      </c>
      <c r="Z351" s="85">
        <f t="shared" si="99"/>
        <v>0</v>
      </c>
      <c r="AA351" s="85">
        <v>0</v>
      </c>
      <c r="AB351" s="223">
        <f t="shared" si="86"/>
        <v>0</v>
      </c>
      <c r="AC351" s="223">
        <f t="shared" si="87"/>
        <v>265920009051392</v>
      </c>
      <c r="AD351" s="222">
        <f t="shared" si="88"/>
        <v>270878989470258.62</v>
      </c>
      <c r="AE351" s="221">
        <f t="shared" si="94"/>
        <v>1018.6483914337874</v>
      </c>
      <c r="AF351" s="98">
        <f t="shared" si="100"/>
        <v>-3.434924911425804E-3</v>
      </c>
      <c r="AG351" s="84">
        <f t="shared" si="95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 ht="13.5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6"/>
        <v>0.31084879936396997</v>
      </c>
      <c r="G352" s="85">
        <f t="shared" si="89"/>
        <v>0.31084879936396997</v>
      </c>
      <c r="H352" s="84">
        <v>195500</v>
      </c>
      <c r="I352" s="84">
        <v>196000</v>
      </c>
      <c r="J352" s="88">
        <v>128329070</v>
      </c>
      <c r="K352" s="84">
        <f t="shared" si="97"/>
        <v>2.5151483688126399</v>
      </c>
      <c r="L352" s="84">
        <f t="shared" si="90"/>
        <v>2.5151483688126399</v>
      </c>
      <c r="M352" s="85">
        <v>187100</v>
      </c>
      <c r="N352" s="85">
        <v>187900</v>
      </c>
      <c r="O352" s="85">
        <v>15956260</v>
      </c>
      <c r="P352" s="85">
        <f t="shared" si="98"/>
        <v>17.719597412439899</v>
      </c>
      <c r="Q352" s="85">
        <f t="shared" si="91"/>
        <v>17.719597412439899</v>
      </c>
      <c r="R352" s="84">
        <v>10380</v>
      </c>
      <c r="S352" s="84">
        <v>10380</v>
      </c>
      <c r="T352" s="84">
        <v>62100000</v>
      </c>
      <c r="U352" s="84">
        <f t="shared" si="92"/>
        <v>115.18431886895</v>
      </c>
      <c r="V352" s="84">
        <f t="shared" si="93"/>
        <v>115.18431886895</v>
      </c>
      <c r="W352" s="85">
        <v>0</v>
      </c>
      <c r="X352" s="85">
        <v>0</v>
      </c>
      <c r="Y352" s="85">
        <v>0</v>
      </c>
      <c r="Z352" s="85">
        <f t="shared" si="99"/>
        <v>0</v>
      </c>
      <c r="AA352" s="85">
        <v>0</v>
      </c>
      <c r="AB352" s="223">
        <f t="shared" si="86"/>
        <v>0</v>
      </c>
      <c r="AC352" s="223">
        <f t="shared" si="87"/>
        <v>265920009051392</v>
      </c>
      <c r="AD352" s="222">
        <f t="shared" si="88"/>
        <v>272101628480685.25</v>
      </c>
      <c r="AE352" s="221">
        <f t="shared" si="94"/>
        <v>1023.2461613225148</v>
      </c>
      <c r="AF352" s="98">
        <f t="shared" si="100"/>
        <v>4.513598536444792E-3</v>
      </c>
      <c r="AG352" s="84">
        <f t="shared" si="95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 ht="13.5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6"/>
        <v>0.31084879936396997</v>
      </c>
      <c r="G353" s="85">
        <f t="shared" si="89"/>
        <v>0.31084879936396997</v>
      </c>
      <c r="H353" s="84">
        <v>196000</v>
      </c>
      <c r="I353" s="84">
        <v>196500</v>
      </c>
      <c r="J353" s="88">
        <v>128329070</v>
      </c>
      <c r="K353" s="84">
        <f t="shared" si="97"/>
        <v>2.5151483688126399</v>
      </c>
      <c r="L353" s="84">
        <f t="shared" si="90"/>
        <v>2.5151483688126399</v>
      </c>
      <c r="M353" s="85">
        <v>187900</v>
      </c>
      <c r="N353" s="85">
        <v>190700</v>
      </c>
      <c r="O353" s="85">
        <v>15956260</v>
      </c>
      <c r="P353" s="85">
        <f t="shared" si="98"/>
        <v>17.719597412439899</v>
      </c>
      <c r="Q353" s="85">
        <f t="shared" si="91"/>
        <v>17.719597412439899</v>
      </c>
      <c r="R353" s="84">
        <v>10380</v>
      </c>
      <c r="S353" s="84">
        <v>10405</v>
      </c>
      <c r="T353" s="84">
        <v>62100000</v>
      </c>
      <c r="U353" s="84">
        <f t="shared" si="92"/>
        <v>115.18431886895</v>
      </c>
      <c r="V353" s="84">
        <f t="shared" si="93"/>
        <v>115.18431886895</v>
      </c>
      <c r="W353" s="85">
        <v>0</v>
      </c>
      <c r="X353" s="85">
        <v>0</v>
      </c>
      <c r="Y353" s="85">
        <v>0</v>
      </c>
      <c r="Z353" s="85">
        <f t="shared" si="99"/>
        <v>0</v>
      </c>
      <c r="AA353" s="85">
        <v>0</v>
      </c>
      <c r="AB353" s="223">
        <f t="shared" si="86"/>
        <v>0</v>
      </c>
      <c r="AC353" s="223">
        <f t="shared" si="87"/>
        <v>265920009051392</v>
      </c>
      <c r="AD353" s="222">
        <f t="shared" si="88"/>
        <v>273790213192252.56</v>
      </c>
      <c r="AE353" s="221">
        <f t="shared" si="94"/>
        <v>1029.5961336980081</v>
      </c>
      <c r="AF353" s="98">
        <f t="shared" si="100"/>
        <v>6.2057133615689621E-3</v>
      </c>
      <c r="AG353" s="84">
        <f t="shared" si="95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 ht="13.5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6"/>
        <v>0.31084879936396997</v>
      </c>
      <c r="G354" s="85">
        <f t="shared" si="89"/>
        <v>0.31084879936396997</v>
      </c>
      <c r="H354" s="84">
        <v>196500</v>
      </c>
      <c r="I354" s="84">
        <v>198500</v>
      </c>
      <c r="J354" s="88">
        <v>128329070</v>
      </c>
      <c r="K354" s="84">
        <f t="shared" si="97"/>
        <v>2.5151483688126399</v>
      </c>
      <c r="L354" s="84">
        <f t="shared" si="90"/>
        <v>2.5151483688126399</v>
      </c>
      <c r="M354" s="85">
        <v>190700</v>
      </c>
      <c r="N354" s="85">
        <v>191000</v>
      </c>
      <c r="O354" s="85">
        <v>15956260</v>
      </c>
      <c r="P354" s="85">
        <f t="shared" si="98"/>
        <v>17.719597412439899</v>
      </c>
      <c r="Q354" s="85">
        <f t="shared" si="91"/>
        <v>17.719597412439899</v>
      </c>
      <c r="R354" s="84">
        <v>10405</v>
      </c>
      <c r="S354" s="84">
        <v>10525</v>
      </c>
      <c r="T354" s="84">
        <v>62100000</v>
      </c>
      <c r="U354" s="84">
        <f t="shared" si="92"/>
        <v>115.18431886895</v>
      </c>
      <c r="V354" s="84">
        <f t="shared" si="93"/>
        <v>115.18431886895</v>
      </c>
      <c r="W354" s="85">
        <v>0</v>
      </c>
      <c r="X354" s="85">
        <v>0</v>
      </c>
      <c r="Y354" s="85">
        <v>0</v>
      </c>
      <c r="Z354" s="85">
        <f t="shared" si="99"/>
        <v>0</v>
      </c>
      <c r="AA354" s="85">
        <v>0</v>
      </c>
      <c r="AB354" s="223">
        <f t="shared" si="86"/>
        <v>0</v>
      </c>
      <c r="AC354" s="223">
        <f t="shared" si="87"/>
        <v>265920009051392</v>
      </c>
      <c r="AD354" s="222">
        <f t="shared" si="88"/>
        <v>276492341432528.81</v>
      </c>
      <c r="AE354" s="221">
        <f t="shared" si="94"/>
        <v>1039.757566265326</v>
      </c>
      <c r="AF354" s="98">
        <f t="shared" si="100"/>
        <v>9.8693383111502133E-3</v>
      </c>
      <c r="AG354" s="84">
        <f t="shared" si="95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 ht="13.5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6"/>
        <v>0.31084879936396997</v>
      </c>
      <c r="G355" s="85">
        <f t="shared" si="89"/>
        <v>0.31084879936396997</v>
      </c>
      <c r="H355" s="84">
        <v>198500</v>
      </c>
      <c r="I355" s="84">
        <v>202000</v>
      </c>
      <c r="J355" s="88">
        <v>128329070</v>
      </c>
      <c r="K355" s="84">
        <f t="shared" si="97"/>
        <v>2.5151483688126399</v>
      </c>
      <c r="L355" s="84">
        <f t="shared" si="90"/>
        <v>2.5151483688126399</v>
      </c>
      <c r="M355" s="85">
        <v>191000</v>
      </c>
      <c r="N355" s="85">
        <v>197400</v>
      </c>
      <c r="O355" s="85">
        <v>15956260</v>
      </c>
      <c r="P355" s="85">
        <f t="shared" si="98"/>
        <v>17.719597412439899</v>
      </c>
      <c r="Q355" s="85">
        <f t="shared" si="91"/>
        <v>17.719597412439899</v>
      </c>
      <c r="R355" s="84">
        <v>10525</v>
      </c>
      <c r="S355" s="84">
        <v>10570</v>
      </c>
      <c r="T355" s="84">
        <v>62100000</v>
      </c>
      <c r="U355" s="84">
        <f t="shared" si="92"/>
        <v>115.18431886895</v>
      </c>
      <c r="V355" s="84">
        <f t="shared" si="93"/>
        <v>115.18431886895</v>
      </c>
      <c r="W355" s="85">
        <v>0</v>
      </c>
      <c r="X355" s="85">
        <v>0</v>
      </c>
      <c r="Y355" s="85">
        <v>0</v>
      </c>
      <c r="Z355" s="85">
        <f t="shared" si="99"/>
        <v>0</v>
      </c>
      <c r="AA355" s="85">
        <v>0</v>
      </c>
      <c r="AB355" s="223">
        <f t="shared" si="86"/>
        <v>0</v>
      </c>
      <c r="AC355" s="223">
        <f t="shared" si="87"/>
        <v>265920009051392</v>
      </c>
      <c r="AD355" s="222">
        <f t="shared" si="88"/>
        <v>279846218699113.37</v>
      </c>
      <c r="AE355" s="221">
        <f t="shared" si="94"/>
        <v>1052.3699201778757</v>
      </c>
      <c r="AF355" s="98">
        <f t="shared" si="100"/>
        <v>1.2130091015208108E-2</v>
      </c>
      <c r="AG355" s="84">
        <f t="shared" si="95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 ht="13.5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6"/>
        <v>0.31084879936396997</v>
      </c>
      <c r="G356" s="85">
        <f t="shared" si="89"/>
        <v>0.31084879936396997</v>
      </c>
      <c r="H356" s="84">
        <v>202000</v>
      </c>
      <c r="I356" s="84">
        <v>204000</v>
      </c>
      <c r="J356" s="88">
        <v>128329070</v>
      </c>
      <c r="K356" s="84">
        <f t="shared" si="97"/>
        <v>2.5151483688126399</v>
      </c>
      <c r="L356" s="84">
        <f t="shared" si="90"/>
        <v>2.5151483688126399</v>
      </c>
      <c r="M356" s="85">
        <v>197400</v>
      </c>
      <c r="N356" s="85">
        <v>192000</v>
      </c>
      <c r="O356" s="85">
        <v>15956260</v>
      </c>
      <c r="P356" s="85">
        <f t="shared" si="98"/>
        <v>17.719597412439899</v>
      </c>
      <c r="Q356" s="85">
        <f t="shared" si="91"/>
        <v>17.719597412439899</v>
      </c>
      <c r="R356" s="84">
        <v>10570</v>
      </c>
      <c r="S356" s="84">
        <v>10530</v>
      </c>
      <c r="T356" s="84">
        <v>62100000</v>
      </c>
      <c r="U356" s="84">
        <f t="shared" si="92"/>
        <v>115.18431886895</v>
      </c>
      <c r="V356" s="84">
        <f t="shared" si="93"/>
        <v>115.18431886895</v>
      </c>
      <c r="W356" s="85">
        <v>0</v>
      </c>
      <c r="X356" s="85">
        <v>0</v>
      </c>
      <c r="Y356" s="85">
        <v>0</v>
      </c>
      <c r="Z356" s="85">
        <f t="shared" si="99"/>
        <v>0</v>
      </c>
      <c r="AA356" s="85">
        <v>0</v>
      </c>
      <c r="AB356" s="223">
        <f t="shared" si="86"/>
        <v>0</v>
      </c>
      <c r="AC356" s="223">
        <f t="shared" si="87"/>
        <v>265920009051392</v>
      </c>
      <c r="AD356" s="222">
        <f t="shared" si="88"/>
        <v>278214921300269.19</v>
      </c>
      <c r="AE356" s="221">
        <f t="shared" si="94"/>
        <v>1046.2353784235208</v>
      </c>
      <c r="AF356" s="98">
        <f t="shared" si="100"/>
        <v>-5.829263680700727E-3</v>
      </c>
      <c r="AG356" s="84">
        <f t="shared" si="95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 ht="13.5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6"/>
        <v>0.31084879936396997</v>
      </c>
      <c r="G357" s="85">
        <f t="shared" si="89"/>
        <v>0.31084879936396997</v>
      </c>
      <c r="H357" s="84">
        <v>204000</v>
      </c>
      <c r="I357" s="84">
        <v>207000</v>
      </c>
      <c r="J357" s="88">
        <v>128329070</v>
      </c>
      <c r="K357" s="84">
        <f t="shared" si="97"/>
        <v>2.5151483688126399</v>
      </c>
      <c r="L357" s="84">
        <f t="shared" si="90"/>
        <v>2.5151483688126399</v>
      </c>
      <c r="M357" s="85">
        <v>192000</v>
      </c>
      <c r="N357" s="85">
        <v>190800</v>
      </c>
      <c r="O357" s="85">
        <v>15956260</v>
      </c>
      <c r="P357" s="85">
        <f t="shared" si="98"/>
        <v>17.719597412439899</v>
      </c>
      <c r="Q357" s="85">
        <f t="shared" si="91"/>
        <v>17.719597412439899</v>
      </c>
      <c r="R357" s="84">
        <v>10530</v>
      </c>
      <c r="S357" s="84">
        <v>10495</v>
      </c>
      <c r="T357" s="84">
        <v>62100000</v>
      </c>
      <c r="U357" s="84">
        <f t="shared" si="92"/>
        <v>115.18431886895</v>
      </c>
      <c r="V357" s="84">
        <f t="shared" si="93"/>
        <v>115.18431886895</v>
      </c>
      <c r="W357" s="85">
        <v>0</v>
      </c>
      <c r="X357" s="85">
        <v>0</v>
      </c>
      <c r="Y357" s="85">
        <v>0</v>
      </c>
      <c r="Z357" s="85">
        <f t="shared" si="99"/>
        <v>0</v>
      </c>
      <c r="AA357" s="85">
        <v>0</v>
      </c>
      <c r="AB357" s="223">
        <f t="shared" si="86"/>
        <v>0</v>
      </c>
      <c r="AC357" s="223">
        <f t="shared" si="87"/>
        <v>265920009051392</v>
      </c>
      <c r="AD357" s="222">
        <f t="shared" si="88"/>
        <v>277016237154951.12</v>
      </c>
      <c r="AE357" s="221">
        <f t="shared" si="94"/>
        <v>1041.7276915082184</v>
      </c>
      <c r="AF357" s="98">
        <f t="shared" si="100"/>
        <v>-4.3084825922199864E-3</v>
      </c>
      <c r="AG357" s="84">
        <f t="shared" si="95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 ht="13.5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6"/>
        <v>0.31084879936396997</v>
      </c>
      <c r="G358" s="85">
        <f t="shared" si="89"/>
        <v>0.31084879936396997</v>
      </c>
      <c r="H358" s="84">
        <v>207000</v>
      </c>
      <c r="I358" s="84">
        <v>201000</v>
      </c>
      <c r="J358" s="88">
        <v>128329070</v>
      </c>
      <c r="K358" s="84">
        <f t="shared" si="97"/>
        <v>2.5151483688126399</v>
      </c>
      <c r="L358" s="84">
        <f t="shared" si="90"/>
        <v>2.5151483688126399</v>
      </c>
      <c r="M358" s="85">
        <v>190800</v>
      </c>
      <c r="N358" s="85">
        <v>190700</v>
      </c>
      <c r="O358" s="85">
        <v>15956260</v>
      </c>
      <c r="P358" s="85">
        <f t="shared" si="98"/>
        <v>17.719597412439899</v>
      </c>
      <c r="Q358" s="85">
        <f t="shared" si="91"/>
        <v>17.719597412439899</v>
      </c>
      <c r="R358" s="84">
        <v>10495</v>
      </c>
      <c r="S358" s="84">
        <v>10435</v>
      </c>
      <c r="T358" s="84">
        <v>62100000</v>
      </c>
      <c r="U358" s="84">
        <f t="shared" si="92"/>
        <v>115.18431886895</v>
      </c>
      <c r="V358" s="84">
        <f t="shared" si="93"/>
        <v>115.18431886895</v>
      </c>
      <c r="W358" s="85">
        <v>0</v>
      </c>
      <c r="X358" s="85">
        <v>0</v>
      </c>
      <c r="Y358" s="85">
        <v>0</v>
      </c>
      <c r="Z358" s="85">
        <f t="shared" si="99"/>
        <v>0</v>
      </c>
      <c r="AA358" s="85">
        <v>0</v>
      </c>
      <c r="AB358" s="223">
        <f t="shared" si="86"/>
        <v>0</v>
      </c>
      <c r="AC358" s="223">
        <f t="shared" si="87"/>
        <v>265920009051392</v>
      </c>
      <c r="AD358" s="222">
        <f t="shared" si="88"/>
        <v>275086111560547</v>
      </c>
      <c r="AE358" s="221">
        <f t="shared" si="94"/>
        <v>1034.4693975524933</v>
      </c>
      <c r="AF358" s="98">
        <f t="shared" si="100"/>
        <v>-6.9675540113717247E-3</v>
      </c>
      <c r="AG358" s="84">
        <f t="shared" si="95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 ht="13.5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6"/>
        <v>0.31084879936396997</v>
      </c>
      <c r="G359" s="85">
        <f t="shared" si="89"/>
        <v>0.31084879936396997</v>
      </c>
      <c r="H359" s="84">
        <v>201000</v>
      </c>
      <c r="I359" s="84">
        <v>205000</v>
      </c>
      <c r="J359" s="88">
        <v>128329070</v>
      </c>
      <c r="K359" s="84">
        <f t="shared" si="97"/>
        <v>2.5151483688126399</v>
      </c>
      <c r="L359" s="84">
        <f t="shared" si="90"/>
        <v>2.5151483688126399</v>
      </c>
      <c r="M359" s="85">
        <v>190700</v>
      </c>
      <c r="N359" s="85">
        <v>190300</v>
      </c>
      <c r="O359" s="85">
        <v>15956260</v>
      </c>
      <c r="P359" s="85">
        <f t="shared" si="98"/>
        <v>17.719597412439899</v>
      </c>
      <c r="Q359" s="85">
        <f t="shared" si="91"/>
        <v>17.719597412439899</v>
      </c>
      <c r="R359" s="84">
        <v>10435</v>
      </c>
      <c r="S359" s="84">
        <v>10415</v>
      </c>
      <c r="T359" s="84">
        <v>62100000</v>
      </c>
      <c r="U359" s="84">
        <f t="shared" si="92"/>
        <v>115.18431886895</v>
      </c>
      <c r="V359" s="84">
        <f t="shared" si="93"/>
        <v>115.18431886895</v>
      </c>
      <c r="W359" s="85">
        <v>0</v>
      </c>
      <c r="X359" s="85">
        <v>0</v>
      </c>
      <c r="Y359" s="85">
        <v>0</v>
      </c>
      <c r="Z359" s="85">
        <f t="shared" si="99"/>
        <v>0</v>
      </c>
      <c r="AA359" s="85">
        <v>0</v>
      </c>
      <c r="AB359" s="223">
        <f t="shared" si="86"/>
        <v>0</v>
      </c>
      <c r="AC359" s="223">
        <f t="shared" si="87"/>
        <v>265920009051392</v>
      </c>
      <c r="AD359" s="222">
        <f t="shared" si="88"/>
        <v>275935453865662.31</v>
      </c>
      <c r="AE359" s="221">
        <f t="shared" si="94"/>
        <v>1037.6633742229405</v>
      </c>
      <c r="AF359" s="98">
        <f t="shared" si="100"/>
        <v>3.0875506593080748E-3</v>
      </c>
      <c r="AG359" s="84">
        <f t="shared" si="95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 ht="13.5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6"/>
        <v>0.31084879936396997</v>
      </c>
      <c r="G360" s="85">
        <f t="shared" si="89"/>
        <v>0.31084879936396997</v>
      </c>
      <c r="H360" s="84">
        <v>205000</v>
      </c>
      <c r="I360" s="84">
        <v>208000</v>
      </c>
      <c r="J360" s="88">
        <v>128329070</v>
      </c>
      <c r="K360" s="84">
        <f t="shared" si="97"/>
        <v>2.5151483688126399</v>
      </c>
      <c r="L360" s="84">
        <f t="shared" si="90"/>
        <v>2.5151483688126399</v>
      </c>
      <c r="M360" s="85">
        <v>190300</v>
      </c>
      <c r="N360" s="85">
        <v>185300</v>
      </c>
      <c r="O360" s="85">
        <v>15956260</v>
      </c>
      <c r="P360" s="85">
        <f t="shared" si="98"/>
        <v>17.719597412439899</v>
      </c>
      <c r="Q360" s="85">
        <f t="shared" si="91"/>
        <v>17.719597412439899</v>
      </c>
      <c r="R360" s="84">
        <v>10415</v>
      </c>
      <c r="S360" s="84">
        <v>10455</v>
      </c>
      <c r="T360" s="84">
        <v>62100000</v>
      </c>
      <c r="U360" s="84">
        <f t="shared" si="92"/>
        <v>115.18431886895</v>
      </c>
      <c r="V360" s="84">
        <f t="shared" si="93"/>
        <v>115.18431886895</v>
      </c>
      <c r="W360" s="85">
        <v>0</v>
      </c>
      <c r="X360" s="85">
        <v>0</v>
      </c>
      <c r="Y360" s="85">
        <v>0</v>
      </c>
      <c r="Z360" s="85">
        <f t="shared" si="99"/>
        <v>0</v>
      </c>
      <c r="AA360" s="85">
        <v>0</v>
      </c>
      <c r="AB360" s="223">
        <f t="shared" si="86"/>
        <v>0</v>
      </c>
      <c r="AC360" s="223">
        <f t="shared" si="87"/>
        <v>265920009051392</v>
      </c>
      <c r="AD360" s="222">
        <f t="shared" si="88"/>
        <v>276611244032096.06</v>
      </c>
      <c r="AE360" s="221">
        <f t="shared" si="94"/>
        <v>1040.2047029813311</v>
      </c>
      <c r="AF360" s="98">
        <f t="shared" si="100"/>
        <v>2.4490878463294305E-3</v>
      </c>
      <c r="AG360" s="84">
        <f t="shared" si="95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 ht="13.5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6"/>
        <v>0.31084879936396997</v>
      </c>
      <c r="G361" s="85">
        <f t="shared" si="89"/>
        <v>0.31084879936396997</v>
      </c>
      <c r="H361" s="84">
        <v>208000</v>
      </c>
      <c r="I361" s="84">
        <v>211500</v>
      </c>
      <c r="J361" s="88">
        <v>128329070</v>
      </c>
      <c r="K361" s="84">
        <f t="shared" si="97"/>
        <v>2.5151483688126399</v>
      </c>
      <c r="L361" s="84">
        <f t="shared" si="90"/>
        <v>2.5151483688126399</v>
      </c>
      <c r="M361" s="85">
        <v>185300</v>
      </c>
      <c r="N361" s="85">
        <v>191500</v>
      </c>
      <c r="O361" s="85">
        <v>15956260</v>
      </c>
      <c r="P361" s="85">
        <f t="shared" si="98"/>
        <v>17.719597412439899</v>
      </c>
      <c r="Q361" s="85">
        <f t="shared" si="91"/>
        <v>17.719597412439899</v>
      </c>
      <c r="R361" s="84">
        <v>10455</v>
      </c>
      <c r="S361" s="84">
        <v>10620</v>
      </c>
      <c r="T361" s="84">
        <v>62100000</v>
      </c>
      <c r="U361" s="84">
        <f t="shared" si="92"/>
        <v>115.18431886895</v>
      </c>
      <c r="V361" s="84">
        <f t="shared" si="93"/>
        <v>115.18431886895</v>
      </c>
      <c r="W361" s="85">
        <v>0</v>
      </c>
      <c r="X361" s="85">
        <v>0</v>
      </c>
      <c r="Y361" s="85">
        <v>0</v>
      </c>
      <c r="Z361" s="85">
        <f t="shared" si="99"/>
        <v>0</v>
      </c>
      <c r="AA361" s="85">
        <v>0</v>
      </c>
      <c r="AB361" s="223">
        <f t="shared" si="86"/>
        <v>0</v>
      </c>
      <c r="AC361" s="223">
        <f t="shared" si="87"/>
        <v>265920009051392</v>
      </c>
      <c r="AD361" s="222">
        <f t="shared" si="88"/>
        <v>282529841893435.31</v>
      </c>
      <c r="AE361" s="221">
        <f t="shared" si="94"/>
        <v>1062.461763976675</v>
      </c>
      <c r="AF361" s="98">
        <f t="shared" si="100"/>
        <v>2.1396808658481252E-2</v>
      </c>
      <c r="AG361" s="84">
        <f t="shared" si="95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 ht="13.5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6"/>
        <v>0.31084879936396997</v>
      </c>
      <c r="G362" s="85">
        <f t="shared" si="89"/>
        <v>0.31084879936396997</v>
      </c>
      <c r="H362" s="84">
        <v>211500</v>
      </c>
      <c r="I362" s="84">
        <v>214000</v>
      </c>
      <c r="J362" s="88">
        <v>128329070</v>
      </c>
      <c r="K362" s="84">
        <f t="shared" si="97"/>
        <v>2.5151483688126399</v>
      </c>
      <c r="L362" s="84">
        <f t="shared" si="90"/>
        <v>2.5151483688126399</v>
      </c>
      <c r="M362" s="85">
        <v>191500</v>
      </c>
      <c r="N362" s="85">
        <v>195300</v>
      </c>
      <c r="O362" s="85">
        <v>15956260</v>
      </c>
      <c r="P362" s="85">
        <f t="shared" si="98"/>
        <v>17.719597412439899</v>
      </c>
      <c r="Q362" s="85">
        <f t="shared" si="91"/>
        <v>17.719597412439899</v>
      </c>
      <c r="R362" s="84">
        <v>10620</v>
      </c>
      <c r="S362" s="84">
        <v>10640</v>
      </c>
      <c r="T362" s="84">
        <v>62100000</v>
      </c>
      <c r="U362" s="84">
        <f t="shared" si="92"/>
        <v>115.18431886895</v>
      </c>
      <c r="V362" s="84">
        <f t="shared" si="93"/>
        <v>115.18431886895</v>
      </c>
      <c r="W362" s="85">
        <v>0</v>
      </c>
      <c r="X362" s="85">
        <v>0</v>
      </c>
      <c r="Y362" s="85">
        <v>0</v>
      </c>
      <c r="Z362" s="85">
        <f t="shared" si="99"/>
        <v>0</v>
      </c>
      <c r="AA362" s="85">
        <v>0</v>
      </c>
      <c r="AB362" s="223">
        <f t="shared" si="86"/>
        <v>0</v>
      </c>
      <c r="AC362" s="223">
        <f t="shared" si="87"/>
        <v>265920009051392</v>
      </c>
      <c r="AD362" s="222">
        <f t="shared" si="88"/>
        <v>284832578718845.87</v>
      </c>
      <c r="AE362" s="221">
        <f t="shared" si="94"/>
        <v>1071.121273404435</v>
      </c>
      <c r="AF362" s="98">
        <f t="shared" si="100"/>
        <v>8.1504198281436638E-3</v>
      </c>
      <c r="AG362" s="84">
        <f t="shared" si="95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 ht="13.5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6"/>
        <v>0.31084879936396997</v>
      </c>
      <c r="G363" s="85">
        <f t="shared" si="89"/>
        <v>0.31084879936396997</v>
      </c>
      <c r="H363" s="84">
        <v>214000</v>
      </c>
      <c r="I363" s="84">
        <v>212500</v>
      </c>
      <c r="J363" s="88">
        <v>128329070</v>
      </c>
      <c r="K363" s="84">
        <f t="shared" si="97"/>
        <v>2.5151483688126399</v>
      </c>
      <c r="L363" s="84">
        <f t="shared" si="90"/>
        <v>2.5151483688126399</v>
      </c>
      <c r="M363" s="85">
        <v>195300</v>
      </c>
      <c r="N363" s="85">
        <v>191800</v>
      </c>
      <c r="O363" s="85">
        <v>15956260</v>
      </c>
      <c r="P363" s="85">
        <f t="shared" si="98"/>
        <v>17.719597412439899</v>
      </c>
      <c r="Q363" s="85">
        <f t="shared" si="91"/>
        <v>17.719597412439899</v>
      </c>
      <c r="R363" s="84">
        <v>10640</v>
      </c>
      <c r="S363" s="84">
        <v>10650</v>
      </c>
      <c r="T363" s="84">
        <v>62100000</v>
      </c>
      <c r="U363" s="84">
        <f t="shared" si="92"/>
        <v>115.18431886895</v>
      </c>
      <c r="V363" s="84">
        <f t="shared" si="93"/>
        <v>115.18431886895</v>
      </c>
      <c r="W363" s="85">
        <v>0</v>
      </c>
      <c r="X363" s="85">
        <v>0</v>
      </c>
      <c r="Y363" s="85">
        <v>0</v>
      </c>
      <c r="Z363" s="85">
        <f t="shared" si="99"/>
        <v>0</v>
      </c>
      <c r="AA363" s="85">
        <v>0</v>
      </c>
      <c r="AB363" s="223">
        <f t="shared" si="86"/>
        <v>0</v>
      </c>
      <c r="AC363" s="223">
        <f t="shared" si="87"/>
        <v>265920009051392</v>
      </c>
      <c r="AD363" s="222">
        <f t="shared" si="88"/>
        <v>283801513389938.37</v>
      </c>
      <c r="AE363" s="221">
        <f t="shared" si="94"/>
        <v>1067.2439219686194</v>
      </c>
      <c r="AF363" s="98">
        <f t="shared" si="100"/>
        <v>-3.619899568880668E-3</v>
      </c>
      <c r="AG363" s="84">
        <f t="shared" si="95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 ht="13.5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6"/>
        <v>0.31084879936396997</v>
      </c>
      <c r="G364" s="85">
        <f t="shared" si="89"/>
        <v>0.31084879936396997</v>
      </c>
      <c r="H364" s="84">
        <v>212500</v>
      </c>
      <c r="I364" s="84">
        <v>208500</v>
      </c>
      <c r="J364" s="88">
        <v>128329070</v>
      </c>
      <c r="K364" s="84">
        <f t="shared" si="97"/>
        <v>2.5151483688126399</v>
      </c>
      <c r="L364" s="84">
        <f t="shared" si="90"/>
        <v>2.5151483688126399</v>
      </c>
      <c r="M364" s="85">
        <v>191800</v>
      </c>
      <c r="N364" s="85">
        <v>193900</v>
      </c>
      <c r="O364" s="85">
        <v>15956260</v>
      </c>
      <c r="P364" s="85">
        <f t="shared" si="98"/>
        <v>17.719597412439899</v>
      </c>
      <c r="Q364" s="85">
        <f t="shared" si="91"/>
        <v>17.719597412439899</v>
      </c>
      <c r="R364" s="84">
        <v>10650</v>
      </c>
      <c r="S364" s="84">
        <v>10650</v>
      </c>
      <c r="T364" s="84">
        <v>62100000</v>
      </c>
      <c r="U364" s="84">
        <f t="shared" si="92"/>
        <v>115.18431886895</v>
      </c>
      <c r="V364" s="84">
        <f t="shared" si="93"/>
        <v>115.18431886895</v>
      </c>
      <c r="W364" s="85">
        <v>0</v>
      </c>
      <c r="X364" s="85">
        <v>0</v>
      </c>
      <c r="Y364" s="85">
        <v>0</v>
      </c>
      <c r="Z364" s="85">
        <f t="shared" si="99"/>
        <v>0</v>
      </c>
      <c r="AA364" s="85">
        <v>0</v>
      </c>
      <c r="AB364" s="223">
        <f t="shared" si="86"/>
        <v>0</v>
      </c>
      <c r="AC364" s="223">
        <f t="shared" si="87"/>
        <v>265920009051392</v>
      </c>
      <c r="AD364" s="222">
        <f t="shared" si="88"/>
        <v>282733057695142.37</v>
      </c>
      <c r="AE364" s="221">
        <f t="shared" si="94"/>
        <v>1063.2259629643029</v>
      </c>
      <c r="AF364" s="98">
        <f t="shared" si="100"/>
        <v>-3.7647991444214779E-3</v>
      </c>
      <c r="AG364" s="84">
        <f t="shared" si="95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 ht="13.5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6"/>
        <v>0.31084879936396997</v>
      </c>
      <c r="G365" s="85">
        <f t="shared" si="89"/>
        <v>0.31084879936396997</v>
      </c>
      <c r="H365" s="84">
        <v>208500</v>
      </c>
      <c r="I365" s="84">
        <v>208000</v>
      </c>
      <c r="J365" s="88">
        <v>128329070</v>
      </c>
      <c r="K365" s="84">
        <f t="shared" si="97"/>
        <v>2.5151483688126399</v>
      </c>
      <c r="L365" s="84">
        <f t="shared" si="90"/>
        <v>2.5151483688126399</v>
      </c>
      <c r="M365" s="85">
        <v>193900</v>
      </c>
      <c r="N365" s="85">
        <v>195000</v>
      </c>
      <c r="O365" s="85">
        <v>15956260</v>
      </c>
      <c r="P365" s="85">
        <f t="shared" si="98"/>
        <v>17.719597412439899</v>
      </c>
      <c r="Q365" s="85">
        <f t="shared" si="91"/>
        <v>17.719597412439899</v>
      </c>
      <c r="R365" s="84">
        <v>10650</v>
      </c>
      <c r="S365" s="84">
        <v>10650</v>
      </c>
      <c r="T365" s="84">
        <v>62100000</v>
      </c>
      <c r="U365" s="84">
        <f t="shared" si="92"/>
        <v>115.18431886895</v>
      </c>
      <c r="V365" s="84">
        <f t="shared" si="93"/>
        <v>115.18431886895</v>
      </c>
      <c r="W365" s="85">
        <v>0</v>
      </c>
      <c r="X365" s="85">
        <v>0</v>
      </c>
      <c r="Y365" s="85">
        <v>0</v>
      </c>
      <c r="Z365" s="85">
        <f t="shared" si="99"/>
        <v>0</v>
      </c>
      <c r="AA365" s="85">
        <v>0</v>
      </c>
      <c r="AB365" s="223">
        <f t="shared" si="86"/>
        <v>0</v>
      </c>
      <c r="AC365" s="223">
        <f t="shared" si="87"/>
        <v>265920009051392</v>
      </c>
      <c r="AD365" s="222">
        <f t="shared" si="88"/>
        <v>283068256697163.69</v>
      </c>
      <c r="AE365" s="221">
        <f t="shared" si="94"/>
        <v>1064.48648865102</v>
      </c>
      <c r="AF365" s="98">
        <f t="shared" si="100"/>
        <v>1.1855670672325325E-3</v>
      </c>
      <c r="AG365" s="84">
        <f t="shared" si="95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 ht="13.5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6"/>
        <v>0.31084879936396997</v>
      </c>
      <c r="G366" s="85">
        <f t="shared" si="89"/>
        <v>0.31084879936396997</v>
      </c>
      <c r="H366" s="84">
        <v>208000</v>
      </c>
      <c r="I366" s="84">
        <v>210500</v>
      </c>
      <c r="J366" s="88">
        <v>128329070</v>
      </c>
      <c r="K366" s="84">
        <f t="shared" si="97"/>
        <v>2.5151483688126399</v>
      </c>
      <c r="L366" s="84">
        <f t="shared" si="90"/>
        <v>2.5151483688126399</v>
      </c>
      <c r="M366" s="85">
        <v>195000</v>
      </c>
      <c r="N366" s="85">
        <v>203400</v>
      </c>
      <c r="O366" s="85">
        <v>15956260</v>
      </c>
      <c r="P366" s="85">
        <f t="shared" si="98"/>
        <v>17.719597412439899</v>
      </c>
      <c r="Q366" s="85">
        <f t="shared" si="91"/>
        <v>17.719597412439899</v>
      </c>
      <c r="R366" s="84">
        <v>10650</v>
      </c>
      <c r="S366" s="84">
        <v>10655</v>
      </c>
      <c r="T366" s="84">
        <v>62100000</v>
      </c>
      <c r="U366" s="84">
        <f t="shared" si="92"/>
        <v>115.18431886895</v>
      </c>
      <c r="V366" s="84">
        <f t="shared" si="93"/>
        <v>115.18431886895</v>
      </c>
      <c r="W366" s="85">
        <v>0</v>
      </c>
      <c r="X366" s="85">
        <v>0</v>
      </c>
      <c r="Y366" s="85">
        <v>0</v>
      </c>
      <c r="Z366" s="85">
        <f t="shared" si="99"/>
        <v>0</v>
      </c>
      <c r="AA366" s="85">
        <v>0</v>
      </c>
      <c r="AB366" s="223">
        <f t="shared" si="86"/>
        <v>0</v>
      </c>
      <c r="AC366" s="223">
        <f t="shared" si="87"/>
        <v>265920009051392</v>
      </c>
      <c r="AD366" s="222">
        <f t="shared" si="88"/>
        <v>286471511458319</v>
      </c>
      <c r="AE366" s="221">
        <f t="shared" si="94"/>
        <v>1077.2845280813569</v>
      </c>
      <c r="AF366" s="98">
        <f t="shared" si="100"/>
        <v>1.2022735437962595E-2</v>
      </c>
      <c r="AG366" s="84">
        <f t="shared" si="95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 ht="13.5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6"/>
        <v>0.31084879936396997</v>
      </c>
      <c r="G367" s="85">
        <f t="shared" si="89"/>
        <v>0.31084879936396997</v>
      </c>
      <c r="H367" s="84">
        <v>210500</v>
      </c>
      <c r="I367" s="84">
        <v>204000</v>
      </c>
      <c r="J367" s="88">
        <v>128329070</v>
      </c>
      <c r="K367" s="84">
        <f t="shared" si="97"/>
        <v>2.5151483688126399</v>
      </c>
      <c r="L367" s="84">
        <f t="shared" si="90"/>
        <v>2.5151483688126399</v>
      </c>
      <c r="M367" s="85">
        <v>203400</v>
      </c>
      <c r="N367" s="85">
        <v>193200</v>
      </c>
      <c r="O367" s="85">
        <v>15956260</v>
      </c>
      <c r="P367" s="85">
        <f t="shared" si="98"/>
        <v>17.719597412439899</v>
      </c>
      <c r="Q367" s="85">
        <f t="shared" si="91"/>
        <v>17.719597412439899</v>
      </c>
      <c r="R367" s="84">
        <v>10655</v>
      </c>
      <c r="S367" s="84">
        <v>10775</v>
      </c>
      <c r="T367" s="84">
        <v>62100000</v>
      </c>
      <c r="U367" s="84">
        <f t="shared" si="92"/>
        <v>115.18431886895</v>
      </c>
      <c r="V367" s="84">
        <f t="shared" si="93"/>
        <v>115.18431886895</v>
      </c>
      <c r="W367" s="85">
        <v>0</v>
      </c>
      <c r="X367" s="85">
        <v>0</v>
      </c>
      <c r="Y367" s="85">
        <v>0</v>
      </c>
      <c r="Z367" s="85">
        <f t="shared" si="99"/>
        <v>0</v>
      </c>
      <c r="AA367" s="85">
        <v>0</v>
      </c>
      <c r="AB367" s="223">
        <f t="shared" si="86"/>
        <v>0</v>
      </c>
      <c r="AC367" s="223">
        <f t="shared" si="87"/>
        <v>265920009051392</v>
      </c>
      <c r="AD367" s="222">
        <f t="shared" si="88"/>
        <v>283832508826240.5</v>
      </c>
      <c r="AE367" s="221">
        <f t="shared" si="94"/>
        <v>1067.3604812166907</v>
      </c>
      <c r="AF367" s="98">
        <f t="shared" si="100"/>
        <v>-9.212094489411236E-3</v>
      </c>
      <c r="AG367" s="84">
        <f t="shared" si="95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 ht="13.5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6"/>
        <v>0.31084879936396997</v>
      </c>
      <c r="G368" s="85">
        <f t="shared" si="89"/>
        <v>0.33673450560901402</v>
      </c>
      <c r="H368" s="84">
        <v>204000</v>
      </c>
      <c r="I368" s="84">
        <v>205500</v>
      </c>
      <c r="J368" s="88">
        <v>128329070</v>
      </c>
      <c r="K368" s="84">
        <f t="shared" si="97"/>
        <v>2.5151483688126399</v>
      </c>
      <c r="L368" s="84">
        <f t="shared" si="90"/>
        <v>2.7245955082933202</v>
      </c>
      <c r="M368" s="85">
        <v>189600</v>
      </c>
      <c r="N368" s="85">
        <v>168600</v>
      </c>
      <c r="O368" s="85">
        <v>15956260</v>
      </c>
      <c r="P368" s="85">
        <f t="shared" si="98"/>
        <v>17.719597412439899</v>
      </c>
      <c r="Q368" s="85">
        <f t="shared" si="91"/>
        <v>19.559649434734901</v>
      </c>
      <c r="R368" s="84">
        <v>10775</v>
      </c>
      <c r="S368" s="84">
        <v>10805</v>
      </c>
      <c r="T368" s="84">
        <v>62100000</v>
      </c>
      <c r="U368" s="84">
        <f t="shared" si="92"/>
        <v>115.18431886895</v>
      </c>
      <c r="V368" s="84">
        <f t="shared" si="93"/>
        <v>124.77620871500299</v>
      </c>
      <c r="W368" s="85">
        <v>0</v>
      </c>
      <c r="X368" s="85">
        <v>0</v>
      </c>
      <c r="Y368" s="85">
        <v>0</v>
      </c>
      <c r="Z368" s="85">
        <f t="shared" si="99"/>
        <v>0</v>
      </c>
      <c r="AA368" s="85">
        <v>0</v>
      </c>
      <c r="AB368" s="223">
        <f t="shared" si="86"/>
        <v>1</v>
      </c>
      <c r="AC368" s="223">
        <f t="shared" si="87"/>
        <v>288064303168236.75</v>
      </c>
      <c r="AD368" s="222">
        <f t="shared" si="88"/>
        <v>302676418537498.62</v>
      </c>
      <c r="AE368" s="221">
        <f t="shared" si="94"/>
        <v>1050.7251860385077</v>
      </c>
      <c r="AF368" s="98">
        <f t="shared" si="100"/>
        <v>-1.5585451654740243E-2</v>
      </c>
      <c r="AG368" s="84">
        <f t="shared" si="95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 ht="13.5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6"/>
        <v>0.33673450560901402</v>
      </c>
      <c r="G369" s="85">
        <f t="shared" si="89"/>
        <v>0.27654816112990099</v>
      </c>
      <c r="H369" s="155">
        <v>205500</v>
      </c>
      <c r="I369" s="155">
        <v>208000</v>
      </c>
      <c r="J369" s="161">
        <v>128329070</v>
      </c>
      <c r="K369" s="155">
        <f t="shared" si="97"/>
        <v>2.7245955082933202</v>
      </c>
      <c r="L369" s="84">
        <f t="shared" si="90"/>
        <v>2.9423224942884501</v>
      </c>
      <c r="M369" s="101">
        <v>168600</v>
      </c>
      <c r="N369" s="101">
        <v>181000</v>
      </c>
      <c r="O369" s="101">
        <v>15956260</v>
      </c>
      <c r="P369" s="101">
        <f t="shared" si="98"/>
        <v>19.559649434734901</v>
      </c>
      <c r="Q369" s="85">
        <f t="shared" si="91"/>
        <v>28.8428698686016</v>
      </c>
      <c r="R369" s="155">
        <v>10805</v>
      </c>
      <c r="S369" s="155">
        <v>10805</v>
      </c>
      <c r="T369" s="155">
        <v>67900000</v>
      </c>
      <c r="U369" s="155">
        <f t="shared" si="92"/>
        <v>124.77620871500299</v>
      </c>
      <c r="V369" s="84">
        <f t="shared" si="93"/>
        <v>105.762717129336</v>
      </c>
      <c r="W369" s="101">
        <v>0</v>
      </c>
      <c r="X369" s="101">
        <v>0</v>
      </c>
      <c r="Y369" s="101">
        <v>0</v>
      </c>
      <c r="Z369" s="101">
        <f t="shared" si="99"/>
        <v>0</v>
      </c>
      <c r="AA369" s="101">
        <v>0</v>
      </c>
      <c r="AB369" s="224">
        <f t="shared" si="86"/>
        <v>1</v>
      </c>
      <c r="AC369" s="224">
        <f t="shared" si="87"/>
        <v>295391499885132.87</v>
      </c>
      <c r="AD369" s="224">
        <f t="shared" si="88"/>
        <v>316365661191253.94</v>
      </c>
      <c r="AE369" s="225">
        <f t="shared" si="94"/>
        <v>1071.0046203573127</v>
      </c>
      <c r="AF369" s="226">
        <f t="shared" si="100"/>
        <v>1.9300417072197006E-2</v>
      </c>
      <c r="AG369" s="155">
        <f t="shared" si="95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 ht="13.5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6"/>
        <v>0.27654816112990099</v>
      </c>
      <c r="G370" s="85">
        <f t="shared" si="89"/>
        <v>0.27654816112990099</v>
      </c>
      <c r="H370" s="84">
        <v>208000</v>
      </c>
      <c r="I370" s="84">
        <v>205000</v>
      </c>
      <c r="J370" s="88">
        <v>128329070</v>
      </c>
      <c r="K370" s="84">
        <f t="shared" si="97"/>
        <v>2.9423224942884501</v>
      </c>
      <c r="L370" s="84">
        <f t="shared" si="90"/>
        <v>2.9423224942884501</v>
      </c>
      <c r="M370" s="85">
        <v>181000</v>
      </c>
      <c r="N370" s="85">
        <v>178300</v>
      </c>
      <c r="O370" s="85">
        <v>15956260</v>
      </c>
      <c r="P370" s="85">
        <f t="shared" si="98"/>
        <v>28.8428698686016</v>
      </c>
      <c r="Q370" s="85">
        <f t="shared" si="91"/>
        <v>28.8428698686016</v>
      </c>
      <c r="R370" s="84">
        <v>10805</v>
      </c>
      <c r="S370" s="84">
        <v>10740</v>
      </c>
      <c r="T370" s="84">
        <v>67900000</v>
      </c>
      <c r="U370" s="84">
        <f t="shared" si="92"/>
        <v>105.762717129336</v>
      </c>
      <c r="V370" s="84">
        <f t="shared" si="93"/>
        <v>105.762717129336</v>
      </c>
      <c r="W370" s="85">
        <v>0</v>
      </c>
      <c r="X370" s="85">
        <v>0</v>
      </c>
      <c r="Y370" s="85">
        <v>0</v>
      </c>
      <c r="Z370" s="85">
        <f t="shared" si="99"/>
        <v>0</v>
      </c>
      <c r="AA370" s="85">
        <v>0</v>
      </c>
      <c r="AB370" s="223">
        <f t="shared" si="86"/>
        <v>0</v>
      </c>
      <c r="AC370" s="223">
        <f t="shared" si="87"/>
        <v>295391499885132.87</v>
      </c>
      <c r="AD370" s="222">
        <f t="shared" si="88"/>
        <v>312945688882837.69</v>
      </c>
      <c r="AE370" s="221">
        <f t="shared" si="94"/>
        <v>1059.4268589466219</v>
      </c>
      <c r="AF370" s="98">
        <f t="shared" si="100"/>
        <v>-1.0810188108085041E-2</v>
      </c>
      <c r="AG370" s="84">
        <f t="shared" si="95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3.5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6"/>
        <v>0.27654816112990099</v>
      </c>
      <c r="G371" s="85">
        <f t="shared" si="89"/>
        <v>0.27654816112990099</v>
      </c>
      <c r="H371" s="84">
        <v>205000</v>
      </c>
      <c r="I371" s="84">
        <v>206000</v>
      </c>
      <c r="J371" s="88">
        <v>128329070</v>
      </c>
      <c r="K371" s="84">
        <f t="shared" si="97"/>
        <v>2.9423224942884501</v>
      </c>
      <c r="L371" s="84">
        <f t="shared" si="90"/>
        <v>2.9423224942884501</v>
      </c>
      <c r="M371" s="85">
        <v>178300</v>
      </c>
      <c r="N371" s="85">
        <v>184900</v>
      </c>
      <c r="O371" s="85">
        <v>15956260</v>
      </c>
      <c r="P371" s="85">
        <f t="shared" si="98"/>
        <v>28.8428698686016</v>
      </c>
      <c r="Q371" s="85">
        <f t="shared" si="91"/>
        <v>28.8428698686016</v>
      </c>
      <c r="R371" s="84">
        <v>10740</v>
      </c>
      <c r="S371" s="84">
        <v>10625</v>
      </c>
      <c r="T371" s="84">
        <v>67900000</v>
      </c>
      <c r="U371" s="84">
        <f t="shared" si="92"/>
        <v>105.762717129336</v>
      </c>
      <c r="V371" s="84">
        <f t="shared" si="93"/>
        <v>105.762717129336</v>
      </c>
      <c r="W371" s="85">
        <v>0</v>
      </c>
      <c r="X371" s="85">
        <v>0</v>
      </c>
      <c r="Y371" s="85">
        <v>0</v>
      </c>
      <c r="Z371" s="85">
        <f t="shared" si="99"/>
        <v>0</v>
      </c>
      <c r="AA371" s="85">
        <v>0</v>
      </c>
      <c r="AB371" s="223">
        <f t="shared" si="86"/>
        <v>0</v>
      </c>
      <c r="AC371" s="223">
        <f t="shared" si="87"/>
        <v>295391499885132.87</v>
      </c>
      <c r="AD371" s="222">
        <f t="shared" si="88"/>
        <v>314131614269978.87</v>
      </c>
      <c r="AE371" s="221">
        <f t="shared" si="94"/>
        <v>1063.4416169460981</v>
      </c>
      <c r="AF371" s="98">
        <f t="shared" si="100"/>
        <v>3.7895565565215098E-3</v>
      </c>
      <c r="AG371" s="84">
        <f t="shared" si="95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3.5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6"/>
        <v>0.27654816112990099</v>
      </c>
      <c r="G372" s="85">
        <f t="shared" si="89"/>
        <v>0.27654816112990099</v>
      </c>
      <c r="H372" s="84">
        <v>206000</v>
      </c>
      <c r="I372" s="84">
        <v>203500</v>
      </c>
      <c r="J372" s="88">
        <v>128329070</v>
      </c>
      <c r="K372" s="84">
        <f t="shared" si="97"/>
        <v>2.9423224942884501</v>
      </c>
      <c r="L372" s="84">
        <f t="shared" si="90"/>
        <v>2.9423224942884501</v>
      </c>
      <c r="M372" s="85">
        <v>184900</v>
      </c>
      <c r="N372" s="85">
        <v>182600</v>
      </c>
      <c r="O372" s="85">
        <v>15956260</v>
      </c>
      <c r="P372" s="85">
        <f t="shared" si="98"/>
        <v>28.8428698686016</v>
      </c>
      <c r="Q372" s="85">
        <f t="shared" si="91"/>
        <v>28.8428698686016</v>
      </c>
      <c r="R372" s="84">
        <v>10625</v>
      </c>
      <c r="S372" s="84">
        <v>10625</v>
      </c>
      <c r="T372" s="84">
        <v>67900000</v>
      </c>
      <c r="U372" s="84">
        <f t="shared" si="92"/>
        <v>105.762717129336</v>
      </c>
      <c r="V372" s="84">
        <f t="shared" si="93"/>
        <v>105.762717129336</v>
      </c>
      <c r="W372" s="85">
        <v>0</v>
      </c>
      <c r="X372" s="85">
        <v>0</v>
      </c>
      <c r="Y372" s="85">
        <v>0</v>
      </c>
      <c r="Z372" s="85">
        <f t="shared" si="99"/>
        <v>0</v>
      </c>
      <c r="AA372" s="85">
        <v>0</v>
      </c>
      <c r="AB372" s="223">
        <f t="shared" si="86"/>
        <v>0</v>
      </c>
      <c r="AC372" s="223">
        <f t="shared" si="87"/>
        <v>295391499885132.87</v>
      </c>
      <c r="AD372" s="222">
        <f t="shared" si="88"/>
        <v>313119693967807.25</v>
      </c>
      <c r="AE372" s="221">
        <f t="shared" si="94"/>
        <v>1060.0159249320586</v>
      </c>
      <c r="AF372" s="98">
        <f t="shared" si="100"/>
        <v>-3.2213258908157598E-3</v>
      </c>
      <c r="AG372" s="84">
        <f t="shared" si="95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3.5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6"/>
        <v>0.27654816112990099</v>
      </c>
      <c r="G373" s="85">
        <f t="shared" si="89"/>
        <v>0.27654816112990099</v>
      </c>
      <c r="H373" s="84">
        <v>203500</v>
      </c>
      <c r="I373" s="84">
        <v>208000</v>
      </c>
      <c r="J373" s="88">
        <v>128329070</v>
      </c>
      <c r="K373" s="84">
        <f t="shared" si="97"/>
        <v>2.9423224942884501</v>
      </c>
      <c r="L373" s="84">
        <f t="shared" si="90"/>
        <v>2.9423224942884501</v>
      </c>
      <c r="M373" s="85">
        <v>182600</v>
      </c>
      <c r="N373" s="85">
        <v>186500</v>
      </c>
      <c r="O373" s="85">
        <v>15956260</v>
      </c>
      <c r="P373" s="85">
        <f t="shared" si="98"/>
        <v>28.8428698686016</v>
      </c>
      <c r="Q373" s="85">
        <f t="shared" si="91"/>
        <v>28.8428698686016</v>
      </c>
      <c r="R373" s="84">
        <v>10625</v>
      </c>
      <c r="S373" s="84">
        <v>10615</v>
      </c>
      <c r="T373" s="84">
        <v>67900000</v>
      </c>
      <c r="U373" s="84">
        <f t="shared" si="92"/>
        <v>105.762717129336</v>
      </c>
      <c r="V373" s="84">
        <f t="shared" si="93"/>
        <v>105.762717129336</v>
      </c>
      <c r="W373" s="85">
        <v>0</v>
      </c>
      <c r="X373" s="85">
        <v>0</v>
      </c>
      <c r="Y373" s="85">
        <v>0</v>
      </c>
      <c r="Z373" s="85">
        <f t="shared" si="99"/>
        <v>0</v>
      </c>
      <c r="AA373" s="85">
        <v>0</v>
      </c>
      <c r="AB373" s="223">
        <f t="shared" si="86"/>
        <v>0</v>
      </c>
      <c r="AC373" s="223">
        <f t="shared" si="87"/>
        <v>295391499885132.87</v>
      </c>
      <c r="AD373" s="222">
        <f t="shared" si="88"/>
        <v>315964064429580.56</v>
      </c>
      <c r="AE373" s="221">
        <f t="shared" si="94"/>
        <v>1069.645079673747</v>
      </c>
      <c r="AF373" s="98">
        <f t="shared" si="100"/>
        <v>9.0839717736368262E-3</v>
      </c>
      <c r="AG373" s="84">
        <f t="shared" si="95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3.5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6"/>
        <v>0.27654816112990099</v>
      </c>
      <c r="G374" s="85">
        <f t="shared" si="89"/>
        <v>0.27654816112990099</v>
      </c>
      <c r="H374" s="84">
        <v>208000</v>
      </c>
      <c r="I374" s="84">
        <v>206000</v>
      </c>
      <c r="J374" s="88">
        <v>128329070</v>
      </c>
      <c r="K374" s="84">
        <f t="shared" si="97"/>
        <v>2.9423224942884501</v>
      </c>
      <c r="L374" s="84">
        <f t="shared" si="90"/>
        <v>2.9423224942884501</v>
      </c>
      <c r="M374" s="85">
        <v>186500</v>
      </c>
      <c r="N374" s="85">
        <v>178300</v>
      </c>
      <c r="O374" s="85">
        <v>15956260</v>
      </c>
      <c r="P374" s="85">
        <f t="shared" si="98"/>
        <v>28.8428698686016</v>
      </c>
      <c r="Q374" s="85">
        <f t="shared" si="91"/>
        <v>28.8428698686016</v>
      </c>
      <c r="R374" s="84">
        <v>10615</v>
      </c>
      <c r="S374" s="84">
        <v>10445</v>
      </c>
      <c r="T374" s="84">
        <v>67900000</v>
      </c>
      <c r="U374" s="84">
        <f t="shared" si="92"/>
        <v>105.762717129336</v>
      </c>
      <c r="V374" s="84">
        <f t="shared" si="93"/>
        <v>105.762717129336</v>
      </c>
      <c r="W374" s="85">
        <v>0</v>
      </c>
      <c r="X374" s="85">
        <v>0</v>
      </c>
      <c r="Y374" s="85">
        <v>0</v>
      </c>
      <c r="Z374" s="85">
        <f t="shared" si="99"/>
        <v>0</v>
      </c>
      <c r="AA374" s="85">
        <v>0</v>
      </c>
      <c r="AB374" s="223">
        <f t="shared" si="86"/>
        <v>0</v>
      </c>
      <c r="AC374" s="223">
        <f t="shared" si="87"/>
        <v>295391499885132.87</v>
      </c>
      <c r="AD374" s="222">
        <f t="shared" si="88"/>
        <v>308150569371597.12</v>
      </c>
      <c r="AE374" s="221">
        <f t="shared" si="94"/>
        <v>1043.1937597778738</v>
      </c>
      <c r="AF374" s="98">
        <f t="shared" si="100"/>
        <v>-2.472906237641101E-2</v>
      </c>
      <c r="AG374" s="84">
        <f t="shared" si="95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3.5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6"/>
        <v>0.27654816112990099</v>
      </c>
      <c r="G375" s="85">
        <f t="shared" si="89"/>
        <v>0.27654816112990099</v>
      </c>
      <c r="H375" s="84">
        <v>206000</v>
      </c>
      <c r="I375" s="84">
        <v>192500</v>
      </c>
      <c r="J375" s="88">
        <v>128329070</v>
      </c>
      <c r="K375" s="84">
        <f t="shared" si="97"/>
        <v>2.9423224942884501</v>
      </c>
      <c r="L375" s="84">
        <f t="shared" si="90"/>
        <v>2.9423224942884501</v>
      </c>
      <c r="M375" s="85">
        <v>178300</v>
      </c>
      <c r="N375" s="85">
        <v>172000</v>
      </c>
      <c r="O375" s="85">
        <v>15956260</v>
      </c>
      <c r="P375" s="85">
        <f t="shared" si="98"/>
        <v>28.8428698686016</v>
      </c>
      <c r="Q375" s="85">
        <f t="shared" si="91"/>
        <v>28.8428698686016</v>
      </c>
      <c r="R375" s="84">
        <v>10445</v>
      </c>
      <c r="S375" s="84">
        <v>10420</v>
      </c>
      <c r="T375" s="84">
        <v>67900000</v>
      </c>
      <c r="U375" s="84">
        <f t="shared" si="92"/>
        <v>105.762717129336</v>
      </c>
      <c r="V375" s="84">
        <f t="shared" si="93"/>
        <v>105.762717129336</v>
      </c>
      <c r="W375" s="85">
        <v>0</v>
      </c>
      <c r="X375" s="85">
        <v>0</v>
      </c>
      <c r="Y375" s="85">
        <v>0</v>
      </c>
      <c r="Z375" s="85">
        <f t="shared" si="99"/>
        <v>0</v>
      </c>
      <c r="AA375" s="85">
        <v>0</v>
      </c>
      <c r="AB375" s="223">
        <f t="shared" si="86"/>
        <v>0</v>
      </c>
      <c r="AC375" s="223">
        <f t="shared" si="87"/>
        <v>295391499885132.87</v>
      </c>
      <c r="AD375" s="222">
        <f t="shared" si="88"/>
        <v>301129872170021.69</v>
      </c>
      <c r="AE375" s="221">
        <f t="shared" si="94"/>
        <v>1019.4263284052529</v>
      </c>
      <c r="AF375" s="98">
        <f t="shared" si="100"/>
        <v>-2.2783333536889303E-2</v>
      </c>
      <c r="AG375" s="84">
        <f t="shared" si="95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3.5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6"/>
        <v>0.27654816112990099</v>
      </c>
      <c r="G376" s="85">
        <f t="shared" si="89"/>
        <v>0.27654816112990099</v>
      </c>
      <c r="H376" s="84">
        <v>192500</v>
      </c>
      <c r="I376" s="84">
        <v>189000</v>
      </c>
      <c r="J376" s="88">
        <v>128329070</v>
      </c>
      <c r="K376" s="84">
        <f t="shared" si="97"/>
        <v>2.9423224942884501</v>
      </c>
      <c r="L376" s="84">
        <f t="shared" si="90"/>
        <v>2.9423224942884501</v>
      </c>
      <c r="M376" s="85">
        <v>172000</v>
      </c>
      <c r="N376" s="85">
        <v>173700</v>
      </c>
      <c r="O376" s="85">
        <v>15956260</v>
      </c>
      <c r="P376" s="85">
        <f t="shared" si="98"/>
        <v>28.8428698686016</v>
      </c>
      <c r="Q376" s="85">
        <f t="shared" si="91"/>
        <v>28.8428698686016</v>
      </c>
      <c r="R376" s="84">
        <v>10420</v>
      </c>
      <c r="S376" s="84">
        <v>10460</v>
      </c>
      <c r="T376" s="84">
        <v>67900000</v>
      </c>
      <c r="U376" s="84">
        <f t="shared" si="92"/>
        <v>105.762717129336</v>
      </c>
      <c r="V376" s="84">
        <f t="shared" si="93"/>
        <v>105.762717129336</v>
      </c>
      <c r="W376" s="85">
        <v>0</v>
      </c>
      <c r="X376" s="85">
        <v>0</v>
      </c>
      <c r="Y376" s="85">
        <v>0</v>
      </c>
      <c r="Z376" s="85">
        <f t="shared" si="99"/>
        <v>0</v>
      </c>
      <c r="AA376" s="85">
        <v>0</v>
      </c>
      <c r="AB376" s="223">
        <f t="shared" ref="AB376:AB381" si="104">IF(AD375&lt;&gt;(C376*E376*F376+H376*J376*K376+M376*O376*P376+R376*T376*U376),1,0)</f>
        <v>0</v>
      </c>
      <c r="AC376" s="223">
        <f t="shared" ref="AC376:AC381" si="105">IF(AND(AB376=0,B376="N"),AC375,AC375*(C376*E376*G376+H376*J376*L376+M376*O376*Q376+R376*T376*V376)/AD375)</f>
        <v>295391499885132.87</v>
      </c>
      <c r="AD376" s="222">
        <f t="shared" ref="AD376:AD381" si="106">D376*E376*G376+I376*J376*L376+N376*O376*Q376+S376*T376*V376</f>
        <v>301620875363337.31</v>
      </c>
      <c r="AE376" s="221">
        <f t="shared" si="94"/>
        <v>1021.0885400582847</v>
      </c>
      <c r="AF376" s="98">
        <f t="shared" si="100"/>
        <v>1.6305363190218082E-3</v>
      </c>
      <c r="AG376" s="84">
        <f t="shared" si="95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3.5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6"/>
        <v>0.27654816112990099</v>
      </c>
      <c r="G377" s="85">
        <f t="shared" ref="G377:G381" si="107">IF(B377="Y",ROUND(0.25*(C377*E377+H377*J377+M377*O377+R377*T377)/(C377*E377),17),IF(AB377=0,F377,ROUND(D376*E376*G376/AD376*(C377*E377+H377*J377+M377*O377+R377*T377)/(C377*E377),17)))</f>
        <v>0.27654816112990099</v>
      </c>
      <c r="H377" s="84">
        <v>189000</v>
      </c>
      <c r="I377" s="84">
        <v>191500</v>
      </c>
      <c r="J377" s="88">
        <v>128329070</v>
      </c>
      <c r="K377" s="84">
        <f t="shared" si="97"/>
        <v>2.9423224942884501</v>
      </c>
      <c r="L377" s="84">
        <f t="shared" ref="L377:L381" si="108">IF(B377="Y",ROUND(0.25*(C377*E377+H377*J377+M377*O377+R377*T377)/(H377*J377),17),IF(AB377=0,K377,ROUND(I376*J376*L376/AD376*(C377*E377+H377*J377+M377*O377+R377*T377)/(H377*J377),17)))</f>
        <v>2.9423224942884501</v>
      </c>
      <c r="M377" s="85">
        <v>173700</v>
      </c>
      <c r="N377" s="85">
        <v>172700</v>
      </c>
      <c r="O377" s="85">
        <v>15956260</v>
      </c>
      <c r="P377" s="85">
        <f t="shared" si="98"/>
        <v>28.8428698686016</v>
      </c>
      <c r="Q377" s="85">
        <f t="shared" ref="Q377:Q381" si="109">IF(B377="Y",ROUND(0.25*(C377*E377+H377*J377+M377*O377+R377*T377)/(M377*O377),17),IF(AB377=0,P377,ROUND(N376*O376*Q376/AD376*(C377*E377+H377*J377+M377*O377+R377*T377)/(M377*O377),17)))</f>
        <v>28.8428698686016</v>
      </c>
      <c r="R377" s="84">
        <v>10460</v>
      </c>
      <c r="S377" s="84">
        <v>10565</v>
      </c>
      <c r="T377" s="84">
        <v>67900000</v>
      </c>
      <c r="U377" s="84">
        <f t="shared" si="92"/>
        <v>105.762717129336</v>
      </c>
      <c r="V377" s="84">
        <f t="shared" si="93"/>
        <v>105.762717129336</v>
      </c>
      <c r="W377" s="85">
        <v>0</v>
      </c>
      <c r="X377" s="85">
        <v>0</v>
      </c>
      <c r="Y377" s="85">
        <v>0</v>
      </c>
      <c r="Z377" s="85">
        <f t="shared" si="99"/>
        <v>0</v>
      </c>
      <c r="AA377" s="85">
        <v>0</v>
      </c>
      <c r="AB377" s="223">
        <f t="shared" si="104"/>
        <v>0</v>
      </c>
      <c r="AC377" s="223">
        <f t="shared" si="105"/>
        <v>295391499885132.87</v>
      </c>
      <c r="AD377" s="222">
        <f t="shared" si="106"/>
        <v>303931756148927.75</v>
      </c>
      <c r="AE377" s="221">
        <f t="shared" si="94"/>
        <v>1028.9116520519917</v>
      </c>
      <c r="AF377" s="98">
        <f t="shared" si="100"/>
        <v>7.6615412736494581E-3</v>
      </c>
      <c r="AG377" s="84">
        <f t="shared" si="95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3.5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6"/>
        <v>0.27654816112990099</v>
      </c>
      <c r="G378" s="85">
        <f t="shared" si="107"/>
        <v>0.27654816112990099</v>
      </c>
      <c r="H378" s="84">
        <v>191500</v>
      </c>
      <c r="I378" s="84">
        <v>188500</v>
      </c>
      <c r="J378" s="88">
        <v>128329070</v>
      </c>
      <c r="K378" s="84">
        <f t="shared" si="97"/>
        <v>2.9423224942884501</v>
      </c>
      <c r="L378" s="84">
        <f t="shared" si="108"/>
        <v>2.9423224942884501</v>
      </c>
      <c r="M378" s="85">
        <v>172700</v>
      </c>
      <c r="N378" s="85">
        <v>169800</v>
      </c>
      <c r="O378" s="85">
        <v>15956260</v>
      </c>
      <c r="P378" s="85">
        <f t="shared" si="98"/>
        <v>28.8428698686016</v>
      </c>
      <c r="Q378" s="85">
        <f t="shared" si="109"/>
        <v>28.8428698686016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105.762717129336</v>
      </c>
      <c r="V378" s="84">
        <f t="shared" ref="V378:V381" si="111">IF(B378="Y",ROUND(0.25*(C378*E378+H378*J378+M378*O378+R378*T378)/(R378*T378),17),IF(AB378=0,U378,ROUND(S377*T377*V377/AD377*(C378*E378+H378*J378+M378*O378+R378*T378)/(R378*T378),17)))</f>
        <v>105.762717129336</v>
      </c>
      <c r="W378" s="85">
        <v>0</v>
      </c>
      <c r="X378" s="85">
        <v>0</v>
      </c>
      <c r="Y378" s="85">
        <v>0</v>
      </c>
      <c r="Z378" s="85">
        <f t="shared" si="99"/>
        <v>0</v>
      </c>
      <c r="AA378" s="85">
        <v>0</v>
      </c>
      <c r="AB378" s="223">
        <f t="shared" si="104"/>
        <v>0</v>
      </c>
      <c r="AC378" s="223">
        <f t="shared" si="105"/>
        <v>295391499885132.87</v>
      </c>
      <c r="AD378" s="222">
        <f t="shared" si="106"/>
        <v>301737161627750.62</v>
      </c>
      <c r="AE378" s="221">
        <f t="shared" si="94"/>
        <v>1021.4822083407455</v>
      </c>
      <c r="AF378" s="98">
        <f t="shared" si="100"/>
        <v>-7.2206818694583183E-3</v>
      </c>
      <c r="AG378" s="84">
        <f t="shared" si="95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3.5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6"/>
        <v>0.27654816112990099</v>
      </c>
      <c r="G379" s="85">
        <f t="shared" si="107"/>
        <v>0.27654816112990099</v>
      </c>
      <c r="H379" s="84">
        <v>188500</v>
      </c>
      <c r="I379" s="84">
        <v>183500</v>
      </c>
      <c r="J379" s="88">
        <v>128329070</v>
      </c>
      <c r="K379" s="84">
        <f t="shared" si="97"/>
        <v>2.9423224942884501</v>
      </c>
      <c r="L379" s="84">
        <f t="shared" si="108"/>
        <v>2.9423224942884501</v>
      </c>
      <c r="M379" s="85">
        <v>169800</v>
      </c>
      <c r="N379" s="85">
        <v>171600</v>
      </c>
      <c r="O379" s="85">
        <v>15956260</v>
      </c>
      <c r="P379" s="85">
        <f t="shared" si="98"/>
        <v>28.8428698686016</v>
      </c>
      <c r="Q379" s="85">
        <f t="shared" si="109"/>
        <v>28.8428698686016</v>
      </c>
      <c r="R379" s="84">
        <v>10580</v>
      </c>
      <c r="S379" s="84">
        <v>10590</v>
      </c>
      <c r="T379" s="84">
        <v>67900000</v>
      </c>
      <c r="U379" s="84">
        <f t="shared" si="110"/>
        <v>105.762717129336</v>
      </c>
      <c r="V379" s="84">
        <f t="shared" si="111"/>
        <v>105.762717129336</v>
      </c>
      <c r="W379" s="85">
        <v>0</v>
      </c>
      <c r="X379" s="85">
        <v>0</v>
      </c>
      <c r="Y379" s="85">
        <v>0</v>
      </c>
      <c r="Z379" s="85">
        <f t="shared" si="99"/>
        <v>0</v>
      </c>
      <c r="AA379" s="85">
        <v>0</v>
      </c>
      <c r="AB379" s="223">
        <f t="shared" si="104"/>
        <v>0</v>
      </c>
      <c r="AC379" s="223">
        <f t="shared" si="105"/>
        <v>295391499885132.87</v>
      </c>
      <c r="AD379" s="222">
        <f t="shared" si="106"/>
        <v>300997090619388.31</v>
      </c>
      <c r="AE379" s="221">
        <f t="shared" si="94"/>
        <v>1018.9768180074079</v>
      </c>
      <c r="AF379" s="98">
        <f t="shared" si="100"/>
        <v>-2.452700901572459E-3</v>
      </c>
      <c r="AG379" s="84">
        <f t="shared" si="95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3.5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6"/>
        <v>0.27654816112990099</v>
      </c>
      <c r="G380" s="85">
        <f t="shared" si="107"/>
        <v>0.27654816112990099</v>
      </c>
      <c r="H380" s="84">
        <v>183500</v>
      </c>
      <c r="I380" s="84">
        <v>188500</v>
      </c>
      <c r="J380" s="88">
        <v>128329070</v>
      </c>
      <c r="K380" s="84">
        <f t="shared" si="97"/>
        <v>2.9423224942884501</v>
      </c>
      <c r="L380" s="84">
        <f t="shared" si="108"/>
        <v>2.9423224942884501</v>
      </c>
      <c r="M380" s="85">
        <v>171600</v>
      </c>
      <c r="N380" s="85">
        <v>176000</v>
      </c>
      <c r="O380" s="85">
        <v>15956260</v>
      </c>
      <c r="P380" s="85">
        <f t="shared" si="98"/>
        <v>28.8428698686016</v>
      </c>
      <c r="Q380" s="85">
        <f t="shared" si="109"/>
        <v>28.8428698686016</v>
      </c>
      <c r="R380" s="84">
        <v>10590</v>
      </c>
      <c r="S380" s="84">
        <v>10635</v>
      </c>
      <c r="T380" s="84">
        <v>67900000</v>
      </c>
      <c r="U380" s="84">
        <f t="shared" si="110"/>
        <v>105.762717129336</v>
      </c>
      <c r="V380" s="84">
        <f t="shared" si="111"/>
        <v>105.762717129336</v>
      </c>
      <c r="W380" s="85">
        <v>0</v>
      </c>
      <c r="X380" s="85">
        <v>0</v>
      </c>
      <c r="Y380" s="85">
        <v>0</v>
      </c>
      <c r="Z380" s="85">
        <f t="shared" si="99"/>
        <v>0</v>
      </c>
      <c r="AA380" s="85">
        <v>0</v>
      </c>
      <c r="AB380" s="223">
        <f t="shared" si="104"/>
        <v>0</v>
      </c>
      <c r="AC380" s="223">
        <f t="shared" si="105"/>
        <v>295391499885132.87</v>
      </c>
      <c r="AD380" s="222">
        <f t="shared" si="106"/>
        <v>305893536158242.87</v>
      </c>
      <c r="AE380" s="221">
        <f t="shared" si="94"/>
        <v>1035.5529400040077</v>
      </c>
      <c r="AF380" s="98">
        <f t="shared" si="100"/>
        <v>1.6267418162676284E-2</v>
      </c>
      <c r="AG380" s="84">
        <f t="shared" si="95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3.5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6"/>
        <v>0.27654816112990099</v>
      </c>
      <c r="G381" s="85">
        <f t="shared" si="107"/>
        <v>0.27654816112990099</v>
      </c>
      <c r="H381" s="84">
        <v>188500</v>
      </c>
      <c r="I381" s="84">
        <v>184500</v>
      </c>
      <c r="J381" s="88">
        <v>128329070</v>
      </c>
      <c r="K381" s="84">
        <f t="shared" si="97"/>
        <v>2.9423224942884501</v>
      </c>
      <c r="L381" s="84">
        <f t="shared" si="108"/>
        <v>2.9423224942884501</v>
      </c>
      <c r="M381" s="85">
        <v>176000</v>
      </c>
      <c r="N381" s="85">
        <v>178400</v>
      </c>
      <c r="O381" s="85">
        <v>15956260</v>
      </c>
      <c r="P381" s="85">
        <f t="shared" si="98"/>
        <v>28.8428698686016</v>
      </c>
      <c r="Q381" s="85">
        <f t="shared" si="109"/>
        <v>28.8428698686016</v>
      </c>
      <c r="R381" s="84">
        <v>10635</v>
      </c>
      <c r="S381" s="84">
        <v>10575</v>
      </c>
      <c r="T381" s="84">
        <v>67900000</v>
      </c>
      <c r="U381" s="84">
        <f t="shared" si="110"/>
        <v>105.762717129336</v>
      </c>
      <c r="V381" s="84">
        <f t="shared" si="111"/>
        <v>105.762717129336</v>
      </c>
      <c r="W381" s="85">
        <v>0</v>
      </c>
      <c r="X381" s="85">
        <v>0</v>
      </c>
      <c r="Y381" s="85">
        <v>0</v>
      </c>
      <c r="Z381" s="85">
        <f t="shared" si="99"/>
        <v>0</v>
      </c>
      <c r="AA381" s="85">
        <v>0</v>
      </c>
      <c r="AB381" s="223">
        <f t="shared" si="104"/>
        <v>0</v>
      </c>
      <c r="AC381" s="223">
        <f t="shared" si="105"/>
        <v>295391499885132.87</v>
      </c>
      <c r="AD381" s="222">
        <f t="shared" si="106"/>
        <v>303736109295938.12</v>
      </c>
      <c r="AE381" s="221">
        <f t="shared" si="94"/>
        <v>1028.2493213719763</v>
      </c>
      <c r="AF381" s="98">
        <f t="shared" si="100"/>
        <v>-7.0528684240934742E-3</v>
      </c>
      <c r="AG381" s="84">
        <f t="shared" si="95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>
      <c r="R382" s="8"/>
      <c r="S382" s="8"/>
      <c r="T382" s="8"/>
      <c r="W382" s="8"/>
      <c r="X382" s="8"/>
      <c r="Y382" s="8"/>
    </row>
    <row r="383" spans="1:36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topLeftCell="A21" zoomScale="85" zoomScaleNormal="85" workbookViewId="0">
      <selection activeCell="A79" sqref="A79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75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259" t="s">
        <v>134</v>
      </c>
      <c r="B24" s="260"/>
      <c r="C24" s="261"/>
    </row>
    <row r="25" spans="1:9" ht="21" customHeight="1" thickBot="1">
      <c r="A25" s="262"/>
      <c r="B25" s="263"/>
      <c r="C25" s="264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138</v>
      </c>
      <c r="E28" s="43">
        <v>2548000</v>
      </c>
      <c r="F28" s="43">
        <v>129098494</v>
      </c>
      <c r="G28" s="72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03">
        <v>122666424</v>
      </c>
      <c r="G29" s="72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72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73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74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72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03">
        <v>125395903</v>
      </c>
      <c r="G34" s="72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72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73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74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72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03">
        <v>125456133</v>
      </c>
      <c r="G39" s="72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72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68" t="s">
        <v>86</v>
      </c>
      <c r="B41" s="69" t="s">
        <v>154</v>
      </c>
      <c r="C41" s="70" t="s">
        <v>155</v>
      </c>
      <c r="D41" s="70" t="s">
        <v>138</v>
      </c>
      <c r="E41" s="43">
        <v>19650</v>
      </c>
      <c r="F41" s="43">
        <v>7234332</v>
      </c>
      <c r="G41" s="72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74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72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03">
        <v>128329070</v>
      </c>
      <c r="G44" s="72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72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68" t="s">
        <v>88</v>
      </c>
      <c r="B46" s="69" t="s">
        <v>154</v>
      </c>
      <c r="C46" s="70" t="s">
        <v>155</v>
      </c>
      <c r="D46" s="70" t="s">
        <v>138</v>
      </c>
      <c r="E46" s="43">
        <v>22750</v>
      </c>
      <c r="F46" s="43">
        <v>7339332</v>
      </c>
      <c r="G46" s="72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71"/>
      <c r="B47" s="71"/>
      <c r="C47" s="71"/>
      <c r="D47" s="71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5" t="s">
        <v>170</v>
      </c>
      <c r="B50" s="265"/>
      <c r="C50" s="265"/>
      <c r="D50" s="265"/>
      <c r="E50" s="265"/>
      <c r="F50" s="265"/>
      <c r="G50" s="265"/>
      <c r="H50" s="265"/>
    </row>
    <row r="51" spans="1:8">
      <c r="A51" s="265"/>
      <c r="B51" s="265"/>
      <c r="C51" s="265"/>
      <c r="D51" s="265"/>
      <c r="E51" s="265"/>
      <c r="F51" s="265"/>
      <c r="G51" s="265"/>
      <c r="H51" s="265"/>
    </row>
    <row r="52" spans="1:8">
      <c r="A52" s="265"/>
      <c r="B52" s="265"/>
      <c r="C52" s="265"/>
      <c r="D52" s="265"/>
      <c r="E52" s="265"/>
      <c r="F52" s="265"/>
      <c r="G52" s="265"/>
      <c r="H52" s="265"/>
    </row>
    <row r="53" spans="1:8">
      <c r="A53" s="265"/>
      <c r="B53" s="265"/>
      <c r="C53" s="265"/>
      <c r="D53" s="265"/>
      <c r="E53" s="265"/>
      <c r="F53" s="265"/>
      <c r="G53" s="265"/>
      <c r="H53" s="265"/>
    </row>
    <row r="54" spans="1:8">
      <c r="A54" s="265"/>
      <c r="B54" s="265"/>
      <c r="C54" s="265"/>
      <c r="D54" s="265"/>
      <c r="E54" s="265"/>
      <c r="F54" s="265"/>
      <c r="G54" s="265"/>
      <c r="H54" s="265"/>
    </row>
    <row r="55" spans="1:8">
      <c r="A55" s="265"/>
      <c r="B55" s="265"/>
      <c r="C55" s="265"/>
      <c r="D55" s="265"/>
      <c r="E55" s="265"/>
      <c r="F55" s="265"/>
      <c r="G55" s="265"/>
      <c r="H55" s="265"/>
    </row>
    <row r="56" spans="1:8">
      <c r="A56" s="265"/>
      <c r="B56" s="265"/>
      <c r="C56" s="265"/>
      <c r="D56" s="265"/>
      <c r="E56" s="265"/>
      <c r="F56" s="265"/>
      <c r="G56" s="265"/>
      <c r="H56" s="265"/>
    </row>
    <row r="57" spans="1:8">
      <c r="A57" s="265"/>
      <c r="B57" s="265"/>
      <c r="C57" s="265"/>
      <c r="D57" s="265"/>
      <c r="E57" s="265"/>
      <c r="F57" s="265"/>
      <c r="G57" s="265"/>
      <c r="H57" s="265"/>
    </row>
    <row r="58" spans="1:8">
      <c r="A58" s="265"/>
      <c r="B58" s="265"/>
      <c r="C58" s="265"/>
      <c r="D58" s="265"/>
      <c r="E58" s="265"/>
      <c r="F58" s="265"/>
      <c r="G58" s="265"/>
      <c r="H58" s="265"/>
    </row>
    <row r="59" spans="1:8">
      <c r="A59" s="265"/>
      <c r="B59" s="265"/>
      <c r="C59" s="265"/>
      <c r="D59" s="265"/>
      <c r="E59" s="265"/>
      <c r="F59" s="265"/>
      <c r="G59" s="265"/>
      <c r="H59" s="265"/>
    </row>
    <row r="60" spans="1:8">
      <c r="A60" s="265"/>
      <c r="B60" s="265"/>
      <c r="C60" s="265"/>
      <c r="D60" s="265"/>
      <c r="E60" s="265"/>
      <c r="F60" s="265"/>
      <c r="G60" s="265"/>
      <c r="H60" s="265"/>
    </row>
    <row r="61" spans="1:8">
      <c r="A61" s="265"/>
      <c r="B61" s="265"/>
      <c r="C61" s="265"/>
      <c r="D61" s="265"/>
      <c r="E61" s="265"/>
      <c r="F61" s="265"/>
      <c r="G61" s="265"/>
      <c r="H61" s="265"/>
    </row>
    <row r="62" spans="1:8">
      <c r="A62" s="265"/>
      <c r="B62" s="265"/>
      <c r="C62" s="265"/>
      <c r="D62" s="265"/>
      <c r="E62" s="265"/>
      <c r="F62" s="265"/>
      <c r="G62" s="265"/>
      <c r="H62" s="265"/>
    </row>
    <row r="63" spans="1:8">
      <c r="A63" s="265"/>
      <c r="B63" s="265"/>
      <c r="C63" s="265"/>
      <c r="D63" s="265"/>
      <c r="E63" s="265"/>
      <c r="F63" s="265"/>
      <c r="G63" s="265"/>
      <c r="H63" s="265"/>
    </row>
    <row r="64" spans="1:8">
      <c r="A64" s="265"/>
      <c r="B64" s="265"/>
      <c r="C64" s="265"/>
      <c r="D64" s="265"/>
      <c r="E64" s="265"/>
      <c r="F64" s="265"/>
      <c r="G64" s="265"/>
      <c r="H64" s="265"/>
    </row>
    <row r="65" spans="1:8">
      <c r="A65" s="265"/>
      <c r="B65" s="265"/>
      <c r="C65" s="265"/>
      <c r="D65" s="265"/>
      <c r="E65" s="265"/>
      <c r="F65" s="265"/>
      <c r="G65" s="265"/>
      <c r="H65" s="265"/>
    </row>
    <row r="66" spans="1:8">
      <c r="A66" s="265"/>
      <c r="B66" s="265"/>
      <c r="C66" s="265"/>
      <c r="D66" s="265"/>
      <c r="E66" s="265"/>
      <c r="F66" s="265"/>
      <c r="G66" s="265"/>
      <c r="H66" s="265"/>
    </row>
    <row r="67" spans="1:8">
      <c r="A67" s="265"/>
      <c r="B67" s="265"/>
      <c r="C67" s="265"/>
      <c r="D67" s="265"/>
      <c r="E67" s="265"/>
      <c r="F67" s="265"/>
      <c r="G67" s="265"/>
      <c r="H67" s="265"/>
    </row>
    <row r="68" spans="1:8">
      <c r="A68" s="265"/>
      <c r="B68" s="265"/>
      <c r="C68" s="265"/>
      <c r="D68" s="265"/>
      <c r="E68" s="265"/>
      <c r="F68" s="265"/>
      <c r="G68" s="265"/>
      <c r="H68" s="265"/>
    </row>
    <row r="69" spans="1:8">
      <c r="A69" s="265"/>
      <c r="B69" s="265"/>
      <c r="C69" s="265"/>
      <c r="D69" s="265"/>
      <c r="E69" s="265"/>
      <c r="F69" s="265"/>
      <c r="G69" s="265"/>
      <c r="H69" s="265"/>
    </row>
    <row r="70" spans="1:8">
      <c r="A70" s="265"/>
      <c r="B70" s="265"/>
      <c r="C70" s="265"/>
      <c r="D70" s="265"/>
      <c r="E70" s="265"/>
      <c r="F70" s="265"/>
      <c r="G70" s="265"/>
      <c r="H70" s="265"/>
    </row>
    <row r="71" spans="1:8">
      <c r="A71" s="265"/>
      <c r="B71" s="265"/>
      <c r="C71" s="265"/>
      <c r="D71" s="265"/>
      <c r="E71" s="265"/>
      <c r="F71" s="265"/>
      <c r="G71" s="265"/>
      <c r="H71" s="265"/>
    </row>
    <row r="72" spans="1:8">
      <c r="A72" s="265"/>
      <c r="B72" s="265"/>
      <c r="C72" s="265"/>
      <c r="D72" s="265"/>
      <c r="E72" s="265"/>
      <c r="F72" s="265"/>
      <c r="G72" s="265"/>
      <c r="H72" s="265"/>
    </row>
    <row r="73" spans="1:8">
      <c r="A73" s="265"/>
      <c r="B73" s="265"/>
      <c r="C73" s="265"/>
      <c r="D73" s="265"/>
      <c r="E73" s="265"/>
      <c r="F73" s="265"/>
      <c r="G73" s="265"/>
      <c r="H73" s="265"/>
    </row>
    <row r="74" spans="1:8">
      <c r="A74" s="265"/>
      <c r="B74" s="265"/>
      <c r="C74" s="265"/>
      <c r="D74" s="265"/>
      <c r="E74" s="265"/>
      <c r="F74" s="265"/>
      <c r="G74" s="265"/>
      <c r="H74" s="265"/>
    </row>
    <row r="75" spans="1:8">
      <c r="A75" s="265"/>
      <c r="B75" s="265"/>
      <c r="C75" s="265"/>
      <c r="D75" s="265"/>
      <c r="E75" s="265"/>
      <c r="F75" s="265"/>
      <c r="G75" s="265"/>
      <c r="H75" s="265"/>
    </row>
    <row r="76" spans="1:8">
      <c r="A76" s="265"/>
      <c r="B76" s="265"/>
      <c r="C76" s="265"/>
      <c r="D76" s="265"/>
      <c r="E76" s="265"/>
      <c r="F76" s="265"/>
      <c r="G76" s="265"/>
      <c r="H76" s="265"/>
    </row>
    <row r="77" spans="1:8">
      <c r="A77" s="265"/>
      <c r="B77" s="265"/>
      <c r="C77" s="265"/>
      <c r="D77" s="265"/>
      <c r="E77" s="265"/>
      <c r="F77" s="265"/>
      <c r="G77" s="265"/>
      <c r="H77" s="265"/>
    </row>
    <row r="78" spans="1:8">
      <c r="A78" s="265"/>
      <c r="B78" s="265"/>
      <c r="C78" s="265"/>
      <c r="D78" s="265"/>
      <c r="E78" s="265"/>
      <c r="F78" s="265"/>
      <c r="G78" s="265"/>
      <c r="H78" s="265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topLeftCell="D1" zoomScale="85" zoomScaleNormal="85" workbookViewId="0">
      <selection activeCell="Z4" sqref="Z4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76" customWidth="1"/>
    <col min="20" max="20" width="23.5" style="76" customWidth="1"/>
    <col min="21" max="21" width="15.875" style="76" bestFit="1" customWidth="1"/>
    <col min="22" max="22" width="15" style="76" customWidth="1"/>
    <col min="23" max="23" width="8.875" style="76"/>
    <col min="24" max="26" width="8.875" style="102"/>
    <col min="27" max="27" width="12.375" style="102" customWidth="1"/>
    <col min="28" max="16384" width="8.875" style="16"/>
  </cols>
  <sheetData>
    <row r="1" spans="1:27">
      <c r="A1" s="82"/>
      <c r="B1" s="82"/>
      <c r="C1" s="272" t="s">
        <v>115</v>
      </c>
      <c r="D1" s="272"/>
      <c r="E1" s="272"/>
      <c r="F1" s="272"/>
      <c r="G1" s="273" t="s">
        <v>95</v>
      </c>
      <c r="H1" s="273"/>
      <c r="I1" s="273"/>
      <c r="J1" s="273"/>
      <c r="K1" s="272" t="s">
        <v>96</v>
      </c>
      <c r="L1" s="272"/>
      <c r="M1" s="272"/>
      <c r="N1" s="272"/>
      <c r="O1" s="274" t="s">
        <v>162</v>
      </c>
      <c r="P1" s="274"/>
      <c r="Q1" s="274"/>
      <c r="R1" s="274"/>
      <c r="S1" s="275" t="s">
        <v>105</v>
      </c>
      <c r="T1" s="275"/>
      <c r="U1" s="275"/>
      <c r="V1" s="275"/>
      <c r="W1" s="275"/>
      <c r="X1" s="271" t="s">
        <v>165</v>
      </c>
      <c r="Y1" s="271"/>
      <c r="Z1" s="271"/>
      <c r="AA1" s="271"/>
    </row>
    <row r="2" spans="1:27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94</v>
      </c>
      <c r="G2" s="82" t="s">
        <v>14</v>
      </c>
      <c r="H2" s="82" t="s">
        <v>132</v>
      </c>
      <c r="I2" s="82" t="s">
        <v>17</v>
      </c>
      <c r="J2" s="82" t="s">
        <v>94</v>
      </c>
      <c r="K2" s="83" t="s">
        <v>160</v>
      </c>
      <c r="L2" s="83" t="s">
        <v>161</v>
      </c>
      <c r="M2" s="83" t="s">
        <v>17</v>
      </c>
      <c r="N2" s="83" t="s">
        <v>94</v>
      </c>
      <c r="O2" s="84" t="s">
        <v>14</v>
      </c>
      <c r="P2" s="84" t="s">
        <v>163</v>
      </c>
      <c r="Q2" s="84" t="s">
        <v>17</v>
      </c>
      <c r="R2" s="84" t="s">
        <v>94</v>
      </c>
      <c r="S2" s="85" t="s">
        <v>164</v>
      </c>
      <c r="T2" s="85" t="s">
        <v>103</v>
      </c>
      <c r="U2" s="85" t="s">
        <v>104</v>
      </c>
      <c r="V2" s="86" t="s">
        <v>105</v>
      </c>
      <c r="W2" s="85" t="s">
        <v>106</v>
      </c>
      <c r="X2" s="87" t="s">
        <v>166</v>
      </c>
      <c r="Y2" s="87" t="s">
        <v>110</v>
      </c>
      <c r="Z2" s="87" t="s">
        <v>111</v>
      </c>
      <c r="AA2" s="87" t="s">
        <v>167</v>
      </c>
    </row>
    <row r="3" spans="1:27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v>1</v>
      </c>
      <c r="G3" s="84">
        <v>220000</v>
      </c>
      <c r="H3" s="84">
        <v>221100</v>
      </c>
      <c r="I3" s="88">
        <v>122666424</v>
      </c>
      <c r="J3" s="82">
        <v>1</v>
      </c>
      <c r="K3" s="83">
        <v>160000</v>
      </c>
      <c r="L3" s="83">
        <v>163300</v>
      </c>
      <c r="M3" s="83">
        <v>15956260</v>
      </c>
      <c r="N3" s="83">
        <v>1</v>
      </c>
      <c r="O3" s="84">
        <v>0</v>
      </c>
      <c r="P3" s="84"/>
      <c r="Q3" s="84">
        <v>0</v>
      </c>
      <c r="R3" s="84">
        <v>0</v>
      </c>
      <c r="S3" s="89" t="e">
        <f>C3*E3*F3+G3*I3*J3+K3*M3*N3+#REF!*#REF!*#REF!</f>
        <v>#REF!</v>
      </c>
      <c r="T3" s="89">
        <f>D3*E3*F3+H3*I3*J3+L3*M3*N3</f>
        <v>358670166316400</v>
      </c>
      <c r="U3" s="89">
        <f>D3*E3*F3+H3*I3*J3+L3*M3*N3</f>
        <v>358670166316400</v>
      </c>
      <c r="V3" s="86">
        <f>U3/T3*1000</f>
        <v>1000</v>
      </c>
      <c r="W3" s="85"/>
      <c r="X3" s="87"/>
      <c r="Y3" s="87"/>
      <c r="Z3" s="87"/>
      <c r="AA3" s="87"/>
    </row>
    <row r="4" spans="1:27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v>1</v>
      </c>
      <c r="G4" s="91">
        <v>221100</v>
      </c>
      <c r="H4" s="91">
        <v>225900</v>
      </c>
      <c r="I4" s="92">
        <v>122666424</v>
      </c>
      <c r="J4" s="91">
        <v>1</v>
      </c>
      <c r="K4" s="91">
        <v>163300</v>
      </c>
      <c r="L4" s="91">
        <v>166300</v>
      </c>
      <c r="M4" s="91">
        <v>15956260</v>
      </c>
      <c r="N4" s="91">
        <v>1</v>
      </c>
      <c r="O4" s="91">
        <v>0</v>
      </c>
      <c r="P4" s="91"/>
      <c r="Q4" s="91">
        <v>0</v>
      </c>
      <c r="R4" s="91">
        <v>0</v>
      </c>
      <c r="S4" s="93">
        <f>IF(U3&lt;&gt;(C4*E4*F4+G4*I4*J4+K4*M4*N4),1,0)</f>
        <v>0</v>
      </c>
      <c r="T4" s="93">
        <f>IF(S4=0,T3,T3*(C4*E4*F4+G4*I4*J4+K4*M4*N4)/U3)</f>
        <v>358670166316400</v>
      </c>
      <c r="U4" s="92">
        <f>D4*E4*F4+H4*I4*J4+L4*M4*N4</f>
        <v>359694129413600</v>
      </c>
      <c r="V4" s="94">
        <f t="shared" ref="V4:V67" si="0">U4/T4*1000</f>
        <v>1002.8548878422654</v>
      </c>
      <c r="W4" s="95">
        <f>(V4-V3)/V3</f>
        <v>2.8548878422653841E-3</v>
      </c>
      <c r="X4" s="91">
        <f>(D4-C4)/C4</f>
        <v>1.1773940345368916E-3</v>
      </c>
      <c r="Y4" s="91">
        <f>(H4-G4)/G4</f>
        <v>2.1709633649932156E-2</v>
      </c>
      <c r="Z4" s="91">
        <f>(L4-K4)/K4</f>
        <v>1.8371096142069811E-2</v>
      </c>
      <c r="AA4" s="91" t="e">
        <f>(P4-O4)/P4</f>
        <v>#DIV/0!</v>
      </c>
    </row>
    <row r="5" spans="1:27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v>1</v>
      </c>
      <c r="G5" s="84">
        <v>225900</v>
      </c>
      <c r="H5" s="84">
        <v>246700</v>
      </c>
      <c r="I5" s="88">
        <v>122666424</v>
      </c>
      <c r="J5" s="82">
        <v>1</v>
      </c>
      <c r="K5" s="83">
        <v>166300</v>
      </c>
      <c r="L5" s="83">
        <v>164200</v>
      </c>
      <c r="M5" s="83">
        <v>15956260</v>
      </c>
      <c r="N5" s="83">
        <v>1</v>
      </c>
      <c r="O5" s="84">
        <v>0</v>
      </c>
      <c r="P5" s="84"/>
      <c r="Q5" s="84">
        <v>0</v>
      </c>
      <c r="R5" s="84">
        <v>0</v>
      </c>
      <c r="S5" s="96">
        <f t="shared" ref="S5:S68" si="1">IF(U4&lt;&gt;(C5*E5*F5+G5*I5*J5+K5*M5*N5),1,0)</f>
        <v>0</v>
      </c>
      <c r="T5" s="96">
        <f t="shared" ref="T5:T68" si="2">IF(S5=0,T4,T4*(C5*E5*F5+G5*I5*J5+K5*M5*N5)/U4)</f>
        <v>358670166316400</v>
      </c>
      <c r="U5" s="89">
        <f t="shared" ref="U5:U68" si="3">D5*E5*F5+H5*I5*J5+L5*M5*N5</f>
        <v>366085037706800</v>
      </c>
      <c r="V5" s="86">
        <f t="shared" si="0"/>
        <v>1020.6732315278739</v>
      </c>
      <c r="W5" s="97">
        <f t="shared" ref="W5:W68" si="4">(V5-V4)/V4</f>
        <v>1.7767619125780319E-2</v>
      </c>
      <c r="X5" s="87">
        <f t="shared" ref="X5:X68" si="5">(D5-C5)/C5</f>
        <v>1.1760094080752646E-2</v>
      </c>
      <c r="Y5" s="87">
        <f t="shared" ref="Y5:Y68" si="6">(H5-G5)/G5</f>
        <v>9.2076139884904831E-2</v>
      </c>
      <c r="Z5" s="87">
        <f t="shared" ref="Z5:Z68" si="7">(L5-K5)/K5</f>
        <v>-1.2627781118460614E-2</v>
      </c>
      <c r="AA5" s="87" t="e">
        <f t="shared" ref="AA5:AA68" si="8">(P5-O5)/P5</f>
        <v>#DIV/0!</v>
      </c>
    </row>
    <row r="6" spans="1:27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v>1</v>
      </c>
      <c r="G6" s="84">
        <v>246700</v>
      </c>
      <c r="H6" s="84">
        <v>250000</v>
      </c>
      <c r="I6" s="88">
        <v>122666424</v>
      </c>
      <c r="J6" s="82">
        <v>1</v>
      </c>
      <c r="K6" s="83">
        <v>164200</v>
      </c>
      <c r="L6" s="83">
        <v>164400</v>
      </c>
      <c r="M6" s="83">
        <v>15956260</v>
      </c>
      <c r="N6" s="83">
        <v>1</v>
      </c>
      <c r="O6" s="84">
        <v>0</v>
      </c>
      <c r="P6" s="84"/>
      <c r="Q6" s="84">
        <v>0</v>
      </c>
      <c r="R6" s="84">
        <v>0</v>
      </c>
      <c r="S6" s="96">
        <f t="shared" si="1"/>
        <v>0</v>
      </c>
      <c r="T6" s="96">
        <f t="shared" si="2"/>
        <v>358670166316400</v>
      </c>
      <c r="U6" s="89">
        <f t="shared" si="3"/>
        <v>363007368820000</v>
      </c>
      <c r="V6" s="86">
        <f t="shared" si="0"/>
        <v>1012.0924540452967</v>
      </c>
      <c r="W6" s="97">
        <f t="shared" si="4"/>
        <v>-8.4069780783144633E-3</v>
      </c>
      <c r="X6" s="87">
        <f t="shared" si="5"/>
        <v>-1.0461061604029445E-2</v>
      </c>
      <c r="Y6" s="87">
        <f t="shared" si="6"/>
        <v>1.3376570733684636E-2</v>
      </c>
      <c r="Z6" s="87">
        <f t="shared" si="7"/>
        <v>1.2180267965895249E-3</v>
      </c>
      <c r="AA6" s="87" t="e">
        <f t="shared" si="8"/>
        <v>#DIV/0!</v>
      </c>
    </row>
    <row r="7" spans="1:27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v>1</v>
      </c>
      <c r="G7" s="84">
        <v>250000</v>
      </c>
      <c r="H7" s="84">
        <v>266900</v>
      </c>
      <c r="I7" s="88">
        <v>122666424</v>
      </c>
      <c r="J7" s="82">
        <v>1</v>
      </c>
      <c r="K7" s="83">
        <v>164400</v>
      </c>
      <c r="L7" s="83">
        <v>170500</v>
      </c>
      <c r="M7" s="83">
        <v>15956260</v>
      </c>
      <c r="N7" s="83">
        <v>1</v>
      </c>
      <c r="O7" s="84">
        <v>0</v>
      </c>
      <c r="P7" s="84"/>
      <c r="Q7" s="84">
        <v>0</v>
      </c>
      <c r="R7" s="84">
        <v>0</v>
      </c>
      <c r="S7" s="96">
        <f t="shared" si="1"/>
        <v>0</v>
      </c>
      <c r="T7" s="96">
        <f t="shared" si="2"/>
        <v>358670166316400</v>
      </c>
      <c r="U7" s="89">
        <f t="shared" si="3"/>
        <v>371890886259600</v>
      </c>
      <c r="V7" s="86">
        <f t="shared" si="0"/>
        <v>1036.8603836750042</v>
      </c>
      <c r="W7" s="97">
        <f t="shared" si="4"/>
        <v>2.4472003057340264E-2</v>
      </c>
      <c r="X7" s="87">
        <f t="shared" si="5"/>
        <v>2.0360219263899765E-2</v>
      </c>
      <c r="Y7" s="87">
        <f t="shared" si="6"/>
        <v>6.7599999999999993E-2</v>
      </c>
      <c r="Z7" s="87">
        <f t="shared" si="7"/>
        <v>3.7104622871046232E-2</v>
      </c>
      <c r="AA7" s="87" t="e">
        <f t="shared" si="8"/>
        <v>#DIV/0!</v>
      </c>
    </row>
    <row r="8" spans="1:27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v>1</v>
      </c>
      <c r="G8" s="84">
        <v>266900</v>
      </c>
      <c r="H8" s="84">
        <v>302500</v>
      </c>
      <c r="I8" s="88">
        <v>122666424</v>
      </c>
      <c r="J8" s="82">
        <v>1</v>
      </c>
      <c r="K8" s="83">
        <v>170500</v>
      </c>
      <c r="L8" s="83">
        <v>170200</v>
      </c>
      <c r="M8" s="83">
        <v>15956260</v>
      </c>
      <c r="N8" s="83">
        <v>1</v>
      </c>
      <c r="O8" s="84">
        <v>0</v>
      </c>
      <c r="P8" s="84"/>
      <c r="Q8" s="84">
        <v>0</v>
      </c>
      <c r="R8" s="84">
        <v>0</v>
      </c>
      <c r="S8" s="96">
        <f t="shared" si="1"/>
        <v>0</v>
      </c>
      <c r="T8" s="96">
        <f t="shared" si="2"/>
        <v>358670166316400</v>
      </c>
      <c r="U8" s="89">
        <f t="shared" si="3"/>
        <v>375607531606000</v>
      </c>
      <c r="V8" s="86">
        <f t="shared" si="0"/>
        <v>1047.2226766545693</v>
      </c>
      <c r="W8" s="97">
        <f t="shared" si="4"/>
        <v>9.9939134937699903E-3</v>
      </c>
      <c r="X8" s="87">
        <f t="shared" si="5"/>
        <v>-1.918649270913277E-3</v>
      </c>
      <c r="Y8" s="87">
        <f t="shared" si="6"/>
        <v>0.13338328962158111</v>
      </c>
      <c r="Z8" s="87">
        <f t="shared" si="7"/>
        <v>-1.7595307917888563E-3</v>
      </c>
      <c r="AA8" s="87" t="e">
        <f t="shared" si="8"/>
        <v>#DIV/0!</v>
      </c>
    </row>
    <row r="9" spans="1:27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v>1</v>
      </c>
      <c r="G9" s="84">
        <v>302500</v>
      </c>
      <c r="H9" s="84">
        <v>292500</v>
      </c>
      <c r="I9" s="88">
        <v>122666424</v>
      </c>
      <c r="J9" s="82">
        <v>1</v>
      </c>
      <c r="K9" s="83">
        <v>170200</v>
      </c>
      <c r="L9" s="83">
        <v>164000</v>
      </c>
      <c r="M9" s="83">
        <v>15956260</v>
      </c>
      <c r="N9" s="83">
        <v>1</v>
      </c>
      <c r="O9" s="84">
        <v>0</v>
      </c>
      <c r="P9" s="84"/>
      <c r="Q9" s="84">
        <v>0</v>
      </c>
      <c r="R9" s="84">
        <v>0</v>
      </c>
      <c r="S9" s="96">
        <f t="shared" si="1"/>
        <v>0</v>
      </c>
      <c r="T9" s="96">
        <f t="shared" si="2"/>
        <v>358670166316400</v>
      </c>
      <c r="U9" s="89">
        <f t="shared" si="3"/>
        <v>363824960540000</v>
      </c>
      <c r="V9" s="86">
        <f t="shared" si="0"/>
        <v>1014.3719626210916</v>
      </c>
      <c r="W9" s="97">
        <f t="shared" si="4"/>
        <v>-3.1369368488487842E-2</v>
      </c>
      <c r="X9" s="87">
        <f t="shared" si="5"/>
        <v>-3.1141868512110725E-2</v>
      </c>
      <c r="Y9" s="87">
        <f t="shared" si="6"/>
        <v>-3.3057851239669422E-2</v>
      </c>
      <c r="Z9" s="87">
        <f t="shared" si="7"/>
        <v>-3.6427732079905996E-2</v>
      </c>
      <c r="AA9" s="87" t="e">
        <f t="shared" si="8"/>
        <v>#DIV/0!</v>
      </c>
    </row>
    <row r="10" spans="1:27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v>1</v>
      </c>
      <c r="G10" s="84">
        <v>292500</v>
      </c>
      <c r="H10" s="84">
        <v>296000</v>
      </c>
      <c r="I10" s="88">
        <v>122666424</v>
      </c>
      <c r="J10" s="82">
        <v>1</v>
      </c>
      <c r="K10" s="83">
        <v>164000</v>
      </c>
      <c r="L10" s="83">
        <v>164000</v>
      </c>
      <c r="M10" s="83">
        <v>15956260</v>
      </c>
      <c r="N10" s="83">
        <v>1</v>
      </c>
      <c r="O10" s="84">
        <v>0</v>
      </c>
      <c r="P10" s="84"/>
      <c r="Q10" s="84">
        <v>0</v>
      </c>
      <c r="R10" s="84">
        <v>0</v>
      </c>
      <c r="S10" s="96">
        <f t="shared" si="1"/>
        <v>0</v>
      </c>
      <c r="T10" s="96">
        <f t="shared" si="2"/>
        <v>358670166316400</v>
      </c>
      <c r="U10" s="89">
        <f t="shared" si="3"/>
        <v>354184610492000</v>
      </c>
      <c r="V10" s="86">
        <f t="shared" si="0"/>
        <v>987.49392549018683</v>
      </c>
      <c r="W10" s="97">
        <f t="shared" si="4"/>
        <v>-2.6497220074432195E-2</v>
      </c>
      <c r="X10" s="87">
        <f t="shared" si="5"/>
        <v>-3.0952380952380953E-2</v>
      </c>
      <c r="Y10" s="87">
        <f t="shared" si="6"/>
        <v>1.1965811965811967E-2</v>
      </c>
      <c r="Z10" s="87">
        <f t="shared" si="7"/>
        <v>0</v>
      </c>
      <c r="AA10" s="87" t="e">
        <f t="shared" si="8"/>
        <v>#DIV/0!</v>
      </c>
    </row>
    <row r="11" spans="1:27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v>1</v>
      </c>
      <c r="G11" s="84">
        <v>296000</v>
      </c>
      <c r="H11" s="84">
        <v>307000</v>
      </c>
      <c r="I11" s="88">
        <v>122666424</v>
      </c>
      <c r="J11" s="82">
        <v>1</v>
      </c>
      <c r="K11" s="83">
        <v>164000</v>
      </c>
      <c r="L11" s="83">
        <v>169000</v>
      </c>
      <c r="M11" s="83">
        <v>15956260</v>
      </c>
      <c r="N11" s="83">
        <v>1</v>
      </c>
      <c r="O11" s="84">
        <v>0</v>
      </c>
      <c r="P11" s="84"/>
      <c r="Q11" s="84">
        <v>0</v>
      </c>
      <c r="R11" s="84">
        <v>0</v>
      </c>
      <c r="S11" s="96">
        <f t="shared" si="1"/>
        <v>0</v>
      </c>
      <c r="T11" s="96">
        <f t="shared" si="2"/>
        <v>358670166316400</v>
      </c>
      <c r="U11" s="89">
        <f t="shared" si="3"/>
        <v>351740767636000</v>
      </c>
      <c r="V11" s="86">
        <f t="shared" si="0"/>
        <v>980.68030371311329</v>
      </c>
      <c r="W11" s="97">
        <f t="shared" si="4"/>
        <v>-6.8999125981370358E-3</v>
      </c>
      <c r="X11" s="87">
        <f t="shared" si="5"/>
        <v>-1.2285012285012284E-2</v>
      </c>
      <c r="Y11" s="87">
        <f t="shared" si="6"/>
        <v>3.7162162162162164E-2</v>
      </c>
      <c r="Z11" s="87">
        <f t="shared" si="7"/>
        <v>3.048780487804878E-2</v>
      </c>
      <c r="AA11" s="87" t="e">
        <f t="shared" si="8"/>
        <v>#DIV/0!</v>
      </c>
    </row>
    <row r="12" spans="1:27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v>1</v>
      </c>
      <c r="G12" s="84">
        <v>307000</v>
      </c>
      <c r="H12" s="84">
        <v>341500</v>
      </c>
      <c r="I12" s="88">
        <v>122666424</v>
      </c>
      <c r="J12" s="82">
        <v>1</v>
      </c>
      <c r="K12" s="83">
        <v>169000</v>
      </c>
      <c r="L12" s="83">
        <v>177500</v>
      </c>
      <c r="M12" s="83">
        <v>15956260</v>
      </c>
      <c r="N12" s="83">
        <v>1</v>
      </c>
      <c r="O12" s="84">
        <v>0</v>
      </c>
      <c r="P12" s="84"/>
      <c r="Q12" s="84">
        <v>0</v>
      </c>
      <c r="R12" s="84">
        <v>0</v>
      </c>
      <c r="S12" s="96">
        <f t="shared" si="1"/>
        <v>0</v>
      </c>
      <c r="T12" s="96">
        <f t="shared" si="2"/>
        <v>358670166316400</v>
      </c>
      <c r="U12" s="89">
        <f t="shared" si="3"/>
        <v>355850190486000</v>
      </c>
      <c r="V12" s="86">
        <f t="shared" si="0"/>
        <v>992.13769057136369</v>
      </c>
      <c r="W12" s="97">
        <f t="shared" si="4"/>
        <v>1.1683100817738181E-2</v>
      </c>
      <c r="X12" s="87">
        <f t="shared" si="5"/>
        <v>-8.2918739635157548E-4</v>
      </c>
      <c r="Y12" s="87">
        <f t="shared" si="6"/>
        <v>0.11237785016286644</v>
      </c>
      <c r="Z12" s="87">
        <f t="shared" si="7"/>
        <v>5.0295857988165681E-2</v>
      </c>
      <c r="AA12" s="87" t="e">
        <f t="shared" si="8"/>
        <v>#DIV/0!</v>
      </c>
    </row>
    <row r="13" spans="1:27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v>1</v>
      </c>
      <c r="G13" s="84">
        <v>341500</v>
      </c>
      <c r="H13" s="84">
        <v>350000</v>
      </c>
      <c r="I13" s="88">
        <v>122666424</v>
      </c>
      <c r="J13" s="82">
        <v>1</v>
      </c>
      <c r="K13" s="83">
        <v>177500</v>
      </c>
      <c r="L13" s="83">
        <v>230700</v>
      </c>
      <c r="M13" s="83">
        <v>15956260</v>
      </c>
      <c r="N13" s="83">
        <v>1</v>
      </c>
      <c r="O13" s="84">
        <v>0</v>
      </c>
      <c r="P13" s="84"/>
      <c r="Q13" s="84">
        <v>0</v>
      </c>
      <c r="R13" s="84">
        <v>0</v>
      </c>
      <c r="S13" s="96">
        <f t="shared" si="1"/>
        <v>0</v>
      </c>
      <c r="T13" s="96">
        <f t="shared" si="2"/>
        <v>358670166316400</v>
      </c>
      <c r="U13" s="89">
        <f t="shared" si="3"/>
        <v>359936402520000</v>
      </c>
      <c r="V13" s="86">
        <f t="shared" si="0"/>
        <v>1003.5303638900455</v>
      </c>
      <c r="W13" s="97">
        <f t="shared" si="4"/>
        <v>1.1482955870894119E-2</v>
      </c>
      <c r="X13" s="87">
        <f t="shared" si="5"/>
        <v>7.053941908713693E-3</v>
      </c>
      <c r="Y13" s="87">
        <f t="shared" si="6"/>
        <v>2.4890190336749635E-2</v>
      </c>
      <c r="Z13" s="87">
        <f t="shared" si="7"/>
        <v>0.29971830985915493</v>
      </c>
      <c r="AA13" s="87" t="e">
        <f t="shared" si="8"/>
        <v>#DIV/0!</v>
      </c>
    </row>
    <row r="14" spans="1:27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v>1</v>
      </c>
      <c r="G14" s="84">
        <v>350000</v>
      </c>
      <c r="H14" s="84">
        <v>347400</v>
      </c>
      <c r="I14" s="88">
        <v>122666424</v>
      </c>
      <c r="J14" s="82">
        <v>1</v>
      </c>
      <c r="K14" s="83">
        <v>230700</v>
      </c>
      <c r="L14" s="83">
        <v>229700</v>
      </c>
      <c r="M14" s="83">
        <v>15956260</v>
      </c>
      <c r="N14" s="83">
        <v>1</v>
      </c>
      <c r="O14" s="84">
        <v>0</v>
      </c>
      <c r="P14" s="84"/>
      <c r="Q14" s="84">
        <v>0</v>
      </c>
      <c r="R14" s="84">
        <v>0</v>
      </c>
      <c r="S14" s="96">
        <f t="shared" si="1"/>
        <v>0</v>
      </c>
      <c r="T14" s="96">
        <f t="shared" si="2"/>
        <v>358670166316400</v>
      </c>
      <c r="U14" s="89">
        <f t="shared" si="3"/>
        <v>369025703619600</v>
      </c>
      <c r="V14" s="86">
        <f t="shared" si="0"/>
        <v>1028.872034185483</v>
      </c>
      <c r="W14" s="97">
        <f t="shared" si="4"/>
        <v>2.5252519711714654E-2</v>
      </c>
      <c r="X14" s="87">
        <f t="shared" si="5"/>
        <v>3.0078285949732178E-2</v>
      </c>
      <c r="Y14" s="87">
        <f t="shared" si="6"/>
        <v>-7.4285714285714285E-3</v>
      </c>
      <c r="Z14" s="87">
        <f t="shared" si="7"/>
        <v>-4.3346337234503683E-3</v>
      </c>
      <c r="AA14" s="87" t="e">
        <f t="shared" si="8"/>
        <v>#DIV/0!</v>
      </c>
    </row>
    <row r="15" spans="1:27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v>1</v>
      </c>
      <c r="G15" s="84">
        <v>347400</v>
      </c>
      <c r="H15" s="84">
        <v>313500</v>
      </c>
      <c r="I15" s="88">
        <v>122666424</v>
      </c>
      <c r="J15" s="82">
        <v>1</v>
      </c>
      <c r="K15" s="83">
        <v>229700</v>
      </c>
      <c r="L15" s="83">
        <v>249200</v>
      </c>
      <c r="M15" s="83">
        <v>15956260</v>
      </c>
      <c r="N15" s="83">
        <v>1</v>
      </c>
      <c r="O15" s="84">
        <v>0</v>
      </c>
      <c r="P15" s="84"/>
      <c r="Q15" s="84">
        <v>0</v>
      </c>
      <c r="R15" s="84">
        <v>0</v>
      </c>
      <c r="S15" s="96">
        <f t="shared" si="1"/>
        <v>0</v>
      </c>
      <c r="T15" s="96">
        <f t="shared" si="2"/>
        <v>358670166316400</v>
      </c>
      <c r="U15" s="89">
        <f t="shared" si="3"/>
        <v>362725587530000</v>
      </c>
      <c r="V15" s="86">
        <f t="shared" si="0"/>
        <v>1011.3068261440583</v>
      </c>
      <c r="W15" s="97">
        <f t="shared" si="4"/>
        <v>-1.7072296124104894E-2</v>
      </c>
      <c r="X15" s="87">
        <f t="shared" si="5"/>
        <v>-7.6E-3</v>
      </c>
      <c r="Y15" s="87">
        <f t="shared" si="6"/>
        <v>-9.7582037996545773E-2</v>
      </c>
      <c r="Z15" s="87">
        <f t="shared" si="7"/>
        <v>8.4893339138006091E-2</v>
      </c>
      <c r="AA15" s="87" t="e">
        <f t="shared" si="8"/>
        <v>#DIV/0!</v>
      </c>
    </row>
    <row r="16" spans="1:27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v>1</v>
      </c>
      <c r="G16" s="84">
        <v>313500</v>
      </c>
      <c r="H16" s="84">
        <v>319300</v>
      </c>
      <c r="I16" s="88">
        <v>122666424</v>
      </c>
      <c r="J16" s="82">
        <v>1</v>
      </c>
      <c r="K16" s="83">
        <v>249200</v>
      </c>
      <c r="L16" s="83">
        <v>252000</v>
      </c>
      <c r="M16" s="83">
        <v>15956260</v>
      </c>
      <c r="N16" s="83">
        <v>1</v>
      </c>
      <c r="O16" s="84">
        <v>0</v>
      </c>
      <c r="P16" s="84"/>
      <c r="Q16" s="84">
        <v>0</v>
      </c>
      <c r="R16" s="84">
        <v>0</v>
      </c>
      <c r="S16" s="96">
        <f t="shared" si="1"/>
        <v>0</v>
      </c>
      <c r="T16" s="96">
        <f t="shared" si="2"/>
        <v>358670166316400</v>
      </c>
      <c r="U16" s="89">
        <f t="shared" si="3"/>
        <v>365289109233200</v>
      </c>
      <c r="V16" s="86">
        <f t="shared" si="0"/>
        <v>1018.4541217486183</v>
      </c>
      <c r="W16" s="97">
        <f t="shared" si="4"/>
        <v>7.0673859008857027E-3</v>
      </c>
      <c r="X16" s="87">
        <f t="shared" si="5"/>
        <v>5.642885933091495E-3</v>
      </c>
      <c r="Y16" s="87">
        <f t="shared" si="6"/>
        <v>1.8500797448165868E-2</v>
      </c>
      <c r="Z16" s="87">
        <f t="shared" si="7"/>
        <v>1.1235955056179775E-2</v>
      </c>
      <c r="AA16" s="87" t="e">
        <f t="shared" si="8"/>
        <v>#DIV/0!</v>
      </c>
    </row>
    <row r="17" spans="1:27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v>1</v>
      </c>
      <c r="G17" s="84">
        <v>319300</v>
      </c>
      <c r="H17" s="84">
        <v>287800</v>
      </c>
      <c r="I17" s="88">
        <v>122666424</v>
      </c>
      <c r="J17" s="82">
        <v>1</v>
      </c>
      <c r="K17" s="83">
        <v>252000</v>
      </c>
      <c r="L17" s="83">
        <v>236000</v>
      </c>
      <c r="M17" s="83">
        <v>15956260</v>
      </c>
      <c r="N17" s="83">
        <v>1</v>
      </c>
      <c r="O17" s="84">
        <v>0</v>
      </c>
      <c r="P17" s="84"/>
      <c r="Q17" s="84">
        <v>0</v>
      </c>
      <c r="R17" s="84">
        <v>0</v>
      </c>
      <c r="S17" s="96">
        <f t="shared" si="1"/>
        <v>0</v>
      </c>
      <c r="T17" s="96">
        <f t="shared" si="2"/>
        <v>358670166316400</v>
      </c>
      <c r="U17" s="89">
        <f t="shared" si="3"/>
        <v>357425960391200</v>
      </c>
      <c r="V17" s="86">
        <f t="shared" si="0"/>
        <v>996.53105821992892</v>
      </c>
      <c r="W17" s="97">
        <f t="shared" si="4"/>
        <v>-2.1525823363598248E-2</v>
      </c>
      <c r="X17" s="87">
        <f t="shared" si="5"/>
        <v>-1.1623246492985972E-2</v>
      </c>
      <c r="Y17" s="87">
        <f t="shared" si="6"/>
        <v>-9.8653304102724715E-2</v>
      </c>
      <c r="Z17" s="87">
        <f t="shared" si="7"/>
        <v>-6.3492063492063489E-2</v>
      </c>
      <c r="AA17" s="87" t="e">
        <f t="shared" si="8"/>
        <v>#DIV/0!</v>
      </c>
    </row>
    <row r="18" spans="1:27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v>1</v>
      </c>
      <c r="G18" s="84">
        <v>287800</v>
      </c>
      <c r="H18" s="84">
        <v>280600</v>
      </c>
      <c r="I18" s="88">
        <v>122666424</v>
      </c>
      <c r="J18" s="82">
        <v>1</v>
      </c>
      <c r="K18" s="83">
        <v>236000</v>
      </c>
      <c r="L18" s="83">
        <v>234900</v>
      </c>
      <c r="M18" s="83">
        <v>15956260</v>
      </c>
      <c r="N18" s="83">
        <v>1</v>
      </c>
      <c r="O18" s="84">
        <v>0</v>
      </c>
      <c r="P18" s="84"/>
      <c r="Q18" s="84">
        <v>0</v>
      </c>
      <c r="R18" s="84">
        <v>0</v>
      </c>
      <c r="S18" s="96">
        <f t="shared" si="1"/>
        <v>0</v>
      </c>
      <c r="T18" s="96">
        <f t="shared" si="2"/>
        <v>358670166316400</v>
      </c>
      <c r="U18" s="89">
        <f t="shared" si="3"/>
        <v>349553891576400</v>
      </c>
      <c r="V18" s="86">
        <f t="shared" si="0"/>
        <v>974.58312512126224</v>
      </c>
      <c r="W18" s="97">
        <f t="shared" si="4"/>
        <v>-2.2024334231861835E-2</v>
      </c>
      <c r="X18" s="87">
        <f t="shared" si="5"/>
        <v>-2.1897810218978103E-2</v>
      </c>
      <c r="Y18" s="87">
        <f t="shared" si="6"/>
        <v>-2.5017373175816541E-2</v>
      </c>
      <c r="Z18" s="87">
        <f t="shared" si="7"/>
        <v>-4.6610169491525426E-3</v>
      </c>
      <c r="AA18" s="87" t="e">
        <f t="shared" si="8"/>
        <v>#DIV/0!</v>
      </c>
    </row>
    <row r="19" spans="1:27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v>1</v>
      </c>
      <c r="G19" s="84">
        <v>280600</v>
      </c>
      <c r="H19" s="84">
        <v>299000</v>
      </c>
      <c r="I19" s="88">
        <v>122666424</v>
      </c>
      <c r="J19" s="82">
        <v>1</v>
      </c>
      <c r="K19" s="83">
        <v>234900</v>
      </c>
      <c r="L19" s="83">
        <v>242800</v>
      </c>
      <c r="M19" s="83">
        <v>15956260</v>
      </c>
      <c r="N19" s="83">
        <v>1</v>
      </c>
      <c r="O19" s="84">
        <v>0</v>
      </c>
      <c r="P19" s="84"/>
      <c r="Q19" s="84">
        <v>0</v>
      </c>
      <c r="R19" s="84">
        <v>0</v>
      </c>
      <c r="S19" s="96">
        <f t="shared" si="1"/>
        <v>0</v>
      </c>
      <c r="T19" s="96">
        <f t="shared" si="2"/>
        <v>358670166316400</v>
      </c>
      <c r="U19" s="89">
        <f t="shared" si="3"/>
        <v>357875538956000</v>
      </c>
      <c r="V19" s="86">
        <f t="shared" si="0"/>
        <v>997.78451782438185</v>
      </c>
      <c r="W19" s="97">
        <f t="shared" si="4"/>
        <v>2.3806479001196312E-2</v>
      </c>
      <c r="X19" s="87">
        <f t="shared" si="5"/>
        <v>1.9071310116086235E-2</v>
      </c>
      <c r="Y19" s="87">
        <f t="shared" si="6"/>
        <v>6.5573770491803282E-2</v>
      </c>
      <c r="Z19" s="87">
        <f t="shared" si="7"/>
        <v>3.3631332481907195E-2</v>
      </c>
      <c r="AA19" s="87" t="e">
        <f t="shared" si="8"/>
        <v>#DIV/0!</v>
      </c>
    </row>
    <row r="20" spans="1:27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v>1</v>
      </c>
      <c r="G20" s="84">
        <v>299000</v>
      </c>
      <c r="H20" s="84">
        <v>293500</v>
      </c>
      <c r="I20" s="88">
        <v>122666424</v>
      </c>
      <c r="J20" s="82">
        <v>1</v>
      </c>
      <c r="K20" s="83">
        <v>242800</v>
      </c>
      <c r="L20" s="83">
        <v>280400</v>
      </c>
      <c r="M20" s="83">
        <v>15956260</v>
      </c>
      <c r="N20" s="83">
        <v>1</v>
      </c>
      <c r="O20" s="84">
        <v>0</v>
      </c>
      <c r="P20" s="84"/>
      <c r="Q20" s="84">
        <v>0</v>
      </c>
      <c r="R20" s="84">
        <v>0</v>
      </c>
      <c r="S20" s="96">
        <f t="shared" si="1"/>
        <v>0</v>
      </c>
      <c r="T20" s="96">
        <f t="shared" si="2"/>
        <v>358670166316400</v>
      </c>
      <c r="U20" s="89">
        <f t="shared" si="3"/>
        <v>358962715446000</v>
      </c>
      <c r="V20" s="86">
        <f t="shared" si="0"/>
        <v>1000.8156494659273</v>
      </c>
      <c r="W20" s="97">
        <f t="shared" si="4"/>
        <v>3.0378619705933091E-3</v>
      </c>
      <c r="X20" s="87">
        <f t="shared" si="5"/>
        <v>3.6615134255492269E-3</v>
      </c>
      <c r="Y20" s="87">
        <f t="shared" si="6"/>
        <v>-1.839464882943144E-2</v>
      </c>
      <c r="Z20" s="87">
        <f t="shared" si="7"/>
        <v>0.15485996705107083</v>
      </c>
      <c r="AA20" s="87" t="e">
        <f t="shared" si="8"/>
        <v>#DIV/0!</v>
      </c>
    </row>
    <row r="21" spans="1:27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v>1</v>
      </c>
      <c r="G21" s="84">
        <v>293500</v>
      </c>
      <c r="H21" s="84">
        <v>289700</v>
      </c>
      <c r="I21" s="88">
        <v>122666424</v>
      </c>
      <c r="J21" s="82">
        <v>1</v>
      </c>
      <c r="K21" s="83">
        <v>280400</v>
      </c>
      <c r="L21" s="83">
        <v>275900</v>
      </c>
      <c r="M21" s="83">
        <v>15956260</v>
      </c>
      <c r="N21" s="83">
        <v>1</v>
      </c>
      <c r="O21" s="84">
        <v>0</v>
      </c>
      <c r="P21" s="84"/>
      <c r="Q21" s="84">
        <v>0</v>
      </c>
      <c r="R21" s="84">
        <v>0</v>
      </c>
      <c r="S21" s="96">
        <f t="shared" si="1"/>
        <v>0</v>
      </c>
      <c r="T21" s="96">
        <f t="shared" si="2"/>
        <v>358670166316400</v>
      </c>
      <c r="U21" s="89">
        <f t="shared" si="3"/>
        <v>364363310588800</v>
      </c>
      <c r="V21" s="86">
        <f t="shared" si="0"/>
        <v>1015.8729239481206</v>
      </c>
      <c r="W21" s="97">
        <f t="shared" si="4"/>
        <v>1.504500303350414E-2</v>
      </c>
      <c r="X21" s="87">
        <f t="shared" si="5"/>
        <v>1.8646128901499796E-2</v>
      </c>
      <c r="Y21" s="87">
        <f t="shared" si="6"/>
        <v>-1.2947189097103918E-2</v>
      </c>
      <c r="Z21" s="87">
        <f t="shared" si="7"/>
        <v>-1.6048502139800285E-2</v>
      </c>
      <c r="AA21" s="87" t="e">
        <f t="shared" si="8"/>
        <v>#DIV/0!</v>
      </c>
    </row>
    <row r="22" spans="1:27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v>1</v>
      </c>
      <c r="G22" s="84">
        <v>289700</v>
      </c>
      <c r="H22" s="84">
        <v>300000</v>
      </c>
      <c r="I22" s="88">
        <v>122666424</v>
      </c>
      <c r="J22" s="82">
        <v>1</v>
      </c>
      <c r="K22" s="83">
        <v>275900</v>
      </c>
      <c r="L22" s="83">
        <v>274400</v>
      </c>
      <c r="M22" s="83">
        <v>15956260</v>
      </c>
      <c r="N22" s="83">
        <v>1</v>
      </c>
      <c r="O22" s="84">
        <v>0</v>
      </c>
      <c r="P22" s="84"/>
      <c r="Q22" s="84">
        <v>0</v>
      </c>
      <c r="R22" s="84">
        <v>0</v>
      </c>
      <c r="S22" s="96">
        <f t="shared" si="1"/>
        <v>0</v>
      </c>
      <c r="T22" s="96">
        <f t="shared" si="2"/>
        <v>358670166316400</v>
      </c>
      <c r="U22" s="89">
        <f t="shared" si="3"/>
        <v>368959401210000</v>
      </c>
      <c r="V22" s="86">
        <f t="shared" si="0"/>
        <v>1028.6871779698661</v>
      </c>
      <c r="W22" s="97">
        <f t="shared" si="4"/>
        <v>1.2614032444081425E-2</v>
      </c>
      <c r="X22" s="87">
        <f t="shared" si="5"/>
        <v>1.0346199761241544E-2</v>
      </c>
      <c r="Y22" s="87">
        <f t="shared" si="6"/>
        <v>3.5554021401449774E-2</v>
      </c>
      <c r="Z22" s="87">
        <f t="shared" si="7"/>
        <v>-5.4367524465386008E-3</v>
      </c>
      <c r="AA22" s="87" t="e">
        <f t="shared" si="8"/>
        <v>#DIV/0!</v>
      </c>
    </row>
    <row r="23" spans="1:27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v>1</v>
      </c>
      <c r="G23" s="84">
        <v>300000</v>
      </c>
      <c r="H23" s="84">
        <v>328300</v>
      </c>
      <c r="I23" s="88">
        <v>122666424</v>
      </c>
      <c r="J23" s="82">
        <v>1</v>
      </c>
      <c r="K23" s="83">
        <v>274400</v>
      </c>
      <c r="L23" s="83">
        <v>290000</v>
      </c>
      <c r="M23" s="83">
        <v>15956260</v>
      </c>
      <c r="N23" s="83">
        <v>1</v>
      </c>
      <c r="O23" s="84">
        <v>0</v>
      </c>
      <c r="P23" s="84"/>
      <c r="Q23" s="84">
        <v>0</v>
      </c>
      <c r="R23" s="84">
        <v>0</v>
      </c>
      <c r="S23" s="96">
        <f t="shared" si="1"/>
        <v>0</v>
      </c>
      <c r="T23" s="96">
        <f t="shared" si="2"/>
        <v>358670166316400</v>
      </c>
      <c r="U23" s="89">
        <f t="shared" si="3"/>
        <v>375519945533200</v>
      </c>
      <c r="V23" s="86">
        <f t="shared" si="0"/>
        <v>1046.978479949559</v>
      </c>
      <c r="W23" s="97">
        <f t="shared" si="4"/>
        <v>1.7781209264988725E-2</v>
      </c>
      <c r="X23" s="87">
        <f t="shared" si="5"/>
        <v>8.6648286727057898E-3</v>
      </c>
      <c r="Y23" s="87">
        <f t="shared" si="6"/>
        <v>9.4333333333333338E-2</v>
      </c>
      <c r="Z23" s="87">
        <f t="shared" si="7"/>
        <v>5.6851311953352766E-2</v>
      </c>
      <c r="AA23" s="87" t="e">
        <f t="shared" si="8"/>
        <v>#DIV/0!</v>
      </c>
    </row>
    <row r="24" spans="1:27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v>1</v>
      </c>
      <c r="G24" s="84">
        <v>328300</v>
      </c>
      <c r="H24" s="84">
        <v>326600</v>
      </c>
      <c r="I24" s="88">
        <v>122666424</v>
      </c>
      <c r="J24" s="82">
        <v>1</v>
      </c>
      <c r="K24" s="83">
        <v>290000</v>
      </c>
      <c r="L24" s="83">
        <v>290300</v>
      </c>
      <c r="M24" s="83">
        <v>15956260</v>
      </c>
      <c r="N24" s="83">
        <v>1</v>
      </c>
      <c r="O24" s="84">
        <v>0</v>
      </c>
      <c r="P24" s="84"/>
      <c r="Q24" s="84">
        <v>0</v>
      </c>
      <c r="R24" s="84">
        <v>0</v>
      </c>
      <c r="S24" s="96">
        <f t="shared" si="1"/>
        <v>0</v>
      </c>
      <c r="T24" s="96">
        <f t="shared" si="2"/>
        <v>358670166316400</v>
      </c>
      <c r="U24" s="89">
        <f t="shared" si="3"/>
        <v>366150206416400</v>
      </c>
      <c r="V24" s="86">
        <f t="shared" si="0"/>
        <v>1020.8549269007268</v>
      </c>
      <c r="W24" s="97">
        <f t="shared" si="4"/>
        <v>-2.4951375361689117E-2</v>
      </c>
      <c r="X24" s="87">
        <f t="shared" si="5"/>
        <v>-2.7723545490042953E-2</v>
      </c>
      <c r="Y24" s="87">
        <f t="shared" si="6"/>
        <v>-5.1781906792567776E-3</v>
      </c>
      <c r="Z24" s="87">
        <f t="shared" si="7"/>
        <v>1.0344827586206897E-3</v>
      </c>
      <c r="AA24" s="87" t="e">
        <f t="shared" si="8"/>
        <v>#DIV/0!</v>
      </c>
    </row>
    <row r="25" spans="1:27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v>1</v>
      </c>
      <c r="G25" s="84">
        <v>326600</v>
      </c>
      <c r="H25" s="84">
        <v>315700</v>
      </c>
      <c r="I25" s="88">
        <v>122666424</v>
      </c>
      <c r="J25" s="82">
        <v>1</v>
      </c>
      <c r="K25" s="83">
        <v>290300</v>
      </c>
      <c r="L25" s="83">
        <v>267000</v>
      </c>
      <c r="M25" s="83">
        <v>15956260</v>
      </c>
      <c r="N25" s="83">
        <v>1</v>
      </c>
      <c r="O25" s="84">
        <v>0</v>
      </c>
      <c r="P25" s="84"/>
      <c r="Q25" s="84">
        <v>0</v>
      </c>
      <c r="R25" s="84">
        <v>0</v>
      </c>
      <c r="S25" s="96">
        <f t="shared" si="1"/>
        <v>0</v>
      </c>
      <c r="T25" s="96">
        <f t="shared" si="2"/>
        <v>358670166316400</v>
      </c>
      <c r="U25" s="89">
        <f t="shared" si="3"/>
        <v>365086854006800</v>
      </c>
      <c r="V25" s="86">
        <f t="shared" si="0"/>
        <v>1017.8902186270477</v>
      </c>
      <c r="W25" s="97">
        <f t="shared" si="4"/>
        <v>-2.9041425922092818E-3</v>
      </c>
      <c r="X25" s="87">
        <f t="shared" si="5"/>
        <v>2.008032128514056E-3</v>
      </c>
      <c r="Y25" s="87">
        <f t="shared" si="6"/>
        <v>-3.3374157991426824E-2</v>
      </c>
      <c r="Z25" s="87">
        <f t="shared" si="7"/>
        <v>-8.0261798139855317E-2</v>
      </c>
      <c r="AA25" s="87" t="e">
        <f t="shared" si="8"/>
        <v>#DIV/0!</v>
      </c>
    </row>
    <row r="26" spans="1:27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v>1</v>
      </c>
      <c r="G26" s="84">
        <v>315700</v>
      </c>
      <c r="H26" s="84">
        <v>299800</v>
      </c>
      <c r="I26" s="88">
        <v>122666424</v>
      </c>
      <c r="J26" s="82">
        <v>1</v>
      </c>
      <c r="K26" s="83">
        <v>267000</v>
      </c>
      <c r="L26" s="83">
        <v>245400</v>
      </c>
      <c r="M26" s="83">
        <v>15956260</v>
      </c>
      <c r="N26" s="83">
        <v>1</v>
      </c>
      <c r="O26" s="84">
        <v>0</v>
      </c>
      <c r="P26" s="84"/>
      <c r="Q26" s="84">
        <v>0</v>
      </c>
      <c r="R26" s="84">
        <v>0</v>
      </c>
      <c r="S26" s="96">
        <f t="shared" si="1"/>
        <v>0</v>
      </c>
      <c r="T26" s="96">
        <f t="shared" si="2"/>
        <v>358670166316400</v>
      </c>
      <c r="U26" s="89">
        <f t="shared" si="3"/>
        <v>362275408673200</v>
      </c>
      <c r="V26" s="86">
        <f t="shared" si="0"/>
        <v>1010.0516928793559</v>
      </c>
      <c r="W26" s="97">
        <f t="shared" si="4"/>
        <v>-7.7007575122046259E-3</v>
      </c>
      <c r="X26" s="87">
        <f t="shared" si="5"/>
        <v>-1.6032064128256513E-3</v>
      </c>
      <c r="Y26" s="87">
        <f t="shared" si="6"/>
        <v>-5.0364269876465001E-2</v>
      </c>
      <c r="Z26" s="87">
        <f t="shared" si="7"/>
        <v>-8.0898876404494377E-2</v>
      </c>
      <c r="AA26" s="87" t="e">
        <f t="shared" si="8"/>
        <v>#DIV/0!</v>
      </c>
    </row>
    <row r="27" spans="1:27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v>1</v>
      </c>
      <c r="G27" s="84">
        <v>299800</v>
      </c>
      <c r="H27" s="84">
        <v>301400</v>
      </c>
      <c r="I27" s="88">
        <v>122666424</v>
      </c>
      <c r="J27" s="82">
        <v>1</v>
      </c>
      <c r="K27" s="83">
        <v>245400</v>
      </c>
      <c r="L27" s="83">
        <v>253300</v>
      </c>
      <c r="M27" s="83">
        <v>15956260</v>
      </c>
      <c r="N27" s="83">
        <v>1</v>
      </c>
      <c r="O27" s="84">
        <v>0</v>
      </c>
      <c r="P27" s="84"/>
      <c r="Q27" s="84">
        <v>0</v>
      </c>
      <c r="R27" s="84">
        <v>0</v>
      </c>
      <c r="S27" s="96">
        <f t="shared" si="1"/>
        <v>0</v>
      </c>
      <c r="T27" s="96">
        <f t="shared" si="2"/>
        <v>358670166316400</v>
      </c>
      <c r="U27" s="89">
        <f t="shared" si="3"/>
        <v>348913289041600</v>
      </c>
      <c r="V27" s="86">
        <f t="shared" si="0"/>
        <v>972.79707600159577</v>
      </c>
      <c r="W27" s="97">
        <f t="shared" si="4"/>
        <v>-3.688387152894948E-2</v>
      </c>
      <c r="X27" s="87">
        <f t="shared" si="5"/>
        <v>-4.2553191489361701E-2</v>
      </c>
      <c r="Y27" s="87">
        <f t="shared" si="6"/>
        <v>5.3368912608405599E-3</v>
      </c>
      <c r="Z27" s="87">
        <f t="shared" si="7"/>
        <v>3.2192339038304811E-2</v>
      </c>
      <c r="AA27" s="87" t="e">
        <f t="shared" si="8"/>
        <v>#DIV/0!</v>
      </c>
    </row>
    <row r="28" spans="1:27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v>1</v>
      </c>
      <c r="G28" s="84">
        <v>301400</v>
      </c>
      <c r="H28" s="84">
        <v>286000</v>
      </c>
      <c r="I28" s="88">
        <v>122666424</v>
      </c>
      <c r="J28" s="82">
        <v>1</v>
      </c>
      <c r="K28" s="83">
        <v>253300</v>
      </c>
      <c r="L28" s="83">
        <v>216000</v>
      </c>
      <c r="M28" s="83">
        <v>15956260</v>
      </c>
      <c r="N28" s="83">
        <v>1</v>
      </c>
      <c r="O28" s="84">
        <v>0</v>
      </c>
      <c r="P28" s="84"/>
      <c r="Q28" s="84">
        <v>0</v>
      </c>
      <c r="R28" s="84">
        <v>0</v>
      </c>
      <c r="S28" s="96">
        <f t="shared" si="1"/>
        <v>0</v>
      </c>
      <c r="T28" s="96">
        <f t="shared" si="2"/>
        <v>358670166316400</v>
      </c>
      <c r="U28" s="89">
        <f t="shared" si="3"/>
        <v>347849141048000</v>
      </c>
      <c r="V28" s="86">
        <f t="shared" si="0"/>
        <v>969.83014957855664</v>
      </c>
      <c r="W28" s="97">
        <f t="shared" si="4"/>
        <v>-3.0498924145967101E-3</v>
      </c>
      <c r="X28" s="87">
        <f t="shared" si="5"/>
        <v>4.6121593291404616E-3</v>
      </c>
      <c r="Y28" s="87">
        <f t="shared" si="6"/>
        <v>-5.1094890510948905E-2</v>
      </c>
      <c r="Z28" s="87">
        <f t="shared" si="7"/>
        <v>-0.14725621792341098</v>
      </c>
      <c r="AA28" s="87" t="e">
        <f t="shared" si="8"/>
        <v>#DIV/0!</v>
      </c>
    </row>
    <row r="29" spans="1:27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v>1</v>
      </c>
      <c r="G29" s="84">
        <v>286000</v>
      </c>
      <c r="H29" s="84">
        <v>284200</v>
      </c>
      <c r="I29" s="88">
        <v>122666424</v>
      </c>
      <c r="J29" s="82">
        <v>1</v>
      </c>
      <c r="K29" s="83">
        <v>216000</v>
      </c>
      <c r="L29" s="83">
        <v>231200</v>
      </c>
      <c r="M29" s="83">
        <v>15956260</v>
      </c>
      <c r="N29" s="83">
        <v>1</v>
      </c>
      <c r="O29" s="84">
        <v>0</v>
      </c>
      <c r="P29" s="84"/>
      <c r="Q29" s="84">
        <v>0</v>
      </c>
      <c r="R29" s="84">
        <v>0</v>
      </c>
      <c r="S29" s="96">
        <f t="shared" si="1"/>
        <v>0</v>
      </c>
      <c r="T29" s="96">
        <f t="shared" si="2"/>
        <v>358670166316400</v>
      </c>
      <c r="U29" s="89">
        <f t="shared" si="3"/>
        <v>344643414286800</v>
      </c>
      <c r="V29" s="86">
        <f t="shared" si="0"/>
        <v>960.89233689643891</v>
      </c>
      <c r="W29" s="97">
        <f t="shared" si="4"/>
        <v>-9.2158536069451933E-3</v>
      </c>
      <c r="X29" s="87">
        <f t="shared" si="5"/>
        <v>-1.0434056761268781E-2</v>
      </c>
      <c r="Y29" s="87">
        <f t="shared" si="6"/>
        <v>-6.2937062937062941E-3</v>
      </c>
      <c r="Z29" s="87">
        <f t="shared" si="7"/>
        <v>7.0370370370370375E-2</v>
      </c>
      <c r="AA29" s="87" t="e">
        <f t="shared" si="8"/>
        <v>#DIV/0!</v>
      </c>
    </row>
    <row r="30" spans="1:27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v>1</v>
      </c>
      <c r="G30" s="84">
        <v>284200</v>
      </c>
      <c r="H30" s="84">
        <v>256000</v>
      </c>
      <c r="I30" s="88">
        <v>122666424</v>
      </c>
      <c r="J30" s="82">
        <v>1</v>
      </c>
      <c r="K30" s="83">
        <v>231200</v>
      </c>
      <c r="L30" s="83">
        <v>210000</v>
      </c>
      <c r="M30" s="83">
        <v>15956260</v>
      </c>
      <c r="N30" s="83">
        <v>1</v>
      </c>
      <c r="O30" s="84">
        <v>0</v>
      </c>
      <c r="P30" s="84"/>
      <c r="Q30" s="84">
        <v>0</v>
      </c>
      <c r="R30" s="84">
        <v>0</v>
      </c>
      <c r="S30" s="96">
        <f t="shared" si="1"/>
        <v>0</v>
      </c>
      <c r="T30" s="96">
        <f t="shared" si="2"/>
        <v>358670166316400</v>
      </c>
      <c r="U30" s="89">
        <f t="shared" si="3"/>
        <v>330388970404000</v>
      </c>
      <c r="V30" s="86">
        <f t="shared" si="0"/>
        <v>921.14985140009719</v>
      </c>
      <c r="W30" s="97">
        <f t="shared" si="4"/>
        <v>-4.1359977564921512E-2</v>
      </c>
      <c r="X30" s="87">
        <f t="shared" si="5"/>
        <v>-3.4162800506115566E-2</v>
      </c>
      <c r="Y30" s="87">
        <f t="shared" si="6"/>
        <v>-9.9225897255453901E-2</v>
      </c>
      <c r="Z30" s="87">
        <f t="shared" si="7"/>
        <v>-9.1695501730103809E-2</v>
      </c>
      <c r="AA30" s="87" t="e">
        <f t="shared" si="8"/>
        <v>#DIV/0!</v>
      </c>
    </row>
    <row r="31" spans="1:27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v>1</v>
      </c>
      <c r="G31" s="91">
        <v>256000</v>
      </c>
      <c r="H31" s="91">
        <v>271400</v>
      </c>
      <c r="I31" s="92">
        <v>122666424</v>
      </c>
      <c r="J31" s="91">
        <v>1</v>
      </c>
      <c r="K31" s="91">
        <v>210000</v>
      </c>
      <c r="L31" s="91">
        <v>220800</v>
      </c>
      <c r="M31" s="91">
        <v>15956260</v>
      </c>
      <c r="N31" s="91">
        <v>1</v>
      </c>
      <c r="O31" s="91">
        <v>0</v>
      </c>
      <c r="P31" s="91"/>
      <c r="Q31" s="91">
        <v>0</v>
      </c>
      <c r="R31" s="91">
        <v>0</v>
      </c>
      <c r="S31" s="93">
        <f t="shared" si="1"/>
        <v>1</v>
      </c>
      <c r="T31" s="93">
        <f t="shared" si="2"/>
        <v>356900117721677.06</v>
      </c>
      <c r="U31" s="92">
        <f t="shared" si="3"/>
        <v>332103745881600</v>
      </c>
      <c r="V31" s="94">
        <f t="shared" si="0"/>
        <v>930.52293734625744</v>
      </c>
      <c r="W31" s="95">
        <f t="shared" si="4"/>
        <v>1.0175419267466275E-2</v>
      </c>
      <c r="X31" s="91">
        <f t="shared" si="5"/>
        <v>4.3668122270742356E-3</v>
      </c>
      <c r="Y31" s="91">
        <f t="shared" si="6"/>
        <v>6.0156250000000001E-2</v>
      </c>
      <c r="Z31" s="91">
        <f t="shared" si="7"/>
        <v>5.1428571428571428E-2</v>
      </c>
      <c r="AA31" s="91" t="e">
        <f t="shared" si="8"/>
        <v>#DIV/0!</v>
      </c>
    </row>
    <row r="32" spans="1:27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v>1</v>
      </c>
      <c r="G32" s="99">
        <v>271500</v>
      </c>
      <c r="H32" s="99">
        <v>288000</v>
      </c>
      <c r="I32" s="100">
        <v>122666424</v>
      </c>
      <c r="J32" s="91">
        <v>1</v>
      </c>
      <c r="K32" s="91">
        <v>220800</v>
      </c>
      <c r="L32" s="91">
        <v>203900</v>
      </c>
      <c r="M32" s="91">
        <v>15956260</v>
      </c>
      <c r="N32" s="91">
        <v>1</v>
      </c>
      <c r="O32" s="91">
        <v>0</v>
      </c>
      <c r="P32" s="91"/>
      <c r="Q32" s="91">
        <v>0</v>
      </c>
      <c r="R32" s="91">
        <v>0</v>
      </c>
      <c r="S32" s="93">
        <f t="shared" si="1"/>
        <v>1</v>
      </c>
      <c r="T32" s="93">
        <f t="shared" si="2"/>
        <v>356913300247230.94</v>
      </c>
      <c r="U32" s="92">
        <f t="shared" si="3"/>
        <v>325525225616000</v>
      </c>
      <c r="V32" s="94">
        <f t="shared" si="0"/>
        <v>912.05686476382732</v>
      </c>
      <c r="W32" s="95">
        <f t="shared" si="4"/>
        <v>-1.9844833309636829E-2</v>
      </c>
      <c r="X32" s="91">
        <f t="shared" si="5"/>
        <v>-2.8260869565217391E-2</v>
      </c>
      <c r="Y32" s="91">
        <f t="shared" si="6"/>
        <v>6.0773480662983423E-2</v>
      </c>
      <c r="Z32" s="91">
        <f t="shared" si="7"/>
        <v>-7.6539855072463775E-2</v>
      </c>
      <c r="AA32" s="91" t="e">
        <f t="shared" si="8"/>
        <v>#DIV/0!</v>
      </c>
    </row>
    <row r="33" spans="1:27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v>1</v>
      </c>
      <c r="G33" s="84">
        <v>288000</v>
      </c>
      <c r="H33" s="84">
        <v>302500</v>
      </c>
      <c r="I33" s="88">
        <v>122666424</v>
      </c>
      <c r="J33" s="82">
        <v>1</v>
      </c>
      <c r="K33" s="83">
        <v>203900</v>
      </c>
      <c r="L33" s="83">
        <v>216500</v>
      </c>
      <c r="M33" s="83">
        <v>15956260</v>
      </c>
      <c r="N33" s="83">
        <v>1</v>
      </c>
      <c r="O33" s="84">
        <v>0</v>
      </c>
      <c r="P33" s="84"/>
      <c r="Q33" s="84">
        <v>0</v>
      </c>
      <c r="R33" s="84">
        <v>0</v>
      </c>
      <c r="S33" s="96">
        <f t="shared" si="1"/>
        <v>0</v>
      </c>
      <c r="T33" s="96">
        <f t="shared" si="2"/>
        <v>356913300247230.94</v>
      </c>
      <c r="U33" s="89">
        <f t="shared" si="3"/>
        <v>334052648834000</v>
      </c>
      <c r="V33" s="86">
        <f t="shared" si="0"/>
        <v>935.94900667082015</v>
      </c>
      <c r="W33" s="97">
        <f t="shared" si="4"/>
        <v>2.6195890662123997E-2</v>
      </c>
      <c r="X33" s="87">
        <f t="shared" si="5"/>
        <v>2.2818791946308724E-2</v>
      </c>
      <c r="Y33" s="87">
        <f t="shared" si="6"/>
        <v>5.0347222222222224E-2</v>
      </c>
      <c r="Z33" s="87">
        <f t="shared" si="7"/>
        <v>6.1794997547817559E-2</v>
      </c>
      <c r="AA33" s="87" t="e">
        <f t="shared" si="8"/>
        <v>#DIV/0!</v>
      </c>
    </row>
    <row r="34" spans="1:27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v>1</v>
      </c>
      <c r="G34" s="84">
        <v>302500</v>
      </c>
      <c r="H34" s="84">
        <v>294000</v>
      </c>
      <c r="I34" s="88">
        <v>122666424</v>
      </c>
      <c r="J34" s="82">
        <v>1</v>
      </c>
      <c r="K34" s="83">
        <v>216500</v>
      </c>
      <c r="L34" s="83">
        <v>200200</v>
      </c>
      <c r="M34" s="83">
        <v>15956260</v>
      </c>
      <c r="N34" s="83">
        <v>1</v>
      </c>
      <c r="O34" s="84">
        <v>0</v>
      </c>
      <c r="P34" s="84"/>
      <c r="Q34" s="84">
        <v>0</v>
      </c>
      <c r="R34" s="84">
        <v>0</v>
      </c>
      <c r="S34" s="96">
        <f t="shared" si="1"/>
        <v>0</v>
      </c>
      <c r="T34" s="96">
        <f t="shared" si="2"/>
        <v>356913300247230.94</v>
      </c>
      <c r="U34" s="89">
        <f t="shared" si="3"/>
        <v>344433068146000</v>
      </c>
      <c r="V34" s="86">
        <f t="shared" si="0"/>
        <v>965.03287467128291</v>
      </c>
      <c r="W34" s="97">
        <f t="shared" si="4"/>
        <v>3.107420147163184E-2</v>
      </c>
      <c r="X34" s="87">
        <f t="shared" si="5"/>
        <v>3.9807524059492561E-2</v>
      </c>
      <c r="Y34" s="87">
        <f t="shared" si="6"/>
        <v>-2.809917355371901E-2</v>
      </c>
      <c r="Z34" s="87">
        <f t="shared" si="7"/>
        <v>-7.5288683602771356E-2</v>
      </c>
      <c r="AA34" s="87" t="e">
        <f t="shared" si="8"/>
        <v>#DIV/0!</v>
      </c>
    </row>
    <row r="35" spans="1:27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v>1</v>
      </c>
      <c r="G35" s="84">
        <v>294000</v>
      </c>
      <c r="H35" s="84">
        <v>312500</v>
      </c>
      <c r="I35" s="88">
        <v>122666424</v>
      </c>
      <c r="J35" s="82">
        <v>1</v>
      </c>
      <c r="K35" s="83">
        <v>200200</v>
      </c>
      <c r="L35" s="83">
        <v>205600</v>
      </c>
      <c r="M35" s="83">
        <v>15956260</v>
      </c>
      <c r="N35" s="83">
        <v>1</v>
      </c>
      <c r="O35" s="84">
        <v>0</v>
      </c>
      <c r="P35" s="84"/>
      <c r="Q35" s="84">
        <v>0</v>
      </c>
      <c r="R35" s="84">
        <v>0</v>
      </c>
      <c r="S35" s="96">
        <f t="shared" si="1"/>
        <v>0</v>
      </c>
      <c r="T35" s="96">
        <f t="shared" si="2"/>
        <v>356913300247230.94</v>
      </c>
      <c r="U35" s="89">
        <f t="shared" si="3"/>
        <v>356160774856000</v>
      </c>
      <c r="V35" s="86">
        <f t="shared" si="0"/>
        <v>997.89157369392046</v>
      </c>
      <c r="W35" s="97">
        <f t="shared" si="4"/>
        <v>3.4049305350172802E-2</v>
      </c>
      <c r="X35" s="87">
        <f t="shared" si="5"/>
        <v>3.0710980227177113E-2</v>
      </c>
      <c r="Y35" s="87">
        <f t="shared" si="6"/>
        <v>6.2925170068027211E-2</v>
      </c>
      <c r="Z35" s="87">
        <f t="shared" si="7"/>
        <v>2.6973026973026972E-2</v>
      </c>
      <c r="AA35" s="87" t="e">
        <f t="shared" si="8"/>
        <v>#DIV/0!</v>
      </c>
    </row>
    <row r="36" spans="1:27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v>1</v>
      </c>
      <c r="G36" s="84">
        <v>312500</v>
      </c>
      <c r="H36" s="84">
        <v>316500</v>
      </c>
      <c r="I36" s="88">
        <v>122666424</v>
      </c>
      <c r="J36" s="82">
        <v>1</v>
      </c>
      <c r="K36" s="83">
        <v>205600</v>
      </c>
      <c r="L36" s="83">
        <v>219500</v>
      </c>
      <c r="M36" s="83">
        <v>15956260</v>
      </c>
      <c r="N36" s="83">
        <v>1</v>
      </c>
      <c r="O36" s="84">
        <v>0</v>
      </c>
      <c r="P36" s="84"/>
      <c r="Q36" s="84">
        <v>0</v>
      </c>
      <c r="R36" s="84">
        <v>0</v>
      </c>
      <c r="S36" s="96">
        <f t="shared" si="1"/>
        <v>0</v>
      </c>
      <c r="T36" s="96">
        <f t="shared" si="2"/>
        <v>356913300247230.94</v>
      </c>
      <c r="U36" s="89">
        <f t="shared" si="3"/>
        <v>352893251252000</v>
      </c>
      <c r="V36" s="86">
        <f t="shared" si="0"/>
        <v>988.73662317306105</v>
      </c>
      <c r="W36" s="97">
        <f t="shared" si="4"/>
        <v>-9.174293843338413E-3</v>
      </c>
      <c r="X36" s="87">
        <f t="shared" si="5"/>
        <v>-1.2653061224489797E-2</v>
      </c>
      <c r="Y36" s="87">
        <f t="shared" si="6"/>
        <v>1.2800000000000001E-2</v>
      </c>
      <c r="Z36" s="87">
        <f t="shared" si="7"/>
        <v>6.7607003891050579E-2</v>
      </c>
      <c r="AA36" s="87" t="e">
        <f t="shared" si="8"/>
        <v>#DIV/0!</v>
      </c>
    </row>
    <row r="37" spans="1:27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v>1</v>
      </c>
      <c r="G37" s="84">
        <v>316500</v>
      </c>
      <c r="H37" s="84">
        <v>304000</v>
      </c>
      <c r="I37" s="88">
        <v>122666424</v>
      </c>
      <c r="J37" s="82">
        <v>1</v>
      </c>
      <c r="K37" s="83">
        <v>219500</v>
      </c>
      <c r="L37" s="83">
        <v>215000</v>
      </c>
      <c r="M37" s="83">
        <v>15956260</v>
      </c>
      <c r="N37" s="83">
        <v>1</v>
      </c>
      <c r="O37" s="84">
        <v>0</v>
      </c>
      <c r="P37" s="84"/>
      <c r="Q37" s="84">
        <v>0</v>
      </c>
      <c r="R37" s="84">
        <v>0</v>
      </c>
      <c r="S37" s="96">
        <f t="shared" si="1"/>
        <v>0</v>
      </c>
      <c r="T37" s="96">
        <f t="shared" si="2"/>
        <v>356913300247230.94</v>
      </c>
      <c r="U37" s="89">
        <f t="shared" si="3"/>
        <v>344997179576000</v>
      </c>
      <c r="V37" s="86">
        <f t="shared" si="0"/>
        <v>966.61340257430379</v>
      </c>
      <c r="W37" s="97">
        <f t="shared" si="4"/>
        <v>-2.2375241373945722E-2</v>
      </c>
      <c r="X37" s="87">
        <f t="shared" si="5"/>
        <v>-2.0256304257957835E-2</v>
      </c>
      <c r="Y37" s="87">
        <f t="shared" si="6"/>
        <v>-3.9494470774091628E-2</v>
      </c>
      <c r="Z37" s="87">
        <f t="shared" si="7"/>
        <v>-2.0501138952164009E-2</v>
      </c>
      <c r="AA37" s="87" t="e">
        <f t="shared" si="8"/>
        <v>#DIV/0!</v>
      </c>
    </row>
    <row r="38" spans="1:27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v>1</v>
      </c>
      <c r="G38" s="84">
        <v>304000</v>
      </c>
      <c r="H38" s="84">
        <v>307500</v>
      </c>
      <c r="I38" s="88">
        <v>122666424</v>
      </c>
      <c r="J38" s="82">
        <v>1</v>
      </c>
      <c r="K38" s="83">
        <v>215000</v>
      </c>
      <c r="L38" s="83">
        <v>221200</v>
      </c>
      <c r="M38" s="83">
        <v>15956260</v>
      </c>
      <c r="N38" s="83">
        <v>1</v>
      </c>
      <c r="O38" s="84">
        <v>0</v>
      </c>
      <c r="P38" s="84"/>
      <c r="Q38" s="84">
        <v>0</v>
      </c>
      <c r="R38" s="84">
        <v>0</v>
      </c>
      <c r="S38" s="96">
        <f t="shared" si="1"/>
        <v>0</v>
      </c>
      <c r="T38" s="96">
        <f t="shared" si="2"/>
        <v>356913300247230.94</v>
      </c>
      <c r="U38" s="89">
        <f t="shared" si="3"/>
        <v>344755121908000</v>
      </c>
      <c r="V38" s="86">
        <f t="shared" si="0"/>
        <v>965.93520518622006</v>
      </c>
      <c r="W38" s="97">
        <f t="shared" si="4"/>
        <v>-7.0162216484640362E-4</v>
      </c>
      <c r="X38" s="87">
        <f t="shared" si="5"/>
        <v>-2.5316455696202532E-3</v>
      </c>
      <c r="Y38" s="87">
        <f t="shared" si="6"/>
        <v>1.1513157894736841E-2</v>
      </c>
      <c r="Z38" s="87">
        <f t="shared" si="7"/>
        <v>2.883720930232558E-2</v>
      </c>
      <c r="AA38" s="87" t="e">
        <f t="shared" si="8"/>
        <v>#DIV/0!</v>
      </c>
    </row>
    <row r="39" spans="1:27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v>1</v>
      </c>
      <c r="G39" s="84">
        <v>307500</v>
      </c>
      <c r="H39" s="84">
        <v>307500</v>
      </c>
      <c r="I39" s="88">
        <v>122666424</v>
      </c>
      <c r="J39" s="82">
        <v>1</v>
      </c>
      <c r="K39" s="83">
        <v>221200</v>
      </c>
      <c r="L39" s="83">
        <v>219300</v>
      </c>
      <c r="M39" s="83">
        <v>15956260</v>
      </c>
      <c r="N39" s="83">
        <v>1</v>
      </c>
      <c r="O39" s="84">
        <v>0</v>
      </c>
      <c r="P39" s="84"/>
      <c r="Q39" s="84">
        <v>0</v>
      </c>
      <c r="R39" s="84">
        <v>0</v>
      </c>
      <c r="S39" s="96">
        <f t="shared" si="1"/>
        <v>0</v>
      </c>
      <c r="T39" s="96">
        <f t="shared" si="2"/>
        <v>356913300247230.94</v>
      </c>
      <c r="U39" s="89">
        <f t="shared" si="3"/>
        <v>341386756170000</v>
      </c>
      <c r="V39" s="86">
        <f t="shared" si="0"/>
        <v>956.49771508521587</v>
      </c>
      <c r="W39" s="97">
        <f t="shared" si="4"/>
        <v>-9.7703138371323349E-3</v>
      </c>
      <c r="X39" s="87">
        <f t="shared" si="5"/>
        <v>-1.0998307952622674E-2</v>
      </c>
      <c r="Y39" s="87">
        <f t="shared" si="6"/>
        <v>0</v>
      </c>
      <c r="Z39" s="87">
        <f t="shared" si="7"/>
        <v>-8.5895117540687165E-3</v>
      </c>
      <c r="AA39" s="87" t="e">
        <f t="shared" si="8"/>
        <v>#DIV/0!</v>
      </c>
    </row>
    <row r="40" spans="1:27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v>1</v>
      </c>
      <c r="G40" s="84">
        <v>307500</v>
      </c>
      <c r="H40" s="84">
        <v>318000</v>
      </c>
      <c r="I40" s="88">
        <v>122666424</v>
      </c>
      <c r="J40" s="82">
        <v>1</v>
      </c>
      <c r="K40" s="83">
        <v>219300</v>
      </c>
      <c r="L40" s="83">
        <v>222700</v>
      </c>
      <c r="M40" s="83">
        <v>15956260</v>
      </c>
      <c r="N40" s="83">
        <v>1</v>
      </c>
      <c r="O40" s="84">
        <v>0</v>
      </c>
      <c r="P40" s="84"/>
      <c r="Q40" s="84">
        <v>0</v>
      </c>
      <c r="R40" s="84">
        <v>0</v>
      </c>
      <c r="S40" s="96">
        <f t="shared" si="1"/>
        <v>0</v>
      </c>
      <c r="T40" s="96">
        <f t="shared" si="2"/>
        <v>356913300247230.94</v>
      </c>
      <c r="U40" s="89">
        <f t="shared" si="3"/>
        <v>345681894268000</v>
      </c>
      <c r="V40" s="86">
        <f t="shared" si="0"/>
        <v>968.53183680336087</v>
      </c>
      <c r="W40" s="97">
        <f t="shared" si="4"/>
        <v>1.2581443246911326E-2</v>
      </c>
      <c r="X40" s="87">
        <f t="shared" si="5"/>
        <v>9.8374679213002574E-3</v>
      </c>
      <c r="Y40" s="87">
        <f t="shared" si="6"/>
        <v>3.4146341463414637E-2</v>
      </c>
      <c r="Z40" s="87">
        <f t="shared" si="7"/>
        <v>1.5503875968992248E-2</v>
      </c>
      <c r="AA40" s="87" t="e">
        <f t="shared" si="8"/>
        <v>#DIV/0!</v>
      </c>
    </row>
    <row r="41" spans="1:27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v>1</v>
      </c>
      <c r="G41" s="84">
        <v>318000</v>
      </c>
      <c r="H41" s="84">
        <v>326500</v>
      </c>
      <c r="I41" s="88">
        <v>122666424</v>
      </c>
      <c r="J41" s="82">
        <v>1</v>
      </c>
      <c r="K41" s="83">
        <v>222700</v>
      </c>
      <c r="L41" s="83">
        <v>224300</v>
      </c>
      <c r="M41" s="83">
        <v>15956260</v>
      </c>
      <c r="N41" s="83">
        <v>1</v>
      </c>
      <c r="O41" s="84">
        <v>0</v>
      </c>
      <c r="P41" s="84"/>
      <c r="Q41" s="84">
        <v>0</v>
      </c>
      <c r="R41" s="84">
        <v>0</v>
      </c>
      <c r="S41" s="96">
        <f t="shared" si="1"/>
        <v>0</v>
      </c>
      <c r="T41" s="96">
        <f t="shared" si="2"/>
        <v>356913300247230.94</v>
      </c>
      <c r="U41" s="89">
        <f t="shared" si="3"/>
        <v>347777180840000</v>
      </c>
      <c r="V41" s="86">
        <f t="shared" si="0"/>
        <v>974.40241257217804</v>
      </c>
      <c r="W41" s="97">
        <f t="shared" si="4"/>
        <v>6.0613141930295194E-3</v>
      </c>
      <c r="X41" s="87">
        <f t="shared" si="5"/>
        <v>3.3883947479881405E-3</v>
      </c>
      <c r="Y41" s="87">
        <f t="shared" si="6"/>
        <v>2.6729559748427674E-2</v>
      </c>
      <c r="Z41" s="87">
        <f t="shared" si="7"/>
        <v>7.1845532105972157E-3</v>
      </c>
      <c r="AA41" s="87" t="e">
        <f t="shared" si="8"/>
        <v>#DIV/0!</v>
      </c>
    </row>
    <row r="42" spans="1:27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v>1</v>
      </c>
      <c r="G42" s="84">
        <v>326500</v>
      </c>
      <c r="H42" s="84">
        <v>351000</v>
      </c>
      <c r="I42" s="88">
        <v>122666424</v>
      </c>
      <c r="J42" s="82">
        <v>1</v>
      </c>
      <c r="K42" s="83">
        <v>224300</v>
      </c>
      <c r="L42" s="83">
        <v>225200</v>
      </c>
      <c r="M42" s="83">
        <v>15956260</v>
      </c>
      <c r="N42" s="83">
        <v>1</v>
      </c>
      <c r="O42" s="84">
        <v>0</v>
      </c>
      <c r="P42" s="84"/>
      <c r="Q42" s="84">
        <v>0</v>
      </c>
      <c r="R42" s="84">
        <v>0</v>
      </c>
      <c r="S42" s="96">
        <f t="shared" si="1"/>
        <v>0</v>
      </c>
      <c r="T42" s="96">
        <f t="shared" si="2"/>
        <v>356913300247230.94</v>
      </c>
      <c r="U42" s="89">
        <f t="shared" si="3"/>
        <v>350796868862000</v>
      </c>
      <c r="V42" s="86">
        <f t="shared" si="0"/>
        <v>982.86297714040313</v>
      </c>
      <c r="W42" s="97">
        <f t="shared" si="4"/>
        <v>8.6828239124442704E-3</v>
      </c>
      <c r="X42" s="87">
        <f t="shared" si="5"/>
        <v>0</v>
      </c>
      <c r="Y42" s="87">
        <f t="shared" si="6"/>
        <v>7.5038284839203676E-2</v>
      </c>
      <c r="Z42" s="87">
        <f t="shared" si="7"/>
        <v>4.012483281319661E-3</v>
      </c>
      <c r="AA42" s="87" t="e">
        <f t="shared" si="8"/>
        <v>#DIV/0!</v>
      </c>
    </row>
    <row r="43" spans="1:27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v>1</v>
      </c>
      <c r="G43" s="84">
        <v>351000</v>
      </c>
      <c r="H43" s="84">
        <v>353000</v>
      </c>
      <c r="I43" s="88">
        <v>122666424</v>
      </c>
      <c r="J43" s="82">
        <v>1</v>
      </c>
      <c r="K43" s="83">
        <v>225200</v>
      </c>
      <c r="L43" s="83">
        <v>234000</v>
      </c>
      <c r="M43" s="83">
        <v>15956260</v>
      </c>
      <c r="N43" s="83">
        <v>1</v>
      </c>
      <c r="O43" s="84">
        <v>0</v>
      </c>
      <c r="P43" s="84"/>
      <c r="Q43" s="84">
        <v>0</v>
      </c>
      <c r="R43" s="84">
        <v>0</v>
      </c>
      <c r="S43" s="96">
        <f t="shared" si="1"/>
        <v>0</v>
      </c>
      <c r="T43" s="96">
        <f t="shared" si="2"/>
        <v>356913300247230.94</v>
      </c>
      <c r="U43" s="89">
        <f t="shared" si="3"/>
        <v>349128432894000</v>
      </c>
      <c r="V43" s="86">
        <f t="shared" si="0"/>
        <v>978.18835177103676</v>
      </c>
      <c r="W43" s="97">
        <f t="shared" si="4"/>
        <v>-4.7561313001808101E-3</v>
      </c>
      <c r="X43" s="87">
        <f t="shared" si="5"/>
        <v>-6.7539046010975093E-3</v>
      </c>
      <c r="Y43" s="87">
        <f t="shared" si="6"/>
        <v>5.6980056980056983E-3</v>
      </c>
      <c r="Z43" s="87">
        <f t="shared" si="7"/>
        <v>3.9076376554174071E-2</v>
      </c>
      <c r="AA43" s="87" t="e">
        <f t="shared" si="8"/>
        <v>#DIV/0!</v>
      </c>
    </row>
    <row r="44" spans="1:27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v>1</v>
      </c>
      <c r="G44" s="84">
        <v>353000</v>
      </c>
      <c r="H44" s="84">
        <v>372000</v>
      </c>
      <c r="I44" s="88">
        <v>122666424</v>
      </c>
      <c r="J44" s="82">
        <v>1</v>
      </c>
      <c r="K44" s="83">
        <v>234000</v>
      </c>
      <c r="L44" s="83">
        <v>239000</v>
      </c>
      <c r="M44" s="83">
        <v>15956260</v>
      </c>
      <c r="N44" s="83">
        <v>1</v>
      </c>
      <c r="O44" s="84">
        <v>0</v>
      </c>
      <c r="P44" s="84"/>
      <c r="Q44" s="84">
        <v>0</v>
      </c>
      <c r="R44" s="84">
        <v>0</v>
      </c>
      <c r="S44" s="96">
        <f t="shared" si="1"/>
        <v>0</v>
      </c>
      <c r="T44" s="96">
        <f t="shared" si="2"/>
        <v>356913300247230.94</v>
      </c>
      <c r="U44" s="89">
        <f t="shared" si="3"/>
        <v>344862778562000</v>
      </c>
      <c r="V44" s="86">
        <f t="shared" si="0"/>
        <v>966.23683769452225</v>
      </c>
      <c r="W44" s="97">
        <f t="shared" si="4"/>
        <v>-1.221800899067748E-2</v>
      </c>
      <c r="X44" s="87">
        <f t="shared" si="5"/>
        <v>-2.2099447513812154E-2</v>
      </c>
      <c r="Y44" s="87">
        <f t="shared" si="6"/>
        <v>5.3824362606232294E-2</v>
      </c>
      <c r="Z44" s="87">
        <f t="shared" si="7"/>
        <v>2.1367521367521368E-2</v>
      </c>
      <c r="AA44" s="87" t="e">
        <f t="shared" si="8"/>
        <v>#DIV/0!</v>
      </c>
    </row>
    <row r="45" spans="1:27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v>1</v>
      </c>
      <c r="G45" s="84">
        <v>372000</v>
      </c>
      <c r="H45" s="84">
        <v>373500</v>
      </c>
      <c r="I45" s="88">
        <v>122666424</v>
      </c>
      <c r="J45" s="82">
        <v>1</v>
      </c>
      <c r="K45" s="83">
        <v>239000</v>
      </c>
      <c r="L45" s="83">
        <v>228900</v>
      </c>
      <c r="M45" s="83">
        <v>15956260</v>
      </c>
      <c r="N45" s="83">
        <v>1</v>
      </c>
      <c r="O45" s="84">
        <v>0</v>
      </c>
      <c r="P45" s="84"/>
      <c r="Q45" s="84">
        <v>0</v>
      </c>
      <c r="R45" s="84">
        <v>0</v>
      </c>
      <c r="S45" s="96">
        <f t="shared" si="1"/>
        <v>0</v>
      </c>
      <c r="T45" s="96">
        <f t="shared" si="2"/>
        <v>356913300247230.94</v>
      </c>
      <c r="U45" s="89">
        <f t="shared" si="3"/>
        <v>339621773718000</v>
      </c>
      <c r="V45" s="86">
        <f t="shared" si="0"/>
        <v>951.55258569167006</v>
      </c>
      <c r="W45" s="97">
        <f t="shared" si="4"/>
        <v>-1.519736303770965E-2</v>
      </c>
      <c r="X45" s="87">
        <f t="shared" si="5"/>
        <v>-1.7818339852238158E-2</v>
      </c>
      <c r="Y45" s="87">
        <f t="shared" si="6"/>
        <v>4.0322580645161289E-3</v>
      </c>
      <c r="Z45" s="87">
        <f t="shared" si="7"/>
        <v>-4.225941422594142E-2</v>
      </c>
      <c r="AA45" s="87" t="e">
        <f t="shared" si="8"/>
        <v>#DIV/0!</v>
      </c>
    </row>
    <row r="46" spans="1:27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v>1</v>
      </c>
      <c r="G46" s="84">
        <v>373500</v>
      </c>
      <c r="H46" s="84">
        <v>370000</v>
      </c>
      <c r="I46" s="88">
        <v>122666424</v>
      </c>
      <c r="J46" s="82">
        <v>1</v>
      </c>
      <c r="K46" s="83">
        <v>228900</v>
      </c>
      <c r="L46" s="83">
        <v>236700</v>
      </c>
      <c r="M46" s="83">
        <v>15956260</v>
      </c>
      <c r="N46" s="83">
        <v>1</v>
      </c>
      <c r="O46" s="84">
        <v>0</v>
      </c>
      <c r="P46" s="84"/>
      <c r="Q46" s="84">
        <v>0</v>
      </c>
      <c r="R46" s="84">
        <v>0</v>
      </c>
      <c r="S46" s="96">
        <f t="shared" si="1"/>
        <v>0</v>
      </c>
      <c r="T46" s="96">
        <f t="shared" si="2"/>
        <v>356913300247230.94</v>
      </c>
      <c r="U46" s="89">
        <f t="shared" si="3"/>
        <v>351000071016000</v>
      </c>
      <c r="V46" s="86">
        <f t="shared" si="0"/>
        <v>983.43230911502906</v>
      </c>
      <c r="W46" s="97">
        <f t="shared" si="4"/>
        <v>3.3502849871598087E-2</v>
      </c>
      <c r="X46" s="87">
        <f t="shared" si="5"/>
        <v>4.026548672566372E-2</v>
      </c>
      <c r="Y46" s="87">
        <f t="shared" si="6"/>
        <v>-9.3708165997322627E-3</v>
      </c>
      <c r="Z46" s="87">
        <f t="shared" si="7"/>
        <v>3.4076015727391877E-2</v>
      </c>
      <c r="AA46" s="87" t="e">
        <f t="shared" si="8"/>
        <v>#DIV/0!</v>
      </c>
    </row>
    <row r="47" spans="1:27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v>1</v>
      </c>
      <c r="G47" s="84">
        <v>370000</v>
      </c>
      <c r="H47" s="84">
        <v>325000</v>
      </c>
      <c r="I47" s="88">
        <v>122666424</v>
      </c>
      <c r="J47" s="82">
        <v>1</v>
      </c>
      <c r="K47" s="83">
        <v>236700</v>
      </c>
      <c r="L47" s="83">
        <v>223700</v>
      </c>
      <c r="M47" s="83">
        <v>15956260</v>
      </c>
      <c r="N47" s="83">
        <v>1</v>
      </c>
      <c r="O47" s="84">
        <v>0</v>
      </c>
      <c r="P47" s="84"/>
      <c r="Q47" s="84">
        <v>0</v>
      </c>
      <c r="R47" s="84">
        <v>0</v>
      </c>
      <c r="S47" s="96">
        <f t="shared" si="1"/>
        <v>0</v>
      </c>
      <c r="T47" s="96">
        <f t="shared" si="2"/>
        <v>356913300247230.94</v>
      </c>
      <c r="U47" s="89">
        <f t="shared" si="3"/>
        <v>355543570076000</v>
      </c>
      <c r="V47" s="86">
        <f t="shared" si="0"/>
        <v>996.16228879595644</v>
      </c>
      <c r="W47" s="97">
        <f t="shared" si="4"/>
        <v>1.294443914740084E-2</v>
      </c>
      <c r="X47" s="87">
        <f t="shared" si="5"/>
        <v>3.4028073160357296E-2</v>
      </c>
      <c r="Y47" s="87">
        <f t="shared" si="6"/>
        <v>-0.12162162162162163</v>
      </c>
      <c r="Z47" s="87">
        <f t="shared" si="7"/>
        <v>-5.4921841994085341E-2</v>
      </c>
      <c r="AA47" s="87" t="e">
        <f t="shared" si="8"/>
        <v>#DIV/0!</v>
      </c>
    </row>
    <row r="48" spans="1:27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v>1</v>
      </c>
      <c r="G48" s="84">
        <v>325000</v>
      </c>
      <c r="H48" s="84">
        <v>354000</v>
      </c>
      <c r="I48" s="88">
        <v>122666424</v>
      </c>
      <c r="J48" s="82">
        <v>1</v>
      </c>
      <c r="K48" s="83">
        <v>223700</v>
      </c>
      <c r="L48" s="83">
        <v>234300</v>
      </c>
      <c r="M48" s="83">
        <v>15956260</v>
      </c>
      <c r="N48" s="83">
        <v>1</v>
      </c>
      <c r="O48" s="84">
        <v>0</v>
      </c>
      <c r="P48" s="84"/>
      <c r="Q48" s="84">
        <v>0</v>
      </c>
      <c r="R48" s="84">
        <v>0</v>
      </c>
      <c r="S48" s="96">
        <f t="shared" si="1"/>
        <v>0</v>
      </c>
      <c r="T48" s="96">
        <f t="shared" si="2"/>
        <v>356913300247230.94</v>
      </c>
      <c r="U48" s="89">
        <f t="shared" si="3"/>
        <v>362993241054000</v>
      </c>
      <c r="V48" s="86">
        <f t="shared" si="0"/>
        <v>1017.0347835246195</v>
      </c>
      <c r="W48" s="97">
        <f t="shared" si="4"/>
        <v>2.0952905930509802E-2</v>
      </c>
      <c r="X48" s="87">
        <f t="shared" si="5"/>
        <v>1.192924722336487E-2</v>
      </c>
      <c r="Y48" s="87">
        <f t="shared" si="6"/>
        <v>8.9230769230769225E-2</v>
      </c>
      <c r="Z48" s="87">
        <f t="shared" si="7"/>
        <v>4.7384890478319175E-2</v>
      </c>
      <c r="AA48" s="87" t="e">
        <f t="shared" si="8"/>
        <v>#DIV/0!</v>
      </c>
    </row>
    <row r="49" spans="1:27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v>1</v>
      </c>
      <c r="G49" s="84">
        <v>354000</v>
      </c>
      <c r="H49" s="84">
        <v>326000</v>
      </c>
      <c r="I49" s="88">
        <v>122666424</v>
      </c>
      <c r="J49" s="82">
        <v>1</v>
      </c>
      <c r="K49" s="83">
        <v>234300</v>
      </c>
      <c r="L49" s="83">
        <v>243200</v>
      </c>
      <c r="M49" s="83">
        <v>15956260</v>
      </c>
      <c r="N49" s="83">
        <v>1</v>
      </c>
      <c r="O49" s="84">
        <v>0</v>
      </c>
      <c r="P49" s="84"/>
      <c r="Q49" s="84">
        <v>0</v>
      </c>
      <c r="R49" s="84">
        <v>0</v>
      </c>
      <c r="S49" s="96">
        <f t="shared" si="1"/>
        <v>0</v>
      </c>
      <c r="T49" s="96">
        <f t="shared" si="2"/>
        <v>356913300247230.94</v>
      </c>
      <c r="U49" s="89">
        <f t="shared" si="3"/>
        <v>363167027234000</v>
      </c>
      <c r="V49" s="86">
        <f t="shared" si="0"/>
        <v>1017.5216977973002</v>
      </c>
      <c r="W49" s="97">
        <f t="shared" si="4"/>
        <v>4.7875872149952427E-4</v>
      </c>
      <c r="X49" s="87">
        <f t="shared" si="5"/>
        <v>1.097560975609756E-2</v>
      </c>
      <c r="Y49" s="87">
        <f t="shared" si="6"/>
        <v>-7.909604519774012E-2</v>
      </c>
      <c r="Z49" s="87">
        <f t="shared" si="7"/>
        <v>3.7985488689714041E-2</v>
      </c>
      <c r="AA49" s="87" t="e">
        <f t="shared" si="8"/>
        <v>#DIV/0!</v>
      </c>
    </row>
    <row r="50" spans="1:27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v>1</v>
      </c>
      <c r="G50" s="84">
        <v>326000</v>
      </c>
      <c r="H50" s="84">
        <v>322000</v>
      </c>
      <c r="I50" s="88">
        <v>122666424</v>
      </c>
      <c r="J50" s="82">
        <v>1</v>
      </c>
      <c r="K50" s="83">
        <v>243200</v>
      </c>
      <c r="L50" s="83">
        <v>255300</v>
      </c>
      <c r="M50" s="83">
        <v>15956260</v>
      </c>
      <c r="N50" s="83">
        <v>1</v>
      </c>
      <c r="O50" s="84">
        <v>0</v>
      </c>
      <c r="P50" s="84"/>
      <c r="Q50" s="84">
        <v>0</v>
      </c>
      <c r="R50" s="84">
        <v>0</v>
      </c>
      <c r="S50" s="96">
        <f t="shared" si="1"/>
        <v>0</v>
      </c>
      <c r="T50" s="96">
        <f t="shared" si="2"/>
        <v>356913300247230.94</v>
      </c>
      <c r="U50" s="89">
        <f t="shared" si="3"/>
        <v>362869432284000</v>
      </c>
      <c r="V50" s="86">
        <f t="shared" si="0"/>
        <v>1016.6878960034364</v>
      </c>
      <c r="W50" s="97">
        <f t="shared" si="4"/>
        <v>-8.1944374814689621E-4</v>
      </c>
      <c r="X50" s="87">
        <f t="shared" si="5"/>
        <v>0</v>
      </c>
      <c r="Y50" s="87">
        <f t="shared" si="6"/>
        <v>-1.2269938650306749E-2</v>
      </c>
      <c r="Z50" s="87">
        <f t="shared" si="7"/>
        <v>4.9753289473684209E-2</v>
      </c>
      <c r="AA50" s="87" t="e">
        <f t="shared" si="8"/>
        <v>#DIV/0!</v>
      </c>
    </row>
    <row r="51" spans="1:27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v>1</v>
      </c>
      <c r="G51" s="84">
        <v>322000</v>
      </c>
      <c r="H51" s="84">
        <v>311000</v>
      </c>
      <c r="I51" s="88">
        <v>122666424</v>
      </c>
      <c r="J51" s="82">
        <v>1</v>
      </c>
      <c r="K51" s="83">
        <v>255300</v>
      </c>
      <c r="L51" s="83">
        <v>256000</v>
      </c>
      <c r="M51" s="83">
        <v>15956260</v>
      </c>
      <c r="N51" s="83">
        <v>1</v>
      </c>
      <c r="O51" s="84">
        <v>0</v>
      </c>
      <c r="P51" s="84"/>
      <c r="Q51" s="84">
        <v>0</v>
      </c>
      <c r="R51" s="84">
        <v>0</v>
      </c>
      <c r="S51" s="96">
        <f t="shared" si="1"/>
        <v>0</v>
      </c>
      <c r="T51" s="96">
        <f t="shared" si="2"/>
        <v>356913300247230.94</v>
      </c>
      <c r="U51" s="89">
        <f t="shared" si="3"/>
        <v>373856374426000</v>
      </c>
      <c r="V51" s="86">
        <f t="shared" si="0"/>
        <v>1047.4711202049145</v>
      </c>
      <c r="W51" s="97">
        <f t="shared" si="4"/>
        <v>3.0277948938396783E-2</v>
      </c>
      <c r="X51" s="87">
        <f t="shared" si="5"/>
        <v>3.8600723763570564E-2</v>
      </c>
      <c r="Y51" s="87">
        <f t="shared" si="6"/>
        <v>-3.4161490683229816E-2</v>
      </c>
      <c r="Z51" s="87">
        <f t="shared" si="7"/>
        <v>2.7418723070896985E-3</v>
      </c>
      <c r="AA51" s="87" t="e">
        <f t="shared" si="8"/>
        <v>#DIV/0!</v>
      </c>
    </row>
    <row r="52" spans="1:27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v>1</v>
      </c>
      <c r="G52" s="84">
        <v>311000</v>
      </c>
      <c r="H52" s="84">
        <v>306500</v>
      </c>
      <c r="I52" s="88">
        <v>122666424</v>
      </c>
      <c r="J52" s="82">
        <v>1</v>
      </c>
      <c r="K52" s="83">
        <v>256000</v>
      </c>
      <c r="L52" s="83">
        <v>243500</v>
      </c>
      <c r="M52" s="83">
        <v>15956260</v>
      </c>
      <c r="N52" s="83">
        <v>1</v>
      </c>
      <c r="O52" s="84">
        <v>0</v>
      </c>
      <c r="P52" s="84"/>
      <c r="Q52" s="84">
        <v>0</v>
      </c>
      <c r="R52" s="84">
        <v>0</v>
      </c>
      <c r="S52" s="96">
        <f t="shared" si="1"/>
        <v>0</v>
      </c>
      <c r="T52" s="96">
        <f t="shared" si="2"/>
        <v>356913300247230.94</v>
      </c>
      <c r="U52" s="89">
        <f t="shared" si="3"/>
        <v>373746854738000</v>
      </c>
      <c r="V52" s="86">
        <f t="shared" si="0"/>
        <v>1047.1642678463049</v>
      </c>
      <c r="W52" s="97">
        <f t="shared" si="4"/>
        <v>-2.9294588909484643E-4</v>
      </c>
      <c r="X52" s="87">
        <f t="shared" si="5"/>
        <v>1.9357336430507162E-3</v>
      </c>
      <c r="Y52" s="87">
        <f t="shared" si="6"/>
        <v>-1.4469453376205787E-2</v>
      </c>
      <c r="Z52" s="87">
        <f t="shared" si="7"/>
        <v>-4.8828125E-2</v>
      </c>
      <c r="AA52" s="87" t="e">
        <f t="shared" si="8"/>
        <v>#DIV/0!</v>
      </c>
    </row>
    <row r="53" spans="1:27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v>1</v>
      </c>
      <c r="G53" s="84">
        <v>306500</v>
      </c>
      <c r="H53" s="84">
        <v>322500</v>
      </c>
      <c r="I53" s="88">
        <v>122666424</v>
      </c>
      <c r="J53" s="82">
        <v>1</v>
      </c>
      <c r="K53" s="83">
        <v>243500</v>
      </c>
      <c r="L53" s="83">
        <v>240000</v>
      </c>
      <c r="M53" s="83">
        <v>15956260</v>
      </c>
      <c r="N53" s="83">
        <v>1</v>
      </c>
      <c r="O53" s="84">
        <v>0</v>
      </c>
      <c r="P53" s="84"/>
      <c r="Q53" s="84">
        <v>0</v>
      </c>
      <c r="R53" s="84">
        <v>0</v>
      </c>
      <c r="S53" s="96">
        <f t="shared" si="1"/>
        <v>0</v>
      </c>
      <c r="T53" s="96">
        <f t="shared" si="2"/>
        <v>356913300247230.94</v>
      </c>
      <c r="U53" s="89">
        <f t="shared" si="3"/>
        <v>374241419178000</v>
      </c>
      <c r="V53" s="86">
        <f t="shared" si="0"/>
        <v>1048.5499389312922</v>
      </c>
      <c r="W53" s="97">
        <f t="shared" si="4"/>
        <v>1.3232604735808828E-3</v>
      </c>
      <c r="X53" s="87">
        <f t="shared" si="5"/>
        <v>-4.250386398763524E-3</v>
      </c>
      <c r="Y53" s="87">
        <f t="shared" si="6"/>
        <v>5.2202283849918436E-2</v>
      </c>
      <c r="Z53" s="87">
        <f t="shared" si="7"/>
        <v>-1.4373716632443531E-2</v>
      </c>
      <c r="AA53" s="87" t="e">
        <f t="shared" si="8"/>
        <v>#DIV/0!</v>
      </c>
    </row>
    <row r="54" spans="1:27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v>1</v>
      </c>
      <c r="G54" s="84">
        <v>322500</v>
      </c>
      <c r="H54" s="84">
        <v>324000</v>
      </c>
      <c r="I54" s="88">
        <v>122666424</v>
      </c>
      <c r="J54" s="82">
        <v>1</v>
      </c>
      <c r="K54" s="83">
        <v>240000</v>
      </c>
      <c r="L54" s="83">
        <v>241000</v>
      </c>
      <c r="M54" s="83">
        <v>15956260</v>
      </c>
      <c r="N54" s="83">
        <v>1</v>
      </c>
      <c r="O54" s="84">
        <v>0</v>
      </c>
      <c r="P54" s="84"/>
      <c r="Q54" s="84">
        <v>0</v>
      </c>
      <c r="R54" s="84">
        <v>0</v>
      </c>
      <c r="S54" s="96">
        <f t="shared" si="1"/>
        <v>0</v>
      </c>
      <c r="T54" s="96">
        <f t="shared" si="2"/>
        <v>356913300247230.94</v>
      </c>
      <c r="U54" s="89">
        <f t="shared" si="3"/>
        <v>371873645194000</v>
      </c>
      <c r="V54" s="86">
        <f t="shared" si="0"/>
        <v>1041.9159076907645</v>
      </c>
      <c r="W54" s="97">
        <f t="shared" si="4"/>
        <v>-6.3268624547242018E-3</v>
      </c>
      <c r="X54" s="87">
        <f t="shared" si="5"/>
        <v>-7.7609623593325574E-3</v>
      </c>
      <c r="Y54" s="87">
        <f t="shared" si="6"/>
        <v>4.6511627906976744E-3</v>
      </c>
      <c r="Z54" s="87">
        <f t="shared" si="7"/>
        <v>4.1666666666666666E-3</v>
      </c>
      <c r="AA54" s="87" t="e">
        <f t="shared" si="8"/>
        <v>#DIV/0!</v>
      </c>
    </row>
    <row r="55" spans="1:27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v>1</v>
      </c>
      <c r="G55" s="84">
        <v>324000</v>
      </c>
      <c r="H55" s="84">
        <v>319000</v>
      </c>
      <c r="I55" s="88">
        <v>122666424</v>
      </c>
      <c r="J55" s="82">
        <v>1</v>
      </c>
      <c r="K55" s="83">
        <v>241000</v>
      </c>
      <c r="L55" s="83">
        <v>233000</v>
      </c>
      <c r="M55" s="83">
        <v>15956260</v>
      </c>
      <c r="N55" s="83">
        <v>1</v>
      </c>
      <c r="O55" s="84">
        <v>0</v>
      </c>
      <c r="P55" s="84"/>
      <c r="Q55" s="84">
        <v>0</v>
      </c>
      <c r="R55" s="84">
        <v>0</v>
      </c>
      <c r="S55" s="96">
        <f t="shared" si="1"/>
        <v>0</v>
      </c>
      <c r="T55" s="96">
        <f t="shared" si="2"/>
        <v>356913300247230.94</v>
      </c>
      <c r="U55" s="89">
        <f t="shared" si="3"/>
        <v>368564933114000</v>
      </c>
      <c r="V55" s="86">
        <f t="shared" si="0"/>
        <v>1032.6455552614543</v>
      </c>
      <c r="W55" s="97">
        <f t="shared" si="4"/>
        <v>-8.8974094366755224E-3</v>
      </c>
      <c r="X55" s="87">
        <f t="shared" si="5"/>
        <v>-7.8216660148611658E-3</v>
      </c>
      <c r="Y55" s="87">
        <f t="shared" si="6"/>
        <v>-1.5432098765432098E-2</v>
      </c>
      <c r="Z55" s="87">
        <f t="shared" si="7"/>
        <v>-3.3195020746887967E-2</v>
      </c>
      <c r="AA55" s="87" t="e">
        <f t="shared" si="8"/>
        <v>#DIV/0!</v>
      </c>
    </row>
    <row r="56" spans="1:27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v>1</v>
      </c>
      <c r="G56" s="84">
        <v>319000</v>
      </c>
      <c r="H56" s="84">
        <v>322500</v>
      </c>
      <c r="I56" s="88">
        <v>122666424</v>
      </c>
      <c r="J56" s="82">
        <v>1</v>
      </c>
      <c r="K56" s="83">
        <v>233000</v>
      </c>
      <c r="L56" s="83">
        <v>240600</v>
      </c>
      <c r="M56" s="83">
        <v>15956260</v>
      </c>
      <c r="N56" s="83">
        <v>1</v>
      </c>
      <c r="O56" s="84">
        <v>0</v>
      </c>
      <c r="P56" s="84"/>
      <c r="Q56" s="84">
        <v>0</v>
      </c>
      <c r="R56" s="84">
        <v>0</v>
      </c>
      <c r="S56" s="96">
        <f t="shared" si="1"/>
        <v>0</v>
      </c>
      <c r="T56" s="96">
        <f t="shared" si="2"/>
        <v>356913300247230.94</v>
      </c>
      <c r="U56" s="89">
        <f t="shared" si="3"/>
        <v>372068422536000</v>
      </c>
      <c r="V56" s="86">
        <f t="shared" si="0"/>
        <v>1042.4616350196848</v>
      </c>
      <c r="W56" s="97">
        <f t="shared" si="4"/>
        <v>9.5057589782053756E-3</v>
      </c>
      <c r="X56" s="87">
        <f t="shared" si="5"/>
        <v>9.0658257784785173E-3</v>
      </c>
      <c r="Y56" s="87">
        <f t="shared" si="6"/>
        <v>1.0971786833855799E-2</v>
      </c>
      <c r="Z56" s="87">
        <f t="shared" si="7"/>
        <v>3.2618025751072963E-2</v>
      </c>
      <c r="AA56" s="87" t="e">
        <f t="shared" si="8"/>
        <v>#DIV/0!</v>
      </c>
    </row>
    <row r="57" spans="1:27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v>1</v>
      </c>
      <c r="G57" s="84">
        <v>322500</v>
      </c>
      <c r="H57" s="84">
        <v>311500</v>
      </c>
      <c r="I57" s="88">
        <v>122666424</v>
      </c>
      <c r="J57" s="82">
        <v>1</v>
      </c>
      <c r="K57" s="83">
        <v>240600</v>
      </c>
      <c r="L57" s="83">
        <v>241000</v>
      </c>
      <c r="M57" s="83">
        <v>15956260</v>
      </c>
      <c r="N57" s="83">
        <v>1</v>
      </c>
      <c r="O57" s="84">
        <v>0</v>
      </c>
      <c r="P57" s="84"/>
      <c r="Q57" s="84">
        <v>0</v>
      </c>
      <c r="R57" s="84">
        <v>0</v>
      </c>
      <c r="S57" s="96">
        <f t="shared" si="1"/>
        <v>0</v>
      </c>
      <c r="T57" s="96">
        <f t="shared" si="2"/>
        <v>356913300247230.94</v>
      </c>
      <c r="U57" s="89">
        <f t="shared" si="3"/>
        <v>369826768918000</v>
      </c>
      <c r="V57" s="86">
        <f t="shared" si="0"/>
        <v>1036.1809679320552</v>
      </c>
      <c r="W57" s="97">
        <f t="shared" si="4"/>
        <v>-6.0248424274251429E-3</v>
      </c>
      <c r="X57" s="87">
        <f t="shared" si="5"/>
        <v>-2.7343749999999998E-3</v>
      </c>
      <c r="Y57" s="87">
        <f t="shared" si="6"/>
        <v>-3.4108527131782945E-2</v>
      </c>
      <c r="Z57" s="87">
        <f t="shared" si="7"/>
        <v>1.6625103906899418E-3</v>
      </c>
      <c r="AA57" s="87" t="e">
        <f t="shared" si="8"/>
        <v>#DIV/0!</v>
      </c>
    </row>
    <row r="58" spans="1:27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v>1</v>
      </c>
      <c r="G58" s="84">
        <v>311500</v>
      </c>
      <c r="H58" s="84">
        <v>310500</v>
      </c>
      <c r="I58" s="88">
        <v>122666424</v>
      </c>
      <c r="J58" s="82">
        <v>1</v>
      </c>
      <c r="K58" s="83">
        <v>241000</v>
      </c>
      <c r="L58" s="83">
        <v>227900</v>
      </c>
      <c r="M58" s="83">
        <v>15956260</v>
      </c>
      <c r="N58" s="83">
        <v>1</v>
      </c>
      <c r="O58" s="84">
        <v>0</v>
      </c>
      <c r="P58" s="84"/>
      <c r="Q58" s="84">
        <v>0</v>
      </c>
      <c r="R58" s="84">
        <v>0</v>
      </c>
      <c r="S58" s="96">
        <f t="shared" si="1"/>
        <v>0</v>
      </c>
      <c r="T58" s="96">
        <f t="shared" si="2"/>
        <v>356913300247230.94</v>
      </c>
      <c r="U58" s="89">
        <f t="shared" si="3"/>
        <v>374116989272000</v>
      </c>
      <c r="V58" s="86">
        <f t="shared" si="0"/>
        <v>1048.2013111107158</v>
      </c>
      <c r="W58" s="97">
        <f t="shared" si="4"/>
        <v>1.1600621465428033E-2</v>
      </c>
      <c r="X58" s="87">
        <f t="shared" si="5"/>
        <v>1.4101057579318449E-2</v>
      </c>
      <c r="Y58" s="87">
        <f t="shared" si="6"/>
        <v>-3.2102728731942215E-3</v>
      </c>
      <c r="Z58" s="87">
        <f t="shared" si="7"/>
        <v>-5.4356846473029047E-2</v>
      </c>
      <c r="AA58" s="87" t="e">
        <f t="shared" si="8"/>
        <v>#DIV/0!</v>
      </c>
    </row>
    <row r="59" spans="1:27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v>1</v>
      </c>
      <c r="G59" s="84">
        <v>310500</v>
      </c>
      <c r="H59" s="84">
        <v>300000</v>
      </c>
      <c r="I59" s="88">
        <v>122666424</v>
      </c>
      <c r="J59" s="82">
        <v>1</v>
      </c>
      <c r="K59" s="83">
        <v>227900</v>
      </c>
      <c r="L59" s="83">
        <v>201500</v>
      </c>
      <c r="M59" s="83">
        <v>15956260</v>
      </c>
      <c r="N59" s="83">
        <v>1</v>
      </c>
      <c r="O59" s="84">
        <v>0</v>
      </c>
      <c r="P59" s="84"/>
      <c r="Q59" s="84">
        <v>0</v>
      </c>
      <c r="R59" s="84">
        <v>0</v>
      </c>
      <c r="S59" s="96">
        <f t="shared" si="1"/>
        <v>0</v>
      </c>
      <c r="T59" s="96">
        <f t="shared" si="2"/>
        <v>356913300247230.94</v>
      </c>
      <c r="U59" s="89">
        <f t="shared" si="3"/>
        <v>359183937674000</v>
      </c>
      <c r="V59" s="86">
        <f t="shared" si="0"/>
        <v>1006.3618739486486</v>
      </c>
      <c r="W59" s="97">
        <f t="shared" si="4"/>
        <v>-3.9915459672276526E-2</v>
      </c>
      <c r="X59" s="87">
        <f t="shared" si="5"/>
        <v>-3.9783700270374665E-2</v>
      </c>
      <c r="Y59" s="87">
        <f t="shared" si="6"/>
        <v>-3.3816425120772944E-2</v>
      </c>
      <c r="Z59" s="87">
        <f t="shared" si="7"/>
        <v>-0.11584028082492322</v>
      </c>
      <c r="AA59" s="87" t="e">
        <f t="shared" si="8"/>
        <v>#DIV/0!</v>
      </c>
    </row>
    <row r="60" spans="1:27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v>1</v>
      </c>
      <c r="G60" s="84">
        <v>300000</v>
      </c>
      <c r="H60" s="84">
        <v>300000</v>
      </c>
      <c r="I60" s="88">
        <v>122666424</v>
      </c>
      <c r="J60" s="82">
        <v>1</v>
      </c>
      <c r="K60" s="83">
        <v>201500</v>
      </c>
      <c r="L60" s="83">
        <v>208600</v>
      </c>
      <c r="M60" s="83">
        <v>15956260</v>
      </c>
      <c r="N60" s="83">
        <v>1</v>
      </c>
      <c r="O60" s="84">
        <v>0</v>
      </c>
      <c r="P60" s="84"/>
      <c r="Q60" s="84">
        <v>0</v>
      </c>
      <c r="R60" s="84">
        <v>0</v>
      </c>
      <c r="S60" s="96">
        <f t="shared" si="1"/>
        <v>0</v>
      </c>
      <c r="T60" s="96">
        <f t="shared" si="2"/>
        <v>356913300247230.94</v>
      </c>
      <c r="U60" s="89">
        <f t="shared" si="3"/>
        <v>362892048952000</v>
      </c>
      <c r="V60" s="86">
        <f t="shared" si="0"/>
        <v>1016.7512634038227</v>
      </c>
      <c r="W60" s="97">
        <f t="shared" si="4"/>
        <v>1.0323711305168348E-2</v>
      </c>
      <c r="X60" s="87">
        <f t="shared" si="5"/>
        <v>1.1263073209975865E-2</v>
      </c>
      <c r="Y60" s="87">
        <f t="shared" si="6"/>
        <v>0</v>
      </c>
      <c r="Z60" s="87">
        <f t="shared" si="7"/>
        <v>3.5235732009925559E-2</v>
      </c>
      <c r="AA60" s="87" t="e">
        <f t="shared" si="8"/>
        <v>#DIV/0!</v>
      </c>
    </row>
    <row r="61" spans="1:27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v>1</v>
      </c>
      <c r="G61" s="84">
        <v>300000</v>
      </c>
      <c r="H61" s="84">
        <v>297000</v>
      </c>
      <c r="I61" s="88">
        <v>122666424</v>
      </c>
      <c r="J61" s="82">
        <v>1</v>
      </c>
      <c r="K61" s="83">
        <v>208600</v>
      </c>
      <c r="L61" s="83">
        <v>213100</v>
      </c>
      <c r="M61" s="83">
        <v>15956260</v>
      </c>
      <c r="N61" s="83">
        <v>1</v>
      </c>
      <c r="O61" s="84">
        <v>0</v>
      </c>
      <c r="P61" s="84"/>
      <c r="Q61" s="84">
        <v>0</v>
      </c>
      <c r="R61" s="84">
        <v>0</v>
      </c>
      <c r="S61" s="96">
        <f t="shared" si="1"/>
        <v>0</v>
      </c>
      <c r="T61" s="96">
        <f t="shared" si="2"/>
        <v>356913300247230.94</v>
      </c>
      <c r="U61" s="89">
        <f t="shared" si="3"/>
        <v>360670055440000</v>
      </c>
      <c r="V61" s="86">
        <f t="shared" si="0"/>
        <v>1010.5256800185558</v>
      </c>
      <c r="W61" s="97">
        <f t="shared" si="4"/>
        <v>-6.1230151457350689E-3</v>
      </c>
      <c r="X61" s="87">
        <f t="shared" si="5"/>
        <v>-5.9665871121718375E-3</v>
      </c>
      <c r="Y61" s="87">
        <f t="shared" si="6"/>
        <v>-0.01</v>
      </c>
      <c r="Z61" s="87">
        <f t="shared" si="7"/>
        <v>2.1572387344199424E-2</v>
      </c>
      <c r="AA61" s="87" t="e">
        <f t="shared" si="8"/>
        <v>#DIV/0!</v>
      </c>
    </row>
    <row r="62" spans="1:27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v>1</v>
      </c>
      <c r="G62" s="84">
        <v>297000</v>
      </c>
      <c r="H62" s="84">
        <v>289500</v>
      </c>
      <c r="I62" s="88">
        <v>122666424</v>
      </c>
      <c r="J62" s="82">
        <v>1</v>
      </c>
      <c r="K62" s="83">
        <v>213100</v>
      </c>
      <c r="L62" s="83">
        <v>212000</v>
      </c>
      <c r="M62" s="83">
        <v>15956260</v>
      </c>
      <c r="N62" s="83">
        <v>1</v>
      </c>
      <c r="O62" s="84">
        <v>0</v>
      </c>
      <c r="P62" s="84"/>
      <c r="Q62" s="84">
        <v>0</v>
      </c>
      <c r="R62" s="84">
        <v>0</v>
      </c>
      <c r="S62" s="96">
        <f t="shared" si="1"/>
        <v>0</v>
      </c>
      <c r="T62" s="96">
        <f t="shared" si="2"/>
        <v>356913300247230.94</v>
      </c>
      <c r="U62" s="89">
        <f t="shared" si="3"/>
        <v>351515769758000</v>
      </c>
      <c r="V62" s="86">
        <f t="shared" si="0"/>
        <v>984.87719430603431</v>
      </c>
      <c r="W62" s="97">
        <f t="shared" si="4"/>
        <v>-2.5381329954970104E-2</v>
      </c>
      <c r="X62" s="87">
        <f t="shared" si="5"/>
        <v>-2.5610244097639057E-2</v>
      </c>
      <c r="Y62" s="87">
        <f t="shared" si="6"/>
        <v>-2.5252525252525252E-2</v>
      </c>
      <c r="Z62" s="87">
        <f t="shared" si="7"/>
        <v>-5.1618958235570157E-3</v>
      </c>
      <c r="AA62" s="87" t="e">
        <f t="shared" si="8"/>
        <v>#DIV/0!</v>
      </c>
    </row>
    <row r="63" spans="1:27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v>1</v>
      </c>
      <c r="G63" s="84">
        <v>289500</v>
      </c>
      <c r="H63" s="84">
        <v>317000</v>
      </c>
      <c r="I63" s="88">
        <v>122666424</v>
      </c>
      <c r="J63" s="82">
        <v>1</v>
      </c>
      <c r="K63" s="83">
        <v>212000</v>
      </c>
      <c r="L63" s="83">
        <v>221000</v>
      </c>
      <c r="M63" s="83">
        <v>15956260</v>
      </c>
      <c r="N63" s="83">
        <v>1</v>
      </c>
      <c r="O63" s="84">
        <v>0</v>
      </c>
      <c r="P63" s="84"/>
      <c r="Q63" s="84">
        <v>0</v>
      </c>
      <c r="R63" s="84">
        <v>0</v>
      </c>
      <c r="S63" s="96">
        <f t="shared" si="1"/>
        <v>0</v>
      </c>
      <c r="T63" s="96">
        <f t="shared" si="2"/>
        <v>356913300247230.94</v>
      </c>
      <c r="U63" s="89">
        <f t="shared" si="3"/>
        <v>357215273156000</v>
      </c>
      <c r="V63" s="86">
        <f t="shared" si="0"/>
        <v>1000.8460679626114</v>
      </c>
      <c r="W63" s="97">
        <f t="shared" si="4"/>
        <v>1.6214075977085768E-2</v>
      </c>
      <c r="X63" s="87">
        <f t="shared" si="5"/>
        <v>6.9815195071868588E-3</v>
      </c>
      <c r="Y63" s="87">
        <f t="shared" si="6"/>
        <v>9.499136442141623E-2</v>
      </c>
      <c r="Z63" s="87">
        <f t="shared" si="7"/>
        <v>4.2452830188679243E-2</v>
      </c>
      <c r="AA63" s="87" t="e">
        <f t="shared" si="8"/>
        <v>#DIV/0!</v>
      </c>
    </row>
    <row r="64" spans="1:27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v>1</v>
      </c>
      <c r="G64" s="84">
        <v>317000</v>
      </c>
      <c r="H64" s="84">
        <v>309500</v>
      </c>
      <c r="I64" s="88">
        <v>122666424</v>
      </c>
      <c r="J64" s="82">
        <v>1</v>
      </c>
      <c r="K64" s="83">
        <v>221000</v>
      </c>
      <c r="L64" s="83">
        <v>224900</v>
      </c>
      <c r="M64" s="83">
        <v>15956260</v>
      </c>
      <c r="N64" s="83">
        <v>1</v>
      </c>
      <c r="O64" s="84">
        <v>0</v>
      </c>
      <c r="P64" s="84"/>
      <c r="Q64" s="84">
        <v>0</v>
      </c>
      <c r="R64" s="84">
        <v>0</v>
      </c>
      <c r="S64" s="96">
        <f t="shared" si="1"/>
        <v>0</v>
      </c>
      <c r="T64" s="96">
        <f t="shared" si="2"/>
        <v>356913300247230.94</v>
      </c>
      <c r="U64" s="89">
        <f t="shared" si="3"/>
        <v>357512982836000</v>
      </c>
      <c r="V64" s="86">
        <f t="shared" si="0"/>
        <v>1001.6801912070905</v>
      </c>
      <c r="W64" s="97">
        <f t="shared" si="4"/>
        <v>8.3341811611158557E-4</v>
      </c>
      <c r="X64" s="87">
        <f t="shared" si="5"/>
        <v>3.67047308319739E-3</v>
      </c>
      <c r="Y64" s="87">
        <f t="shared" si="6"/>
        <v>-2.365930599369085E-2</v>
      </c>
      <c r="Z64" s="87">
        <f t="shared" si="7"/>
        <v>1.7647058823529412E-2</v>
      </c>
      <c r="AA64" s="87" t="e">
        <f t="shared" si="8"/>
        <v>#DIV/0!</v>
      </c>
    </row>
    <row r="65" spans="1:27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v>1</v>
      </c>
      <c r="G65" s="84">
        <v>309500</v>
      </c>
      <c r="H65" s="84">
        <v>304000</v>
      </c>
      <c r="I65" s="88">
        <v>122666424</v>
      </c>
      <c r="J65" s="82">
        <v>1</v>
      </c>
      <c r="K65" s="83">
        <v>224900</v>
      </c>
      <c r="L65" s="83">
        <v>224000</v>
      </c>
      <c r="M65" s="83">
        <v>15956260</v>
      </c>
      <c r="N65" s="83">
        <v>1</v>
      </c>
      <c r="O65" s="84">
        <v>0</v>
      </c>
      <c r="P65" s="84"/>
      <c r="Q65" s="84">
        <v>0</v>
      </c>
      <c r="R65" s="84">
        <v>0</v>
      </c>
      <c r="S65" s="96">
        <f t="shared" si="1"/>
        <v>0</v>
      </c>
      <c r="T65" s="96">
        <f t="shared" si="2"/>
        <v>356913300247230.94</v>
      </c>
      <c r="U65" s="89">
        <f t="shared" si="3"/>
        <v>352458816074000</v>
      </c>
      <c r="V65" s="86">
        <f t="shared" si="0"/>
        <v>987.51942230747534</v>
      </c>
      <c r="W65" s="97">
        <f t="shared" si="4"/>
        <v>-1.4137016009621301E-2</v>
      </c>
      <c r="X65" s="87">
        <f t="shared" si="5"/>
        <v>-1.3815522145469321E-2</v>
      </c>
      <c r="Y65" s="87">
        <f t="shared" si="6"/>
        <v>-1.7770597738287562E-2</v>
      </c>
      <c r="Z65" s="87">
        <f t="shared" si="7"/>
        <v>-4.0017785682525571E-3</v>
      </c>
      <c r="AA65" s="87" t="e">
        <f t="shared" si="8"/>
        <v>#DIV/0!</v>
      </c>
    </row>
    <row r="66" spans="1:27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v>1</v>
      </c>
      <c r="G66" s="84">
        <v>304000</v>
      </c>
      <c r="H66" s="84">
        <v>299000</v>
      </c>
      <c r="I66" s="88">
        <v>122666424</v>
      </c>
      <c r="J66" s="82">
        <v>1</v>
      </c>
      <c r="K66" s="83">
        <v>224000</v>
      </c>
      <c r="L66" s="83">
        <v>237300</v>
      </c>
      <c r="M66" s="83">
        <v>15956260</v>
      </c>
      <c r="N66" s="83">
        <v>1</v>
      </c>
      <c r="O66" s="84">
        <v>0</v>
      </c>
      <c r="P66" s="84"/>
      <c r="Q66" s="84">
        <v>0</v>
      </c>
      <c r="R66" s="84">
        <v>0</v>
      </c>
      <c r="S66" s="96">
        <f t="shared" si="1"/>
        <v>0</v>
      </c>
      <c r="T66" s="96">
        <f t="shared" si="2"/>
        <v>356913300247230.94</v>
      </c>
      <c r="U66" s="89">
        <f t="shared" si="3"/>
        <v>349361585838000</v>
      </c>
      <c r="V66" s="86">
        <f t="shared" si="0"/>
        <v>978.84159989554905</v>
      </c>
      <c r="W66" s="97">
        <f t="shared" si="4"/>
        <v>-8.7874954313803336E-3</v>
      </c>
      <c r="X66" s="87">
        <f t="shared" si="5"/>
        <v>-8.65265760197775E-3</v>
      </c>
      <c r="Y66" s="87">
        <f t="shared" si="6"/>
        <v>-1.6447368421052631E-2</v>
      </c>
      <c r="Z66" s="87">
        <f t="shared" si="7"/>
        <v>5.9374999999999997E-2</v>
      </c>
      <c r="AA66" s="87" t="e">
        <f t="shared" si="8"/>
        <v>#DIV/0!</v>
      </c>
    </row>
    <row r="67" spans="1:27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v>1</v>
      </c>
      <c r="G67" s="84">
        <v>299000</v>
      </c>
      <c r="H67" s="84">
        <v>294000</v>
      </c>
      <c r="I67" s="88">
        <v>122666424</v>
      </c>
      <c r="J67" s="82">
        <v>1</v>
      </c>
      <c r="K67" s="83">
        <v>237300</v>
      </c>
      <c r="L67" s="83">
        <v>241600</v>
      </c>
      <c r="M67" s="83">
        <v>15956260</v>
      </c>
      <c r="N67" s="83">
        <v>1</v>
      </c>
      <c r="O67" s="84">
        <v>0</v>
      </c>
      <c r="P67" s="84"/>
      <c r="Q67" s="84">
        <v>0</v>
      </c>
      <c r="R67" s="84">
        <v>0</v>
      </c>
      <c r="S67" s="96">
        <f t="shared" si="1"/>
        <v>0</v>
      </c>
      <c r="T67" s="96">
        <f t="shared" si="2"/>
        <v>356913300247230.94</v>
      </c>
      <c r="U67" s="89">
        <f t="shared" si="3"/>
        <v>341113675996000</v>
      </c>
      <c r="V67" s="86">
        <f t="shared" si="0"/>
        <v>955.73259881241006</v>
      </c>
      <c r="W67" s="97">
        <f t="shared" si="4"/>
        <v>-2.360851958642228E-2</v>
      </c>
      <c r="X67" s="87">
        <f t="shared" si="5"/>
        <v>-2.4937655860349128E-2</v>
      </c>
      <c r="Y67" s="87">
        <f t="shared" si="6"/>
        <v>-1.6722408026755852E-2</v>
      </c>
      <c r="Z67" s="87">
        <f t="shared" si="7"/>
        <v>1.8120522545301308E-2</v>
      </c>
      <c r="AA67" s="87" t="e">
        <f t="shared" si="8"/>
        <v>#DIV/0!</v>
      </c>
    </row>
    <row r="68" spans="1:27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v>1</v>
      </c>
      <c r="G68" s="84">
        <v>294000</v>
      </c>
      <c r="H68" s="84">
        <v>295000</v>
      </c>
      <c r="I68" s="88">
        <v>122666424</v>
      </c>
      <c r="J68" s="82">
        <v>1</v>
      </c>
      <c r="K68" s="83">
        <v>241600</v>
      </c>
      <c r="L68" s="83">
        <v>240400</v>
      </c>
      <c r="M68" s="83">
        <v>15956260</v>
      </c>
      <c r="N68" s="83">
        <v>1</v>
      </c>
      <c r="O68" s="84">
        <v>0</v>
      </c>
      <c r="P68" s="84"/>
      <c r="Q68" s="84">
        <v>0</v>
      </c>
      <c r="R68" s="84">
        <v>0</v>
      </c>
      <c r="S68" s="96">
        <f t="shared" si="1"/>
        <v>0</v>
      </c>
      <c r="T68" s="96">
        <f t="shared" si="2"/>
        <v>356913300247230.94</v>
      </c>
      <c r="U68" s="89">
        <f t="shared" si="3"/>
        <v>352900365862000</v>
      </c>
      <c r="V68" s="86">
        <f t="shared" ref="V68:V131" si="9">U68/T68*1000</f>
        <v>988.75655689364567</v>
      </c>
      <c r="W68" s="97">
        <f t="shared" si="4"/>
        <v>3.4553554124104442E-2</v>
      </c>
      <c r="X68" s="87">
        <f t="shared" si="5"/>
        <v>3.8789428815004259E-2</v>
      </c>
      <c r="Y68" s="87">
        <f t="shared" si="6"/>
        <v>3.4013605442176869E-3</v>
      </c>
      <c r="Z68" s="87">
        <f t="shared" si="7"/>
        <v>-4.9668874172185433E-3</v>
      </c>
      <c r="AA68" s="87" t="e">
        <f t="shared" si="8"/>
        <v>#DIV/0!</v>
      </c>
    </row>
    <row r="69" spans="1:27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v>1</v>
      </c>
      <c r="G69" s="84">
        <v>295000</v>
      </c>
      <c r="H69" s="84">
        <v>292000</v>
      </c>
      <c r="I69" s="88">
        <v>122666424</v>
      </c>
      <c r="J69" s="82">
        <v>1</v>
      </c>
      <c r="K69" s="83">
        <v>240400</v>
      </c>
      <c r="L69" s="83">
        <v>241600</v>
      </c>
      <c r="M69" s="83">
        <v>15956260</v>
      </c>
      <c r="N69" s="83">
        <v>1</v>
      </c>
      <c r="O69" s="84">
        <v>0</v>
      </c>
      <c r="P69" s="84"/>
      <c r="Q69" s="84">
        <v>0</v>
      </c>
      <c r="R69" s="84">
        <v>0</v>
      </c>
      <c r="S69" s="96">
        <f t="shared" ref="S69:S132" si="10">IF(U68&lt;&gt;(C69*E69*F69+G69*I69*J69+K69*M69*N69),1,0)</f>
        <v>0</v>
      </c>
      <c r="T69" s="96">
        <f t="shared" ref="T69:T132" si="11">IF(S69=0,T68,T68*(C69*E69*F69+G69*I69*J69+K69*M69*N69)/U68)</f>
        <v>356913300247230.94</v>
      </c>
      <c r="U69" s="89">
        <f t="shared" ref="U69:U132" si="12">D69*E69*F69+H69*I69*J69+L69*M69*N69</f>
        <v>350368943704000</v>
      </c>
      <c r="V69" s="86">
        <f t="shared" si="9"/>
        <v>981.66401605460567</v>
      </c>
      <c r="W69" s="97">
        <f t="shared" ref="W69:W132" si="13">(V69-V68)/V68</f>
        <v>-7.173192217629863E-3</v>
      </c>
      <c r="X69" s="87">
        <f t="shared" ref="X69:X132" si="14">(D69-C69)/C69</f>
        <v>-6.9757899056216658E-3</v>
      </c>
      <c r="Y69" s="87">
        <f t="shared" ref="Y69:Y132" si="15">(H69-G69)/G69</f>
        <v>-1.0169491525423728E-2</v>
      </c>
      <c r="Z69" s="87">
        <f t="shared" ref="Z69:Z132" si="16">(L69-K69)/K69</f>
        <v>4.9916805324459234E-3</v>
      </c>
      <c r="AA69" s="87" t="e">
        <f t="shared" ref="AA69:AA132" si="17">(P69-O69)/P69</f>
        <v>#DIV/0!</v>
      </c>
    </row>
    <row r="70" spans="1:27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v>1</v>
      </c>
      <c r="G70" s="84">
        <v>292000</v>
      </c>
      <c r="H70" s="84">
        <v>306000</v>
      </c>
      <c r="I70" s="88">
        <v>122666424</v>
      </c>
      <c r="J70" s="82">
        <v>1</v>
      </c>
      <c r="K70" s="83">
        <v>241600</v>
      </c>
      <c r="L70" s="83">
        <v>255100</v>
      </c>
      <c r="M70" s="83">
        <v>15956260</v>
      </c>
      <c r="N70" s="83">
        <v>1</v>
      </c>
      <c r="O70" s="84">
        <v>0</v>
      </c>
      <c r="P70" s="84"/>
      <c r="Q70" s="84">
        <v>0</v>
      </c>
      <c r="R70" s="84">
        <v>0</v>
      </c>
      <c r="S70" s="96">
        <f t="shared" si="10"/>
        <v>0</v>
      </c>
      <c r="T70" s="96">
        <f t="shared" si="11"/>
        <v>356913300247230.94</v>
      </c>
      <c r="U70" s="89">
        <f t="shared" si="12"/>
        <v>357437142910000</v>
      </c>
      <c r="V70" s="86">
        <f t="shared" si="9"/>
        <v>1001.4677028354117</v>
      </c>
      <c r="W70" s="97">
        <f t="shared" si="13"/>
        <v>2.01735893920191E-2</v>
      </c>
      <c r="X70" s="87">
        <f t="shared" si="14"/>
        <v>1.6528925619834711E-2</v>
      </c>
      <c r="Y70" s="87">
        <f t="shared" si="15"/>
        <v>4.7945205479452052E-2</v>
      </c>
      <c r="Z70" s="87">
        <f t="shared" si="16"/>
        <v>5.587748344370861E-2</v>
      </c>
      <c r="AA70" s="87" t="e">
        <f t="shared" si="17"/>
        <v>#DIV/0!</v>
      </c>
    </row>
    <row r="71" spans="1:27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v>1</v>
      </c>
      <c r="G71" s="84">
        <v>306000</v>
      </c>
      <c r="H71" s="84">
        <v>303000</v>
      </c>
      <c r="I71" s="88">
        <v>122666424</v>
      </c>
      <c r="J71" s="82">
        <v>1</v>
      </c>
      <c r="K71" s="83">
        <v>255100</v>
      </c>
      <c r="L71" s="83">
        <v>260200</v>
      </c>
      <c r="M71" s="83">
        <v>15956260</v>
      </c>
      <c r="N71" s="83">
        <v>1</v>
      </c>
      <c r="O71" s="84">
        <v>0</v>
      </c>
      <c r="P71" s="84"/>
      <c r="Q71" s="84">
        <v>0</v>
      </c>
      <c r="R71" s="84">
        <v>0</v>
      </c>
      <c r="S71" s="96">
        <f t="shared" si="10"/>
        <v>0</v>
      </c>
      <c r="T71" s="96">
        <f t="shared" si="11"/>
        <v>356913300247230.94</v>
      </c>
      <c r="U71" s="89">
        <f t="shared" si="12"/>
        <v>355096336660000</v>
      </c>
      <c r="V71" s="86">
        <f t="shared" si="9"/>
        <v>994.9092298158339</v>
      </c>
      <c r="W71" s="97">
        <f t="shared" si="13"/>
        <v>-6.5488612373710243E-3</v>
      </c>
      <c r="X71" s="87">
        <f t="shared" si="14"/>
        <v>-6.5040650406504065E-3</v>
      </c>
      <c r="Y71" s="87">
        <f t="shared" si="15"/>
        <v>-9.8039215686274508E-3</v>
      </c>
      <c r="Z71" s="87">
        <f t="shared" si="16"/>
        <v>1.9992159937279499E-2</v>
      </c>
      <c r="AA71" s="87" t="e">
        <f t="shared" si="17"/>
        <v>#DIV/0!</v>
      </c>
    </row>
    <row r="72" spans="1:27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v>1</v>
      </c>
      <c r="G72" s="84">
        <v>303000</v>
      </c>
      <c r="H72" s="84">
        <v>298000</v>
      </c>
      <c r="I72" s="88">
        <v>122666424</v>
      </c>
      <c r="J72" s="82">
        <v>1</v>
      </c>
      <c r="K72" s="83">
        <v>260200</v>
      </c>
      <c r="L72" s="83">
        <v>256500</v>
      </c>
      <c r="M72" s="83">
        <v>15956260</v>
      </c>
      <c r="N72" s="83">
        <v>1</v>
      </c>
      <c r="O72" s="84">
        <v>0</v>
      </c>
      <c r="P72" s="84"/>
      <c r="Q72" s="84">
        <v>0</v>
      </c>
      <c r="R72" s="84">
        <v>0</v>
      </c>
      <c r="S72" s="96">
        <f t="shared" si="10"/>
        <v>0</v>
      </c>
      <c r="T72" s="96">
        <f t="shared" si="11"/>
        <v>356913300247230.94</v>
      </c>
      <c r="U72" s="89">
        <f t="shared" si="12"/>
        <v>354295579884000</v>
      </c>
      <c r="V72" s="86">
        <f t="shared" si="9"/>
        <v>992.66566877329126</v>
      </c>
      <c r="W72" s="97">
        <f t="shared" si="13"/>
        <v>-2.255040937712418E-3</v>
      </c>
      <c r="X72" s="87">
        <f t="shared" si="14"/>
        <v>-4.0916530278232408E-4</v>
      </c>
      <c r="Y72" s="87">
        <f t="shared" si="15"/>
        <v>-1.65016501650165E-2</v>
      </c>
      <c r="Z72" s="87">
        <f t="shared" si="16"/>
        <v>-1.4219830899308224E-2</v>
      </c>
      <c r="AA72" s="87" t="e">
        <f t="shared" si="17"/>
        <v>#DIV/0!</v>
      </c>
    </row>
    <row r="73" spans="1:27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v>1</v>
      </c>
      <c r="G73" s="84">
        <v>298000</v>
      </c>
      <c r="H73" s="84">
        <v>298500</v>
      </c>
      <c r="I73" s="88">
        <v>122666424</v>
      </c>
      <c r="J73" s="82">
        <v>1</v>
      </c>
      <c r="K73" s="83">
        <v>256500</v>
      </c>
      <c r="L73" s="83">
        <v>232100</v>
      </c>
      <c r="M73" s="83">
        <v>15956260</v>
      </c>
      <c r="N73" s="83">
        <v>1</v>
      </c>
      <c r="O73" s="84">
        <v>0</v>
      </c>
      <c r="P73" s="84"/>
      <c r="Q73" s="84">
        <v>0</v>
      </c>
      <c r="R73" s="84">
        <v>0</v>
      </c>
      <c r="S73" s="96">
        <f t="shared" si="10"/>
        <v>0</v>
      </c>
      <c r="T73" s="96">
        <f t="shared" si="11"/>
        <v>356913300247230.94</v>
      </c>
      <c r="U73" s="89">
        <f t="shared" si="12"/>
        <v>354866285810000</v>
      </c>
      <c r="V73" s="86">
        <f t="shared" si="9"/>
        <v>994.26467314103172</v>
      </c>
      <c r="W73" s="97">
        <f t="shared" si="13"/>
        <v>1.6108186452307434E-3</v>
      </c>
      <c r="X73" s="87">
        <f t="shared" si="14"/>
        <v>2.8653295128939827E-3</v>
      </c>
      <c r="Y73" s="87">
        <f t="shared" si="15"/>
        <v>1.6778523489932886E-3</v>
      </c>
      <c r="Z73" s="87">
        <f t="shared" si="16"/>
        <v>-9.5126705653021448E-2</v>
      </c>
      <c r="AA73" s="87" t="e">
        <f t="shared" si="17"/>
        <v>#DIV/0!</v>
      </c>
    </row>
    <row r="74" spans="1:27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v>1</v>
      </c>
      <c r="G74" s="84">
        <v>298500</v>
      </c>
      <c r="H74" s="84">
        <v>290000</v>
      </c>
      <c r="I74" s="88">
        <v>122666424</v>
      </c>
      <c r="J74" s="82">
        <v>1</v>
      </c>
      <c r="K74" s="83">
        <v>232100</v>
      </c>
      <c r="L74" s="83">
        <v>236000</v>
      </c>
      <c r="M74" s="83">
        <v>15956260</v>
      </c>
      <c r="N74" s="83">
        <v>1</v>
      </c>
      <c r="O74" s="84">
        <v>0</v>
      </c>
      <c r="P74" s="84"/>
      <c r="Q74" s="84">
        <v>0</v>
      </c>
      <c r="R74" s="84">
        <v>0</v>
      </c>
      <c r="S74" s="96">
        <f t="shared" si="10"/>
        <v>0</v>
      </c>
      <c r="T74" s="96">
        <f t="shared" si="11"/>
        <v>356913300247230.94</v>
      </c>
      <c r="U74" s="89">
        <f t="shared" si="12"/>
        <v>359021310380000</v>
      </c>
      <c r="V74" s="86">
        <f t="shared" si="9"/>
        <v>1005.9062246526224</v>
      </c>
      <c r="W74" s="97">
        <f t="shared" si="13"/>
        <v>1.1708704760487259E-2</v>
      </c>
      <c r="X74" s="87">
        <f t="shared" si="14"/>
        <v>1.6326530612244899E-2</v>
      </c>
      <c r="Y74" s="87">
        <f t="shared" si="15"/>
        <v>-2.8475711892797319E-2</v>
      </c>
      <c r="Z74" s="87">
        <f t="shared" si="16"/>
        <v>1.6803102111158982E-2</v>
      </c>
      <c r="AA74" s="87" t="e">
        <f t="shared" si="17"/>
        <v>#DIV/0!</v>
      </c>
    </row>
    <row r="75" spans="1:27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v>1</v>
      </c>
      <c r="G75" s="84">
        <v>290000</v>
      </c>
      <c r="H75" s="84">
        <v>295500</v>
      </c>
      <c r="I75" s="88">
        <v>122666424</v>
      </c>
      <c r="J75" s="82">
        <v>1</v>
      </c>
      <c r="K75" s="83">
        <v>236000</v>
      </c>
      <c r="L75" s="83">
        <v>227300</v>
      </c>
      <c r="M75" s="83">
        <v>15956260</v>
      </c>
      <c r="N75" s="83">
        <v>1</v>
      </c>
      <c r="O75" s="84">
        <v>0</v>
      </c>
      <c r="P75" s="84"/>
      <c r="Q75" s="84">
        <v>0</v>
      </c>
      <c r="R75" s="84">
        <v>0</v>
      </c>
      <c r="S75" s="96">
        <f t="shared" si="10"/>
        <v>0</v>
      </c>
      <c r="T75" s="96">
        <f t="shared" si="11"/>
        <v>356913300247230.94</v>
      </c>
      <c r="U75" s="89">
        <f t="shared" si="12"/>
        <v>363023591588000</v>
      </c>
      <c r="V75" s="86">
        <f t="shared" si="9"/>
        <v>1017.1198196775981</v>
      </c>
      <c r="W75" s="97">
        <f t="shared" si="13"/>
        <v>1.1147753886151931E-2</v>
      </c>
      <c r="X75" s="87">
        <f t="shared" si="14"/>
        <v>1.0843373493975903E-2</v>
      </c>
      <c r="Y75" s="87">
        <f t="shared" si="15"/>
        <v>1.896551724137931E-2</v>
      </c>
      <c r="Z75" s="87">
        <f t="shared" si="16"/>
        <v>-3.6864406779661019E-2</v>
      </c>
      <c r="AA75" s="87" t="e">
        <f t="shared" si="17"/>
        <v>#DIV/0!</v>
      </c>
    </row>
    <row r="76" spans="1:27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v>1</v>
      </c>
      <c r="G76" s="91">
        <v>295500</v>
      </c>
      <c r="H76" s="91">
        <v>290000</v>
      </c>
      <c r="I76" s="92">
        <v>125108377</v>
      </c>
      <c r="J76" s="91">
        <v>1</v>
      </c>
      <c r="K76" s="91">
        <v>227300</v>
      </c>
      <c r="L76" s="91">
        <v>234100</v>
      </c>
      <c r="M76" s="91">
        <v>15956260</v>
      </c>
      <c r="N76" s="91">
        <v>1</v>
      </c>
      <c r="O76" s="91">
        <v>0</v>
      </c>
      <c r="P76" s="91"/>
      <c r="Q76" s="91">
        <v>0</v>
      </c>
      <c r="R76" s="91">
        <v>0</v>
      </c>
      <c r="S76" s="93">
        <f t="shared" si="10"/>
        <v>1</v>
      </c>
      <c r="T76" s="93">
        <f t="shared" si="11"/>
        <v>357622751678163.37</v>
      </c>
      <c r="U76" s="92">
        <f t="shared" si="12"/>
        <v>360854638302000</v>
      </c>
      <c r="V76" s="94">
        <f t="shared" si="9"/>
        <v>1009.0371393002007</v>
      </c>
      <c r="W76" s="95">
        <f t="shared" si="13"/>
        <v>-7.9466354120986786E-3</v>
      </c>
      <c r="X76" s="91">
        <f t="shared" si="14"/>
        <v>-7.1513706793802142E-3</v>
      </c>
      <c r="Y76" s="91">
        <f t="shared" si="15"/>
        <v>-1.8612521150592216E-2</v>
      </c>
      <c r="Z76" s="91">
        <f t="shared" si="16"/>
        <v>2.9916410030796304E-2</v>
      </c>
      <c r="AA76" s="91" t="e">
        <f t="shared" si="17"/>
        <v>#DIV/0!</v>
      </c>
    </row>
    <row r="77" spans="1:27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v>1</v>
      </c>
      <c r="G77" s="84">
        <v>290000</v>
      </c>
      <c r="H77" s="84">
        <v>284500</v>
      </c>
      <c r="I77" s="88">
        <v>125108377</v>
      </c>
      <c r="J77" s="82">
        <v>1</v>
      </c>
      <c r="K77" s="83">
        <v>234100</v>
      </c>
      <c r="L77" s="83">
        <v>233500</v>
      </c>
      <c r="M77" s="83">
        <v>15956260</v>
      </c>
      <c r="N77" s="83">
        <v>1</v>
      </c>
      <c r="O77" s="84">
        <v>0</v>
      </c>
      <c r="P77" s="84"/>
      <c r="Q77" s="84">
        <v>0</v>
      </c>
      <c r="R77" s="84">
        <v>0</v>
      </c>
      <c r="S77" s="96">
        <f t="shared" si="10"/>
        <v>0</v>
      </c>
      <c r="T77" s="96">
        <f t="shared" si="11"/>
        <v>357622751678163.37</v>
      </c>
      <c r="U77" s="89">
        <f t="shared" si="12"/>
        <v>369015636558500</v>
      </c>
      <c r="V77" s="86">
        <f t="shared" si="9"/>
        <v>1031.8572709003411</v>
      </c>
      <c r="W77" s="97">
        <f t="shared" si="13"/>
        <v>2.2615749917755116E-2</v>
      </c>
      <c r="X77" s="87">
        <f t="shared" si="14"/>
        <v>2.7611044417767107E-2</v>
      </c>
      <c r="Y77" s="87">
        <f t="shared" si="15"/>
        <v>-1.896551724137931E-2</v>
      </c>
      <c r="Z77" s="87">
        <f t="shared" si="16"/>
        <v>-2.5630072618539087E-3</v>
      </c>
      <c r="AA77" s="87" t="e">
        <f t="shared" si="17"/>
        <v>#DIV/0!</v>
      </c>
    </row>
    <row r="78" spans="1:27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v>1</v>
      </c>
      <c r="G78" s="84">
        <v>284500</v>
      </c>
      <c r="H78" s="84">
        <v>266500</v>
      </c>
      <c r="I78" s="88">
        <v>125108377</v>
      </c>
      <c r="J78" s="82">
        <v>1</v>
      </c>
      <c r="K78" s="83">
        <v>233500</v>
      </c>
      <c r="L78" s="83">
        <v>223200</v>
      </c>
      <c r="M78" s="83">
        <v>15956260</v>
      </c>
      <c r="N78" s="83">
        <v>1</v>
      </c>
      <c r="O78" s="84">
        <v>0</v>
      </c>
      <c r="P78" s="84"/>
      <c r="Q78" s="84">
        <v>0</v>
      </c>
      <c r="R78" s="84">
        <v>0</v>
      </c>
      <c r="S78" s="96">
        <f t="shared" si="10"/>
        <v>0</v>
      </c>
      <c r="T78" s="96">
        <f t="shared" si="11"/>
        <v>357622751678163.37</v>
      </c>
      <c r="U78" s="89">
        <f t="shared" si="12"/>
        <v>375714777368500</v>
      </c>
      <c r="V78" s="86">
        <f t="shared" si="9"/>
        <v>1050.589694322967</v>
      </c>
      <c r="W78" s="97">
        <f t="shared" si="13"/>
        <v>1.8154083855300165E-2</v>
      </c>
      <c r="X78" s="87">
        <f t="shared" si="14"/>
        <v>2.764797507788162E-2</v>
      </c>
      <c r="Y78" s="87">
        <f t="shared" si="15"/>
        <v>-6.32688927943761E-2</v>
      </c>
      <c r="Z78" s="87">
        <f t="shared" si="16"/>
        <v>-4.411134903640257E-2</v>
      </c>
      <c r="AA78" s="87" t="e">
        <f t="shared" si="17"/>
        <v>#DIV/0!</v>
      </c>
    </row>
    <row r="79" spans="1:27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v>1</v>
      </c>
      <c r="G79" s="84">
        <v>266500</v>
      </c>
      <c r="H79" s="84">
        <v>269000</v>
      </c>
      <c r="I79" s="88">
        <v>125108377</v>
      </c>
      <c r="J79" s="82">
        <v>1</v>
      </c>
      <c r="K79" s="83">
        <v>223200</v>
      </c>
      <c r="L79" s="83">
        <v>224200</v>
      </c>
      <c r="M79" s="83">
        <v>15956260</v>
      </c>
      <c r="N79" s="83">
        <v>1</v>
      </c>
      <c r="O79" s="84">
        <v>0</v>
      </c>
      <c r="P79" s="84"/>
      <c r="Q79" s="84">
        <v>0</v>
      </c>
      <c r="R79" s="84">
        <v>0</v>
      </c>
      <c r="S79" s="96">
        <f t="shared" si="10"/>
        <v>0</v>
      </c>
      <c r="T79" s="96">
        <f t="shared" si="11"/>
        <v>357622751678163.37</v>
      </c>
      <c r="U79" s="89">
        <f t="shared" si="12"/>
        <v>368597087919000</v>
      </c>
      <c r="V79" s="86">
        <f t="shared" si="9"/>
        <v>1030.6869073327659</v>
      </c>
      <c r="W79" s="97">
        <f t="shared" si="13"/>
        <v>-1.8944395797663972E-2</v>
      </c>
      <c r="X79" s="87">
        <f t="shared" si="14"/>
        <v>-2.197802197802198E-2</v>
      </c>
      <c r="Y79" s="87">
        <f t="shared" si="15"/>
        <v>9.3808630393996256E-3</v>
      </c>
      <c r="Z79" s="87">
        <f t="shared" si="16"/>
        <v>4.4802867383512543E-3</v>
      </c>
      <c r="AA79" s="87" t="e">
        <f t="shared" si="17"/>
        <v>#DIV/0!</v>
      </c>
    </row>
    <row r="80" spans="1:27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v>1</v>
      </c>
      <c r="G80" s="84">
        <v>269000</v>
      </c>
      <c r="H80" s="84">
        <v>250500</v>
      </c>
      <c r="I80" s="88">
        <v>125108377</v>
      </c>
      <c r="J80" s="82">
        <v>1</v>
      </c>
      <c r="K80" s="83">
        <v>224200</v>
      </c>
      <c r="L80" s="83">
        <v>214000</v>
      </c>
      <c r="M80" s="83">
        <v>15956260</v>
      </c>
      <c r="N80" s="83">
        <v>1</v>
      </c>
      <c r="O80" s="84">
        <v>0</v>
      </c>
      <c r="P80" s="84"/>
      <c r="Q80" s="84">
        <v>0</v>
      </c>
      <c r="R80" s="84">
        <v>0</v>
      </c>
      <c r="S80" s="96">
        <f t="shared" si="10"/>
        <v>0</v>
      </c>
      <c r="T80" s="96">
        <f t="shared" si="11"/>
        <v>357622751678163.37</v>
      </c>
      <c r="U80" s="89">
        <f t="shared" si="12"/>
        <v>367917240008500</v>
      </c>
      <c r="V80" s="86">
        <f t="shared" si="9"/>
        <v>1028.7858875925237</v>
      </c>
      <c r="W80" s="97">
        <f t="shared" si="13"/>
        <v>-1.8444201888250344E-3</v>
      </c>
      <c r="X80" s="87">
        <f t="shared" si="14"/>
        <v>5.424254165052305E-3</v>
      </c>
      <c r="Y80" s="87">
        <f t="shared" si="15"/>
        <v>-6.8773234200743494E-2</v>
      </c>
      <c r="Z80" s="87">
        <f t="shared" si="16"/>
        <v>-4.5495093666369314E-2</v>
      </c>
      <c r="AA80" s="87" t="e">
        <f t="shared" si="17"/>
        <v>#DIV/0!</v>
      </c>
    </row>
    <row r="81" spans="1:27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v>1</v>
      </c>
      <c r="G81" s="84">
        <v>250500</v>
      </c>
      <c r="H81" s="84">
        <v>248500</v>
      </c>
      <c r="I81" s="88">
        <v>125108377</v>
      </c>
      <c r="J81" s="82">
        <v>1</v>
      </c>
      <c r="K81" s="83">
        <v>214000</v>
      </c>
      <c r="L81" s="83">
        <v>208900</v>
      </c>
      <c r="M81" s="83">
        <v>15956260</v>
      </c>
      <c r="N81" s="83">
        <v>1</v>
      </c>
      <c r="O81" s="84">
        <v>0</v>
      </c>
      <c r="P81" s="84"/>
      <c r="Q81" s="84">
        <v>0</v>
      </c>
      <c r="R81" s="84">
        <v>0</v>
      </c>
      <c r="S81" s="96">
        <f t="shared" si="10"/>
        <v>0</v>
      </c>
      <c r="T81" s="96">
        <f t="shared" si="11"/>
        <v>357622751678163.37</v>
      </c>
      <c r="U81" s="89">
        <f t="shared" si="12"/>
        <v>358341818760500</v>
      </c>
      <c r="V81" s="86">
        <f t="shared" si="9"/>
        <v>1002.0106860622328</v>
      </c>
      <c r="W81" s="97">
        <f t="shared" si="13"/>
        <v>-2.6026019459644757E-2</v>
      </c>
      <c r="X81" s="87">
        <f t="shared" si="14"/>
        <v>-2.7745664739884393E-2</v>
      </c>
      <c r="Y81" s="87">
        <f t="shared" si="15"/>
        <v>-7.9840319361277438E-3</v>
      </c>
      <c r="Z81" s="87">
        <f t="shared" si="16"/>
        <v>-2.3831775700934581E-2</v>
      </c>
      <c r="AA81" s="87" t="e">
        <f t="shared" si="17"/>
        <v>#DIV/0!</v>
      </c>
    </row>
    <row r="82" spans="1:27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v>1</v>
      </c>
      <c r="G82" s="84">
        <v>248500</v>
      </c>
      <c r="H82" s="84">
        <v>251000</v>
      </c>
      <c r="I82" s="88">
        <v>125108377</v>
      </c>
      <c r="J82" s="82">
        <v>1</v>
      </c>
      <c r="K82" s="83">
        <v>208900</v>
      </c>
      <c r="L82" s="83">
        <v>215000</v>
      </c>
      <c r="M82" s="83">
        <v>15956260</v>
      </c>
      <c r="N82" s="83">
        <v>1</v>
      </c>
      <c r="O82" s="84">
        <v>0</v>
      </c>
      <c r="P82" s="84"/>
      <c r="Q82" s="84">
        <v>0</v>
      </c>
      <c r="R82" s="84">
        <v>0</v>
      </c>
      <c r="S82" s="96">
        <f t="shared" si="10"/>
        <v>0</v>
      </c>
      <c r="T82" s="96">
        <f t="shared" si="11"/>
        <v>357622751678163.37</v>
      </c>
      <c r="U82" s="89">
        <f t="shared" si="12"/>
        <v>358366763407000</v>
      </c>
      <c r="V82" s="86">
        <f t="shared" si="9"/>
        <v>1002.0804373473034</v>
      </c>
      <c r="W82" s="97">
        <f t="shared" si="13"/>
        <v>6.9611318562530638E-5</v>
      </c>
      <c r="X82" s="87">
        <f t="shared" si="14"/>
        <v>-1.1890606420927466E-3</v>
      </c>
      <c r="Y82" s="87">
        <f t="shared" si="15"/>
        <v>1.0060362173038229E-2</v>
      </c>
      <c r="Z82" s="87">
        <f t="shared" si="16"/>
        <v>2.9200574437529919E-2</v>
      </c>
      <c r="AA82" s="87" t="e">
        <f t="shared" si="17"/>
        <v>#DIV/0!</v>
      </c>
    </row>
    <row r="83" spans="1:27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v>1</v>
      </c>
      <c r="G83" s="84">
        <v>251000</v>
      </c>
      <c r="H83" s="84">
        <v>257000</v>
      </c>
      <c r="I83" s="88">
        <v>125108377</v>
      </c>
      <c r="J83" s="82">
        <v>1</v>
      </c>
      <c r="K83" s="83">
        <v>215000</v>
      </c>
      <c r="L83" s="83">
        <v>218700</v>
      </c>
      <c r="M83" s="83">
        <v>15956260</v>
      </c>
      <c r="N83" s="83">
        <v>1</v>
      </c>
      <c r="O83" s="84">
        <v>0</v>
      </c>
      <c r="P83" s="84"/>
      <c r="Q83" s="84">
        <v>0</v>
      </c>
      <c r="R83" s="84">
        <v>0</v>
      </c>
      <c r="S83" s="96">
        <f t="shared" si="10"/>
        <v>0</v>
      </c>
      <c r="T83" s="96">
        <f t="shared" si="11"/>
        <v>357622751678163.37</v>
      </c>
      <c r="U83" s="89">
        <f t="shared" si="12"/>
        <v>370346076809000</v>
      </c>
      <c r="V83" s="86">
        <f t="shared" si="9"/>
        <v>1035.5775047060954</v>
      </c>
      <c r="W83" s="97">
        <f t="shared" si="13"/>
        <v>3.3427523490494555E-2</v>
      </c>
      <c r="X83" s="87">
        <f t="shared" si="14"/>
        <v>3.4523809523809526E-2</v>
      </c>
      <c r="Y83" s="87">
        <f t="shared" si="15"/>
        <v>2.3904382470119521E-2</v>
      </c>
      <c r="Z83" s="87">
        <f t="shared" si="16"/>
        <v>1.7209302325581394E-2</v>
      </c>
      <c r="AA83" s="87" t="e">
        <f t="shared" si="17"/>
        <v>#DIV/0!</v>
      </c>
    </row>
    <row r="84" spans="1:27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v>1</v>
      </c>
      <c r="G84" s="84">
        <v>257000</v>
      </c>
      <c r="H84" s="84">
        <v>276500</v>
      </c>
      <c r="I84" s="88">
        <v>125108377</v>
      </c>
      <c r="J84" s="82">
        <v>1</v>
      </c>
      <c r="K84" s="83">
        <v>218700</v>
      </c>
      <c r="L84" s="83">
        <v>223000</v>
      </c>
      <c r="M84" s="83">
        <v>15956260</v>
      </c>
      <c r="N84" s="83">
        <v>1</v>
      </c>
      <c r="O84" s="84">
        <v>0</v>
      </c>
      <c r="P84" s="84"/>
      <c r="Q84" s="84">
        <v>0</v>
      </c>
      <c r="R84" s="84">
        <v>0</v>
      </c>
      <c r="S84" s="96">
        <f t="shared" si="10"/>
        <v>0</v>
      </c>
      <c r="T84" s="96">
        <f t="shared" si="11"/>
        <v>357622751678163.37</v>
      </c>
      <c r="U84" s="89">
        <f t="shared" si="12"/>
        <v>378374921320500</v>
      </c>
      <c r="V84" s="86">
        <f t="shared" si="9"/>
        <v>1058.0281023647294</v>
      </c>
      <c r="W84" s="97">
        <f t="shared" si="13"/>
        <v>2.1679302183186831E-2</v>
      </c>
      <c r="X84" s="87">
        <f t="shared" si="14"/>
        <v>1.6494054468738015E-2</v>
      </c>
      <c r="Y84" s="87">
        <f t="shared" si="15"/>
        <v>7.5875486381322951E-2</v>
      </c>
      <c r="Z84" s="87">
        <f t="shared" si="16"/>
        <v>1.9661636945587563E-2</v>
      </c>
      <c r="AA84" s="87" t="e">
        <f t="shared" si="17"/>
        <v>#DIV/0!</v>
      </c>
    </row>
    <row r="85" spans="1:27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v>1</v>
      </c>
      <c r="G85" s="84">
        <v>276500</v>
      </c>
      <c r="H85" s="84">
        <v>271000</v>
      </c>
      <c r="I85" s="88">
        <v>125108377</v>
      </c>
      <c r="J85" s="82">
        <v>1</v>
      </c>
      <c r="K85" s="83">
        <v>223000</v>
      </c>
      <c r="L85" s="83">
        <v>216500</v>
      </c>
      <c r="M85" s="83">
        <v>15956260</v>
      </c>
      <c r="N85" s="83">
        <v>1</v>
      </c>
      <c r="O85" s="84">
        <v>0</v>
      </c>
      <c r="P85" s="84"/>
      <c r="Q85" s="84">
        <v>0</v>
      </c>
      <c r="R85" s="84">
        <v>0</v>
      </c>
      <c r="S85" s="96">
        <f t="shared" si="10"/>
        <v>0</v>
      </c>
      <c r="T85" s="96">
        <f t="shared" si="11"/>
        <v>357622751678163.37</v>
      </c>
      <c r="U85" s="89">
        <f t="shared" si="12"/>
        <v>377583109557000</v>
      </c>
      <c r="V85" s="86">
        <f t="shared" si="9"/>
        <v>1055.8140045206062</v>
      </c>
      <c r="W85" s="97">
        <f t="shared" si="13"/>
        <v>-2.092664494614681E-3</v>
      </c>
      <c r="X85" s="87">
        <f t="shared" si="14"/>
        <v>0</v>
      </c>
      <c r="Y85" s="87">
        <f t="shared" si="15"/>
        <v>-1.9891500904159132E-2</v>
      </c>
      <c r="Z85" s="87">
        <f t="shared" si="16"/>
        <v>-2.914798206278027E-2</v>
      </c>
      <c r="AA85" s="87" t="e">
        <f t="shared" si="17"/>
        <v>#DIV/0!</v>
      </c>
    </row>
    <row r="86" spans="1:27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v>1</v>
      </c>
      <c r="G86" s="84">
        <v>271000</v>
      </c>
      <c r="H86" s="84">
        <v>259000</v>
      </c>
      <c r="I86" s="88">
        <v>125108377</v>
      </c>
      <c r="J86" s="82">
        <v>1</v>
      </c>
      <c r="K86" s="83">
        <v>216500</v>
      </c>
      <c r="L86" s="83">
        <v>214700</v>
      </c>
      <c r="M86" s="83">
        <v>15956260</v>
      </c>
      <c r="N86" s="83">
        <v>1</v>
      </c>
      <c r="O86" s="84">
        <v>0</v>
      </c>
      <c r="P86" s="84"/>
      <c r="Q86" s="84">
        <v>0</v>
      </c>
      <c r="R86" s="84">
        <v>0</v>
      </c>
      <c r="S86" s="96">
        <f t="shared" si="10"/>
        <v>0</v>
      </c>
      <c r="T86" s="96">
        <f t="shared" si="11"/>
        <v>357622751678163.37</v>
      </c>
      <c r="U86" s="89">
        <f t="shared" si="12"/>
        <v>376053087765000</v>
      </c>
      <c r="V86" s="86">
        <f t="shared" si="9"/>
        <v>1051.535692291252</v>
      </c>
      <c r="W86" s="97">
        <f t="shared" si="13"/>
        <v>-4.0521457482436173E-3</v>
      </c>
      <c r="X86" s="87">
        <f t="shared" si="14"/>
        <v>0</v>
      </c>
      <c r="Y86" s="87">
        <f t="shared" si="15"/>
        <v>-4.4280442804428041E-2</v>
      </c>
      <c r="Z86" s="87">
        <f t="shared" si="16"/>
        <v>-8.3140877598152432E-3</v>
      </c>
      <c r="AA86" s="87" t="e">
        <f t="shared" si="17"/>
        <v>#DIV/0!</v>
      </c>
    </row>
    <row r="87" spans="1:27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v>1</v>
      </c>
      <c r="G87" s="84">
        <v>259000</v>
      </c>
      <c r="H87" s="84">
        <v>262000</v>
      </c>
      <c r="I87" s="88">
        <v>125108377</v>
      </c>
      <c r="J87" s="82">
        <v>1</v>
      </c>
      <c r="K87" s="83">
        <v>214700</v>
      </c>
      <c r="L87" s="83">
        <v>207700</v>
      </c>
      <c r="M87" s="83">
        <v>15956260</v>
      </c>
      <c r="N87" s="83">
        <v>1</v>
      </c>
      <c r="O87" s="84">
        <v>0</v>
      </c>
      <c r="P87" s="84"/>
      <c r="Q87" s="84">
        <v>0</v>
      </c>
      <c r="R87" s="84">
        <v>0</v>
      </c>
      <c r="S87" s="96">
        <f t="shared" si="10"/>
        <v>0</v>
      </c>
      <c r="T87" s="96">
        <f t="shared" si="11"/>
        <v>357622751678163.37</v>
      </c>
      <c r="U87" s="89">
        <f t="shared" si="12"/>
        <v>376316719076000</v>
      </c>
      <c r="V87" s="86">
        <f t="shared" si="9"/>
        <v>1052.2728694136888</v>
      </c>
      <c r="W87" s="97">
        <f t="shared" si="13"/>
        <v>7.0104812213321566E-4</v>
      </c>
      <c r="X87" s="87">
        <f t="shared" si="14"/>
        <v>0</v>
      </c>
      <c r="Y87" s="87">
        <f t="shared" si="15"/>
        <v>1.1583011583011582E-2</v>
      </c>
      <c r="Z87" s="87">
        <f t="shared" si="16"/>
        <v>-3.2603632976245925E-2</v>
      </c>
      <c r="AA87" s="87" t="e">
        <f t="shared" si="17"/>
        <v>#DIV/0!</v>
      </c>
    </row>
    <row r="88" spans="1:27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v>1</v>
      </c>
      <c r="G88" s="84">
        <v>262000</v>
      </c>
      <c r="H88" s="84">
        <v>250000</v>
      </c>
      <c r="I88" s="88">
        <v>125108377</v>
      </c>
      <c r="J88" s="82">
        <v>1</v>
      </c>
      <c r="K88" s="83">
        <v>207700</v>
      </c>
      <c r="L88" s="83">
        <v>200200</v>
      </c>
      <c r="M88" s="83">
        <v>15956260</v>
      </c>
      <c r="N88" s="83">
        <v>1</v>
      </c>
      <c r="O88" s="84">
        <v>0</v>
      </c>
      <c r="P88" s="84"/>
      <c r="Q88" s="84">
        <v>0</v>
      </c>
      <c r="R88" s="84">
        <v>0</v>
      </c>
      <c r="S88" s="96">
        <f t="shared" si="10"/>
        <v>0</v>
      </c>
      <c r="T88" s="96">
        <f t="shared" si="11"/>
        <v>357622751678163.37</v>
      </c>
      <c r="U88" s="89">
        <f t="shared" si="12"/>
        <v>367634489432000</v>
      </c>
      <c r="V88" s="86">
        <f t="shared" si="9"/>
        <v>1027.9952483639702</v>
      </c>
      <c r="W88" s="97">
        <f t="shared" si="13"/>
        <v>-2.3071602200716017E-2</v>
      </c>
      <c r="X88" s="87">
        <f t="shared" si="14"/>
        <v>-2.0754716981132074E-2</v>
      </c>
      <c r="Y88" s="87">
        <f t="shared" si="15"/>
        <v>-4.5801526717557252E-2</v>
      </c>
      <c r="Z88" s="87">
        <f t="shared" si="16"/>
        <v>-3.6109773712084736E-2</v>
      </c>
      <c r="AA88" s="87" t="e">
        <f t="shared" si="17"/>
        <v>#DIV/0!</v>
      </c>
    </row>
    <row r="89" spans="1:27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v>1</v>
      </c>
      <c r="G89" s="84">
        <v>250000</v>
      </c>
      <c r="H89" s="84">
        <v>236000</v>
      </c>
      <c r="I89" s="88">
        <v>125108377</v>
      </c>
      <c r="J89" s="82">
        <v>1</v>
      </c>
      <c r="K89" s="83">
        <v>200200</v>
      </c>
      <c r="L89" s="83">
        <v>194500</v>
      </c>
      <c r="M89" s="83">
        <v>15956260</v>
      </c>
      <c r="N89" s="83">
        <v>1</v>
      </c>
      <c r="O89" s="84">
        <v>0</v>
      </c>
      <c r="P89" s="84"/>
      <c r="Q89" s="84">
        <v>0</v>
      </c>
      <c r="R89" s="84">
        <v>0</v>
      </c>
      <c r="S89" s="96">
        <f t="shared" si="10"/>
        <v>0</v>
      </c>
      <c r="T89" s="96">
        <f t="shared" si="11"/>
        <v>357622751678163.37</v>
      </c>
      <c r="U89" s="89">
        <f t="shared" si="12"/>
        <v>370285548762000</v>
      </c>
      <c r="V89" s="86">
        <f t="shared" si="9"/>
        <v>1035.4082535980044</v>
      </c>
      <c r="W89" s="97">
        <f t="shared" si="13"/>
        <v>7.2111279170131038E-3</v>
      </c>
      <c r="X89" s="87">
        <f t="shared" si="14"/>
        <v>1.348747591522158E-2</v>
      </c>
      <c r="Y89" s="87">
        <f t="shared" si="15"/>
        <v>-5.6000000000000001E-2</v>
      </c>
      <c r="Z89" s="87">
        <f t="shared" si="16"/>
        <v>-2.8471528471528472E-2</v>
      </c>
      <c r="AA89" s="87" t="e">
        <f t="shared" si="17"/>
        <v>#DIV/0!</v>
      </c>
    </row>
    <row r="90" spans="1:27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v>1</v>
      </c>
      <c r="G90" s="84">
        <v>236000</v>
      </c>
      <c r="H90" s="84">
        <v>259000</v>
      </c>
      <c r="I90" s="88">
        <v>125108377</v>
      </c>
      <c r="J90" s="82">
        <v>1</v>
      </c>
      <c r="K90" s="83">
        <v>194500</v>
      </c>
      <c r="L90" s="83">
        <v>201900</v>
      </c>
      <c r="M90" s="83">
        <v>15956260</v>
      </c>
      <c r="N90" s="83">
        <v>1</v>
      </c>
      <c r="O90" s="84">
        <v>0</v>
      </c>
      <c r="P90" s="84"/>
      <c r="Q90" s="84">
        <v>0</v>
      </c>
      <c r="R90" s="84">
        <v>0</v>
      </c>
      <c r="S90" s="96">
        <f t="shared" si="10"/>
        <v>0</v>
      </c>
      <c r="T90" s="96">
        <f t="shared" si="11"/>
        <v>357622751678163.37</v>
      </c>
      <c r="U90" s="89">
        <f t="shared" si="12"/>
        <v>362368265767000</v>
      </c>
      <c r="V90" s="86">
        <f t="shared" si="9"/>
        <v>1013.2696090127602</v>
      </c>
      <c r="W90" s="97">
        <f t="shared" si="13"/>
        <v>-2.1381560856129276E-2</v>
      </c>
      <c r="X90" s="87">
        <f t="shared" si="14"/>
        <v>-3.2319391634980987E-2</v>
      </c>
      <c r="Y90" s="87">
        <f t="shared" si="15"/>
        <v>9.7457627118644072E-2</v>
      </c>
      <c r="Z90" s="87">
        <f t="shared" si="16"/>
        <v>3.8046272493573265E-2</v>
      </c>
      <c r="AA90" s="87" t="e">
        <f t="shared" si="17"/>
        <v>#DIV/0!</v>
      </c>
    </row>
    <row r="91" spans="1:27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v>1</v>
      </c>
      <c r="G91" s="84">
        <v>259000</v>
      </c>
      <c r="H91" s="84">
        <v>259000</v>
      </c>
      <c r="I91" s="88">
        <v>125108377</v>
      </c>
      <c r="J91" s="82">
        <v>1</v>
      </c>
      <c r="K91" s="83">
        <v>201900</v>
      </c>
      <c r="L91" s="83">
        <v>198600</v>
      </c>
      <c r="M91" s="83">
        <v>15956260</v>
      </c>
      <c r="N91" s="83">
        <v>1</v>
      </c>
      <c r="O91" s="84">
        <v>0</v>
      </c>
      <c r="P91" s="84"/>
      <c r="Q91" s="84">
        <v>0</v>
      </c>
      <c r="R91" s="84">
        <v>0</v>
      </c>
      <c r="S91" s="96">
        <f t="shared" si="10"/>
        <v>0</v>
      </c>
      <c r="T91" s="96">
        <f t="shared" si="11"/>
        <v>357622751678163.37</v>
      </c>
      <c r="U91" s="89">
        <f t="shared" si="12"/>
        <v>366809137399000</v>
      </c>
      <c r="V91" s="86">
        <f t="shared" si="9"/>
        <v>1025.6873637869207</v>
      </c>
      <c r="W91" s="97">
        <f t="shared" si="13"/>
        <v>1.2255133938399023E-2</v>
      </c>
      <c r="X91" s="87">
        <f t="shared" si="14"/>
        <v>1.37524557956778E-2</v>
      </c>
      <c r="Y91" s="87">
        <f t="shared" si="15"/>
        <v>0</v>
      </c>
      <c r="Z91" s="87">
        <f t="shared" si="16"/>
        <v>-1.6344725111441308E-2</v>
      </c>
      <c r="AA91" s="87" t="e">
        <f t="shared" si="17"/>
        <v>#DIV/0!</v>
      </c>
    </row>
    <row r="92" spans="1:27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v>1</v>
      </c>
      <c r="G92" s="84">
        <v>259000</v>
      </c>
      <c r="H92" s="84">
        <v>260000</v>
      </c>
      <c r="I92" s="88">
        <v>125108377</v>
      </c>
      <c r="J92" s="82">
        <v>1</v>
      </c>
      <c r="K92" s="83">
        <v>198600</v>
      </c>
      <c r="L92" s="83">
        <v>198700</v>
      </c>
      <c r="M92" s="83">
        <v>15956260</v>
      </c>
      <c r="N92" s="83">
        <v>1</v>
      </c>
      <c r="O92" s="84">
        <v>0</v>
      </c>
      <c r="P92" s="84"/>
      <c r="Q92" s="84">
        <v>0</v>
      </c>
      <c r="R92" s="84">
        <v>0</v>
      </c>
      <c r="S92" s="96">
        <f t="shared" si="10"/>
        <v>0</v>
      </c>
      <c r="T92" s="96">
        <f t="shared" si="11"/>
        <v>357622751678163.37</v>
      </c>
      <c r="U92" s="89">
        <f t="shared" si="12"/>
        <v>365010043992000</v>
      </c>
      <c r="V92" s="86">
        <f t="shared" si="9"/>
        <v>1020.6566620249168</v>
      </c>
      <c r="W92" s="97">
        <f t="shared" si="13"/>
        <v>-4.9047126245468625E-3</v>
      </c>
      <c r="X92" s="87">
        <f t="shared" si="14"/>
        <v>-5.8139534883720929E-3</v>
      </c>
      <c r="Y92" s="87">
        <f t="shared" si="15"/>
        <v>3.8610038610038611E-3</v>
      </c>
      <c r="Z92" s="87">
        <f t="shared" si="16"/>
        <v>5.0352467270896274E-4</v>
      </c>
      <c r="AA92" s="87" t="e">
        <f t="shared" si="17"/>
        <v>#DIV/0!</v>
      </c>
    </row>
    <row r="93" spans="1:27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v>1</v>
      </c>
      <c r="G93" s="84">
        <v>260000</v>
      </c>
      <c r="H93" s="84">
        <v>255000</v>
      </c>
      <c r="I93" s="88">
        <v>125108377</v>
      </c>
      <c r="J93" s="82">
        <v>1</v>
      </c>
      <c r="K93" s="83">
        <v>198700</v>
      </c>
      <c r="L93" s="83">
        <v>187700</v>
      </c>
      <c r="M93" s="83">
        <v>15956260</v>
      </c>
      <c r="N93" s="83">
        <v>1</v>
      </c>
      <c r="O93" s="84">
        <v>0</v>
      </c>
      <c r="P93" s="84"/>
      <c r="Q93" s="84">
        <v>0</v>
      </c>
      <c r="R93" s="84">
        <v>0</v>
      </c>
      <c r="S93" s="96">
        <f t="shared" si="10"/>
        <v>0</v>
      </c>
      <c r="T93" s="96">
        <f t="shared" si="11"/>
        <v>357622751678163.37</v>
      </c>
      <c r="U93" s="89">
        <f t="shared" si="12"/>
        <v>356505793607000</v>
      </c>
      <c r="V93" s="86">
        <f t="shared" si="9"/>
        <v>996.87671417458205</v>
      </c>
      <c r="W93" s="97">
        <f t="shared" si="13"/>
        <v>-2.3298674995327923E-2</v>
      </c>
      <c r="X93" s="87">
        <f t="shared" si="14"/>
        <v>-2.3391812865497075E-2</v>
      </c>
      <c r="Y93" s="87">
        <f t="shared" si="15"/>
        <v>-1.9230769230769232E-2</v>
      </c>
      <c r="Z93" s="87">
        <f t="shared" si="16"/>
        <v>-5.5359838953195774E-2</v>
      </c>
      <c r="AA93" s="87" t="e">
        <f t="shared" si="17"/>
        <v>#DIV/0!</v>
      </c>
    </row>
    <row r="94" spans="1:27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v>1</v>
      </c>
      <c r="G94" s="91">
        <v>255000</v>
      </c>
      <c r="H94" s="91">
        <v>268000</v>
      </c>
      <c r="I94" s="92">
        <v>125395903</v>
      </c>
      <c r="J94" s="91">
        <v>1</v>
      </c>
      <c r="K94" s="91">
        <v>187700</v>
      </c>
      <c r="L94" s="91">
        <v>196900</v>
      </c>
      <c r="M94" s="91">
        <v>15956260</v>
      </c>
      <c r="N94" s="91">
        <v>1</v>
      </c>
      <c r="O94" s="91">
        <v>0</v>
      </c>
      <c r="P94" s="91"/>
      <c r="Q94" s="91">
        <v>0</v>
      </c>
      <c r="R94" s="91">
        <v>0</v>
      </c>
      <c r="S94" s="93">
        <f t="shared" si="10"/>
        <v>1</v>
      </c>
      <c r="T94" s="93">
        <f t="shared" si="11"/>
        <v>357696300522225.5</v>
      </c>
      <c r="U94" s="92">
        <f t="shared" si="12"/>
        <v>352578664838000</v>
      </c>
      <c r="V94" s="94">
        <f t="shared" si="9"/>
        <v>985.69279112824506</v>
      </c>
      <c r="W94" s="95">
        <f t="shared" si="13"/>
        <v>-1.1218963074684033E-2</v>
      </c>
      <c r="X94" s="91">
        <f t="shared" si="14"/>
        <v>-1.7964071856287425E-2</v>
      </c>
      <c r="Y94" s="91">
        <f t="shared" si="15"/>
        <v>5.0980392156862744E-2</v>
      </c>
      <c r="Z94" s="91">
        <f t="shared" si="16"/>
        <v>4.9014384656366546E-2</v>
      </c>
      <c r="AA94" s="91" t="e">
        <f t="shared" si="17"/>
        <v>#DIV/0!</v>
      </c>
    </row>
    <row r="95" spans="1:27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v>1</v>
      </c>
      <c r="G95" s="84">
        <v>268000</v>
      </c>
      <c r="H95" s="84">
        <v>268500</v>
      </c>
      <c r="I95" s="88">
        <v>125395903</v>
      </c>
      <c r="J95" s="82">
        <v>1</v>
      </c>
      <c r="K95" s="83">
        <v>196900</v>
      </c>
      <c r="L95" s="83">
        <v>205500</v>
      </c>
      <c r="M95" s="83">
        <v>15956260</v>
      </c>
      <c r="N95" s="83">
        <v>1</v>
      </c>
      <c r="O95" s="84">
        <v>0</v>
      </c>
      <c r="P95" s="84"/>
      <c r="Q95" s="84">
        <v>0</v>
      </c>
      <c r="R95" s="84">
        <v>0</v>
      </c>
      <c r="S95" s="96">
        <f t="shared" si="10"/>
        <v>0</v>
      </c>
      <c r="T95" s="96">
        <f t="shared" si="11"/>
        <v>357696300522225.5</v>
      </c>
      <c r="U95" s="89">
        <f t="shared" si="12"/>
        <v>356951147680500</v>
      </c>
      <c r="V95" s="86">
        <f t="shared" si="9"/>
        <v>997.91680025586629</v>
      </c>
      <c r="W95" s="97">
        <f t="shared" si="13"/>
        <v>1.2401439107238846E-2</v>
      </c>
      <c r="X95" s="87">
        <f t="shared" si="14"/>
        <v>1.3211382113821139E-2</v>
      </c>
      <c r="Y95" s="87">
        <f t="shared" si="15"/>
        <v>1.8656716417910447E-3</v>
      </c>
      <c r="Z95" s="87">
        <f t="shared" si="16"/>
        <v>4.3676993397663788E-2</v>
      </c>
      <c r="AA95" s="87" t="e">
        <f t="shared" si="17"/>
        <v>#DIV/0!</v>
      </c>
    </row>
    <row r="96" spans="1:27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v>1</v>
      </c>
      <c r="G96" s="84">
        <v>268500</v>
      </c>
      <c r="H96" s="84">
        <v>267500</v>
      </c>
      <c r="I96" s="88">
        <v>125395903</v>
      </c>
      <c r="J96" s="82">
        <v>1</v>
      </c>
      <c r="K96" s="83">
        <v>205500</v>
      </c>
      <c r="L96" s="83">
        <v>213000</v>
      </c>
      <c r="M96" s="83">
        <v>15956260</v>
      </c>
      <c r="N96" s="83">
        <v>1</v>
      </c>
      <c r="O96" s="84">
        <v>0</v>
      </c>
      <c r="P96" s="84"/>
      <c r="Q96" s="84">
        <v>0</v>
      </c>
      <c r="R96" s="84">
        <v>0</v>
      </c>
      <c r="S96" s="96">
        <f t="shared" si="10"/>
        <v>0</v>
      </c>
      <c r="T96" s="96">
        <f t="shared" si="11"/>
        <v>357696300522225.5</v>
      </c>
      <c r="U96" s="89">
        <f t="shared" si="12"/>
        <v>354056727612500</v>
      </c>
      <c r="V96" s="86">
        <f t="shared" si="9"/>
        <v>989.82496351119141</v>
      </c>
      <c r="W96" s="97">
        <f t="shared" si="13"/>
        <v>-8.1087288465332263E-3</v>
      </c>
      <c r="X96" s="87">
        <f t="shared" si="14"/>
        <v>-9.0270812437311942E-3</v>
      </c>
      <c r="Y96" s="87">
        <f t="shared" si="15"/>
        <v>-3.7243947858472998E-3</v>
      </c>
      <c r="Z96" s="87">
        <f t="shared" si="16"/>
        <v>3.6496350364963501E-2</v>
      </c>
      <c r="AA96" s="87" t="e">
        <f t="shared" si="17"/>
        <v>#DIV/0!</v>
      </c>
    </row>
    <row r="97" spans="1:27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v>1</v>
      </c>
      <c r="G97" s="84">
        <v>267500</v>
      </c>
      <c r="H97" s="84">
        <v>270000</v>
      </c>
      <c r="I97" s="88">
        <v>125395903</v>
      </c>
      <c r="J97" s="82">
        <v>1</v>
      </c>
      <c r="K97" s="83">
        <v>213000</v>
      </c>
      <c r="L97" s="83">
        <v>220100</v>
      </c>
      <c r="M97" s="83">
        <v>15956260</v>
      </c>
      <c r="N97" s="83">
        <v>1</v>
      </c>
      <c r="O97" s="84">
        <v>0</v>
      </c>
      <c r="P97" s="84"/>
      <c r="Q97" s="84">
        <v>0</v>
      </c>
      <c r="R97" s="84">
        <v>0</v>
      </c>
      <c r="S97" s="96">
        <f t="shared" si="10"/>
        <v>0</v>
      </c>
      <c r="T97" s="96">
        <f t="shared" si="11"/>
        <v>357696300522225.5</v>
      </c>
      <c r="U97" s="89">
        <f t="shared" si="12"/>
        <v>355125439286000</v>
      </c>
      <c r="V97" s="86">
        <f t="shared" si="9"/>
        <v>992.81272623599375</v>
      </c>
      <c r="W97" s="97">
        <f t="shared" si="13"/>
        <v>3.0184758264773306E-3</v>
      </c>
      <c r="X97" s="87">
        <f t="shared" si="14"/>
        <v>2.0242914979757085E-3</v>
      </c>
      <c r="Y97" s="87">
        <f t="shared" si="15"/>
        <v>9.3457943925233638E-3</v>
      </c>
      <c r="Z97" s="87">
        <f t="shared" si="16"/>
        <v>3.3333333333333333E-2</v>
      </c>
      <c r="AA97" s="87" t="e">
        <f t="shared" si="17"/>
        <v>#DIV/0!</v>
      </c>
    </row>
    <row r="98" spans="1:27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v>1</v>
      </c>
      <c r="G98" s="84">
        <v>270000</v>
      </c>
      <c r="H98" s="84">
        <v>270000</v>
      </c>
      <c r="I98" s="88">
        <v>125395903</v>
      </c>
      <c r="J98" s="82">
        <v>1</v>
      </c>
      <c r="K98" s="83">
        <v>220100</v>
      </c>
      <c r="L98" s="83">
        <v>224300</v>
      </c>
      <c r="M98" s="83">
        <v>15956260</v>
      </c>
      <c r="N98" s="83">
        <v>1</v>
      </c>
      <c r="O98" s="84">
        <v>0</v>
      </c>
      <c r="P98" s="84"/>
      <c r="Q98" s="84">
        <v>0</v>
      </c>
      <c r="R98" s="84">
        <v>0</v>
      </c>
      <c r="S98" s="96">
        <f t="shared" si="10"/>
        <v>0</v>
      </c>
      <c r="T98" s="96">
        <f t="shared" si="11"/>
        <v>357696300522225.5</v>
      </c>
      <c r="U98" s="89">
        <f t="shared" si="12"/>
        <v>358402117928000</v>
      </c>
      <c r="V98" s="86">
        <f t="shared" si="9"/>
        <v>1001.9732309356962</v>
      </c>
      <c r="W98" s="97">
        <f t="shared" si="13"/>
        <v>9.2268203837718964E-3</v>
      </c>
      <c r="X98" s="87">
        <f t="shared" si="14"/>
        <v>1.0101010101010102E-2</v>
      </c>
      <c r="Y98" s="87">
        <f t="shared" si="15"/>
        <v>0</v>
      </c>
      <c r="Z98" s="87">
        <f t="shared" si="16"/>
        <v>1.9082235347569285E-2</v>
      </c>
      <c r="AA98" s="87" t="e">
        <f t="shared" si="17"/>
        <v>#DIV/0!</v>
      </c>
    </row>
    <row r="99" spans="1:27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v>1</v>
      </c>
      <c r="G99" s="84">
        <v>270000</v>
      </c>
      <c r="H99" s="84">
        <v>257500</v>
      </c>
      <c r="I99" s="88">
        <v>125395903</v>
      </c>
      <c r="J99" s="82">
        <v>1</v>
      </c>
      <c r="K99" s="83">
        <v>224300</v>
      </c>
      <c r="L99" s="83">
        <v>256000</v>
      </c>
      <c r="M99" s="83">
        <v>15956260</v>
      </c>
      <c r="N99" s="83">
        <v>1</v>
      </c>
      <c r="O99" s="84">
        <v>0</v>
      </c>
      <c r="P99" s="84"/>
      <c r="Q99" s="84">
        <v>0</v>
      </c>
      <c r="R99" s="84">
        <v>0</v>
      </c>
      <c r="S99" s="96">
        <f t="shared" si="10"/>
        <v>0</v>
      </c>
      <c r="T99" s="96">
        <f t="shared" si="11"/>
        <v>357696300522225.5</v>
      </c>
      <c r="U99" s="89">
        <f t="shared" si="12"/>
        <v>368895267042500</v>
      </c>
      <c r="V99" s="86">
        <f t="shared" si="9"/>
        <v>1031.3085891688684</v>
      </c>
      <c r="W99" s="97">
        <f t="shared" si="13"/>
        <v>2.9277586793189349E-2</v>
      </c>
      <c r="X99" s="87">
        <f t="shared" si="14"/>
        <v>3.5999999999999997E-2</v>
      </c>
      <c r="Y99" s="87">
        <f t="shared" si="15"/>
        <v>-4.6296296296296294E-2</v>
      </c>
      <c r="Z99" s="87">
        <f t="shared" si="16"/>
        <v>0.1413285777975925</v>
      </c>
      <c r="AA99" s="87" t="e">
        <f t="shared" si="17"/>
        <v>#DIV/0!</v>
      </c>
    </row>
    <row r="100" spans="1:27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v>1</v>
      </c>
      <c r="G100" s="84">
        <v>257500</v>
      </c>
      <c r="H100" s="84">
        <v>264500</v>
      </c>
      <c r="I100" s="88">
        <v>125395903</v>
      </c>
      <c r="J100" s="82">
        <v>1</v>
      </c>
      <c r="K100" s="83">
        <v>256000</v>
      </c>
      <c r="L100" s="83">
        <v>255000</v>
      </c>
      <c r="M100" s="83">
        <v>15956260</v>
      </c>
      <c r="N100" s="83">
        <v>1</v>
      </c>
      <c r="O100" s="84">
        <v>0</v>
      </c>
      <c r="P100" s="84"/>
      <c r="Q100" s="84">
        <v>0</v>
      </c>
      <c r="R100" s="84">
        <v>0</v>
      </c>
      <c r="S100" s="96">
        <f t="shared" si="10"/>
        <v>0</v>
      </c>
      <c r="T100" s="96">
        <f t="shared" si="11"/>
        <v>357696300522225.5</v>
      </c>
      <c r="U100" s="89">
        <f t="shared" si="12"/>
        <v>367189352223500</v>
      </c>
      <c r="V100" s="86">
        <f t="shared" si="9"/>
        <v>1026.5394181807721</v>
      </c>
      <c r="W100" s="97">
        <f t="shared" si="13"/>
        <v>-4.6243879263525725E-3</v>
      </c>
      <c r="X100" s="87">
        <f t="shared" si="14"/>
        <v>-7.7220077220077222E-3</v>
      </c>
      <c r="Y100" s="87">
        <f t="shared" si="15"/>
        <v>2.7184466019417475E-2</v>
      </c>
      <c r="Z100" s="87">
        <f t="shared" si="16"/>
        <v>-3.90625E-3</v>
      </c>
      <c r="AA100" s="87" t="e">
        <f t="shared" si="17"/>
        <v>#DIV/0!</v>
      </c>
    </row>
    <row r="101" spans="1:27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v>1</v>
      </c>
      <c r="G101" s="84">
        <v>264500</v>
      </c>
      <c r="H101" s="84">
        <v>275000</v>
      </c>
      <c r="I101" s="88">
        <v>125395903</v>
      </c>
      <c r="J101" s="82">
        <v>1</v>
      </c>
      <c r="K101" s="83">
        <v>255000</v>
      </c>
      <c r="L101" s="83">
        <v>259800</v>
      </c>
      <c r="M101" s="83">
        <v>15956260</v>
      </c>
      <c r="N101" s="83">
        <v>1</v>
      </c>
      <c r="O101" s="84">
        <v>0</v>
      </c>
      <c r="P101" s="84"/>
      <c r="Q101" s="84">
        <v>0</v>
      </c>
      <c r="R101" s="84">
        <v>0</v>
      </c>
      <c r="S101" s="96">
        <f t="shared" si="10"/>
        <v>0</v>
      </c>
      <c r="T101" s="96">
        <f t="shared" si="11"/>
        <v>357696300522225.5</v>
      </c>
      <c r="U101" s="89">
        <f t="shared" si="12"/>
        <v>376927721363000</v>
      </c>
      <c r="V101" s="86">
        <f t="shared" si="9"/>
        <v>1053.7646624041045</v>
      </c>
      <c r="W101" s="97">
        <f t="shared" si="13"/>
        <v>2.6521382171159825E-2</v>
      </c>
      <c r="X101" s="87">
        <f t="shared" si="14"/>
        <v>2.5291828793774319E-2</v>
      </c>
      <c r="Y101" s="87">
        <f t="shared" si="15"/>
        <v>3.9697542533081283E-2</v>
      </c>
      <c r="Z101" s="87">
        <f t="shared" si="16"/>
        <v>1.8823529411764704E-2</v>
      </c>
      <c r="AA101" s="87" t="e">
        <f t="shared" si="17"/>
        <v>#DIV/0!</v>
      </c>
    </row>
    <row r="102" spans="1:27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v>1</v>
      </c>
      <c r="G102" s="84">
        <v>275000</v>
      </c>
      <c r="H102" s="84">
        <v>271000</v>
      </c>
      <c r="I102" s="88">
        <v>125395903</v>
      </c>
      <c r="J102" s="82">
        <v>1</v>
      </c>
      <c r="K102" s="83">
        <v>259800</v>
      </c>
      <c r="L102" s="83">
        <v>261000</v>
      </c>
      <c r="M102" s="83">
        <v>15956260</v>
      </c>
      <c r="N102" s="83">
        <v>1</v>
      </c>
      <c r="O102" s="84">
        <v>0</v>
      </c>
      <c r="P102" s="84"/>
      <c r="Q102" s="84">
        <v>0</v>
      </c>
      <c r="R102" s="84">
        <v>0</v>
      </c>
      <c r="S102" s="96">
        <f t="shared" si="10"/>
        <v>0</v>
      </c>
      <c r="T102" s="96">
        <f t="shared" si="11"/>
        <v>357696300522225.5</v>
      </c>
      <c r="U102" s="89">
        <f t="shared" si="12"/>
        <v>373877555383000</v>
      </c>
      <c r="V102" s="86">
        <f t="shared" si="9"/>
        <v>1045.2374118411356</v>
      </c>
      <c r="W102" s="97">
        <f t="shared" si="13"/>
        <v>-8.0921773781201418E-3</v>
      </c>
      <c r="X102" s="87">
        <f t="shared" si="14"/>
        <v>-7.5901328273244783E-3</v>
      </c>
      <c r="Y102" s="87">
        <f t="shared" si="15"/>
        <v>-1.4545454545454545E-2</v>
      </c>
      <c r="Z102" s="87">
        <f t="shared" si="16"/>
        <v>4.6189376443418013E-3</v>
      </c>
      <c r="AA102" s="87" t="e">
        <f t="shared" si="17"/>
        <v>#DIV/0!</v>
      </c>
    </row>
    <row r="103" spans="1:27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v>1</v>
      </c>
      <c r="G103" s="84">
        <v>271000</v>
      </c>
      <c r="H103" s="84">
        <v>270500</v>
      </c>
      <c r="I103" s="88">
        <v>125395903</v>
      </c>
      <c r="J103" s="82">
        <v>1</v>
      </c>
      <c r="K103" s="83">
        <v>261000</v>
      </c>
      <c r="L103" s="83">
        <v>249000</v>
      </c>
      <c r="M103" s="83">
        <v>15956260</v>
      </c>
      <c r="N103" s="83">
        <v>1</v>
      </c>
      <c r="O103" s="84">
        <v>0</v>
      </c>
      <c r="P103" s="84"/>
      <c r="Q103" s="84">
        <v>0</v>
      </c>
      <c r="R103" s="84">
        <v>0</v>
      </c>
      <c r="S103" s="96">
        <f t="shared" si="10"/>
        <v>0</v>
      </c>
      <c r="T103" s="96">
        <f t="shared" si="11"/>
        <v>357696300522225.5</v>
      </c>
      <c r="U103" s="89">
        <f t="shared" si="12"/>
        <v>367204057611500</v>
      </c>
      <c r="V103" s="86">
        <f t="shared" si="9"/>
        <v>1026.5805295592756</v>
      </c>
      <c r="W103" s="97">
        <f t="shared" si="13"/>
        <v>-1.7849420687111366E-2</v>
      </c>
      <c r="X103" s="87">
        <f t="shared" si="14"/>
        <v>-1.9120458891013385E-2</v>
      </c>
      <c r="Y103" s="87">
        <f t="shared" si="15"/>
        <v>-1.8450184501845018E-3</v>
      </c>
      <c r="Z103" s="87">
        <f t="shared" si="16"/>
        <v>-4.5977011494252873E-2</v>
      </c>
      <c r="AA103" s="87" t="e">
        <f t="shared" si="17"/>
        <v>#DIV/0!</v>
      </c>
    </row>
    <row r="104" spans="1:27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v>1</v>
      </c>
      <c r="G104" s="84">
        <v>270500</v>
      </c>
      <c r="H104" s="84">
        <v>269500</v>
      </c>
      <c r="I104" s="88">
        <v>125395903</v>
      </c>
      <c r="J104" s="82">
        <v>1</v>
      </c>
      <c r="K104" s="83">
        <v>249000</v>
      </c>
      <c r="L104" s="83">
        <v>261400</v>
      </c>
      <c r="M104" s="83">
        <v>15956260</v>
      </c>
      <c r="N104" s="83">
        <v>1</v>
      </c>
      <c r="O104" s="84">
        <v>0</v>
      </c>
      <c r="P104" s="84"/>
      <c r="Q104" s="84">
        <v>0</v>
      </c>
      <c r="R104" s="84">
        <v>0</v>
      </c>
      <c r="S104" s="96">
        <f t="shared" si="10"/>
        <v>0</v>
      </c>
      <c r="T104" s="96">
        <f t="shared" si="11"/>
        <v>357696300522225.5</v>
      </c>
      <c r="U104" s="89">
        <f t="shared" si="12"/>
        <v>355721734872500</v>
      </c>
      <c r="V104" s="86">
        <f t="shared" si="9"/>
        <v>994.47977055719412</v>
      </c>
      <c r="W104" s="97">
        <f t="shared" si="13"/>
        <v>-3.1269596566245811E-2</v>
      </c>
      <c r="X104" s="87">
        <f t="shared" si="14"/>
        <v>-3.5087719298245612E-2</v>
      </c>
      <c r="Y104" s="87">
        <f t="shared" si="15"/>
        <v>-3.6968576709796672E-3</v>
      </c>
      <c r="Z104" s="87">
        <f t="shared" si="16"/>
        <v>4.9799196787148593E-2</v>
      </c>
      <c r="AA104" s="87" t="e">
        <f t="shared" si="17"/>
        <v>#DIV/0!</v>
      </c>
    </row>
    <row r="105" spans="1:27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v>1</v>
      </c>
      <c r="G105" s="84">
        <v>269500</v>
      </c>
      <c r="H105" s="84">
        <v>265500</v>
      </c>
      <c r="I105" s="88">
        <v>125395903</v>
      </c>
      <c r="J105" s="82">
        <v>1</v>
      </c>
      <c r="K105" s="83">
        <v>261400</v>
      </c>
      <c r="L105" s="83">
        <v>265000</v>
      </c>
      <c r="M105" s="83">
        <v>15956260</v>
      </c>
      <c r="N105" s="83">
        <v>1</v>
      </c>
      <c r="O105" s="84">
        <v>0</v>
      </c>
      <c r="P105" s="84"/>
      <c r="Q105" s="84">
        <v>0</v>
      </c>
      <c r="R105" s="84">
        <v>0</v>
      </c>
      <c r="S105" s="96">
        <f t="shared" si="10"/>
        <v>0</v>
      </c>
      <c r="T105" s="96">
        <f t="shared" si="11"/>
        <v>357696300522225.5</v>
      </c>
      <c r="U105" s="89">
        <f t="shared" si="12"/>
        <v>362980783436500</v>
      </c>
      <c r="V105" s="86">
        <f t="shared" si="9"/>
        <v>1014.773658286539</v>
      </c>
      <c r="W105" s="97">
        <f t="shared" si="13"/>
        <v>2.0406536492918778E-2</v>
      </c>
      <c r="X105" s="87">
        <f t="shared" si="14"/>
        <v>2.4242424242424242E-2</v>
      </c>
      <c r="Y105" s="87">
        <f t="shared" si="15"/>
        <v>-1.4842300556586271E-2</v>
      </c>
      <c r="Z105" s="87">
        <f t="shared" si="16"/>
        <v>1.3771996939556235E-2</v>
      </c>
      <c r="AA105" s="87" t="e">
        <f t="shared" si="17"/>
        <v>#DIV/0!</v>
      </c>
    </row>
    <row r="106" spans="1:27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v>1</v>
      </c>
      <c r="G106" s="84">
        <v>265500</v>
      </c>
      <c r="H106" s="84">
        <v>273500</v>
      </c>
      <c r="I106" s="88">
        <v>125395903</v>
      </c>
      <c r="J106" s="82">
        <v>1</v>
      </c>
      <c r="K106" s="83">
        <v>265000</v>
      </c>
      <c r="L106" s="83">
        <v>263500</v>
      </c>
      <c r="M106" s="83">
        <v>15956260</v>
      </c>
      <c r="N106" s="83">
        <v>1</v>
      </c>
      <c r="O106" s="84">
        <v>0</v>
      </c>
      <c r="P106" s="84"/>
      <c r="Q106" s="84">
        <v>0</v>
      </c>
      <c r="R106" s="84">
        <v>0</v>
      </c>
      <c r="S106" s="96">
        <f t="shared" si="10"/>
        <v>0</v>
      </c>
      <c r="T106" s="96">
        <f t="shared" si="11"/>
        <v>357696300522225.5</v>
      </c>
      <c r="U106" s="89">
        <f t="shared" si="12"/>
        <v>367811611090500</v>
      </c>
      <c r="V106" s="86">
        <f t="shared" si="9"/>
        <v>1028.2790472071042</v>
      </c>
      <c r="W106" s="97">
        <f t="shared" si="13"/>
        <v>1.3308769704733252E-2</v>
      </c>
      <c r="X106" s="87">
        <f t="shared" si="14"/>
        <v>1.1834319526627219E-2</v>
      </c>
      <c r="Y106" s="87">
        <f t="shared" si="15"/>
        <v>3.0131826741996232E-2</v>
      </c>
      <c r="Z106" s="87">
        <f t="shared" si="16"/>
        <v>-5.6603773584905656E-3</v>
      </c>
      <c r="AA106" s="87" t="e">
        <f t="shared" si="17"/>
        <v>#DIV/0!</v>
      </c>
    </row>
    <row r="107" spans="1:27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v>1</v>
      </c>
      <c r="G107" s="84">
        <v>273500</v>
      </c>
      <c r="H107" s="84">
        <v>266500</v>
      </c>
      <c r="I107" s="88">
        <v>125395903</v>
      </c>
      <c r="J107" s="82">
        <v>1</v>
      </c>
      <c r="K107" s="83">
        <v>263500</v>
      </c>
      <c r="L107" s="83">
        <v>253000</v>
      </c>
      <c r="M107" s="83">
        <v>15956260</v>
      </c>
      <c r="N107" s="83">
        <v>1</v>
      </c>
      <c r="O107" s="84">
        <v>0</v>
      </c>
      <c r="P107" s="84"/>
      <c r="Q107" s="84">
        <v>0</v>
      </c>
      <c r="R107" s="84">
        <v>0</v>
      </c>
      <c r="S107" s="96">
        <f t="shared" si="10"/>
        <v>0</v>
      </c>
      <c r="T107" s="96">
        <f t="shared" si="11"/>
        <v>357696300522225.5</v>
      </c>
      <c r="U107" s="89">
        <f t="shared" si="12"/>
        <v>365482434099500</v>
      </c>
      <c r="V107" s="86">
        <f t="shared" si="9"/>
        <v>1021.7674422852767</v>
      </c>
      <c r="W107" s="97">
        <f t="shared" si="13"/>
        <v>-6.3325270893281084E-3</v>
      </c>
      <c r="X107" s="87">
        <f t="shared" si="14"/>
        <v>-3.8986354775828458E-3</v>
      </c>
      <c r="Y107" s="87">
        <f t="shared" si="15"/>
        <v>-2.5594149908592323E-2</v>
      </c>
      <c r="Z107" s="87">
        <f t="shared" si="16"/>
        <v>-3.9848197343453511E-2</v>
      </c>
      <c r="AA107" s="87" t="e">
        <f t="shared" si="17"/>
        <v>#DIV/0!</v>
      </c>
    </row>
    <row r="108" spans="1:27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v>1</v>
      </c>
      <c r="G108" s="84">
        <v>266500</v>
      </c>
      <c r="H108" s="84">
        <v>267000</v>
      </c>
      <c r="I108" s="88">
        <v>125395903</v>
      </c>
      <c r="J108" s="82">
        <v>1</v>
      </c>
      <c r="K108" s="83">
        <v>253000</v>
      </c>
      <c r="L108" s="83">
        <v>245000</v>
      </c>
      <c r="M108" s="83">
        <v>15956260</v>
      </c>
      <c r="N108" s="83">
        <v>1</v>
      </c>
      <c r="O108" s="84">
        <v>0</v>
      </c>
      <c r="P108" s="84"/>
      <c r="Q108" s="84">
        <v>0</v>
      </c>
      <c r="R108" s="84">
        <v>0</v>
      </c>
      <c r="S108" s="96">
        <f t="shared" si="10"/>
        <v>0</v>
      </c>
      <c r="T108" s="96">
        <f t="shared" si="11"/>
        <v>357696300522225.5</v>
      </c>
      <c r="U108" s="89">
        <f t="shared" si="12"/>
        <v>366701346911000</v>
      </c>
      <c r="V108" s="86">
        <f t="shared" si="9"/>
        <v>1025.1751174827009</v>
      </c>
      <c r="W108" s="97">
        <f t="shared" si="13"/>
        <v>3.335079056544012E-3</v>
      </c>
      <c r="X108" s="87">
        <f t="shared" si="14"/>
        <v>3.9138943248532287E-3</v>
      </c>
      <c r="Y108" s="87">
        <f t="shared" si="15"/>
        <v>1.876172607879925E-3</v>
      </c>
      <c r="Z108" s="87">
        <f t="shared" si="16"/>
        <v>-3.1620553359683792E-2</v>
      </c>
      <c r="AA108" s="87" t="e">
        <f t="shared" si="17"/>
        <v>#DIV/0!</v>
      </c>
    </row>
    <row r="109" spans="1:27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v>1</v>
      </c>
      <c r="G109" s="84">
        <v>267000</v>
      </c>
      <c r="H109" s="84">
        <v>271000</v>
      </c>
      <c r="I109" s="88">
        <v>125395903</v>
      </c>
      <c r="J109" s="82">
        <v>1</v>
      </c>
      <c r="K109" s="83">
        <v>245000</v>
      </c>
      <c r="L109" s="83">
        <v>257100</v>
      </c>
      <c r="M109" s="83">
        <v>15956260</v>
      </c>
      <c r="N109" s="83">
        <v>1</v>
      </c>
      <c r="O109" s="84">
        <v>0</v>
      </c>
      <c r="P109" s="84"/>
      <c r="Q109" s="84">
        <v>0</v>
      </c>
      <c r="R109" s="84">
        <v>0</v>
      </c>
      <c r="S109" s="96">
        <f t="shared" si="10"/>
        <v>0</v>
      </c>
      <c r="T109" s="96">
        <f t="shared" si="11"/>
        <v>357696300522225.5</v>
      </c>
      <c r="U109" s="89">
        <f t="shared" si="12"/>
        <v>362902473979000</v>
      </c>
      <c r="V109" s="86">
        <f t="shared" si="9"/>
        <v>1014.5547310642397</v>
      </c>
      <c r="W109" s="97">
        <f t="shared" si="13"/>
        <v>-1.0359582706747066E-2</v>
      </c>
      <c r="X109" s="87">
        <f t="shared" si="14"/>
        <v>-1.364522417153996E-2</v>
      </c>
      <c r="Y109" s="87">
        <f t="shared" si="15"/>
        <v>1.4981273408239701E-2</v>
      </c>
      <c r="Z109" s="87">
        <f t="shared" si="16"/>
        <v>4.9387755102040819E-2</v>
      </c>
      <c r="AA109" s="87" t="e">
        <f t="shared" si="17"/>
        <v>#DIV/0!</v>
      </c>
    </row>
    <row r="110" spans="1:27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v>1</v>
      </c>
      <c r="G110" s="84">
        <v>271000</v>
      </c>
      <c r="H110" s="84">
        <v>269500</v>
      </c>
      <c r="I110" s="88">
        <v>125395903</v>
      </c>
      <c r="J110" s="82">
        <v>1</v>
      </c>
      <c r="K110" s="83">
        <v>257100</v>
      </c>
      <c r="L110" s="83">
        <v>248300</v>
      </c>
      <c r="M110" s="83">
        <v>15956260</v>
      </c>
      <c r="N110" s="83">
        <v>1</v>
      </c>
      <c r="O110" s="84">
        <v>0</v>
      </c>
      <c r="P110" s="84"/>
      <c r="Q110" s="84">
        <v>0</v>
      </c>
      <c r="R110" s="84">
        <v>0</v>
      </c>
      <c r="S110" s="96">
        <f t="shared" si="10"/>
        <v>0</v>
      </c>
      <c r="T110" s="96">
        <f t="shared" si="11"/>
        <v>357696300522225.5</v>
      </c>
      <c r="U110" s="89">
        <f t="shared" si="12"/>
        <v>356475606571500</v>
      </c>
      <c r="V110" s="86">
        <f t="shared" si="9"/>
        <v>996.58734532914286</v>
      </c>
      <c r="W110" s="97">
        <f t="shared" si="13"/>
        <v>-1.7709626878630359E-2</v>
      </c>
      <c r="X110" s="87">
        <f t="shared" si="14"/>
        <v>-1.8774703557312252E-2</v>
      </c>
      <c r="Y110" s="87">
        <f t="shared" si="15"/>
        <v>-5.5350553505535052E-3</v>
      </c>
      <c r="Z110" s="87">
        <f t="shared" si="16"/>
        <v>-3.4227926876701675E-2</v>
      </c>
      <c r="AA110" s="87" t="e">
        <f t="shared" si="17"/>
        <v>#DIV/0!</v>
      </c>
    </row>
    <row r="111" spans="1:27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v>1</v>
      </c>
      <c r="G111" s="84">
        <v>269500</v>
      </c>
      <c r="H111" s="84">
        <v>267500</v>
      </c>
      <c r="I111" s="88">
        <v>125395903</v>
      </c>
      <c r="J111" s="82">
        <v>1</v>
      </c>
      <c r="K111" s="83">
        <v>248300</v>
      </c>
      <c r="L111" s="83">
        <v>245000</v>
      </c>
      <c r="M111" s="83">
        <v>15956260</v>
      </c>
      <c r="N111" s="83">
        <v>1</v>
      </c>
      <c r="O111" s="84">
        <v>0</v>
      </c>
      <c r="P111" s="84"/>
      <c r="Q111" s="84">
        <v>0</v>
      </c>
      <c r="R111" s="84">
        <v>0</v>
      </c>
      <c r="S111" s="96">
        <f t="shared" si="10"/>
        <v>0</v>
      </c>
      <c r="T111" s="96">
        <f t="shared" si="11"/>
        <v>357696300522225.5</v>
      </c>
      <c r="U111" s="89">
        <f t="shared" si="12"/>
        <v>357776990282500</v>
      </c>
      <c r="V111" s="86">
        <f t="shared" si="9"/>
        <v>1000.2255817579234</v>
      </c>
      <c r="W111" s="97">
        <f t="shared" si="13"/>
        <v>3.6506949900902939E-3</v>
      </c>
      <c r="X111" s="87">
        <f t="shared" si="14"/>
        <v>5.0352467270896274E-3</v>
      </c>
      <c r="Y111" s="87">
        <f t="shared" si="15"/>
        <v>-7.4211502782931356E-3</v>
      </c>
      <c r="Z111" s="87">
        <f t="shared" si="16"/>
        <v>-1.3290374546919049E-2</v>
      </c>
      <c r="AA111" s="87" t="e">
        <f t="shared" si="17"/>
        <v>#DIV/0!</v>
      </c>
    </row>
    <row r="112" spans="1:27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v>1</v>
      </c>
      <c r="G112" s="84">
        <v>267500</v>
      </c>
      <c r="H112" s="84">
        <v>273000</v>
      </c>
      <c r="I112" s="88">
        <v>125395903</v>
      </c>
      <c r="J112" s="82">
        <v>1</v>
      </c>
      <c r="K112" s="83">
        <v>245000</v>
      </c>
      <c r="L112" s="83">
        <v>246500</v>
      </c>
      <c r="M112" s="83">
        <v>15956260</v>
      </c>
      <c r="N112" s="83">
        <v>1</v>
      </c>
      <c r="O112" s="84">
        <v>0</v>
      </c>
      <c r="P112" s="84"/>
      <c r="Q112" s="84">
        <v>0</v>
      </c>
      <c r="R112" s="84">
        <v>0</v>
      </c>
      <c r="S112" s="96">
        <f t="shared" si="10"/>
        <v>0</v>
      </c>
      <c r="T112" s="96">
        <f t="shared" si="11"/>
        <v>357696300522225.5</v>
      </c>
      <c r="U112" s="89">
        <f t="shared" si="12"/>
        <v>355280939789000</v>
      </c>
      <c r="V112" s="86">
        <f t="shared" si="9"/>
        <v>993.24745397226877</v>
      </c>
      <c r="W112" s="97">
        <f t="shared" si="13"/>
        <v>-6.9765540023384838E-3</v>
      </c>
      <c r="X112" s="87">
        <f t="shared" si="14"/>
        <v>-1.002004008016032E-2</v>
      </c>
      <c r="Y112" s="87">
        <f t="shared" si="15"/>
        <v>2.0560747663551402E-2</v>
      </c>
      <c r="Z112" s="87">
        <f t="shared" si="16"/>
        <v>6.1224489795918364E-3</v>
      </c>
      <c r="AA112" s="87" t="e">
        <f t="shared" si="17"/>
        <v>#DIV/0!</v>
      </c>
    </row>
    <row r="113" spans="1:27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v>1</v>
      </c>
      <c r="G113" s="84">
        <v>273000</v>
      </c>
      <c r="H113" s="84">
        <v>280000</v>
      </c>
      <c r="I113" s="88">
        <v>125395903</v>
      </c>
      <c r="J113" s="82">
        <v>1</v>
      </c>
      <c r="K113" s="83">
        <v>246500</v>
      </c>
      <c r="L113" s="83">
        <v>236100</v>
      </c>
      <c r="M113" s="83">
        <v>15956260</v>
      </c>
      <c r="N113" s="83">
        <v>1</v>
      </c>
      <c r="O113" s="84">
        <v>0</v>
      </c>
      <c r="P113" s="84"/>
      <c r="Q113" s="84">
        <v>0</v>
      </c>
      <c r="R113" s="84">
        <v>0</v>
      </c>
      <c r="S113" s="96">
        <f t="shared" si="10"/>
        <v>0</v>
      </c>
      <c r="T113" s="96">
        <f t="shared" si="11"/>
        <v>357696300522225.5</v>
      </c>
      <c r="U113" s="89">
        <f t="shared" si="12"/>
        <v>348289576366000</v>
      </c>
      <c r="V113" s="86">
        <f t="shared" si="9"/>
        <v>973.70192495004289</v>
      </c>
      <c r="W113" s="97">
        <f t="shared" si="13"/>
        <v>-1.9678408380568158E-2</v>
      </c>
      <c r="X113" s="87">
        <f t="shared" si="14"/>
        <v>-2.4291497975708502E-2</v>
      </c>
      <c r="Y113" s="87">
        <f t="shared" si="15"/>
        <v>2.564102564102564E-2</v>
      </c>
      <c r="Z113" s="87">
        <f t="shared" si="16"/>
        <v>-4.2190669371196754E-2</v>
      </c>
      <c r="AA113" s="87" t="e">
        <f t="shared" si="17"/>
        <v>#DIV/0!</v>
      </c>
    </row>
    <row r="114" spans="1:27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v>1</v>
      </c>
      <c r="G114" s="84">
        <v>280000</v>
      </c>
      <c r="H114" s="84">
        <v>298500</v>
      </c>
      <c r="I114" s="88">
        <v>125395903</v>
      </c>
      <c r="J114" s="82">
        <v>1</v>
      </c>
      <c r="K114" s="83">
        <v>236100</v>
      </c>
      <c r="L114" s="83">
        <v>232700</v>
      </c>
      <c r="M114" s="83">
        <v>15956260</v>
      </c>
      <c r="N114" s="83">
        <v>1</v>
      </c>
      <c r="O114" s="84">
        <v>0</v>
      </c>
      <c r="P114" s="84"/>
      <c r="Q114" s="84">
        <v>0</v>
      </c>
      <c r="R114" s="84">
        <v>0</v>
      </c>
      <c r="S114" s="96">
        <f t="shared" si="10"/>
        <v>0</v>
      </c>
      <c r="T114" s="96">
        <f t="shared" si="11"/>
        <v>357696300522225.5</v>
      </c>
      <c r="U114" s="89">
        <f t="shared" si="12"/>
        <v>347024520702500</v>
      </c>
      <c r="V114" s="86">
        <f t="shared" si="9"/>
        <v>970.1652496708939</v>
      </c>
      <c r="W114" s="97">
        <f t="shared" si="13"/>
        <v>-3.6321950162832924E-3</v>
      </c>
      <c r="X114" s="87">
        <f t="shared" si="14"/>
        <v>-1.1410788381742738E-2</v>
      </c>
      <c r="Y114" s="87">
        <f t="shared" si="15"/>
        <v>6.6071428571428573E-2</v>
      </c>
      <c r="Z114" s="87">
        <f t="shared" si="16"/>
        <v>-1.4400677678949597E-2</v>
      </c>
      <c r="AA114" s="87" t="e">
        <f t="shared" si="17"/>
        <v>#DIV/0!</v>
      </c>
    </row>
    <row r="115" spans="1:27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v>1</v>
      </c>
      <c r="G115" s="84">
        <v>298500</v>
      </c>
      <c r="H115" s="84">
        <v>305000</v>
      </c>
      <c r="I115" s="88">
        <v>125395903</v>
      </c>
      <c r="J115" s="82">
        <v>1</v>
      </c>
      <c r="K115" s="83">
        <v>232700</v>
      </c>
      <c r="L115" s="83">
        <v>218900</v>
      </c>
      <c r="M115" s="83">
        <v>15956260</v>
      </c>
      <c r="N115" s="83">
        <v>1</v>
      </c>
      <c r="O115" s="84">
        <v>0</v>
      </c>
      <c r="P115" s="84"/>
      <c r="Q115" s="84">
        <v>0</v>
      </c>
      <c r="R115" s="84">
        <v>0</v>
      </c>
      <c r="S115" s="96">
        <f t="shared" si="10"/>
        <v>0</v>
      </c>
      <c r="T115" s="96">
        <f t="shared" si="11"/>
        <v>357696300522225.5</v>
      </c>
      <c r="U115" s="89">
        <f t="shared" si="12"/>
        <v>340879106749000</v>
      </c>
      <c r="V115" s="86">
        <f t="shared" si="9"/>
        <v>952.9847142710928</v>
      </c>
      <c r="W115" s="97">
        <f t="shared" si="13"/>
        <v>-1.7708875272155131E-2</v>
      </c>
      <c r="X115" s="87">
        <f t="shared" si="14"/>
        <v>-2.2035676810073453E-2</v>
      </c>
      <c r="Y115" s="87">
        <f t="shared" si="15"/>
        <v>2.1775544388609715E-2</v>
      </c>
      <c r="Z115" s="87">
        <f t="shared" si="16"/>
        <v>-5.9303824666953157E-2</v>
      </c>
      <c r="AA115" s="87" t="e">
        <f t="shared" si="17"/>
        <v>#DIV/0!</v>
      </c>
    </row>
    <row r="116" spans="1:27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v>1</v>
      </c>
      <c r="G116" s="84">
        <v>305000</v>
      </c>
      <c r="H116" s="84">
        <v>287500</v>
      </c>
      <c r="I116" s="88">
        <v>125395903</v>
      </c>
      <c r="J116" s="82">
        <v>1</v>
      </c>
      <c r="K116" s="83">
        <v>218900</v>
      </c>
      <c r="L116" s="83">
        <v>222300</v>
      </c>
      <c r="M116" s="83">
        <v>15956260</v>
      </c>
      <c r="N116" s="83">
        <v>1</v>
      </c>
      <c r="O116" s="84">
        <v>0</v>
      </c>
      <c r="P116" s="84"/>
      <c r="Q116" s="84">
        <v>0</v>
      </c>
      <c r="R116" s="84">
        <v>0</v>
      </c>
      <c r="S116" s="96">
        <f t="shared" si="10"/>
        <v>0</v>
      </c>
      <c r="T116" s="96">
        <f t="shared" si="11"/>
        <v>357696300522225.5</v>
      </c>
      <c r="U116" s="89">
        <f t="shared" si="12"/>
        <v>341306659610500</v>
      </c>
      <c r="V116" s="86">
        <f t="shared" si="9"/>
        <v>954.18001000346635</v>
      </c>
      <c r="W116" s="97">
        <f t="shared" si="13"/>
        <v>1.2542653774754351E-3</v>
      </c>
      <c r="X116" s="87">
        <f t="shared" si="14"/>
        <v>8.5836909871244635E-3</v>
      </c>
      <c r="Y116" s="87">
        <f t="shared" si="15"/>
        <v>-5.737704918032787E-2</v>
      </c>
      <c r="Z116" s="87">
        <f t="shared" si="16"/>
        <v>1.5532206486980357E-2</v>
      </c>
      <c r="AA116" s="87" t="e">
        <f t="shared" si="17"/>
        <v>#DIV/0!</v>
      </c>
    </row>
    <row r="117" spans="1:27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v>1</v>
      </c>
      <c r="G117" s="84">
        <v>287500</v>
      </c>
      <c r="H117" s="84">
        <v>297000</v>
      </c>
      <c r="I117" s="88">
        <v>125395903</v>
      </c>
      <c r="J117" s="82">
        <v>1</v>
      </c>
      <c r="K117" s="83">
        <v>222300</v>
      </c>
      <c r="L117" s="83">
        <v>234400</v>
      </c>
      <c r="M117" s="83">
        <v>15956260</v>
      </c>
      <c r="N117" s="83">
        <v>1</v>
      </c>
      <c r="O117" s="84">
        <v>0</v>
      </c>
      <c r="P117" s="84"/>
      <c r="Q117" s="84">
        <v>0</v>
      </c>
      <c r="R117" s="84">
        <v>0</v>
      </c>
      <c r="S117" s="96">
        <f t="shared" si="10"/>
        <v>0</v>
      </c>
      <c r="T117" s="96">
        <f t="shared" si="11"/>
        <v>357696300522225.5</v>
      </c>
      <c r="U117" s="89">
        <f t="shared" si="12"/>
        <v>342690991435000</v>
      </c>
      <c r="V117" s="86">
        <f t="shared" si="9"/>
        <v>958.05014179537716</v>
      </c>
      <c r="W117" s="97">
        <f t="shared" si="13"/>
        <v>4.0559765991081166E-3</v>
      </c>
      <c r="X117" s="87">
        <f t="shared" si="14"/>
        <v>0</v>
      </c>
      <c r="Y117" s="87">
        <f t="shared" si="15"/>
        <v>3.3043478260869563E-2</v>
      </c>
      <c r="Z117" s="87">
        <f t="shared" si="16"/>
        <v>5.4430949167791273E-2</v>
      </c>
      <c r="AA117" s="87" t="e">
        <f t="shared" si="17"/>
        <v>#DIV/0!</v>
      </c>
    </row>
    <row r="118" spans="1:27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v>1</v>
      </c>
      <c r="G118" s="84">
        <v>297000</v>
      </c>
      <c r="H118" s="84">
        <v>292000</v>
      </c>
      <c r="I118" s="88">
        <v>125395903</v>
      </c>
      <c r="J118" s="82">
        <v>1</v>
      </c>
      <c r="K118" s="83">
        <v>234400</v>
      </c>
      <c r="L118" s="83">
        <v>231000</v>
      </c>
      <c r="M118" s="83">
        <v>15956260</v>
      </c>
      <c r="N118" s="83">
        <v>1</v>
      </c>
      <c r="O118" s="84">
        <v>0</v>
      </c>
      <c r="P118" s="84"/>
      <c r="Q118" s="84">
        <v>0</v>
      </c>
      <c r="R118" s="84">
        <v>0</v>
      </c>
      <c r="S118" s="96">
        <f t="shared" si="10"/>
        <v>0</v>
      </c>
      <c r="T118" s="96">
        <f t="shared" si="11"/>
        <v>357696300522225.5</v>
      </c>
      <c r="U118" s="89">
        <f t="shared" si="12"/>
        <v>342330726871000</v>
      </c>
      <c r="V118" s="86">
        <f t="shared" si="9"/>
        <v>957.04296178408265</v>
      </c>
      <c r="W118" s="97">
        <f t="shared" si="13"/>
        <v>-1.0512811045641749E-3</v>
      </c>
      <c r="X118" s="87">
        <f t="shared" si="14"/>
        <v>1.0638297872340426E-3</v>
      </c>
      <c r="Y118" s="87">
        <f t="shared" si="15"/>
        <v>-1.6835016835016835E-2</v>
      </c>
      <c r="Z118" s="87">
        <f t="shared" si="16"/>
        <v>-1.4505119453924915E-2</v>
      </c>
      <c r="AA118" s="87" t="e">
        <f t="shared" si="17"/>
        <v>#DIV/0!</v>
      </c>
    </row>
    <row r="119" spans="1:27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v>1</v>
      </c>
      <c r="G119" s="84">
        <v>292000</v>
      </c>
      <c r="H119" s="84">
        <v>295500</v>
      </c>
      <c r="I119" s="88">
        <v>125395903</v>
      </c>
      <c r="J119" s="82">
        <v>1</v>
      </c>
      <c r="K119" s="83">
        <v>231000</v>
      </c>
      <c r="L119" s="83">
        <v>232000</v>
      </c>
      <c r="M119" s="83">
        <v>15956260</v>
      </c>
      <c r="N119" s="83">
        <v>1</v>
      </c>
      <c r="O119" s="84">
        <v>0</v>
      </c>
      <c r="P119" s="84"/>
      <c r="Q119" s="84">
        <v>0</v>
      </c>
      <c r="R119" s="84">
        <v>0</v>
      </c>
      <c r="S119" s="96">
        <f t="shared" si="10"/>
        <v>0</v>
      </c>
      <c r="T119" s="96">
        <f t="shared" si="11"/>
        <v>357696300522225.5</v>
      </c>
      <c r="U119" s="89">
        <f t="shared" si="12"/>
        <v>344069433731500</v>
      </c>
      <c r="V119" s="86">
        <f t="shared" si="9"/>
        <v>961.90380842398793</v>
      </c>
      <c r="W119" s="97">
        <f t="shared" si="13"/>
        <v>5.0790265787482233E-3</v>
      </c>
      <c r="X119" s="87">
        <f t="shared" si="14"/>
        <v>4.2507970244420826E-3</v>
      </c>
      <c r="Y119" s="87">
        <f t="shared" si="15"/>
        <v>1.1986301369863013E-2</v>
      </c>
      <c r="Z119" s="87">
        <f t="shared" si="16"/>
        <v>4.329004329004329E-3</v>
      </c>
      <c r="AA119" s="87" t="e">
        <f t="shared" si="17"/>
        <v>#DIV/0!</v>
      </c>
    </row>
    <row r="120" spans="1:27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v>1</v>
      </c>
      <c r="G120" s="84">
        <v>295500</v>
      </c>
      <c r="H120" s="84">
        <v>296000</v>
      </c>
      <c r="I120" s="88">
        <v>125395903</v>
      </c>
      <c r="J120" s="82">
        <v>1</v>
      </c>
      <c r="K120" s="83">
        <v>232000</v>
      </c>
      <c r="L120" s="83">
        <v>230900</v>
      </c>
      <c r="M120" s="83">
        <v>15956260</v>
      </c>
      <c r="N120" s="83">
        <v>1</v>
      </c>
      <c r="O120" s="84">
        <v>0</v>
      </c>
      <c r="P120" s="84"/>
      <c r="Q120" s="84">
        <v>0</v>
      </c>
      <c r="R120" s="84">
        <v>0</v>
      </c>
      <c r="S120" s="96">
        <f t="shared" si="10"/>
        <v>0</v>
      </c>
      <c r="T120" s="96">
        <f t="shared" si="11"/>
        <v>357696300522225.5</v>
      </c>
      <c r="U120" s="89">
        <f t="shared" si="12"/>
        <v>340262984977000</v>
      </c>
      <c r="V120" s="86">
        <f t="shared" si="9"/>
        <v>951.26224252313091</v>
      </c>
      <c r="W120" s="97">
        <f t="shared" si="13"/>
        <v>-1.1063025021485753E-2</v>
      </c>
      <c r="X120" s="87">
        <f t="shared" si="14"/>
        <v>-1.2698412698412698E-2</v>
      </c>
      <c r="Y120" s="87">
        <f t="shared" si="15"/>
        <v>1.6920473773265651E-3</v>
      </c>
      <c r="Z120" s="87">
        <f t="shared" si="16"/>
        <v>-4.7413793103448275E-3</v>
      </c>
      <c r="AA120" s="87" t="e">
        <f t="shared" si="17"/>
        <v>#DIV/0!</v>
      </c>
    </row>
    <row r="121" spans="1:27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v>1</v>
      </c>
      <c r="G121" s="84">
        <v>296000</v>
      </c>
      <c r="H121" s="84">
        <v>301000</v>
      </c>
      <c r="I121" s="88">
        <v>125395903</v>
      </c>
      <c r="J121" s="82">
        <v>1</v>
      </c>
      <c r="K121" s="83">
        <v>230900</v>
      </c>
      <c r="L121" s="83">
        <v>223800</v>
      </c>
      <c r="M121" s="83">
        <v>15956260</v>
      </c>
      <c r="N121" s="83">
        <v>1</v>
      </c>
      <c r="O121" s="84">
        <v>0</v>
      </c>
      <c r="P121" s="84"/>
      <c r="Q121" s="84">
        <v>0</v>
      </c>
      <c r="R121" s="84">
        <v>0</v>
      </c>
      <c r="S121" s="96">
        <f t="shared" si="10"/>
        <v>0</v>
      </c>
      <c r="T121" s="96">
        <f t="shared" si="11"/>
        <v>357696300522225.5</v>
      </c>
      <c r="U121" s="89">
        <f t="shared" si="12"/>
        <v>343023438691000</v>
      </c>
      <c r="V121" s="86">
        <f t="shared" si="9"/>
        <v>958.9795538567115</v>
      </c>
      <c r="W121" s="97">
        <f t="shared" si="13"/>
        <v>8.1127064531765457E-3</v>
      </c>
      <c r="X121" s="87">
        <f t="shared" si="14"/>
        <v>7.502679528403001E-3</v>
      </c>
      <c r="Y121" s="87">
        <f t="shared" si="15"/>
        <v>1.6891891891891893E-2</v>
      </c>
      <c r="Z121" s="87">
        <f t="shared" si="16"/>
        <v>-3.0749242096145518E-2</v>
      </c>
      <c r="AA121" s="87" t="e">
        <f t="shared" si="17"/>
        <v>#DIV/0!</v>
      </c>
    </row>
    <row r="122" spans="1:27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v>1</v>
      </c>
      <c r="G122" s="84">
        <v>301000</v>
      </c>
      <c r="H122" s="84">
        <v>302000</v>
      </c>
      <c r="I122" s="88">
        <v>125395903</v>
      </c>
      <c r="J122" s="82">
        <v>1</v>
      </c>
      <c r="K122" s="83">
        <v>223800</v>
      </c>
      <c r="L122" s="83">
        <v>227100</v>
      </c>
      <c r="M122" s="83">
        <v>15956260</v>
      </c>
      <c r="N122" s="83">
        <v>1</v>
      </c>
      <c r="O122" s="84">
        <v>0</v>
      </c>
      <c r="P122" s="84"/>
      <c r="Q122" s="84">
        <v>0</v>
      </c>
      <c r="R122" s="84">
        <v>0</v>
      </c>
      <c r="S122" s="96">
        <f t="shared" si="10"/>
        <v>0</v>
      </c>
      <c r="T122" s="96">
        <f t="shared" si="11"/>
        <v>357696300522225.5</v>
      </c>
      <c r="U122" s="89">
        <f t="shared" si="12"/>
        <v>349299848717000</v>
      </c>
      <c r="V122" s="86">
        <f t="shared" si="9"/>
        <v>976.52631074750582</v>
      </c>
      <c r="W122" s="97">
        <f t="shared" si="13"/>
        <v>1.8297321168346942E-2</v>
      </c>
      <c r="X122" s="87">
        <f t="shared" si="14"/>
        <v>2.021276595744681E-2</v>
      </c>
      <c r="Y122" s="87">
        <f t="shared" si="15"/>
        <v>3.3222591362126247E-3</v>
      </c>
      <c r="Z122" s="87">
        <f t="shared" si="16"/>
        <v>1.4745308310991957E-2</v>
      </c>
      <c r="AA122" s="87" t="e">
        <f t="shared" si="17"/>
        <v>#DIV/0!</v>
      </c>
    </row>
    <row r="123" spans="1:27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v>1</v>
      </c>
      <c r="G123" s="84">
        <v>302000</v>
      </c>
      <c r="H123" s="84">
        <v>298000</v>
      </c>
      <c r="I123" s="88">
        <v>125395903</v>
      </c>
      <c r="J123" s="82">
        <v>1</v>
      </c>
      <c r="K123" s="83">
        <v>227100</v>
      </c>
      <c r="L123" s="83">
        <v>227600</v>
      </c>
      <c r="M123" s="83">
        <v>15956260</v>
      </c>
      <c r="N123" s="83">
        <v>1</v>
      </c>
      <c r="O123" s="84">
        <v>0</v>
      </c>
      <c r="P123" s="84"/>
      <c r="Q123" s="84">
        <v>0</v>
      </c>
      <c r="R123" s="84">
        <v>0</v>
      </c>
      <c r="S123" s="96">
        <f t="shared" si="10"/>
        <v>0</v>
      </c>
      <c r="T123" s="96">
        <f t="shared" si="11"/>
        <v>357696300522225.5</v>
      </c>
      <c r="U123" s="89">
        <f t="shared" si="12"/>
        <v>341424019830000</v>
      </c>
      <c r="V123" s="86">
        <f t="shared" si="9"/>
        <v>954.50811018042828</v>
      </c>
      <c r="W123" s="97">
        <f t="shared" si="13"/>
        <v>-2.2547472940307338E-2</v>
      </c>
      <c r="X123" s="87">
        <f t="shared" si="14"/>
        <v>-2.3983315954118872E-2</v>
      </c>
      <c r="Y123" s="87">
        <f t="shared" si="15"/>
        <v>-1.3245033112582781E-2</v>
      </c>
      <c r="Z123" s="87">
        <f t="shared" si="16"/>
        <v>2.2016732716864818E-3</v>
      </c>
      <c r="AA123" s="87" t="e">
        <f t="shared" si="17"/>
        <v>#DIV/0!</v>
      </c>
    </row>
    <row r="124" spans="1:27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v>1</v>
      </c>
      <c r="G124" s="84">
        <v>298000</v>
      </c>
      <c r="H124" s="84">
        <v>303500</v>
      </c>
      <c r="I124" s="88">
        <v>125395903</v>
      </c>
      <c r="J124" s="82">
        <v>1</v>
      </c>
      <c r="K124" s="83">
        <v>227600</v>
      </c>
      <c r="L124" s="83">
        <v>235600</v>
      </c>
      <c r="M124" s="83">
        <v>15956260</v>
      </c>
      <c r="N124" s="83">
        <v>1</v>
      </c>
      <c r="O124" s="84">
        <v>0</v>
      </c>
      <c r="P124" s="84"/>
      <c r="Q124" s="84">
        <v>0</v>
      </c>
      <c r="R124" s="84">
        <v>0</v>
      </c>
      <c r="S124" s="96">
        <f t="shared" si="10"/>
        <v>0</v>
      </c>
      <c r="T124" s="96">
        <f t="shared" si="11"/>
        <v>357696300522225.5</v>
      </c>
      <c r="U124" s="89">
        <f t="shared" si="12"/>
        <v>341278448671500</v>
      </c>
      <c r="V124" s="86">
        <f t="shared" si="9"/>
        <v>954.10114159202658</v>
      </c>
      <c r="W124" s="97">
        <f t="shared" si="13"/>
        <v>-4.2636472551790892E-4</v>
      </c>
      <c r="X124" s="87">
        <f t="shared" si="14"/>
        <v>-3.205128205128205E-3</v>
      </c>
      <c r="Y124" s="87">
        <f t="shared" si="15"/>
        <v>1.8456375838926176E-2</v>
      </c>
      <c r="Z124" s="87">
        <f t="shared" si="16"/>
        <v>3.5149384885764502E-2</v>
      </c>
      <c r="AA124" s="87" t="e">
        <f t="shared" si="17"/>
        <v>#DIV/0!</v>
      </c>
    </row>
    <row r="125" spans="1:27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v>1</v>
      </c>
      <c r="G125" s="91">
        <v>303500</v>
      </c>
      <c r="H125" s="91">
        <v>303500</v>
      </c>
      <c r="I125" s="92">
        <v>125395903</v>
      </c>
      <c r="J125" s="91">
        <v>1</v>
      </c>
      <c r="K125" s="91">
        <v>235600</v>
      </c>
      <c r="L125" s="91">
        <v>223900</v>
      </c>
      <c r="M125" s="91">
        <v>15956260</v>
      </c>
      <c r="N125" s="91">
        <v>1</v>
      </c>
      <c r="O125" s="91">
        <v>0</v>
      </c>
      <c r="P125" s="91"/>
      <c r="Q125" s="91">
        <v>0</v>
      </c>
      <c r="R125" s="91">
        <v>0</v>
      </c>
      <c r="S125" s="93">
        <f t="shared" si="10"/>
        <v>0</v>
      </c>
      <c r="T125" s="93">
        <f t="shared" si="11"/>
        <v>357696300522225.5</v>
      </c>
      <c r="U125" s="92">
        <f t="shared" si="12"/>
        <v>334030503259500</v>
      </c>
      <c r="V125" s="94">
        <f t="shared" si="9"/>
        <v>933.83829458628963</v>
      </c>
      <c r="W125" s="95">
        <f t="shared" si="13"/>
        <v>-2.1237629976970863E-2</v>
      </c>
      <c r="X125" s="91">
        <f t="shared" si="14"/>
        <v>-2.3579849946409433E-2</v>
      </c>
      <c r="Y125" s="91">
        <f t="shared" si="15"/>
        <v>0</v>
      </c>
      <c r="Z125" s="91">
        <f t="shared" si="16"/>
        <v>-4.9660441426146007E-2</v>
      </c>
      <c r="AA125" s="91" t="e">
        <f t="shared" si="17"/>
        <v>#DIV/0!</v>
      </c>
    </row>
    <row r="126" spans="1:27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v>1</v>
      </c>
      <c r="G126" s="84">
        <v>303500</v>
      </c>
      <c r="H126" s="84">
        <v>303000</v>
      </c>
      <c r="I126" s="88">
        <v>125395903</v>
      </c>
      <c r="J126" s="82">
        <v>1</v>
      </c>
      <c r="K126" s="83">
        <v>223900</v>
      </c>
      <c r="L126" s="83">
        <v>222000</v>
      </c>
      <c r="M126" s="83">
        <v>15956260</v>
      </c>
      <c r="N126" s="83">
        <v>1</v>
      </c>
      <c r="O126" s="84">
        <v>0</v>
      </c>
      <c r="P126" s="84"/>
      <c r="Q126" s="84">
        <v>0</v>
      </c>
      <c r="R126" s="84">
        <v>0</v>
      </c>
      <c r="S126" s="96">
        <f t="shared" si="10"/>
        <v>0</v>
      </c>
      <c r="T126" s="96">
        <f t="shared" si="11"/>
        <v>357696300522225.5</v>
      </c>
      <c r="U126" s="89">
        <f t="shared" si="12"/>
        <v>337789083234000</v>
      </c>
      <c r="V126" s="86">
        <f t="shared" si="9"/>
        <v>944.34603528422963</v>
      </c>
      <c r="W126" s="97">
        <f t="shared" si="13"/>
        <v>1.1252205824987234E-2</v>
      </c>
      <c r="X126" s="87">
        <f t="shared" si="14"/>
        <v>1.3172338090010977E-2</v>
      </c>
      <c r="Y126" s="87">
        <f t="shared" si="15"/>
        <v>-1.6474464579901153E-3</v>
      </c>
      <c r="Z126" s="87">
        <f t="shared" si="16"/>
        <v>-8.4859312192943279E-3</v>
      </c>
      <c r="AA126" s="87" t="e">
        <f t="shared" si="17"/>
        <v>#DIV/0!</v>
      </c>
    </row>
    <row r="127" spans="1:27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v>1</v>
      </c>
      <c r="G127" s="84">
        <v>303000</v>
      </c>
      <c r="H127" s="84">
        <v>291500</v>
      </c>
      <c r="I127" s="88">
        <v>125395903</v>
      </c>
      <c r="J127" s="82">
        <v>1</v>
      </c>
      <c r="K127" s="83">
        <v>222000</v>
      </c>
      <c r="L127" s="83">
        <v>215500</v>
      </c>
      <c r="M127" s="83">
        <v>15956260</v>
      </c>
      <c r="N127" s="83">
        <v>1</v>
      </c>
      <c r="O127" s="84">
        <v>0</v>
      </c>
      <c r="P127" s="84"/>
      <c r="Q127" s="84">
        <v>0</v>
      </c>
      <c r="R127" s="84">
        <v>0</v>
      </c>
      <c r="S127" s="96">
        <f t="shared" si="10"/>
        <v>0</v>
      </c>
      <c r="T127" s="96">
        <f t="shared" si="11"/>
        <v>357696300522225.5</v>
      </c>
      <c r="U127" s="89">
        <f t="shared" si="12"/>
        <v>336885247129500</v>
      </c>
      <c r="V127" s="86">
        <f t="shared" si="9"/>
        <v>941.81920986506702</v>
      </c>
      <c r="W127" s="97">
        <f t="shared" si="13"/>
        <v>-2.6757410152117391E-3</v>
      </c>
      <c r="X127" s="87">
        <f t="shared" si="14"/>
        <v>2.1668472372697724E-3</v>
      </c>
      <c r="Y127" s="87">
        <f t="shared" si="15"/>
        <v>-3.7953795379537955E-2</v>
      </c>
      <c r="Z127" s="87">
        <f t="shared" si="16"/>
        <v>-2.9279279279279279E-2</v>
      </c>
      <c r="AA127" s="87" t="e">
        <f t="shared" si="17"/>
        <v>#DIV/0!</v>
      </c>
    </row>
    <row r="128" spans="1:27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v>1</v>
      </c>
      <c r="G128" s="84">
        <v>291500</v>
      </c>
      <c r="H128" s="84">
        <v>282000</v>
      </c>
      <c r="I128" s="88">
        <v>125395903</v>
      </c>
      <c r="J128" s="82">
        <v>1</v>
      </c>
      <c r="K128" s="83">
        <v>215500</v>
      </c>
      <c r="L128" s="83">
        <v>209200</v>
      </c>
      <c r="M128" s="83">
        <v>15956260</v>
      </c>
      <c r="N128" s="83">
        <v>1</v>
      </c>
      <c r="O128" s="84">
        <v>0</v>
      </c>
      <c r="P128" s="84"/>
      <c r="Q128" s="84">
        <v>0</v>
      </c>
      <c r="R128" s="84">
        <v>0</v>
      </c>
      <c r="S128" s="96">
        <f t="shared" si="10"/>
        <v>0</v>
      </c>
      <c r="T128" s="96">
        <f t="shared" si="11"/>
        <v>357696300522225.5</v>
      </c>
      <c r="U128" s="89">
        <f t="shared" si="12"/>
        <v>333667664203000</v>
      </c>
      <c r="V128" s="86">
        <f t="shared" si="9"/>
        <v>932.82391714942412</v>
      </c>
      <c r="W128" s="97">
        <f t="shared" si="13"/>
        <v>-9.5509760487170834E-3</v>
      </c>
      <c r="X128" s="87">
        <f t="shared" si="14"/>
        <v>-6.4864864864864862E-3</v>
      </c>
      <c r="Y128" s="87">
        <f t="shared" si="15"/>
        <v>-3.2590051457975985E-2</v>
      </c>
      <c r="Z128" s="87">
        <f t="shared" si="16"/>
        <v>-2.923433874709977E-2</v>
      </c>
      <c r="AA128" s="87" t="e">
        <f t="shared" si="17"/>
        <v>#DIV/0!</v>
      </c>
    </row>
    <row r="129" spans="1:27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v>1</v>
      </c>
      <c r="G129" s="84">
        <v>282000</v>
      </c>
      <c r="H129" s="84">
        <v>289500</v>
      </c>
      <c r="I129" s="88">
        <v>125395903</v>
      </c>
      <c r="J129" s="82">
        <v>1</v>
      </c>
      <c r="K129" s="83">
        <v>209200</v>
      </c>
      <c r="L129" s="83">
        <v>217100</v>
      </c>
      <c r="M129" s="83">
        <v>15956260</v>
      </c>
      <c r="N129" s="83">
        <v>1</v>
      </c>
      <c r="O129" s="84">
        <v>0</v>
      </c>
      <c r="P129" s="84"/>
      <c r="Q129" s="84">
        <v>0</v>
      </c>
      <c r="R129" s="84">
        <v>0</v>
      </c>
      <c r="S129" s="96">
        <f t="shared" si="10"/>
        <v>0</v>
      </c>
      <c r="T129" s="96">
        <f t="shared" si="11"/>
        <v>357696300522225.5</v>
      </c>
      <c r="U129" s="89">
        <f t="shared" si="12"/>
        <v>327993896994500</v>
      </c>
      <c r="V129" s="86">
        <f t="shared" si="9"/>
        <v>916.96194932863182</v>
      </c>
      <c r="W129" s="97">
        <f t="shared" si="13"/>
        <v>-1.7004246491946942E-2</v>
      </c>
      <c r="X129" s="87">
        <f t="shared" si="14"/>
        <v>-2.2850924918389554E-2</v>
      </c>
      <c r="Y129" s="87">
        <f t="shared" si="15"/>
        <v>2.6595744680851064E-2</v>
      </c>
      <c r="Z129" s="87">
        <f t="shared" si="16"/>
        <v>3.7762906309751432E-2</v>
      </c>
      <c r="AA129" s="87" t="e">
        <f t="shared" si="17"/>
        <v>#DIV/0!</v>
      </c>
    </row>
    <row r="130" spans="1:27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v>1</v>
      </c>
      <c r="G130" s="84">
        <v>289500</v>
      </c>
      <c r="H130" s="84">
        <v>284000</v>
      </c>
      <c r="I130" s="88">
        <v>125395903</v>
      </c>
      <c r="J130" s="82">
        <v>1</v>
      </c>
      <c r="K130" s="83">
        <v>217100</v>
      </c>
      <c r="L130" s="83">
        <v>228700</v>
      </c>
      <c r="M130" s="83">
        <v>15956260</v>
      </c>
      <c r="N130" s="83">
        <v>1</v>
      </c>
      <c r="O130" s="84">
        <v>0</v>
      </c>
      <c r="P130" s="84"/>
      <c r="Q130" s="84">
        <v>0</v>
      </c>
      <c r="R130" s="84">
        <v>0</v>
      </c>
      <c r="S130" s="96">
        <f t="shared" si="10"/>
        <v>0</v>
      </c>
      <c r="T130" s="96">
        <f t="shared" si="11"/>
        <v>357696300522225.5</v>
      </c>
      <c r="U130" s="89">
        <f t="shared" si="12"/>
        <v>331982839434000</v>
      </c>
      <c r="V130" s="86">
        <f t="shared" si="9"/>
        <v>928.11370693327092</v>
      </c>
      <c r="W130" s="97">
        <f t="shared" si="13"/>
        <v>1.2161636164732939E-2</v>
      </c>
      <c r="X130" s="87">
        <f t="shared" si="14"/>
        <v>1.5590200445434299E-2</v>
      </c>
      <c r="Y130" s="87">
        <f t="shared" si="15"/>
        <v>-1.8998272884283247E-2</v>
      </c>
      <c r="Z130" s="87">
        <f t="shared" si="16"/>
        <v>5.3431598341777985E-2</v>
      </c>
      <c r="AA130" s="87" t="e">
        <f t="shared" si="17"/>
        <v>#DIV/0!</v>
      </c>
    </row>
    <row r="131" spans="1:27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v>1</v>
      </c>
      <c r="G131" s="84">
        <v>284000</v>
      </c>
      <c r="H131" s="84">
        <v>281000</v>
      </c>
      <c r="I131" s="88">
        <v>125395903</v>
      </c>
      <c r="J131" s="82">
        <v>1</v>
      </c>
      <c r="K131" s="83">
        <v>228700</v>
      </c>
      <c r="L131" s="83">
        <v>231000</v>
      </c>
      <c r="M131" s="83">
        <v>15956260</v>
      </c>
      <c r="N131" s="83">
        <v>1</v>
      </c>
      <c r="O131" s="84">
        <v>0</v>
      </c>
      <c r="P131" s="84"/>
      <c r="Q131" s="84">
        <v>0</v>
      </c>
      <c r="R131" s="84">
        <v>0</v>
      </c>
      <c r="S131" s="96">
        <f t="shared" si="10"/>
        <v>0</v>
      </c>
      <c r="T131" s="96">
        <f t="shared" si="11"/>
        <v>357696300522225.5</v>
      </c>
      <c r="U131" s="89">
        <f t="shared" si="12"/>
        <v>336136878413000</v>
      </c>
      <c r="V131" s="86">
        <f t="shared" si="9"/>
        <v>939.72701960364304</v>
      </c>
      <c r="W131" s="97">
        <f t="shared" si="13"/>
        <v>1.2512812367296599E-2</v>
      </c>
      <c r="X131" s="87">
        <f t="shared" si="14"/>
        <v>1.5350877192982455E-2</v>
      </c>
      <c r="Y131" s="87">
        <f t="shared" si="15"/>
        <v>-1.0563380281690141E-2</v>
      </c>
      <c r="Z131" s="87">
        <f t="shared" si="16"/>
        <v>1.0056843025797988E-2</v>
      </c>
      <c r="AA131" s="87" t="e">
        <f t="shared" si="17"/>
        <v>#DIV/0!</v>
      </c>
    </row>
    <row r="132" spans="1:27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v>1</v>
      </c>
      <c r="G132" s="84">
        <v>281000</v>
      </c>
      <c r="H132" s="84">
        <v>276500</v>
      </c>
      <c r="I132" s="88">
        <v>125395903</v>
      </c>
      <c r="J132" s="82">
        <v>1</v>
      </c>
      <c r="K132" s="83">
        <v>231000</v>
      </c>
      <c r="L132" s="83">
        <v>227000</v>
      </c>
      <c r="M132" s="83">
        <v>15956260</v>
      </c>
      <c r="N132" s="83">
        <v>1</v>
      </c>
      <c r="O132" s="84">
        <v>0</v>
      </c>
      <c r="P132" s="84"/>
      <c r="Q132" s="84">
        <v>0</v>
      </c>
      <c r="R132" s="84">
        <v>0</v>
      </c>
      <c r="S132" s="96">
        <f t="shared" si="10"/>
        <v>0</v>
      </c>
      <c r="T132" s="96">
        <f t="shared" si="11"/>
        <v>357696300522225.5</v>
      </c>
      <c r="U132" s="89">
        <f t="shared" si="12"/>
        <v>333582974399500</v>
      </c>
      <c r="V132" s="86">
        <f t="shared" ref="V132:V195" si="18">U132/T132*1000</f>
        <v>932.58715259978703</v>
      </c>
      <c r="W132" s="97">
        <f t="shared" si="13"/>
        <v>-7.5978096350442876E-3</v>
      </c>
      <c r="X132" s="87">
        <f t="shared" si="14"/>
        <v>-6.4794816414686825E-3</v>
      </c>
      <c r="Y132" s="87">
        <f t="shared" si="15"/>
        <v>-1.601423487544484E-2</v>
      </c>
      <c r="Z132" s="87">
        <f t="shared" si="16"/>
        <v>-1.7316017316017316E-2</v>
      </c>
      <c r="AA132" s="87" t="e">
        <f t="shared" si="17"/>
        <v>#DIV/0!</v>
      </c>
    </row>
    <row r="133" spans="1:27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v>1</v>
      </c>
      <c r="G133" s="84">
        <v>276500</v>
      </c>
      <c r="H133" s="84">
        <v>288000</v>
      </c>
      <c r="I133" s="88">
        <v>125395903</v>
      </c>
      <c r="J133" s="82">
        <v>1</v>
      </c>
      <c r="K133" s="83">
        <v>227000</v>
      </c>
      <c r="L133" s="83">
        <v>228200</v>
      </c>
      <c r="M133" s="83">
        <v>15956260</v>
      </c>
      <c r="N133" s="83">
        <v>1</v>
      </c>
      <c r="O133" s="84">
        <v>0</v>
      </c>
      <c r="P133" s="84"/>
      <c r="Q133" s="84">
        <v>0</v>
      </c>
      <c r="R133" s="84">
        <v>0</v>
      </c>
      <c r="S133" s="96">
        <f t="shared" ref="S133:S196" si="19">IF(U132&lt;&gt;(C133*E133*F133+G133*I133*J133+K133*M133*N133),1,0)</f>
        <v>0</v>
      </c>
      <c r="T133" s="96">
        <f t="shared" ref="T133:T196" si="20">IF(S133=0,T132,T132*(C133*E133*F133+G133*I133*J133+K133*M133*N133)/U132)</f>
        <v>357696300522225.5</v>
      </c>
      <c r="U133" s="89">
        <f t="shared" ref="U133:U196" si="21">D133*E133*F133+H133*I133*J133+L133*M133*N133</f>
        <v>331834512446000</v>
      </c>
      <c r="V133" s="86">
        <f t="shared" si="18"/>
        <v>927.69903396130155</v>
      </c>
      <c r="W133" s="97">
        <f t="shared" ref="W133:W196" si="22">(V133-V132)/V132</f>
        <v>-5.2414604092055088E-3</v>
      </c>
      <c r="X133" s="87">
        <f t="shared" ref="X133:X196" si="23">(D133-C133)/C133</f>
        <v>-1.0869565217391304E-2</v>
      </c>
      <c r="Y133" s="87">
        <f t="shared" ref="Y133:Y196" si="24">(H133-G133)/G133</f>
        <v>4.1591320072332731E-2</v>
      </c>
      <c r="Z133" s="87">
        <f t="shared" ref="Z133:Z196" si="25">(L133-K133)/K133</f>
        <v>5.2863436123348016E-3</v>
      </c>
      <c r="AA133" s="87" t="e">
        <f t="shared" ref="AA133:AA196" si="26">(P133-O133)/P133</f>
        <v>#DIV/0!</v>
      </c>
    </row>
    <row r="134" spans="1:27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v>1</v>
      </c>
      <c r="G134" s="84">
        <v>288000</v>
      </c>
      <c r="H134" s="84">
        <v>288000</v>
      </c>
      <c r="I134" s="88">
        <v>125395903</v>
      </c>
      <c r="J134" s="82">
        <v>1</v>
      </c>
      <c r="K134" s="83">
        <v>228200</v>
      </c>
      <c r="L134" s="83">
        <v>235500</v>
      </c>
      <c r="M134" s="83">
        <v>15956260</v>
      </c>
      <c r="N134" s="83">
        <v>1</v>
      </c>
      <c r="O134" s="84">
        <v>0</v>
      </c>
      <c r="P134" s="84"/>
      <c r="Q134" s="84">
        <v>0</v>
      </c>
      <c r="R134" s="84">
        <v>0</v>
      </c>
      <c r="S134" s="96">
        <f t="shared" si="19"/>
        <v>0</v>
      </c>
      <c r="T134" s="96">
        <f t="shared" si="20"/>
        <v>357696300522225.5</v>
      </c>
      <c r="U134" s="89">
        <f t="shared" si="21"/>
        <v>338370317844000</v>
      </c>
      <c r="V134" s="86">
        <f t="shared" si="18"/>
        <v>945.97097411963682</v>
      </c>
      <c r="W134" s="97">
        <f t="shared" si="22"/>
        <v>1.9695978425582229E-2</v>
      </c>
      <c r="X134" s="87">
        <f t="shared" si="23"/>
        <v>2.197802197802198E-2</v>
      </c>
      <c r="Y134" s="87">
        <f t="shared" si="24"/>
        <v>0</v>
      </c>
      <c r="Z134" s="87">
        <f t="shared" si="25"/>
        <v>3.1989482909728306E-2</v>
      </c>
      <c r="AA134" s="87" t="e">
        <f t="shared" si="26"/>
        <v>#DIV/0!</v>
      </c>
    </row>
    <row r="135" spans="1:27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v>1</v>
      </c>
      <c r="G135" s="84">
        <v>288000</v>
      </c>
      <c r="H135" s="84">
        <v>293500</v>
      </c>
      <c r="I135" s="88">
        <v>125395903</v>
      </c>
      <c r="J135" s="82">
        <v>1</v>
      </c>
      <c r="K135" s="83">
        <v>235500</v>
      </c>
      <c r="L135" s="83">
        <v>244900</v>
      </c>
      <c r="M135" s="83">
        <v>15956260</v>
      </c>
      <c r="N135" s="83">
        <v>1</v>
      </c>
      <c r="O135" s="84">
        <v>0</v>
      </c>
      <c r="P135" s="84"/>
      <c r="Q135" s="84">
        <v>0</v>
      </c>
      <c r="R135" s="84">
        <v>0</v>
      </c>
      <c r="S135" s="96">
        <f t="shared" si="19"/>
        <v>0</v>
      </c>
      <c r="T135" s="96">
        <f t="shared" si="20"/>
        <v>357696300522225.5</v>
      </c>
      <c r="U135" s="89">
        <f t="shared" si="21"/>
        <v>336321288039500</v>
      </c>
      <c r="V135" s="86">
        <f t="shared" si="18"/>
        <v>940.24256764322513</v>
      </c>
      <c r="W135" s="97">
        <f t="shared" si="22"/>
        <v>-6.0555837685641514E-3</v>
      </c>
      <c r="X135" s="87">
        <f t="shared" si="23"/>
        <v>-9.6774193548387101E-3</v>
      </c>
      <c r="Y135" s="87">
        <f t="shared" si="24"/>
        <v>1.9097222222222224E-2</v>
      </c>
      <c r="Z135" s="87">
        <f t="shared" si="25"/>
        <v>3.9915074309978767E-2</v>
      </c>
      <c r="AA135" s="87" t="e">
        <f t="shared" si="26"/>
        <v>#DIV/0!</v>
      </c>
    </row>
    <row r="136" spans="1:27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v>1</v>
      </c>
      <c r="G136" s="84">
        <v>293500</v>
      </c>
      <c r="H136" s="84">
        <v>295500</v>
      </c>
      <c r="I136" s="88">
        <v>125395903</v>
      </c>
      <c r="J136" s="82">
        <v>1</v>
      </c>
      <c r="K136" s="83">
        <v>244900</v>
      </c>
      <c r="L136" s="83">
        <v>235800</v>
      </c>
      <c r="M136" s="83">
        <v>15956260</v>
      </c>
      <c r="N136" s="83">
        <v>1</v>
      </c>
      <c r="O136" s="84">
        <v>0</v>
      </c>
      <c r="P136" s="84"/>
      <c r="Q136" s="84">
        <v>0</v>
      </c>
      <c r="R136" s="84">
        <v>0</v>
      </c>
      <c r="S136" s="96">
        <f t="shared" si="19"/>
        <v>0</v>
      </c>
      <c r="T136" s="96">
        <f t="shared" si="20"/>
        <v>357696300522225.5</v>
      </c>
      <c r="U136" s="89">
        <f t="shared" si="21"/>
        <v>335143012939500</v>
      </c>
      <c r="V136" s="86">
        <f t="shared" si="18"/>
        <v>936.94850198395011</v>
      </c>
      <c r="W136" s="97">
        <f t="shared" si="22"/>
        <v>-3.5034211092269466E-3</v>
      </c>
      <c r="X136" s="87">
        <f t="shared" si="23"/>
        <v>-4.3431053203040176E-3</v>
      </c>
      <c r="Y136" s="87">
        <f t="shared" si="24"/>
        <v>6.8143100511073255E-3</v>
      </c>
      <c r="Z136" s="87">
        <f t="shared" si="25"/>
        <v>-3.7158023683135977E-2</v>
      </c>
      <c r="AA136" s="87" t="e">
        <f t="shared" si="26"/>
        <v>#DIV/0!</v>
      </c>
    </row>
    <row r="137" spans="1:27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v>1</v>
      </c>
      <c r="G137" s="84">
        <v>295500</v>
      </c>
      <c r="H137" s="84">
        <v>290000</v>
      </c>
      <c r="I137" s="88">
        <v>125395903</v>
      </c>
      <c r="J137" s="82">
        <v>1</v>
      </c>
      <c r="K137" s="83">
        <v>235800</v>
      </c>
      <c r="L137" s="83">
        <v>237700</v>
      </c>
      <c r="M137" s="83">
        <v>15956260</v>
      </c>
      <c r="N137" s="83">
        <v>1</v>
      </c>
      <c r="O137" s="84">
        <v>0</v>
      </c>
      <c r="P137" s="84"/>
      <c r="Q137" s="84">
        <v>0</v>
      </c>
      <c r="R137" s="84">
        <v>0</v>
      </c>
      <c r="S137" s="96">
        <f t="shared" si="19"/>
        <v>0</v>
      </c>
      <c r="T137" s="96">
        <f t="shared" si="20"/>
        <v>357696300522225.5</v>
      </c>
      <c r="U137" s="89">
        <f t="shared" si="21"/>
        <v>338977179657000</v>
      </c>
      <c r="V137" s="86">
        <f t="shared" si="18"/>
        <v>947.66755809915787</v>
      </c>
      <c r="W137" s="97">
        <f t="shared" si="22"/>
        <v>1.1440389832003147E-2</v>
      </c>
      <c r="X137" s="87">
        <f t="shared" si="23"/>
        <v>1.5267175572519083E-2</v>
      </c>
      <c r="Y137" s="87">
        <f t="shared" si="24"/>
        <v>-1.8612521150592216E-2</v>
      </c>
      <c r="Z137" s="87">
        <f t="shared" si="25"/>
        <v>8.0576759966072935E-3</v>
      </c>
      <c r="AA137" s="87" t="e">
        <f t="shared" si="26"/>
        <v>#DIV/0!</v>
      </c>
    </row>
    <row r="138" spans="1:27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v>1</v>
      </c>
      <c r="G138" s="84">
        <v>290000</v>
      </c>
      <c r="H138" s="84">
        <v>288500</v>
      </c>
      <c r="I138" s="88">
        <v>125395903</v>
      </c>
      <c r="J138" s="82">
        <v>1</v>
      </c>
      <c r="K138" s="83">
        <v>237700</v>
      </c>
      <c r="L138" s="83">
        <v>231700</v>
      </c>
      <c r="M138" s="83">
        <v>15956260</v>
      </c>
      <c r="N138" s="83">
        <v>1</v>
      </c>
      <c r="O138" s="84">
        <v>0</v>
      </c>
      <c r="P138" s="84"/>
      <c r="Q138" s="84">
        <v>0</v>
      </c>
      <c r="R138" s="84">
        <v>0</v>
      </c>
      <c r="S138" s="96">
        <f t="shared" si="19"/>
        <v>0</v>
      </c>
      <c r="T138" s="96">
        <f t="shared" si="20"/>
        <v>357696300522225.5</v>
      </c>
      <c r="U138" s="89">
        <f t="shared" si="21"/>
        <v>340940111887500</v>
      </c>
      <c r="V138" s="86">
        <f t="shared" si="18"/>
        <v>953.15526436739219</v>
      </c>
      <c r="W138" s="97">
        <f t="shared" si="22"/>
        <v>5.7907503758402598E-3</v>
      </c>
      <c r="X138" s="87">
        <f t="shared" si="23"/>
        <v>7.5187969924812026E-3</v>
      </c>
      <c r="Y138" s="87">
        <f t="shared" si="24"/>
        <v>-5.1724137931034482E-3</v>
      </c>
      <c r="Z138" s="87">
        <f t="shared" si="25"/>
        <v>-2.5241901556583929E-2</v>
      </c>
      <c r="AA138" s="87" t="e">
        <f t="shared" si="26"/>
        <v>#DIV/0!</v>
      </c>
    </row>
    <row r="139" spans="1:27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v>1</v>
      </c>
      <c r="G139" s="84">
        <v>288500</v>
      </c>
      <c r="H139" s="84">
        <v>285500</v>
      </c>
      <c r="I139" s="88">
        <v>125395903</v>
      </c>
      <c r="J139" s="82">
        <v>1</v>
      </c>
      <c r="K139" s="83">
        <v>231700</v>
      </c>
      <c r="L139" s="83">
        <v>224400</v>
      </c>
      <c r="M139" s="83">
        <v>15956260</v>
      </c>
      <c r="N139" s="83">
        <v>1</v>
      </c>
      <c r="O139" s="84">
        <v>0</v>
      </c>
      <c r="P139" s="84"/>
      <c r="Q139" s="84">
        <v>0</v>
      </c>
      <c r="R139" s="84">
        <v>0</v>
      </c>
      <c r="S139" s="96">
        <f t="shared" si="19"/>
        <v>0</v>
      </c>
      <c r="T139" s="96">
        <f t="shared" si="20"/>
        <v>357696300522225.5</v>
      </c>
      <c r="U139" s="89">
        <f t="shared" si="21"/>
        <v>343978072065500</v>
      </c>
      <c r="V139" s="86">
        <f t="shared" si="18"/>
        <v>961.64839156374467</v>
      </c>
      <c r="W139" s="97">
        <f t="shared" si="22"/>
        <v>8.9105390421248439E-3</v>
      </c>
      <c r="X139" s="87">
        <f t="shared" si="23"/>
        <v>1.1727078891257996E-2</v>
      </c>
      <c r="Y139" s="87">
        <f t="shared" si="24"/>
        <v>-1.0398613518197574E-2</v>
      </c>
      <c r="Z139" s="87">
        <f t="shared" si="25"/>
        <v>-3.1506258092360809E-2</v>
      </c>
      <c r="AA139" s="87" t="e">
        <f t="shared" si="26"/>
        <v>#DIV/0!</v>
      </c>
    </row>
    <row r="140" spans="1:27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v>1</v>
      </c>
      <c r="G140" s="84">
        <v>285500</v>
      </c>
      <c r="H140" s="84">
        <v>267500</v>
      </c>
      <c r="I140" s="88">
        <v>125395903</v>
      </c>
      <c r="J140" s="82">
        <v>1</v>
      </c>
      <c r="K140" s="83">
        <v>224400</v>
      </c>
      <c r="L140" s="83">
        <v>209500</v>
      </c>
      <c r="M140" s="83">
        <v>15956260</v>
      </c>
      <c r="N140" s="83">
        <v>1</v>
      </c>
      <c r="O140" s="84">
        <v>0</v>
      </c>
      <c r="P140" s="84"/>
      <c r="Q140" s="84">
        <v>0</v>
      </c>
      <c r="R140" s="84">
        <v>0</v>
      </c>
      <c r="S140" s="96">
        <f t="shared" si="19"/>
        <v>0</v>
      </c>
      <c r="T140" s="96">
        <f t="shared" si="20"/>
        <v>357696300522225.5</v>
      </c>
      <c r="U140" s="89">
        <f t="shared" si="21"/>
        <v>335384839072500</v>
      </c>
      <c r="V140" s="86">
        <f t="shared" si="18"/>
        <v>937.62456749719956</v>
      </c>
      <c r="W140" s="97">
        <f t="shared" si="22"/>
        <v>-2.4981920915481133E-2</v>
      </c>
      <c r="X140" s="87">
        <f t="shared" si="23"/>
        <v>-2.0021074815595362E-2</v>
      </c>
      <c r="Y140" s="87">
        <f t="shared" si="24"/>
        <v>-6.3047285464098074E-2</v>
      </c>
      <c r="Z140" s="87">
        <f t="shared" si="25"/>
        <v>-6.6399286987522288E-2</v>
      </c>
      <c r="AA140" s="87" t="e">
        <f t="shared" si="26"/>
        <v>#DIV/0!</v>
      </c>
    </row>
    <row r="141" spans="1:27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v>1</v>
      </c>
      <c r="G141" s="84">
        <v>267500</v>
      </c>
      <c r="H141" s="84">
        <v>265000</v>
      </c>
      <c r="I141" s="88">
        <v>125395903</v>
      </c>
      <c r="J141" s="82">
        <v>1</v>
      </c>
      <c r="K141" s="83">
        <v>209500</v>
      </c>
      <c r="L141" s="83">
        <v>204300</v>
      </c>
      <c r="M141" s="83">
        <v>15956260</v>
      </c>
      <c r="N141" s="83">
        <v>1</v>
      </c>
      <c r="O141" s="84">
        <v>0</v>
      </c>
      <c r="P141" s="84"/>
      <c r="Q141" s="84">
        <v>0</v>
      </c>
      <c r="R141" s="84">
        <v>0</v>
      </c>
      <c r="S141" s="96">
        <f t="shared" si="19"/>
        <v>0</v>
      </c>
      <c r="T141" s="96">
        <f t="shared" si="20"/>
        <v>357696300522225.5</v>
      </c>
      <c r="U141" s="89">
        <f t="shared" si="21"/>
        <v>332741613118000</v>
      </c>
      <c r="V141" s="86">
        <f t="shared" si="18"/>
        <v>930.23498602643519</v>
      </c>
      <c r="W141" s="97">
        <f t="shared" si="22"/>
        <v>-7.8811730482802652E-3</v>
      </c>
      <c r="X141" s="87">
        <f t="shared" si="23"/>
        <v>-7.526881720430108E-3</v>
      </c>
      <c r="Y141" s="87">
        <f t="shared" si="24"/>
        <v>-9.3457943925233638E-3</v>
      </c>
      <c r="Z141" s="87">
        <f t="shared" si="25"/>
        <v>-2.4821002386634844E-2</v>
      </c>
      <c r="AA141" s="87" t="e">
        <f t="shared" si="26"/>
        <v>#DIV/0!</v>
      </c>
    </row>
    <row r="142" spans="1:27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v>1</v>
      </c>
      <c r="G142" s="84">
        <v>265000</v>
      </c>
      <c r="H142" s="84">
        <v>251000</v>
      </c>
      <c r="I142" s="88">
        <v>125395903</v>
      </c>
      <c r="J142" s="82">
        <v>1</v>
      </c>
      <c r="K142" s="83">
        <v>204300</v>
      </c>
      <c r="L142" s="83">
        <v>193600</v>
      </c>
      <c r="M142" s="83">
        <v>15956260</v>
      </c>
      <c r="N142" s="83">
        <v>1</v>
      </c>
      <c r="O142" s="84">
        <v>0</v>
      </c>
      <c r="P142" s="84"/>
      <c r="Q142" s="84">
        <v>0</v>
      </c>
      <c r="R142" s="84">
        <v>0</v>
      </c>
      <c r="S142" s="96">
        <f t="shared" si="19"/>
        <v>0</v>
      </c>
      <c r="T142" s="96">
        <f t="shared" si="20"/>
        <v>357696300522225.5</v>
      </c>
      <c r="U142" s="89">
        <f t="shared" si="21"/>
        <v>330815338494000</v>
      </c>
      <c r="V142" s="86">
        <f t="shared" si="18"/>
        <v>924.84976224528975</v>
      </c>
      <c r="W142" s="97">
        <f t="shared" si="22"/>
        <v>-5.7891004553041027E-3</v>
      </c>
      <c r="X142" s="87">
        <f t="shared" si="23"/>
        <v>0</v>
      </c>
      <c r="Y142" s="87">
        <f t="shared" si="24"/>
        <v>-5.2830188679245285E-2</v>
      </c>
      <c r="Z142" s="87">
        <f t="shared" si="25"/>
        <v>-5.2373959862946649E-2</v>
      </c>
      <c r="AA142" s="87" t="e">
        <f t="shared" si="26"/>
        <v>#DIV/0!</v>
      </c>
    </row>
    <row r="143" spans="1:27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v>1</v>
      </c>
      <c r="G143" s="84">
        <v>251000</v>
      </c>
      <c r="H143" s="84">
        <v>254500</v>
      </c>
      <c r="I143" s="88">
        <v>125395903</v>
      </c>
      <c r="J143" s="82">
        <v>1</v>
      </c>
      <c r="K143" s="83">
        <v>193600</v>
      </c>
      <c r="L143" s="83">
        <v>198400</v>
      </c>
      <c r="M143" s="83">
        <v>15956260</v>
      </c>
      <c r="N143" s="83">
        <v>1</v>
      </c>
      <c r="O143" s="84">
        <v>0</v>
      </c>
      <c r="P143" s="84"/>
      <c r="Q143" s="84">
        <v>0</v>
      </c>
      <c r="R143" s="84">
        <v>0</v>
      </c>
      <c r="S143" s="96">
        <f t="shared" si="19"/>
        <v>0</v>
      </c>
      <c r="T143" s="96">
        <f t="shared" si="20"/>
        <v>357696300522225.5</v>
      </c>
      <c r="U143" s="89">
        <f t="shared" si="21"/>
        <v>336145307727500</v>
      </c>
      <c r="V143" s="86">
        <f t="shared" si="18"/>
        <v>939.75058516607044</v>
      </c>
      <c r="W143" s="97">
        <f t="shared" si="22"/>
        <v>1.6111614587655233E-2</v>
      </c>
      <c r="X143" s="87">
        <f t="shared" si="23"/>
        <v>1.6251354279523293E-2</v>
      </c>
      <c r="Y143" s="87">
        <f t="shared" si="24"/>
        <v>1.3944223107569721E-2</v>
      </c>
      <c r="Z143" s="87">
        <f t="shared" si="25"/>
        <v>2.4793388429752067E-2</v>
      </c>
      <c r="AA143" s="87" t="e">
        <f t="shared" si="26"/>
        <v>#DIV/0!</v>
      </c>
    </row>
    <row r="144" spans="1:27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v>1</v>
      </c>
      <c r="G144" s="84">
        <v>254500</v>
      </c>
      <c r="H144" s="84">
        <v>256500</v>
      </c>
      <c r="I144" s="88">
        <v>125395903</v>
      </c>
      <c r="J144" s="82">
        <v>1</v>
      </c>
      <c r="K144" s="83">
        <v>198400</v>
      </c>
      <c r="L144" s="83">
        <v>199500</v>
      </c>
      <c r="M144" s="83">
        <v>15956260</v>
      </c>
      <c r="N144" s="83">
        <v>1</v>
      </c>
      <c r="O144" s="84">
        <v>0</v>
      </c>
      <c r="P144" s="84"/>
      <c r="Q144" s="84">
        <v>0</v>
      </c>
      <c r="R144" s="84">
        <v>0</v>
      </c>
      <c r="S144" s="96">
        <f t="shared" si="19"/>
        <v>0</v>
      </c>
      <c r="T144" s="96">
        <f t="shared" si="20"/>
        <v>357696300522225.5</v>
      </c>
      <c r="U144" s="89">
        <f t="shared" si="21"/>
        <v>336413651419500</v>
      </c>
      <c r="V144" s="86">
        <f t="shared" si="18"/>
        <v>940.50078496296021</v>
      </c>
      <c r="W144" s="97">
        <f t="shared" si="22"/>
        <v>7.9829670630872818E-4</v>
      </c>
      <c r="X144" s="87">
        <f t="shared" si="23"/>
        <v>0</v>
      </c>
      <c r="Y144" s="87">
        <f t="shared" si="24"/>
        <v>7.8585461689587421E-3</v>
      </c>
      <c r="Z144" s="87">
        <f t="shared" si="25"/>
        <v>5.5443548387096777E-3</v>
      </c>
      <c r="AA144" s="87" t="e">
        <f t="shared" si="26"/>
        <v>#DIV/0!</v>
      </c>
    </row>
    <row r="145" spans="1:27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v>1</v>
      </c>
      <c r="G145" s="84">
        <v>256500</v>
      </c>
      <c r="H145" s="84">
        <v>258000</v>
      </c>
      <c r="I145" s="88">
        <v>125395903</v>
      </c>
      <c r="J145" s="82">
        <v>1</v>
      </c>
      <c r="K145" s="83">
        <v>199500</v>
      </c>
      <c r="L145" s="83">
        <v>192300</v>
      </c>
      <c r="M145" s="83">
        <v>15956260</v>
      </c>
      <c r="N145" s="83">
        <v>1</v>
      </c>
      <c r="O145" s="84">
        <v>0</v>
      </c>
      <c r="P145" s="84"/>
      <c r="Q145" s="84">
        <v>0</v>
      </c>
      <c r="R145" s="84">
        <v>0</v>
      </c>
      <c r="S145" s="96">
        <f t="shared" si="19"/>
        <v>0</v>
      </c>
      <c r="T145" s="96">
        <f t="shared" si="20"/>
        <v>357696300522225.5</v>
      </c>
      <c r="U145" s="89">
        <f t="shared" si="21"/>
        <v>333919130322000</v>
      </c>
      <c r="V145" s="86">
        <f t="shared" si="18"/>
        <v>933.52693286032991</v>
      </c>
      <c r="W145" s="97">
        <f t="shared" si="22"/>
        <v>-7.4150412356167837E-3</v>
      </c>
      <c r="X145" s="87">
        <f t="shared" si="23"/>
        <v>-8.5287846481876331E-3</v>
      </c>
      <c r="Y145" s="87">
        <f t="shared" si="24"/>
        <v>5.8479532163742687E-3</v>
      </c>
      <c r="Z145" s="87">
        <f t="shared" si="25"/>
        <v>-3.6090225563909777E-2</v>
      </c>
      <c r="AA145" s="87" t="e">
        <f t="shared" si="26"/>
        <v>#DIV/0!</v>
      </c>
    </row>
    <row r="146" spans="1:27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v>1</v>
      </c>
      <c r="G146" s="84">
        <v>258000</v>
      </c>
      <c r="H146" s="84">
        <v>271500</v>
      </c>
      <c r="I146" s="88">
        <v>125395903</v>
      </c>
      <c r="J146" s="82">
        <v>1</v>
      </c>
      <c r="K146" s="83">
        <v>192300</v>
      </c>
      <c r="L146" s="83">
        <v>199600</v>
      </c>
      <c r="M146" s="83">
        <v>15956260</v>
      </c>
      <c r="N146" s="83">
        <v>1</v>
      </c>
      <c r="O146" s="84">
        <v>0</v>
      </c>
      <c r="P146" s="84"/>
      <c r="Q146" s="84">
        <v>0</v>
      </c>
      <c r="R146" s="84">
        <v>0</v>
      </c>
      <c r="S146" s="96">
        <f t="shared" si="19"/>
        <v>0</v>
      </c>
      <c r="T146" s="96">
        <f t="shared" si="20"/>
        <v>357696300522225.5</v>
      </c>
      <c r="U146" s="89">
        <f t="shared" si="21"/>
        <v>334123624535500</v>
      </c>
      <c r="V146" s="86">
        <f t="shared" si="18"/>
        <v>934.09863073140514</v>
      </c>
      <c r="W146" s="97">
        <f t="shared" si="22"/>
        <v>6.124064030199383E-4</v>
      </c>
      <c r="X146" s="87">
        <f t="shared" si="23"/>
        <v>-5.3763440860215058E-3</v>
      </c>
      <c r="Y146" s="87">
        <f t="shared" si="24"/>
        <v>5.232558139534884E-2</v>
      </c>
      <c r="Z146" s="87">
        <f t="shared" si="25"/>
        <v>3.7961518460738426E-2</v>
      </c>
      <c r="AA146" s="87" t="e">
        <f t="shared" si="26"/>
        <v>#DIV/0!</v>
      </c>
    </row>
    <row r="147" spans="1:27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v>1</v>
      </c>
      <c r="G147" s="84">
        <v>271500</v>
      </c>
      <c r="H147" s="84">
        <v>280500</v>
      </c>
      <c r="I147" s="88">
        <v>125395903</v>
      </c>
      <c r="J147" s="82">
        <v>1</v>
      </c>
      <c r="K147" s="83">
        <v>199600</v>
      </c>
      <c r="L147" s="83">
        <v>207200</v>
      </c>
      <c r="M147" s="83">
        <v>15956260</v>
      </c>
      <c r="N147" s="83">
        <v>1</v>
      </c>
      <c r="O147" s="84">
        <v>0</v>
      </c>
      <c r="P147" s="84"/>
      <c r="Q147" s="84">
        <v>0</v>
      </c>
      <c r="R147" s="84">
        <v>0</v>
      </c>
      <c r="S147" s="96">
        <f t="shared" si="19"/>
        <v>0</v>
      </c>
      <c r="T147" s="96">
        <f t="shared" si="20"/>
        <v>357696300522225.5</v>
      </c>
      <c r="U147" s="89">
        <f t="shared" si="21"/>
        <v>337299252648500</v>
      </c>
      <c r="V147" s="86">
        <f t="shared" si="18"/>
        <v>942.97663172935688</v>
      </c>
      <c r="W147" s="97">
        <f t="shared" si="22"/>
        <v>9.5043507247197373E-3</v>
      </c>
      <c r="X147" s="87">
        <f t="shared" si="23"/>
        <v>6.4864864864864862E-3</v>
      </c>
      <c r="Y147" s="87">
        <f t="shared" si="24"/>
        <v>3.3149171270718231E-2</v>
      </c>
      <c r="Z147" s="87">
        <f t="shared" si="25"/>
        <v>3.8076152304609222E-2</v>
      </c>
      <c r="AA147" s="87" t="e">
        <f t="shared" si="26"/>
        <v>#DIV/0!</v>
      </c>
    </row>
    <row r="148" spans="1:27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v>1</v>
      </c>
      <c r="G148" s="84">
        <v>280500</v>
      </c>
      <c r="H148" s="84">
        <v>281500</v>
      </c>
      <c r="I148" s="88">
        <v>125395903</v>
      </c>
      <c r="J148" s="82">
        <v>1</v>
      </c>
      <c r="K148" s="83">
        <v>207200</v>
      </c>
      <c r="L148" s="83">
        <v>198300</v>
      </c>
      <c r="M148" s="83">
        <v>15956260</v>
      </c>
      <c r="N148" s="83">
        <v>1</v>
      </c>
      <c r="O148" s="84">
        <v>0</v>
      </c>
      <c r="P148" s="84"/>
      <c r="Q148" s="84">
        <v>0</v>
      </c>
      <c r="R148" s="84">
        <v>0</v>
      </c>
      <c r="S148" s="96">
        <f t="shared" si="19"/>
        <v>0</v>
      </c>
      <c r="T148" s="96">
        <f t="shared" si="20"/>
        <v>357696300522225.5</v>
      </c>
      <c r="U148" s="89">
        <f t="shared" si="21"/>
        <v>330863313137500</v>
      </c>
      <c r="V148" s="86">
        <f t="shared" si="18"/>
        <v>924.98388340737608</v>
      </c>
      <c r="W148" s="97">
        <f t="shared" si="22"/>
        <v>-1.9080799795625141E-2</v>
      </c>
      <c r="X148" s="87">
        <f t="shared" si="23"/>
        <v>-2.1482277121374866E-2</v>
      </c>
      <c r="Y148" s="87">
        <f t="shared" si="24"/>
        <v>3.5650623885918001E-3</v>
      </c>
      <c r="Z148" s="87">
        <f t="shared" si="25"/>
        <v>-4.2953667953667951E-2</v>
      </c>
      <c r="AA148" s="87" t="e">
        <f t="shared" si="26"/>
        <v>#DIV/0!</v>
      </c>
    </row>
    <row r="149" spans="1:27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v>1</v>
      </c>
      <c r="G149" s="84">
        <v>281500</v>
      </c>
      <c r="H149" s="84">
        <v>280500</v>
      </c>
      <c r="I149" s="88">
        <v>125395903</v>
      </c>
      <c r="J149" s="82">
        <v>1</v>
      </c>
      <c r="K149" s="83">
        <v>198300</v>
      </c>
      <c r="L149" s="83">
        <v>207700</v>
      </c>
      <c r="M149" s="83">
        <v>15956260</v>
      </c>
      <c r="N149" s="83">
        <v>1</v>
      </c>
      <c r="O149" s="84">
        <v>0</v>
      </c>
      <c r="P149" s="84"/>
      <c r="Q149" s="84">
        <v>0</v>
      </c>
      <c r="R149" s="84">
        <v>0</v>
      </c>
      <c r="S149" s="96">
        <f t="shared" si="19"/>
        <v>0</v>
      </c>
      <c r="T149" s="96">
        <f t="shared" si="20"/>
        <v>357696300522225.5</v>
      </c>
      <c r="U149" s="89">
        <f t="shared" si="21"/>
        <v>332171771018500</v>
      </c>
      <c r="V149" s="86">
        <f t="shared" si="18"/>
        <v>928.64189686485304</v>
      </c>
      <c r="W149" s="97">
        <f t="shared" si="22"/>
        <v>3.9546780469318869E-3</v>
      </c>
      <c r="X149" s="87">
        <f t="shared" si="23"/>
        <v>4.3907793633369925E-3</v>
      </c>
      <c r="Y149" s="87">
        <f t="shared" si="24"/>
        <v>-3.552397868561279E-3</v>
      </c>
      <c r="Z149" s="87">
        <f t="shared" si="25"/>
        <v>4.7402924861321229E-2</v>
      </c>
      <c r="AA149" s="87" t="e">
        <f t="shared" si="26"/>
        <v>#DIV/0!</v>
      </c>
    </row>
    <row r="150" spans="1:27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v>1</v>
      </c>
      <c r="G150" s="84">
        <v>280500</v>
      </c>
      <c r="H150" s="84">
        <v>274000</v>
      </c>
      <c r="I150" s="88">
        <v>125395903</v>
      </c>
      <c r="J150" s="82">
        <v>1</v>
      </c>
      <c r="K150" s="83">
        <v>207700</v>
      </c>
      <c r="L150" s="83">
        <v>198700</v>
      </c>
      <c r="M150" s="83">
        <v>15956260</v>
      </c>
      <c r="N150" s="83">
        <v>1</v>
      </c>
      <c r="O150" s="84">
        <v>0</v>
      </c>
      <c r="P150" s="84"/>
      <c r="Q150" s="84">
        <v>0</v>
      </c>
      <c r="R150" s="84">
        <v>0</v>
      </c>
      <c r="S150" s="96">
        <f t="shared" si="19"/>
        <v>0</v>
      </c>
      <c r="T150" s="96">
        <f t="shared" si="20"/>
        <v>357696300522225.5</v>
      </c>
      <c r="U150" s="89">
        <f t="shared" si="21"/>
        <v>331534057544000</v>
      </c>
      <c r="V150" s="86">
        <f t="shared" si="18"/>
        <v>926.85906189124842</v>
      </c>
      <c r="W150" s="97">
        <f t="shared" si="22"/>
        <v>-1.9198304315404815E-3</v>
      </c>
      <c r="X150" s="87">
        <f t="shared" si="23"/>
        <v>1.092896174863388E-3</v>
      </c>
      <c r="Y150" s="87">
        <f t="shared" si="24"/>
        <v>-2.3172905525846704E-2</v>
      </c>
      <c r="Z150" s="87">
        <f t="shared" si="25"/>
        <v>-4.3331728454501686E-2</v>
      </c>
      <c r="AA150" s="87" t="e">
        <f t="shared" si="26"/>
        <v>#DIV/0!</v>
      </c>
    </row>
    <row r="151" spans="1:27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v>1</v>
      </c>
      <c r="G151" s="84">
        <v>274000</v>
      </c>
      <c r="H151" s="84">
        <v>274500</v>
      </c>
      <c r="I151" s="88">
        <v>125395903</v>
      </c>
      <c r="J151" s="82">
        <v>1</v>
      </c>
      <c r="K151" s="83">
        <v>198700</v>
      </c>
      <c r="L151" s="83">
        <v>205300</v>
      </c>
      <c r="M151" s="83">
        <v>15956260</v>
      </c>
      <c r="N151" s="83">
        <v>1</v>
      </c>
      <c r="O151" s="84">
        <v>0</v>
      </c>
      <c r="P151" s="84"/>
      <c r="Q151" s="84">
        <v>0</v>
      </c>
      <c r="R151" s="84">
        <v>0</v>
      </c>
      <c r="S151" s="96">
        <f t="shared" si="19"/>
        <v>0</v>
      </c>
      <c r="T151" s="96">
        <f t="shared" si="20"/>
        <v>357696300522225.5</v>
      </c>
      <c r="U151" s="89">
        <f t="shared" si="21"/>
        <v>337479459041500</v>
      </c>
      <c r="V151" s="86">
        <f t="shared" si="18"/>
        <v>943.48042892473438</v>
      </c>
      <c r="W151" s="97">
        <f t="shared" si="22"/>
        <v>1.7933003750937281E-2</v>
      </c>
      <c r="X151" s="87">
        <f t="shared" si="23"/>
        <v>1.9650655021834062E-2</v>
      </c>
      <c r="Y151" s="87">
        <f t="shared" si="24"/>
        <v>1.8248175182481751E-3</v>
      </c>
      <c r="Z151" s="87">
        <f t="shared" si="25"/>
        <v>3.321590337191746E-2</v>
      </c>
      <c r="AA151" s="87" t="e">
        <f t="shared" si="26"/>
        <v>#DIV/0!</v>
      </c>
    </row>
    <row r="152" spans="1:27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v>1</v>
      </c>
      <c r="G152" s="84">
        <v>274500</v>
      </c>
      <c r="H152" s="84">
        <v>276000</v>
      </c>
      <c r="I152" s="88">
        <v>125395903</v>
      </c>
      <c r="J152" s="82">
        <v>1</v>
      </c>
      <c r="K152" s="83">
        <v>205300</v>
      </c>
      <c r="L152" s="83">
        <v>199000</v>
      </c>
      <c r="M152" s="83">
        <v>15956260</v>
      </c>
      <c r="N152" s="83">
        <v>1</v>
      </c>
      <c r="O152" s="84">
        <v>0</v>
      </c>
      <c r="P152" s="84"/>
      <c r="Q152" s="84">
        <v>0</v>
      </c>
      <c r="R152" s="84">
        <v>0</v>
      </c>
      <c r="S152" s="96">
        <f t="shared" si="19"/>
        <v>0</v>
      </c>
      <c r="T152" s="96">
        <f t="shared" si="20"/>
        <v>357696300522225.5</v>
      </c>
      <c r="U152" s="89">
        <f t="shared" si="21"/>
        <v>338208960928000</v>
      </c>
      <c r="V152" s="86">
        <f t="shared" si="18"/>
        <v>945.51987379859793</v>
      </c>
      <c r="W152" s="97">
        <f t="shared" si="22"/>
        <v>2.161618631758858E-3</v>
      </c>
      <c r="X152" s="87">
        <f t="shared" si="23"/>
        <v>2.1413276231263384E-3</v>
      </c>
      <c r="Y152" s="87">
        <f t="shared" si="24"/>
        <v>5.4644808743169399E-3</v>
      </c>
      <c r="Z152" s="87">
        <f t="shared" si="25"/>
        <v>-3.0686799805163176E-2</v>
      </c>
      <c r="AA152" s="87" t="e">
        <f t="shared" si="26"/>
        <v>#DIV/0!</v>
      </c>
    </row>
    <row r="153" spans="1:27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v>1</v>
      </c>
      <c r="G153" s="84">
        <v>276000</v>
      </c>
      <c r="H153" s="84">
        <v>276000</v>
      </c>
      <c r="I153" s="88">
        <v>125395903</v>
      </c>
      <c r="J153" s="82">
        <v>1</v>
      </c>
      <c r="K153" s="83">
        <v>199000</v>
      </c>
      <c r="L153" s="83">
        <v>203900</v>
      </c>
      <c r="M153" s="83">
        <v>15956260</v>
      </c>
      <c r="N153" s="83">
        <v>1</v>
      </c>
      <c r="O153" s="84">
        <v>0</v>
      </c>
      <c r="P153" s="84"/>
      <c r="Q153" s="84">
        <v>0</v>
      </c>
      <c r="R153" s="84">
        <v>0</v>
      </c>
      <c r="S153" s="96">
        <f t="shared" si="19"/>
        <v>0</v>
      </c>
      <c r="T153" s="96">
        <f t="shared" si="20"/>
        <v>357696300522225.5</v>
      </c>
      <c r="U153" s="89">
        <f t="shared" si="21"/>
        <v>338929079072000</v>
      </c>
      <c r="V153" s="86">
        <f t="shared" si="18"/>
        <v>947.53308484648596</v>
      </c>
      <c r="W153" s="97">
        <f t="shared" si="22"/>
        <v>2.1292107164284338E-3</v>
      </c>
      <c r="X153" s="87">
        <f t="shared" si="23"/>
        <v>2.136752136752137E-3</v>
      </c>
      <c r="Y153" s="87">
        <f t="shared" si="24"/>
        <v>0</v>
      </c>
      <c r="Z153" s="87">
        <f t="shared" si="25"/>
        <v>2.4623115577889446E-2</v>
      </c>
      <c r="AA153" s="87" t="e">
        <f t="shared" si="26"/>
        <v>#DIV/0!</v>
      </c>
    </row>
    <row r="154" spans="1:27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v>1</v>
      </c>
      <c r="G154" s="84">
        <v>276000</v>
      </c>
      <c r="H154" s="84">
        <v>272000</v>
      </c>
      <c r="I154" s="88">
        <v>125395903</v>
      </c>
      <c r="J154" s="82">
        <v>1</v>
      </c>
      <c r="K154" s="83">
        <v>203900</v>
      </c>
      <c r="L154" s="83">
        <v>202500</v>
      </c>
      <c r="M154" s="83">
        <v>15956260</v>
      </c>
      <c r="N154" s="83">
        <v>1</v>
      </c>
      <c r="O154" s="84">
        <v>0</v>
      </c>
      <c r="P154" s="84"/>
      <c r="Q154" s="84">
        <v>0</v>
      </c>
      <c r="R154" s="84">
        <v>0</v>
      </c>
      <c r="S154" s="96">
        <f t="shared" si="19"/>
        <v>0</v>
      </c>
      <c r="T154" s="96">
        <f t="shared" si="20"/>
        <v>357696300522225.5</v>
      </c>
      <c r="U154" s="89">
        <f t="shared" si="21"/>
        <v>328776169646000</v>
      </c>
      <c r="V154" s="86">
        <f t="shared" si="18"/>
        <v>919.1489237266278</v>
      </c>
      <c r="W154" s="97">
        <f t="shared" si="22"/>
        <v>-2.9955852279772169E-2</v>
      </c>
      <c r="X154" s="87">
        <f t="shared" si="23"/>
        <v>-3.1982942430703626E-2</v>
      </c>
      <c r="Y154" s="87">
        <f t="shared" si="24"/>
        <v>-1.4492753623188406E-2</v>
      </c>
      <c r="Z154" s="87">
        <f t="shared" si="25"/>
        <v>-6.8661108386463953E-3</v>
      </c>
      <c r="AA154" s="87" t="e">
        <f t="shared" si="26"/>
        <v>#DIV/0!</v>
      </c>
    </row>
    <row r="155" spans="1:27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v>1</v>
      </c>
      <c r="G155" s="84">
        <v>272000</v>
      </c>
      <c r="H155" s="84">
        <v>260500</v>
      </c>
      <c r="I155" s="88">
        <v>125395903</v>
      </c>
      <c r="J155" s="82">
        <v>1</v>
      </c>
      <c r="K155" s="83">
        <v>202500</v>
      </c>
      <c r="L155" s="83">
        <v>196400</v>
      </c>
      <c r="M155" s="83">
        <v>15956260</v>
      </c>
      <c r="N155" s="83">
        <v>1</v>
      </c>
      <c r="O155" s="84">
        <v>0</v>
      </c>
      <c r="P155" s="84"/>
      <c r="Q155" s="84">
        <v>0</v>
      </c>
      <c r="R155" s="84">
        <v>0</v>
      </c>
      <c r="S155" s="96">
        <f t="shared" si="19"/>
        <v>0</v>
      </c>
      <c r="T155" s="96">
        <f t="shared" si="20"/>
        <v>357696300522225.5</v>
      </c>
      <c r="U155" s="89">
        <f t="shared" si="21"/>
        <v>324990019930500</v>
      </c>
      <c r="V155" s="86">
        <f t="shared" si="18"/>
        <v>908.56410719379721</v>
      </c>
      <c r="W155" s="97">
        <f t="shared" si="22"/>
        <v>-1.1515888513381659E-2</v>
      </c>
      <c r="X155" s="87">
        <f t="shared" si="23"/>
        <v>-7.709251101321586E-3</v>
      </c>
      <c r="Y155" s="87">
        <f t="shared" si="24"/>
        <v>-4.2279411764705885E-2</v>
      </c>
      <c r="Z155" s="87">
        <f t="shared" si="25"/>
        <v>-3.0123456790123456E-2</v>
      </c>
      <c r="AA155" s="87" t="e">
        <f t="shared" si="26"/>
        <v>#DIV/0!</v>
      </c>
    </row>
    <row r="156" spans="1:27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v>1</v>
      </c>
      <c r="G156" s="84">
        <v>260500</v>
      </c>
      <c r="H156" s="84">
        <v>261000</v>
      </c>
      <c r="I156" s="88">
        <v>125395903</v>
      </c>
      <c r="J156" s="82">
        <v>1</v>
      </c>
      <c r="K156" s="83">
        <v>196400</v>
      </c>
      <c r="L156" s="83">
        <v>197900</v>
      </c>
      <c r="M156" s="83">
        <v>15956260</v>
      </c>
      <c r="N156" s="83">
        <v>1</v>
      </c>
      <c r="O156" s="84">
        <v>0</v>
      </c>
      <c r="P156" s="84"/>
      <c r="Q156" s="84">
        <v>0</v>
      </c>
      <c r="R156" s="84">
        <v>0</v>
      </c>
      <c r="S156" s="96">
        <f t="shared" si="19"/>
        <v>0</v>
      </c>
      <c r="T156" s="96">
        <f t="shared" si="20"/>
        <v>357696300522225.5</v>
      </c>
      <c r="U156" s="89">
        <f t="shared" si="21"/>
        <v>325718584742000</v>
      </c>
      <c r="V156" s="86">
        <f t="shared" si="18"/>
        <v>910.60093231733447</v>
      </c>
      <c r="W156" s="97">
        <f t="shared" si="22"/>
        <v>2.2418067227289217E-3</v>
      </c>
      <c r="X156" s="87">
        <f t="shared" si="23"/>
        <v>2.2197558268590455E-3</v>
      </c>
      <c r="Y156" s="87">
        <f t="shared" si="24"/>
        <v>1.9193857965451055E-3</v>
      </c>
      <c r="Z156" s="87">
        <f t="shared" si="25"/>
        <v>7.6374745417515273E-3</v>
      </c>
      <c r="AA156" s="87" t="e">
        <f t="shared" si="26"/>
        <v>#DIV/0!</v>
      </c>
    </row>
    <row r="157" spans="1:27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v>1</v>
      </c>
      <c r="G157" s="84">
        <v>261000</v>
      </c>
      <c r="H157" s="84">
        <v>258500</v>
      </c>
      <c r="I157" s="88">
        <v>125395903</v>
      </c>
      <c r="J157" s="82">
        <v>1</v>
      </c>
      <c r="K157" s="83">
        <v>197900</v>
      </c>
      <c r="L157" s="83">
        <v>193700</v>
      </c>
      <c r="M157" s="83">
        <v>15956260</v>
      </c>
      <c r="N157" s="83">
        <v>1</v>
      </c>
      <c r="O157" s="84">
        <v>0</v>
      </c>
      <c r="P157" s="84"/>
      <c r="Q157" s="84">
        <v>0</v>
      </c>
      <c r="R157" s="84">
        <v>0</v>
      </c>
      <c r="S157" s="96">
        <f t="shared" si="19"/>
        <v>0</v>
      </c>
      <c r="T157" s="96">
        <f t="shared" si="20"/>
        <v>357696300522225.5</v>
      </c>
      <c r="U157" s="89">
        <f t="shared" si="21"/>
        <v>319560686462500</v>
      </c>
      <c r="V157" s="86">
        <f t="shared" si="18"/>
        <v>893.38549489036177</v>
      </c>
      <c r="W157" s="97">
        <f t="shared" si="22"/>
        <v>-1.8905578520727131E-2</v>
      </c>
      <c r="X157" s="87">
        <f t="shared" si="23"/>
        <v>-1.9933554817275746E-2</v>
      </c>
      <c r="Y157" s="87">
        <f t="shared" si="24"/>
        <v>-9.5785440613026813E-3</v>
      </c>
      <c r="Z157" s="87">
        <f t="shared" si="25"/>
        <v>-2.1222839818089943E-2</v>
      </c>
      <c r="AA157" s="87" t="e">
        <f t="shared" si="26"/>
        <v>#DIV/0!</v>
      </c>
    </row>
    <row r="158" spans="1:27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v>1</v>
      </c>
      <c r="G158" s="84">
        <v>258500</v>
      </c>
      <c r="H158" s="84">
        <v>263000</v>
      </c>
      <c r="I158" s="88">
        <v>125395903</v>
      </c>
      <c r="J158" s="82">
        <v>1</v>
      </c>
      <c r="K158" s="83">
        <v>193700</v>
      </c>
      <c r="L158" s="83">
        <v>201400</v>
      </c>
      <c r="M158" s="83">
        <v>15956260</v>
      </c>
      <c r="N158" s="83">
        <v>1</v>
      </c>
      <c r="O158" s="84">
        <v>0</v>
      </c>
      <c r="P158" s="84"/>
      <c r="Q158" s="84">
        <v>0</v>
      </c>
      <c r="R158" s="84">
        <v>0</v>
      </c>
      <c r="S158" s="96">
        <f t="shared" si="19"/>
        <v>0</v>
      </c>
      <c r="T158" s="96">
        <f t="shared" si="20"/>
        <v>357696300522225.5</v>
      </c>
      <c r="U158" s="89">
        <f t="shared" si="21"/>
        <v>319284932523000</v>
      </c>
      <c r="V158" s="86">
        <f t="shared" si="18"/>
        <v>892.61457850375837</v>
      </c>
      <c r="W158" s="97">
        <f t="shared" si="22"/>
        <v>-8.6291571892826828E-4</v>
      </c>
      <c r="X158" s="87">
        <f t="shared" si="23"/>
        <v>-3.3898305084745762E-3</v>
      </c>
      <c r="Y158" s="87">
        <f t="shared" si="24"/>
        <v>1.7408123791102514E-2</v>
      </c>
      <c r="Z158" s="87">
        <f t="shared" si="25"/>
        <v>3.9752194114610222E-2</v>
      </c>
      <c r="AA158" s="87" t="e">
        <f t="shared" si="26"/>
        <v>#DIV/0!</v>
      </c>
    </row>
    <row r="159" spans="1:27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v>1</v>
      </c>
      <c r="G159" s="84">
        <v>263000</v>
      </c>
      <c r="H159" s="84">
        <v>261000</v>
      </c>
      <c r="I159" s="88">
        <v>125395903</v>
      </c>
      <c r="J159" s="82">
        <v>1</v>
      </c>
      <c r="K159" s="83">
        <v>201400</v>
      </c>
      <c r="L159" s="83">
        <v>201000</v>
      </c>
      <c r="M159" s="83">
        <v>15956260</v>
      </c>
      <c r="N159" s="83">
        <v>1</v>
      </c>
      <c r="O159" s="84">
        <v>0</v>
      </c>
      <c r="P159" s="84"/>
      <c r="Q159" s="84">
        <v>0</v>
      </c>
      <c r="R159" s="84">
        <v>0</v>
      </c>
      <c r="S159" s="96">
        <f t="shared" si="19"/>
        <v>0</v>
      </c>
      <c r="T159" s="96">
        <f t="shared" si="20"/>
        <v>357696300522225.5</v>
      </c>
      <c r="U159" s="89">
        <f t="shared" si="21"/>
        <v>317422927038000</v>
      </c>
      <c r="V159" s="86">
        <f t="shared" si="18"/>
        <v>887.40902987973982</v>
      </c>
      <c r="W159" s="97">
        <f t="shared" si="22"/>
        <v>-5.8317987957852173E-3</v>
      </c>
      <c r="X159" s="87">
        <f t="shared" si="23"/>
        <v>-5.6689342403628117E-3</v>
      </c>
      <c r="Y159" s="87">
        <f t="shared" si="24"/>
        <v>-7.6045627376425855E-3</v>
      </c>
      <c r="Z159" s="87">
        <f t="shared" si="25"/>
        <v>-1.9860973187686196E-3</v>
      </c>
      <c r="AA159" s="87" t="e">
        <f t="shared" si="26"/>
        <v>#DIV/0!</v>
      </c>
    </row>
    <row r="160" spans="1:27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v>1</v>
      </c>
      <c r="G160" s="84">
        <v>261000</v>
      </c>
      <c r="H160" s="84">
        <v>268500</v>
      </c>
      <c r="I160" s="88">
        <v>125395903</v>
      </c>
      <c r="J160" s="82">
        <v>1</v>
      </c>
      <c r="K160" s="83">
        <v>201000</v>
      </c>
      <c r="L160" s="83">
        <v>217200</v>
      </c>
      <c r="M160" s="83">
        <v>15956260</v>
      </c>
      <c r="N160" s="83">
        <v>1</v>
      </c>
      <c r="O160" s="84">
        <v>0</v>
      </c>
      <c r="P160" s="84"/>
      <c r="Q160" s="84">
        <v>0</v>
      </c>
      <c r="R160" s="84">
        <v>0</v>
      </c>
      <c r="S160" s="96">
        <f t="shared" si="19"/>
        <v>0</v>
      </c>
      <c r="T160" s="96">
        <f t="shared" si="20"/>
        <v>357696300522225.5</v>
      </c>
      <c r="U160" s="89">
        <f t="shared" si="21"/>
        <v>324720246187500</v>
      </c>
      <c r="V160" s="86">
        <f t="shared" si="18"/>
        <v>907.80990944949258</v>
      </c>
      <c r="W160" s="97">
        <f t="shared" si="22"/>
        <v>2.2989262992419011E-2</v>
      </c>
      <c r="X160" s="87">
        <f t="shared" si="23"/>
        <v>2.1664766248574687E-2</v>
      </c>
      <c r="Y160" s="87">
        <f t="shared" si="24"/>
        <v>2.8735632183908046E-2</v>
      </c>
      <c r="Z160" s="87">
        <f t="shared" si="25"/>
        <v>8.0597014925373134E-2</v>
      </c>
      <c r="AA160" s="87" t="e">
        <f t="shared" si="26"/>
        <v>#DIV/0!</v>
      </c>
    </row>
    <row r="161" spans="1:27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v>1</v>
      </c>
      <c r="G161" s="84">
        <v>268500</v>
      </c>
      <c r="H161" s="84">
        <v>268500</v>
      </c>
      <c r="I161" s="88">
        <v>125395903</v>
      </c>
      <c r="J161" s="82">
        <v>1</v>
      </c>
      <c r="K161" s="83">
        <v>217200</v>
      </c>
      <c r="L161" s="83">
        <v>217100</v>
      </c>
      <c r="M161" s="83">
        <v>15956260</v>
      </c>
      <c r="N161" s="83">
        <v>1</v>
      </c>
      <c r="O161" s="84">
        <v>0</v>
      </c>
      <c r="P161" s="84"/>
      <c r="Q161" s="84">
        <v>0</v>
      </c>
      <c r="R161" s="84">
        <v>0</v>
      </c>
      <c r="S161" s="96">
        <f t="shared" si="19"/>
        <v>0</v>
      </c>
      <c r="T161" s="96">
        <f t="shared" si="20"/>
        <v>357696300522225.5</v>
      </c>
      <c r="U161" s="89">
        <f t="shared" si="21"/>
        <v>333063772671500</v>
      </c>
      <c r="V161" s="86">
        <f t="shared" si="18"/>
        <v>931.13563709000414</v>
      </c>
      <c r="W161" s="97">
        <f t="shared" si="22"/>
        <v>2.5694506523570089E-2</v>
      </c>
      <c r="X161" s="87">
        <f t="shared" si="23"/>
        <v>2.9017857142857144E-2</v>
      </c>
      <c r="Y161" s="87">
        <f t="shared" si="24"/>
        <v>0</v>
      </c>
      <c r="Z161" s="87">
        <f t="shared" si="25"/>
        <v>-4.6040515653775324E-4</v>
      </c>
      <c r="AA161" s="87" t="e">
        <f t="shared" si="26"/>
        <v>#DIV/0!</v>
      </c>
    </row>
    <row r="162" spans="1:27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v>1</v>
      </c>
      <c r="G162" s="84">
        <v>268500</v>
      </c>
      <c r="H162" s="84">
        <v>274000</v>
      </c>
      <c r="I162" s="88">
        <v>125395903</v>
      </c>
      <c r="J162" s="82">
        <v>1</v>
      </c>
      <c r="K162" s="83">
        <v>217100</v>
      </c>
      <c r="L162" s="83">
        <v>217500</v>
      </c>
      <c r="M162" s="83">
        <v>15956260</v>
      </c>
      <c r="N162" s="83">
        <v>1</v>
      </c>
      <c r="O162" s="84">
        <v>0</v>
      </c>
      <c r="P162" s="84"/>
      <c r="Q162" s="84">
        <v>0</v>
      </c>
      <c r="R162" s="84">
        <v>0</v>
      </c>
      <c r="S162" s="96">
        <f t="shared" si="19"/>
        <v>0</v>
      </c>
      <c r="T162" s="96">
        <f t="shared" si="20"/>
        <v>357696300522225.5</v>
      </c>
      <c r="U162" s="89">
        <f t="shared" si="21"/>
        <v>334401765112000</v>
      </c>
      <c r="V162" s="86">
        <f t="shared" si="18"/>
        <v>934.87621936202243</v>
      </c>
      <c r="W162" s="97">
        <f t="shared" si="22"/>
        <v>4.0172259797814185E-3</v>
      </c>
      <c r="X162" s="87">
        <f t="shared" si="23"/>
        <v>2.1691973969631237E-3</v>
      </c>
      <c r="Y162" s="87">
        <f t="shared" si="24"/>
        <v>2.0484171322160148E-2</v>
      </c>
      <c r="Z162" s="87">
        <f t="shared" si="25"/>
        <v>1.8424689083371719E-3</v>
      </c>
      <c r="AA162" s="87" t="e">
        <f t="shared" si="26"/>
        <v>#DIV/0!</v>
      </c>
    </row>
    <row r="163" spans="1:27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v>1</v>
      </c>
      <c r="G163" s="84">
        <v>274000</v>
      </c>
      <c r="H163" s="84">
        <v>279500</v>
      </c>
      <c r="I163" s="88">
        <v>125395903</v>
      </c>
      <c r="J163" s="82">
        <v>1</v>
      </c>
      <c r="K163" s="83">
        <v>217500</v>
      </c>
      <c r="L163" s="83">
        <v>221100</v>
      </c>
      <c r="M163" s="83">
        <v>15956260</v>
      </c>
      <c r="N163" s="83">
        <v>1</v>
      </c>
      <c r="O163" s="84">
        <v>0</v>
      </c>
      <c r="P163" s="84"/>
      <c r="Q163" s="84">
        <v>0</v>
      </c>
      <c r="R163" s="84">
        <v>0</v>
      </c>
      <c r="S163" s="96">
        <f t="shared" si="19"/>
        <v>0</v>
      </c>
      <c r="T163" s="96">
        <f t="shared" si="20"/>
        <v>357696300522225.5</v>
      </c>
      <c r="U163" s="89">
        <f t="shared" si="21"/>
        <v>334827918879500</v>
      </c>
      <c r="V163" s="86">
        <f t="shared" si="18"/>
        <v>936.06760369246661</v>
      </c>
      <c r="W163" s="97">
        <f t="shared" si="22"/>
        <v>1.2743765492903472E-3</v>
      </c>
      <c r="X163" s="87">
        <f t="shared" si="23"/>
        <v>-1.0822510822510823E-3</v>
      </c>
      <c r="Y163" s="87">
        <f t="shared" si="24"/>
        <v>2.0072992700729927E-2</v>
      </c>
      <c r="Z163" s="87">
        <f t="shared" si="25"/>
        <v>1.6551724137931035E-2</v>
      </c>
      <c r="AA163" s="87" t="e">
        <f t="shared" si="26"/>
        <v>#DIV/0!</v>
      </c>
    </row>
    <row r="164" spans="1:27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v>1</v>
      </c>
      <c r="G164" s="84">
        <v>279500</v>
      </c>
      <c r="H164" s="84">
        <v>278000</v>
      </c>
      <c r="I164" s="88">
        <v>125395903</v>
      </c>
      <c r="J164" s="82">
        <v>1</v>
      </c>
      <c r="K164" s="83">
        <v>221100</v>
      </c>
      <c r="L164" s="83">
        <v>220800</v>
      </c>
      <c r="M164" s="83">
        <v>15956260</v>
      </c>
      <c r="N164" s="83">
        <v>1</v>
      </c>
      <c r="O164" s="84">
        <v>0</v>
      </c>
      <c r="P164" s="84"/>
      <c r="Q164" s="84">
        <v>0</v>
      </c>
      <c r="R164" s="84">
        <v>0</v>
      </c>
      <c r="S164" s="96">
        <f t="shared" si="19"/>
        <v>0</v>
      </c>
      <c r="T164" s="96">
        <f t="shared" si="20"/>
        <v>357696300522225.5</v>
      </c>
      <c r="U164" s="89">
        <f t="shared" si="21"/>
        <v>335597936852000</v>
      </c>
      <c r="V164" s="86">
        <f t="shared" si="18"/>
        <v>938.22031807999531</v>
      </c>
      <c r="W164" s="97">
        <f t="shared" si="22"/>
        <v>2.2997424321031749E-3</v>
      </c>
      <c r="X164" s="87">
        <f t="shared" si="23"/>
        <v>3.2502708559046588E-3</v>
      </c>
      <c r="Y164" s="87">
        <f t="shared" si="24"/>
        <v>-5.3667262969588547E-3</v>
      </c>
      <c r="Z164" s="87">
        <f t="shared" si="25"/>
        <v>-1.3568521031207597E-3</v>
      </c>
      <c r="AA164" s="87" t="e">
        <f t="shared" si="26"/>
        <v>#DIV/0!</v>
      </c>
    </row>
    <row r="165" spans="1:27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v>1</v>
      </c>
      <c r="G165" s="84">
        <v>278000</v>
      </c>
      <c r="H165" s="84">
        <v>269000</v>
      </c>
      <c r="I165" s="88">
        <v>125395903</v>
      </c>
      <c r="J165" s="82">
        <v>1</v>
      </c>
      <c r="K165" s="83">
        <v>220800</v>
      </c>
      <c r="L165" s="83">
        <v>221000</v>
      </c>
      <c r="M165" s="83">
        <v>15956260</v>
      </c>
      <c r="N165" s="83">
        <v>1</v>
      </c>
      <c r="O165" s="84">
        <v>0</v>
      </c>
      <c r="P165" s="84"/>
      <c r="Q165" s="84">
        <v>0</v>
      </c>
      <c r="R165" s="84">
        <v>0</v>
      </c>
      <c r="S165" s="96">
        <f t="shared" si="19"/>
        <v>0</v>
      </c>
      <c r="T165" s="96">
        <f t="shared" si="20"/>
        <v>357696300522225.5</v>
      </c>
      <c r="U165" s="89">
        <f t="shared" si="21"/>
        <v>336077396152000</v>
      </c>
      <c r="V165" s="86">
        <f t="shared" si="18"/>
        <v>939.56072696680792</v>
      </c>
      <c r="W165" s="97">
        <f t="shared" si="22"/>
        <v>1.4286717746165075E-3</v>
      </c>
      <c r="X165" s="87">
        <f t="shared" si="23"/>
        <v>5.3995680345572351E-3</v>
      </c>
      <c r="Y165" s="87">
        <f t="shared" si="24"/>
        <v>-3.237410071942446E-2</v>
      </c>
      <c r="Z165" s="87">
        <f t="shared" si="25"/>
        <v>9.0579710144927537E-4</v>
      </c>
      <c r="AA165" s="87" t="e">
        <f t="shared" si="26"/>
        <v>#DIV/0!</v>
      </c>
    </row>
    <row r="166" spans="1:27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v>1</v>
      </c>
      <c r="G166" s="84">
        <v>269000</v>
      </c>
      <c r="H166" s="84">
        <v>269500</v>
      </c>
      <c r="I166" s="88">
        <v>125395903</v>
      </c>
      <c r="J166" s="82">
        <v>1</v>
      </c>
      <c r="K166" s="83">
        <v>221000</v>
      </c>
      <c r="L166" s="83">
        <v>223500</v>
      </c>
      <c r="M166" s="83">
        <v>15956260</v>
      </c>
      <c r="N166" s="83">
        <v>1</v>
      </c>
      <c r="O166" s="84">
        <v>0</v>
      </c>
      <c r="P166" s="84"/>
      <c r="Q166" s="84">
        <v>0</v>
      </c>
      <c r="R166" s="84">
        <v>0</v>
      </c>
      <c r="S166" s="96">
        <f t="shared" si="19"/>
        <v>0</v>
      </c>
      <c r="T166" s="96">
        <f t="shared" si="20"/>
        <v>357696300522225.5</v>
      </c>
      <c r="U166" s="89">
        <f t="shared" si="21"/>
        <v>337784815928500</v>
      </c>
      <c r="V166" s="86">
        <f t="shared" si="18"/>
        <v>944.33410531600316</v>
      </c>
      <c r="W166" s="97">
        <f t="shared" si="22"/>
        <v>5.0804362210893801E-3</v>
      </c>
      <c r="X166" s="87">
        <f t="shared" si="23"/>
        <v>5.3705692803437165E-3</v>
      </c>
      <c r="Y166" s="87">
        <f t="shared" si="24"/>
        <v>1.8587360594795538E-3</v>
      </c>
      <c r="Z166" s="87">
        <f t="shared" si="25"/>
        <v>1.1312217194570135E-2</v>
      </c>
      <c r="AA166" s="87" t="e">
        <f t="shared" si="26"/>
        <v>#DIV/0!</v>
      </c>
    </row>
    <row r="167" spans="1:27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v>1</v>
      </c>
      <c r="G167" s="84">
        <v>269500</v>
      </c>
      <c r="H167" s="84">
        <v>266500</v>
      </c>
      <c r="I167" s="88">
        <v>125395903</v>
      </c>
      <c r="J167" s="82">
        <v>1</v>
      </c>
      <c r="K167" s="83">
        <v>223500</v>
      </c>
      <c r="L167" s="83">
        <v>224800</v>
      </c>
      <c r="M167" s="83">
        <v>15956260</v>
      </c>
      <c r="N167" s="83">
        <v>1</v>
      </c>
      <c r="O167" s="84">
        <v>0</v>
      </c>
      <c r="P167" s="84"/>
      <c r="Q167" s="84">
        <v>0</v>
      </c>
      <c r="R167" s="84">
        <v>0</v>
      </c>
      <c r="S167" s="96">
        <f t="shared" si="19"/>
        <v>0</v>
      </c>
      <c r="T167" s="96">
        <f t="shared" si="20"/>
        <v>357696300522225.5</v>
      </c>
      <c r="U167" s="89">
        <f t="shared" si="21"/>
        <v>342885797352500</v>
      </c>
      <c r="V167" s="86">
        <f t="shared" si="18"/>
        <v>958.59475441008851</v>
      </c>
      <c r="W167" s="97">
        <f t="shared" si="22"/>
        <v>1.5101275082417256E-2</v>
      </c>
      <c r="X167" s="87">
        <f t="shared" si="23"/>
        <v>1.8162393162393164E-2</v>
      </c>
      <c r="Y167" s="87">
        <f t="shared" si="24"/>
        <v>-1.1131725417439703E-2</v>
      </c>
      <c r="Z167" s="87">
        <f t="shared" si="25"/>
        <v>5.8165548098434005E-3</v>
      </c>
      <c r="AA167" s="87" t="e">
        <f t="shared" si="26"/>
        <v>#DIV/0!</v>
      </c>
    </row>
    <row r="168" spans="1:27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v>1</v>
      </c>
      <c r="G168" s="84">
        <v>266500</v>
      </c>
      <c r="H168" s="84">
        <v>270000</v>
      </c>
      <c r="I168" s="88">
        <v>125395903</v>
      </c>
      <c r="J168" s="82">
        <v>1</v>
      </c>
      <c r="K168" s="83">
        <v>224800</v>
      </c>
      <c r="L168" s="83">
        <v>237100</v>
      </c>
      <c r="M168" s="83">
        <v>15956260</v>
      </c>
      <c r="N168" s="83">
        <v>1</v>
      </c>
      <c r="O168" s="84">
        <v>0</v>
      </c>
      <c r="P168" s="84"/>
      <c r="Q168" s="84">
        <v>0</v>
      </c>
      <c r="R168" s="84">
        <v>0</v>
      </c>
      <c r="S168" s="96">
        <f t="shared" si="19"/>
        <v>0</v>
      </c>
      <c r="T168" s="96">
        <f t="shared" si="20"/>
        <v>357696300522225.5</v>
      </c>
      <c r="U168" s="89">
        <f t="shared" si="21"/>
        <v>348656404771000</v>
      </c>
      <c r="V168" s="86">
        <f t="shared" si="18"/>
        <v>974.72745527972324</v>
      </c>
      <c r="W168" s="97">
        <f t="shared" si="22"/>
        <v>1.6829531765550569E-2</v>
      </c>
      <c r="X168" s="87">
        <f t="shared" si="23"/>
        <v>1.6789087093389297E-2</v>
      </c>
      <c r="Y168" s="87">
        <f t="shared" si="24"/>
        <v>1.3133208255159476E-2</v>
      </c>
      <c r="Z168" s="87">
        <f t="shared" si="25"/>
        <v>5.47153024911032E-2</v>
      </c>
      <c r="AA168" s="87" t="e">
        <f t="shared" si="26"/>
        <v>#DIV/0!</v>
      </c>
    </row>
    <row r="169" spans="1:27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v>1</v>
      </c>
      <c r="G169" s="84">
        <v>270000</v>
      </c>
      <c r="H169" s="84">
        <v>267000</v>
      </c>
      <c r="I169" s="88">
        <v>125395903</v>
      </c>
      <c r="J169" s="82">
        <v>1</v>
      </c>
      <c r="K169" s="83">
        <v>237100</v>
      </c>
      <c r="L169" s="83">
        <v>235000</v>
      </c>
      <c r="M169" s="83">
        <v>15956260</v>
      </c>
      <c r="N169" s="83">
        <v>1</v>
      </c>
      <c r="O169" s="84">
        <v>0</v>
      </c>
      <c r="P169" s="84"/>
      <c r="Q169" s="84">
        <v>0</v>
      </c>
      <c r="R169" s="84">
        <v>0</v>
      </c>
      <c r="S169" s="96">
        <f t="shared" si="19"/>
        <v>0</v>
      </c>
      <c r="T169" s="96">
        <f t="shared" si="20"/>
        <v>357696300522225.5</v>
      </c>
      <c r="U169" s="89">
        <f t="shared" si="21"/>
        <v>341827384216000</v>
      </c>
      <c r="V169" s="86">
        <f t="shared" si="18"/>
        <v>955.63578297271351</v>
      </c>
      <c r="W169" s="97">
        <f t="shared" si="22"/>
        <v>-1.9586677489792141E-2</v>
      </c>
      <c r="X169" s="87">
        <f t="shared" si="23"/>
        <v>-2.063983488132095E-2</v>
      </c>
      <c r="Y169" s="87">
        <f t="shared" si="24"/>
        <v>-1.1111111111111112E-2</v>
      </c>
      <c r="Z169" s="87">
        <f t="shared" si="25"/>
        <v>-8.8570223534373688E-3</v>
      </c>
      <c r="AA169" s="87" t="e">
        <f t="shared" si="26"/>
        <v>#DIV/0!</v>
      </c>
    </row>
    <row r="170" spans="1:27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v>1</v>
      </c>
      <c r="G170" s="84">
        <v>267000</v>
      </c>
      <c r="H170" s="84">
        <v>280000</v>
      </c>
      <c r="I170" s="88">
        <v>125395903</v>
      </c>
      <c r="J170" s="82">
        <v>1</v>
      </c>
      <c r="K170" s="83">
        <v>235000</v>
      </c>
      <c r="L170" s="83">
        <v>238000</v>
      </c>
      <c r="M170" s="83">
        <v>15956260</v>
      </c>
      <c r="N170" s="83">
        <v>1</v>
      </c>
      <c r="O170" s="84">
        <v>0</v>
      </c>
      <c r="P170" s="84"/>
      <c r="Q170" s="84">
        <v>0</v>
      </c>
      <c r="R170" s="84">
        <v>0</v>
      </c>
      <c r="S170" s="96">
        <f t="shared" si="19"/>
        <v>0</v>
      </c>
      <c r="T170" s="96">
        <f t="shared" si="20"/>
        <v>357696300522225.5</v>
      </c>
      <c r="U170" s="89">
        <f t="shared" si="21"/>
        <v>344789264675000</v>
      </c>
      <c r="V170" s="86">
        <f t="shared" si="18"/>
        <v>963.91621655470965</v>
      </c>
      <c r="W170" s="97">
        <f t="shared" si="22"/>
        <v>8.664842536806272E-3</v>
      </c>
      <c r="X170" s="87">
        <f t="shared" si="23"/>
        <v>4.2149631190727078E-3</v>
      </c>
      <c r="Y170" s="87">
        <f t="shared" si="24"/>
        <v>4.8689138576779027E-2</v>
      </c>
      <c r="Z170" s="87">
        <f t="shared" si="25"/>
        <v>1.276595744680851E-2</v>
      </c>
      <c r="AA170" s="87" t="e">
        <f t="shared" si="26"/>
        <v>#DIV/0!</v>
      </c>
    </row>
    <row r="171" spans="1:27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v>1</v>
      </c>
      <c r="G171" s="84">
        <v>280000</v>
      </c>
      <c r="H171" s="84">
        <v>274500</v>
      </c>
      <c r="I171" s="88">
        <v>125395903</v>
      </c>
      <c r="J171" s="82">
        <v>1</v>
      </c>
      <c r="K171" s="83">
        <v>238000</v>
      </c>
      <c r="L171" s="83">
        <v>234400</v>
      </c>
      <c r="M171" s="83">
        <v>15956260</v>
      </c>
      <c r="N171" s="83">
        <v>1</v>
      </c>
      <c r="O171" s="84">
        <v>0</v>
      </c>
      <c r="P171" s="84"/>
      <c r="Q171" s="84">
        <v>0</v>
      </c>
      <c r="R171" s="84">
        <v>0</v>
      </c>
      <c r="S171" s="96">
        <f t="shared" si="19"/>
        <v>0</v>
      </c>
      <c r="T171" s="96">
        <f t="shared" si="20"/>
        <v>357696300522225.5</v>
      </c>
      <c r="U171" s="89">
        <f t="shared" si="21"/>
        <v>337301853737500</v>
      </c>
      <c r="V171" s="86">
        <f t="shared" si="18"/>
        <v>942.98390350990428</v>
      </c>
      <c r="W171" s="97">
        <f t="shared" si="22"/>
        <v>-2.1715905060320458E-2</v>
      </c>
      <c r="X171" s="87">
        <f t="shared" si="23"/>
        <v>-2.2035676810073453E-2</v>
      </c>
      <c r="Y171" s="87">
        <f t="shared" si="24"/>
        <v>-1.9642857142857142E-2</v>
      </c>
      <c r="Z171" s="87">
        <f t="shared" si="25"/>
        <v>-1.5126050420168067E-2</v>
      </c>
      <c r="AA171" s="87" t="e">
        <f t="shared" si="26"/>
        <v>#DIV/0!</v>
      </c>
    </row>
    <row r="172" spans="1:27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v>1</v>
      </c>
      <c r="G172" s="84">
        <v>274500</v>
      </c>
      <c r="H172" s="84">
        <v>277500</v>
      </c>
      <c r="I172" s="88">
        <v>125395903</v>
      </c>
      <c r="J172" s="82">
        <v>1</v>
      </c>
      <c r="K172" s="83">
        <v>234400</v>
      </c>
      <c r="L172" s="83">
        <v>224500</v>
      </c>
      <c r="M172" s="83">
        <v>15956260</v>
      </c>
      <c r="N172" s="83">
        <v>1</v>
      </c>
      <c r="O172" s="84">
        <v>0</v>
      </c>
      <c r="P172" s="84"/>
      <c r="Q172" s="84">
        <v>0</v>
      </c>
      <c r="R172" s="84">
        <v>0</v>
      </c>
      <c r="S172" s="96">
        <f t="shared" si="19"/>
        <v>0</v>
      </c>
      <c r="T172" s="96">
        <f t="shared" si="20"/>
        <v>357696300522225.5</v>
      </c>
      <c r="U172" s="89">
        <f t="shared" si="21"/>
        <v>334310412122500</v>
      </c>
      <c r="V172" s="86">
        <f t="shared" si="18"/>
        <v>934.62082675839019</v>
      </c>
      <c r="W172" s="97">
        <f t="shared" si="22"/>
        <v>-8.8687375472536346E-3</v>
      </c>
      <c r="X172" s="87">
        <f t="shared" si="23"/>
        <v>-1.0729613733905579E-2</v>
      </c>
      <c r="Y172" s="87">
        <f t="shared" si="24"/>
        <v>1.092896174863388E-2</v>
      </c>
      <c r="Z172" s="87">
        <f t="shared" si="25"/>
        <v>-4.2235494880546072E-2</v>
      </c>
      <c r="AA172" s="87" t="e">
        <f t="shared" si="26"/>
        <v>#DIV/0!</v>
      </c>
    </row>
    <row r="173" spans="1:27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v>1</v>
      </c>
      <c r="G173" s="84">
        <v>277500</v>
      </c>
      <c r="H173" s="84">
        <v>279500</v>
      </c>
      <c r="I173" s="88">
        <v>125395903</v>
      </c>
      <c r="J173" s="82">
        <v>1</v>
      </c>
      <c r="K173" s="83">
        <v>224500</v>
      </c>
      <c r="L173" s="83">
        <v>225000</v>
      </c>
      <c r="M173" s="83">
        <v>15956260</v>
      </c>
      <c r="N173" s="83">
        <v>1</v>
      </c>
      <c r="O173" s="84">
        <v>0</v>
      </c>
      <c r="P173" s="84"/>
      <c r="Q173" s="84">
        <v>0</v>
      </c>
      <c r="R173" s="84">
        <v>0</v>
      </c>
      <c r="S173" s="96">
        <f t="shared" si="19"/>
        <v>0</v>
      </c>
      <c r="T173" s="96">
        <f t="shared" si="20"/>
        <v>357696300522225.5</v>
      </c>
      <c r="U173" s="89">
        <f t="shared" si="21"/>
        <v>326865992418500</v>
      </c>
      <c r="V173" s="86">
        <f t="shared" si="18"/>
        <v>913.80870291721158</v>
      </c>
      <c r="W173" s="97">
        <f t="shared" si="22"/>
        <v>-2.2267986380490514E-2</v>
      </c>
      <c r="X173" s="87">
        <f t="shared" si="23"/>
        <v>-2.6030368763557483E-2</v>
      </c>
      <c r="Y173" s="87">
        <f t="shared" si="24"/>
        <v>7.2072072072072073E-3</v>
      </c>
      <c r="Z173" s="87">
        <f t="shared" si="25"/>
        <v>2.2271714922048997E-3</v>
      </c>
      <c r="AA173" s="87" t="e">
        <f t="shared" si="26"/>
        <v>#DIV/0!</v>
      </c>
    </row>
    <row r="174" spans="1:27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v>1</v>
      </c>
      <c r="G174" s="84">
        <v>279500</v>
      </c>
      <c r="H174" s="84">
        <v>274000</v>
      </c>
      <c r="I174" s="88">
        <v>125395903</v>
      </c>
      <c r="J174" s="82">
        <v>1</v>
      </c>
      <c r="K174" s="83">
        <v>225000</v>
      </c>
      <c r="L174" s="83">
        <v>221800</v>
      </c>
      <c r="M174" s="83">
        <v>15956260</v>
      </c>
      <c r="N174" s="83">
        <v>1</v>
      </c>
      <c r="O174" s="84">
        <v>0</v>
      </c>
      <c r="P174" s="84"/>
      <c r="Q174" s="84">
        <v>0</v>
      </c>
      <c r="R174" s="84">
        <v>0</v>
      </c>
      <c r="S174" s="96">
        <f t="shared" si="19"/>
        <v>0</v>
      </c>
      <c r="T174" s="96">
        <f t="shared" si="20"/>
        <v>357696300522225.5</v>
      </c>
      <c r="U174" s="89">
        <f t="shared" si="21"/>
        <v>329976849740000</v>
      </c>
      <c r="V174" s="86">
        <f t="shared" si="18"/>
        <v>922.50562630433706</v>
      </c>
      <c r="W174" s="97">
        <f t="shared" si="22"/>
        <v>9.5172253879413932E-3</v>
      </c>
      <c r="X174" s="87">
        <f t="shared" si="23"/>
        <v>1.3363028953229399E-2</v>
      </c>
      <c r="Y174" s="87">
        <f t="shared" si="24"/>
        <v>-1.9677996422182469E-2</v>
      </c>
      <c r="Z174" s="87">
        <f t="shared" si="25"/>
        <v>-1.4222222222222223E-2</v>
      </c>
      <c r="AA174" s="87" t="e">
        <f t="shared" si="26"/>
        <v>#DIV/0!</v>
      </c>
    </row>
    <row r="175" spans="1:27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v>1</v>
      </c>
      <c r="G175" s="84">
        <v>274000</v>
      </c>
      <c r="H175" s="84">
        <v>274500</v>
      </c>
      <c r="I175" s="88">
        <v>125395903</v>
      </c>
      <c r="J175" s="82">
        <v>1</v>
      </c>
      <c r="K175" s="83">
        <v>221800</v>
      </c>
      <c r="L175" s="83">
        <v>222800</v>
      </c>
      <c r="M175" s="83">
        <v>15956260</v>
      </c>
      <c r="N175" s="83">
        <v>1</v>
      </c>
      <c r="O175" s="84">
        <v>0</v>
      </c>
      <c r="P175" s="84"/>
      <c r="Q175" s="84">
        <v>0</v>
      </c>
      <c r="R175" s="84">
        <v>0</v>
      </c>
      <c r="S175" s="96">
        <f t="shared" si="19"/>
        <v>0</v>
      </c>
      <c r="T175" s="96">
        <f t="shared" si="20"/>
        <v>357696300522225.5</v>
      </c>
      <c r="U175" s="89">
        <f t="shared" si="21"/>
        <v>327166807836500</v>
      </c>
      <c r="V175" s="86">
        <f t="shared" si="18"/>
        <v>914.64968287020758</v>
      </c>
      <c r="W175" s="97">
        <f t="shared" si="22"/>
        <v>-8.5158759037614537E-3</v>
      </c>
      <c r="X175" s="87">
        <f t="shared" si="23"/>
        <v>-9.8901098901098897E-3</v>
      </c>
      <c r="Y175" s="87">
        <f t="shared" si="24"/>
        <v>1.8248175182481751E-3</v>
      </c>
      <c r="Z175" s="87">
        <f t="shared" si="25"/>
        <v>4.508566275924256E-3</v>
      </c>
      <c r="AA175" s="87" t="e">
        <f t="shared" si="26"/>
        <v>#DIV/0!</v>
      </c>
    </row>
    <row r="176" spans="1:27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v>1</v>
      </c>
      <c r="G176" s="84">
        <v>274500</v>
      </c>
      <c r="H176" s="84">
        <v>285000</v>
      </c>
      <c r="I176" s="88">
        <v>125395903</v>
      </c>
      <c r="J176" s="82">
        <v>1</v>
      </c>
      <c r="K176" s="83">
        <v>222800</v>
      </c>
      <c r="L176" s="83">
        <v>230100</v>
      </c>
      <c r="M176" s="83">
        <v>15956260</v>
      </c>
      <c r="N176" s="83">
        <v>1</v>
      </c>
      <c r="O176" s="84">
        <v>0</v>
      </c>
      <c r="P176" s="84"/>
      <c r="Q176" s="84">
        <v>0</v>
      </c>
      <c r="R176" s="84">
        <v>0</v>
      </c>
      <c r="S176" s="96">
        <f t="shared" si="19"/>
        <v>0</v>
      </c>
      <c r="T176" s="96">
        <f t="shared" si="20"/>
        <v>357696300522225.5</v>
      </c>
      <c r="U176" s="89">
        <f t="shared" si="21"/>
        <v>325390283166000</v>
      </c>
      <c r="V176" s="86">
        <f t="shared" si="18"/>
        <v>909.68311019974294</v>
      </c>
      <c r="W176" s="97">
        <f t="shared" si="22"/>
        <v>-5.4300272153151993E-3</v>
      </c>
      <c r="X176" s="87">
        <f t="shared" si="23"/>
        <v>-1.1098779134295227E-2</v>
      </c>
      <c r="Y176" s="87">
        <f t="shared" si="24"/>
        <v>3.825136612021858E-2</v>
      </c>
      <c r="Z176" s="87">
        <f t="shared" si="25"/>
        <v>3.2764811490125674E-2</v>
      </c>
      <c r="AA176" s="87" t="e">
        <f t="shared" si="26"/>
        <v>#DIV/0!</v>
      </c>
    </row>
    <row r="177" spans="1:27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v>1</v>
      </c>
      <c r="G177" s="84">
        <v>285000</v>
      </c>
      <c r="H177" s="84">
        <v>293500</v>
      </c>
      <c r="I177" s="88">
        <v>125395903</v>
      </c>
      <c r="J177" s="82">
        <v>1</v>
      </c>
      <c r="K177" s="83">
        <v>230100</v>
      </c>
      <c r="L177" s="83">
        <v>232300</v>
      </c>
      <c r="M177" s="83">
        <v>15956260</v>
      </c>
      <c r="N177" s="83">
        <v>1</v>
      </c>
      <c r="O177" s="84">
        <v>0</v>
      </c>
      <c r="P177" s="84"/>
      <c r="Q177" s="84">
        <v>0</v>
      </c>
      <c r="R177" s="84">
        <v>0</v>
      </c>
      <c r="S177" s="96">
        <f t="shared" si="19"/>
        <v>0</v>
      </c>
      <c r="T177" s="96">
        <f t="shared" si="20"/>
        <v>357696300522225.5</v>
      </c>
      <c r="U177" s="89">
        <f t="shared" si="21"/>
        <v>323281589763500</v>
      </c>
      <c r="V177" s="86">
        <f t="shared" si="18"/>
        <v>903.78790412849935</v>
      </c>
      <c r="W177" s="97">
        <f t="shared" si="22"/>
        <v>-6.4805051398053957E-3</v>
      </c>
      <c r="X177" s="87">
        <f t="shared" si="23"/>
        <v>-1.1223344556677889E-2</v>
      </c>
      <c r="Y177" s="87">
        <f t="shared" si="24"/>
        <v>2.9824561403508771E-2</v>
      </c>
      <c r="Z177" s="87">
        <f t="shared" si="25"/>
        <v>9.5610604085180351E-3</v>
      </c>
      <c r="AA177" s="87" t="e">
        <f t="shared" si="26"/>
        <v>#DIV/0!</v>
      </c>
    </row>
    <row r="178" spans="1:27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v>1</v>
      </c>
      <c r="G178" s="84">
        <v>293500</v>
      </c>
      <c r="H178" s="84">
        <v>291000</v>
      </c>
      <c r="I178" s="88">
        <v>125395903</v>
      </c>
      <c r="J178" s="82">
        <v>1</v>
      </c>
      <c r="K178" s="83">
        <v>232300</v>
      </c>
      <c r="L178" s="83">
        <v>240300</v>
      </c>
      <c r="M178" s="83">
        <v>15956260</v>
      </c>
      <c r="N178" s="83">
        <v>1</v>
      </c>
      <c r="O178" s="84">
        <v>0</v>
      </c>
      <c r="P178" s="84"/>
      <c r="Q178" s="84">
        <v>0</v>
      </c>
      <c r="R178" s="84">
        <v>0</v>
      </c>
      <c r="S178" s="96">
        <f t="shared" si="19"/>
        <v>0</v>
      </c>
      <c r="T178" s="96">
        <f t="shared" si="20"/>
        <v>357696300522225.5</v>
      </c>
      <c r="U178" s="89">
        <f t="shared" si="21"/>
        <v>334650534546000</v>
      </c>
      <c r="V178" s="86">
        <f t="shared" si="18"/>
        <v>935.57169603772979</v>
      </c>
      <c r="W178" s="97">
        <f t="shared" si="22"/>
        <v>3.5167312777745992E-2</v>
      </c>
      <c r="X178" s="87">
        <f t="shared" si="23"/>
        <v>4.0862656072644721E-2</v>
      </c>
      <c r="Y178" s="87">
        <f t="shared" si="24"/>
        <v>-8.5178875638841564E-3</v>
      </c>
      <c r="Z178" s="87">
        <f t="shared" si="25"/>
        <v>3.4438226431338786E-2</v>
      </c>
      <c r="AA178" s="87" t="e">
        <f t="shared" si="26"/>
        <v>#DIV/0!</v>
      </c>
    </row>
    <row r="179" spans="1:27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v>1</v>
      </c>
      <c r="G179" s="84">
        <v>291000</v>
      </c>
      <c r="H179" s="84">
        <v>302500</v>
      </c>
      <c r="I179" s="88">
        <v>125395903</v>
      </c>
      <c r="J179" s="82">
        <v>1</v>
      </c>
      <c r="K179" s="83">
        <v>240300</v>
      </c>
      <c r="L179" s="83">
        <v>241300</v>
      </c>
      <c r="M179" s="83">
        <v>15956260</v>
      </c>
      <c r="N179" s="83">
        <v>1</v>
      </c>
      <c r="O179" s="84">
        <v>0</v>
      </c>
      <c r="P179" s="84"/>
      <c r="Q179" s="84">
        <v>0</v>
      </c>
      <c r="R179" s="84">
        <v>0</v>
      </c>
      <c r="S179" s="96">
        <f t="shared" si="19"/>
        <v>0</v>
      </c>
      <c r="T179" s="96">
        <f t="shared" si="20"/>
        <v>357696300522225.5</v>
      </c>
      <c r="U179" s="89">
        <f t="shared" si="21"/>
        <v>331615016400500</v>
      </c>
      <c r="V179" s="86">
        <f t="shared" si="18"/>
        <v>927.0853959528024</v>
      </c>
      <c r="W179" s="97">
        <f t="shared" si="22"/>
        <v>-9.0707105835586936E-3</v>
      </c>
      <c r="X179" s="87">
        <f t="shared" si="23"/>
        <v>-1.5267175572519083E-2</v>
      </c>
      <c r="Y179" s="87">
        <f t="shared" si="24"/>
        <v>3.951890034364261E-2</v>
      </c>
      <c r="Z179" s="87">
        <f t="shared" si="25"/>
        <v>4.1614648356221393E-3</v>
      </c>
      <c r="AA179" s="87" t="e">
        <f t="shared" si="26"/>
        <v>#DIV/0!</v>
      </c>
    </row>
    <row r="180" spans="1:27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v>1</v>
      </c>
      <c r="G180" s="84">
        <v>302500</v>
      </c>
      <c r="H180" s="84">
        <v>300500</v>
      </c>
      <c r="I180" s="88">
        <v>125395903</v>
      </c>
      <c r="J180" s="82">
        <v>1</v>
      </c>
      <c r="K180" s="83">
        <v>241300</v>
      </c>
      <c r="L180" s="83">
        <v>243000</v>
      </c>
      <c r="M180" s="83">
        <v>15956260</v>
      </c>
      <c r="N180" s="83">
        <v>1</v>
      </c>
      <c r="O180" s="84">
        <v>0</v>
      </c>
      <c r="P180" s="84"/>
      <c r="Q180" s="84">
        <v>0</v>
      </c>
      <c r="R180" s="84">
        <v>0</v>
      </c>
      <c r="S180" s="96">
        <f t="shared" si="19"/>
        <v>0</v>
      </c>
      <c r="T180" s="96">
        <f t="shared" si="20"/>
        <v>357696300522225.5</v>
      </c>
      <c r="U180" s="89">
        <f t="shared" si="21"/>
        <v>333638113881500</v>
      </c>
      <c r="V180" s="86">
        <f t="shared" si="18"/>
        <v>932.74130426956799</v>
      </c>
      <c r="W180" s="97">
        <f t="shared" si="22"/>
        <v>6.1007414650867077E-3</v>
      </c>
      <c r="X180" s="87">
        <f t="shared" si="23"/>
        <v>7.7519379844961239E-3</v>
      </c>
      <c r="Y180" s="87">
        <f t="shared" si="24"/>
        <v>-6.6115702479338841E-3</v>
      </c>
      <c r="Z180" s="87">
        <f t="shared" si="25"/>
        <v>7.0451719850808123E-3</v>
      </c>
      <c r="AA180" s="87" t="e">
        <f t="shared" si="26"/>
        <v>#DIV/0!</v>
      </c>
    </row>
    <row r="181" spans="1:27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v>1</v>
      </c>
      <c r="G181" s="84">
        <v>300500</v>
      </c>
      <c r="H181" s="84">
        <v>306000</v>
      </c>
      <c r="I181" s="88">
        <v>125395903</v>
      </c>
      <c r="J181" s="82">
        <v>1</v>
      </c>
      <c r="K181" s="83">
        <v>243000</v>
      </c>
      <c r="L181" s="83">
        <v>243000</v>
      </c>
      <c r="M181" s="83">
        <v>15956260</v>
      </c>
      <c r="N181" s="83">
        <v>1</v>
      </c>
      <c r="O181" s="84">
        <v>0</v>
      </c>
      <c r="P181" s="84"/>
      <c r="Q181" s="84">
        <v>0</v>
      </c>
      <c r="R181" s="84">
        <v>0</v>
      </c>
      <c r="S181" s="96">
        <f t="shared" si="19"/>
        <v>0</v>
      </c>
      <c r="T181" s="96">
        <f t="shared" si="20"/>
        <v>357696300522225.5</v>
      </c>
      <c r="U181" s="89">
        <f t="shared" si="21"/>
        <v>338500352403000</v>
      </c>
      <c r="V181" s="86">
        <f t="shared" si="18"/>
        <v>946.33450753837826</v>
      </c>
      <c r="W181" s="97">
        <f t="shared" si="22"/>
        <v>1.4573390506658374E-2</v>
      </c>
      <c r="X181" s="87">
        <f t="shared" si="23"/>
        <v>1.4285714285714285E-2</v>
      </c>
      <c r="Y181" s="87">
        <f t="shared" si="24"/>
        <v>1.8302828618968387E-2</v>
      </c>
      <c r="Z181" s="87">
        <f t="shared" si="25"/>
        <v>0</v>
      </c>
      <c r="AA181" s="87" t="e">
        <f t="shared" si="26"/>
        <v>#DIV/0!</v>
      </c>
    </row>
    <row r="182" spans="1:27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v>1</v>
      </c>
      <c r="G182" s="84">
        <v>306000</v>
      </c>
      <c r="H182" s="84">
        <v>296500</v>
      </c>
      <c r="I182" s="88">
        <v>125395903</v>
      </c>
      <c r="J182" s="82">
        <v>1</v>
      </c>
      <c r="K182" s="83">
        <v>243000</v>
      </c>
      <c r="L182" s="83">
        <v>246100</v>
      </c>
      <c r="M182" s="83">
        <v>15956260</v>
      </c>
      <c r="N182" s="83">
        <v>1</v>
      </c>
      <c r="O182" s="84">
        <v>0</v>
      </c>
      <c r="P182" s="84"/>
      <c r="Q182" s="84">
        <v>0</v>
      </c>
      <c r="R182" s="84">
        <v>0</v>
      </c>
      <c r="S182" s="96">
        <f t="shared" si="19"/>
        <v>0</v>
      </c>
      <c r="T182" s="96">
        <f t="shared" si="20"/>
        <v>357696300522225.5</v>
      </c>
      <c r="U182" s="89">
        <f t="shared" si="21"/>
        <v>344419812900500</v>
      </c>
      <c r="V182" s="86">
        <f t="shared" si="18"/>
        <v>962.88335215560733</v>
      </c>
      <c r="W182" s="97">
        <f t="shared" si="22"/>
        <v>1.7487309704341446E-2</v>
      </c>
      <c r="X182" s="87">
        <f t="shared" si="23"/>
        <v>2.3835319609967497E-2</v>
      </c>
      <c r="Y182" s="87">
        <f t="shared" si="24"/>
        <v>-3.1045751633986929E-2</v>
      </c>
      <c r="Z182" s="87">
        <f t="shared" si="25"/>
        <v>1.2757201646090535E-2</v>
      </c>
      <c r="AA182" s="87" t="e">
        <f t="shared" si="26"/>
        <v>#DIV/0!</v>
      </c>
    </row>
    <row r="183" spans="1:27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v>1</v>
      </c>
      <c r="G183" s="84">
        <v>296500</v>
      </c>
      <c r="H183" s="84">
        <v>302500</v>
      </c>
      <c r="I183" s="88">
        <v>125395903</v>
      </c>
      <c r="J183" s="82">
        <v>1</v>
      </c>
      <c r="K183" s="83">
        <v>246100</v>
      </c>
      <c r="L183" s="83">
        <v>245000</v>
      </c>
      <c r="M183" s="83">
        <v>15956260</v>
      </c>
      <c r="N183" s="83">
        <v>1</v>
      </c>
      <c r="O183" s="84">
        <v>0</v>
      </c>
      <c r="P183" s="84"/>
      <c r="Q183" s="84">
        <v>0</v>
      </c>
      <c r="R183" s="84">
        <v>0</v>
      </c>
      <c r="S183" s="96">
        <f t="shared" si="19"/>
        <v>0</v>
      </c>
      <c r="T183" s="96">
        <f t="shared" si="20"/>
        <v>357696300522225.5</v>
      </c>
      <c r="U183" s="89">
        <f t="shared" si="21"/>
        <v>346117535137500</v>
      </c>
      <c r="V183" s="86">
        <f t="shared" si="18"/>
        <v>967.62961940668424</v>
      </c>
      <c r="W183" s="97">
        <f t="shared" si="22"/>
        <v>4.9292235040220029E-3</v>
      </c>
      <c r="X183" s="87">
        <f t="shared" si="23"/>
        <v>3.1746031746031746E-3</v>
      </c>
      <c r="Y183" s="87">
        <f t="shared" si="24"/>
        <v>2.0236087689713321E-2</v>
      </c>
      <c r="Z183" s="87">
        <f t="shared" si="25"/>
        <v>-4.469727752945957E-3</v>
      </c>
      <c r="AA183" s="87" t="e">
        <f t="shared" si="26"/>
        <v>#DIV/0!</v>
      </c>
    </row>
    <row r="184" spans="1:27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v>1</v>
      </c>
      <c r="G184" s="84">
        <v>302500</v>
      </c>
      <c r="H184" s="84">
        <v>301000</v>
      </c>
      <c r="I184" s="88">
        <v>125395903</v>
      </c>
      <c r="J184" s="82">
        <v>1</v>
      </c>
      <c r="K184" s="83">
        <v>245000</v>
      </c>
      <c r="L184" s="83">
        <v>248600</v>
      </c>
      <c r="M184" s="83">
        <v>15956260</v>
      </c>
      <c r="N184" s="83">
        <v>1</v>
      </c>
      <c r="O184" s="84">
        <v>0</v>
      </c>
      <c r="P184" s="84"/>
      <c r="Q184" s="84">
        <v>0</v>
      </c>
      <c r="R184" s="84">
        <v>0</v>
      </c>
      <c r="S184" s="96">
        <f t="shared" si="19"/>
        <v>0</v>
      </c>
      <c r="T184" s="96">
        <f t="shared" si="20"/>
        <v>357696300522225.5</v>
      </c>
      <c r="U184" s="89">
        <f t="shared" si="21"/>
        <v>346628816289000</v>
      </c>
      <c r="V184" s="86">
        <f t="shared" si="18"/>
        <v>969.058991616443</v>
      </c>
      <c r="W184" s="97">
        <f t="shared" si="22"/>
        <v>1.4771893926058125E-3</v>
      </c>
      <c r="X184" s="87">
        <f t="shared" si="23"/>
        <v>2.1097046413502108E-3</v>
      </c>
      <c r="Y184" s="87">
        <f t="shared" si="24"/>
        <v>-4.9586776859504135E-3</v>
      </c>
      <c r="Z184" s="87">
        <f t="shared" si="25"/>
        <v>1.4693877551020407E-2</v>
      </c>
      <c r="AA184" s="87" t="e">
        <f t="shared" si="26"/>
        <v>#DIV/0!</v>
      </c>
    </row>
    <row r="185" spans="1:27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v>1</v>
      </c>
      <c r="G185" s="84">
        <v>301000</v>
      </c>
      <c r="H185" s="84">
        <v>297000</v>
      </c>
      <c r="I185" s="88">
        <v>125395903</v>
      </c>
      <c r="J185" s="82">
        <v>1</v>
      </c>
      <c r="K185" s="83">
        <v>248600</v>
      </c>
      <c r="L185" s="83">
        <v>240800</v>
      </c>
      <c r="M185" s="83">
        <v>15956260</v>
      </c>
      <c r="N185" s="83">
        <v>1</v>
      </c>
      <c r="O185" s="84">
        <v>0</v>
      </c>
      <c r="P185" s="84"/>
      <c r="Q185" s="84">
        <v>0</v>
      </c>
      <c r="R185" s="84">
        <v>0</v>
      </c>
      <c r="S185" s="96">
        <f t="shared" si="19"/>
        <v>0</v>
      </c>
      <c r="T185" s="96">
        <f t="shared" si="20"/>
        <v>357696300522225.5</v>
      </c>
      <c r="U185" s="89">
        <f t="shared" si="21"/>
        <v>339262482914000</v>
      </c>
      <c r="V185" s="86">
        <f t="shared" si="18"/>
        <v>948.46517120441922</v>
      </c>
      <c r="W185" s="97">
        <f t="shared" si="22"/>
        <v>-2.1251358885460796E-2</v>
      </c>
      <c r="X185" s="87">
        <f t="shared" si="23"/>
        <v>-2.2105263157894735E-2</v>
      </c>
      <c r="Y185" s="87">
        <f t="shared" si="24"/>
        <v>-1.3289036544850499E-2</v>
      </c>
      <c r="Z185" s="87">
        <f t="shared" si="25"/>
        <v>-3.1375703942075624E-2</v>
      </c>
      <c r="AA185" s="87" t="e">
        <f t="shared" si="26"/>
        <v>#DIV/0!</v>
      </c>
    </row>
    <row r="186" spans="1:27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v>1</v>
      </c>
      <c r="G186" s="84">
        <v>297000</v>
      </c>
      <c r="H186" s="84">
        <v>292000</v>
      </c>
      <c r="I186" s="88">
        <v>125395903</v>
      </c>
      <c r="J186" s="82">
        <v>1</v>
      </c>
      <c r="K186" s="83">
        <v>240800</v>
      </c>
      <c r="L186" s="83">
        <v>242000</v>
      </c>
      <c r="M186" s="83">
        <v>15956260</v>
      </c>
      <c r="N186" s="83">
        <v>1</v>
      </c>
      <c r="O186" s="84">
        <v>0</v>
      </c>
      <c r="P186" s="84"/>
      <c r="Q186" s="84">
        <v>0</v>
      </c>
      <c r="R186" s="84">
        <v>0</v>
      </c>
      <c r="S186" s="96">
        <f t="shared" si="19"/>
        <v>0</v>
      </c>
      <c r="T186" s="96">
        <f t="shared" si="20"/>
        <v>357696300522225.5</v>
      </c>
      <c r="U186" s="89">
        <f t="shared" si="21"/>
        <v>338012718441000</v>
      </c>
      <c r="V186" s="86">
        <f t="shared" si="18"/>
        <v>944.97124501291148</v>
      </c>
      <c r="W186" s="97">
        <f t="shared" si="22"/>
        <v>-3.6837685743072021E-3</v>
      </c>
      <c r="X186" s="87">
        <f t="shared" si="23"/>
        <v>-2.1528525296017221E-3</v>
      </c>
      <c r="Y186" s="87">
        <f t="shared" si="24"/>
        <v>-1.6835016835016835E-2</v>
      </c>
      <c r="Z186" s="87">
        <f t="shared" si="25"/>
        <v>4.9833887043189366E-3</v>
      </c>
      <c r="AA186" s="87" t="e">
        <f t="shared" si="26"/>
        <v>#DIV/0!</v>
      </c>
    </row>
    <row r="187" spans="1:27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v>1</v>
      </c>
      <c r="G187" s="84">
        <v>292000</v>
      </c>
      <c r="H187" s="84">
        <v>288500</v>
      </c>
      <c r="I187" s="88">
        <v>125395903</v>
      </c>
      <c r="J187" s="82">
        <v>1</v>
      </c>
      <c r="K187" s="83">
        <v>242000</v>
      </c>
      <c r="L187" s="83">
        <v>235000</v>
      </c>
      <c r="M187" s="83">
        <v>15956260</v>
      </c>
      <c r="N187" s="83">
        <v>1</v>
      </c>
      <c r="O187" s="84">
        <v>0</v>
      </c>
      <c r="P187" s="84"/>
      <c r="Q187" s="84">
        <v>0</v>
      </c>
      <c r="R187" s="84">
        <v>0</v>
      </c>
      <c r="S187" s="96">
        <f t="shared" si="19"/>
        <v>0</v>
      </c>
      <c r="T187" s="96">
        <f t="shared" si="20"/>
        <v>357696300522225.5</v>
      </c>
      <c r="U187" s="89">
        <f t="shared" si="21"/>
        <v>333289577905500</v>
      </c>
      <c r="V187" s="86">
        <f t="shared" si="18"/>
        <v>931.76691349311568</v>
      </c>
      <c r="W187" s="97">
        <f t="shared" si="22"/>
        <v>-1.3973262773318975E-2</v>
      </c>
      <c r="X187" s="87">
        <f t="shared" si="23"/>
        <v>-1.4023732470334413E-2</v>
      </c>
      <c r="Y187" s="87">
        <f t="shared" si="24"/>
        <v>-1.1986301369863013E-2</v>
      </c>
      <c r="Z187" s="87">
        <f t="shared" si="25"/>
        <v>-2.8925619834710745E-2</v>
      </c>
      <c r="AA187" s="87" t="e">
        <f t="shared" si="26"/>
        <v>#DIV/0!</v>
      </c>
    </row>
    <row r="188" spans="1:27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v>1</v>
      </c>
      <c r="G188" s="84">
        <v>288500</v>
      </c>
      <c r="H188" s="84">
        <v>290500</v>
      </c>
      <c r="I188" s="88">
        <v>125395903</v>
      </c>
      <c r="J188" s="82">
        <v>1</v>
      </c>
      <c r="K188" s="83">
        <v>235000</v>
      </c>
      <c r="L188" s="83">
        <v>231700</v>
      </c>
      <c r="M188" s="83">
        <v>15956260</v>
      </c>
      <c r="N188" s="83">
        <v>1</v>
      </c>
      <c r="O188" s="84">
        <v>0</v>
      </c>
      <c r="P188" s="84"/>
      <c r="Q188" s="84">
        <v>0</v>
      </c>
      <c r="R188" s="84">
        <v>0</v>
      </c>
      <c r="S188" s="96">
        <f t="shared" si="19"/>
        <v>0</v>
      </c>
      <c r="T188" s="96">
        <f t="shared" si="20"/>
        <v>357696300522225.5</v>
      </c>
      <c r="U188" s="89">
        <f t="shared" si="21"/>
        <v>327068389353500</v>
      </c>
      <c r="V188" s="86">
        <f t="shared" si="18"/>
        <v>914.3745374944898</v>
      </c>
      <c r="W188" s="97">
        <f t="shared" si="22"/>
        <v>-1.8666015874531677E-2</v>
      </c>
      <c r="X188" s="87">
        <f t="shared" si="23"/>
        <v>-2.1881838074398249E-2</v>
      </c>
      <c r="Y188" s="87">
        <f t="shared" si="24"/>
        <v>6.9324090121317154E-3</v>
      </c>
      <c r="Z188" s="87">
        <f t="shared" si="25"/>
        <v>-1.4042553191489362E-2</v>
      </c>
      <c r="AA188" s="87" t="e">
        <f t="shared" si="26"/>
        <v>#DIV/0!</v>
      </c>
    </row>
    <row r="189" spans="1:27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v>1</v>
      </c>
      <c r="G189" s="84">
        <v>290500</v>
      </c>
      <c r="H189" s="84">
        <v>289000</v>
      </c>
      <c r="I189" s="88">
        <v>125395903</v>
      </c>
      <c r="J189" s="82">
        <v>1</v>
      </c>
      <c r="K189" s="83">
        <v>231700</v>
      </c>
      <c r="L189" s="83">
        <v>220800</v>
      </c>
      <c r="M189" s="83">
        <v>15956260</v>
      </c>
      <c r="N189" s="83">
        <v>1</v>
      </c>
      <c r="O189" s="84">
        <v>0</v>
      </c>
      <c r="P189" s="84"/>
      <c r="Q189" s="84">
        <v>0</v>
      </c>
      <c r="R189" s="84">
        <v>0</v>
      </c>
      <c r="S189" s="96">
        <f t="shared" si="19"/>
        <v>0</v>
      </c>
      <c r="T189" s="96">
        <f t="shared" si="20"/>
        <v>357696300522225.5</v>
      </c>
      <c r="U189" s="89">
        <f t="shared" si="21"/>
        <v>326706372265000</v>
      </c>
      <c r="V189" s="86">
        <f t="shared" si="18"/>
        <v>913.3624580070267</v>
      </c>
      <c r="W189" s="97">
        <f t="shared" si="22"/>
        <v>-1.1068544080813235E-3</v>
      </c>
      <c r="X189" s="87">
        <f t="shared" si="23"/>
        <v>0</v>
      </c>
      <c r="Y189" s="87">
        <f t="shared" si="24"/>
        <v>-5.1635111876075735E-3</v>
      </c>
      <c r="Z189" s="87">
        <f t="shared" si="25"/>
        <v>-4.7043590850237377E-2</v>
      </c>
      <c r="AA189" s="87" t="e">
        <f t="shared" si="26"/>
        <v>#DIV/0!</v>
      </c>
    </row>
    <row r="190" spans="1:27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v>1</v>
      </c>
      <c r="G190" s="84">
        <v>289000</v>
      </c>
      <c r="H190" s="84">
        <v>290000</v>
      </c>
      <c r="I190" s="88">
        <v>125395903</v>
      </c>
      <c r="J190" s="82">
        <v>1</v>
      </c>
      <c r="K190" s="83">
        <v>220800</v>
      </c>
      <c r="L190" s="83">
        <v>217500</v>
      </c>
      <c r="M190" s="83">
        <v>15956260</v>
      </c>
      <c r="N190" s="83">
        <v>1</v>
      </c>
      <c r="O190" s="84">
        <v>0</v>
      </c>
      <c r="P190" s="84"/>
      <c r="Q190" s="84">
        <v>0</v>
      </c>
      <c r="R190" s="84">
        <v>0</v>
      </c>
      <c r="S190" s="96">
        <f t="shared" si="19"/>
        <v>0</v>
      </c>
      <c r="T190" s="96">
        <f t="shared" si="20"/>
        <v>357696300522225.5</v>
      </c>
      <c r="U190" s="89">
        <f t="shared" si="21"/>
        <v>328383943685000</v>
      </c>
      <c r="V190" s="86">
        <f t="shared" si="18"/>
        <v>918.05239026953768</v>
      </c>
      <c r="W190" s="97">
        <f t="shared" si="22"/>
        <v>5.1347985910702911E-3</v>
      </c>
      <c r="X190" s="87">
        <f t="shared" si="23"/>
        <v>5.5928411633109623E-3</v>
      </c>
      <c r="Y190" s="87">
        <f t="shared" si="24"/>
        <v>3.4602076124567475E-3</v>
      </c>
      <c r="Z190" s="87">
        <f t="shared" si="25"/>
        <v>-1.4945652173913044E-2</v>
      </c>
      <c r="AA190" s="87" t="e">
        <f t="shared" si="26"/>
        <v>#DIV/0!</v>
      </c>
    </row>
    <row r="191" spans="1:27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v>1</v>
      </c>
      <c r="G191" s="84">
        <v>290000</v>
      </c>
      <c r="H191" s="84">
        <v>286500</v>
      </c>
      <c r="I191" s="88">
        <v>125395903</v>
      </c>
      <c r="J191" s="82">
        <v>1</v>
      </c>
      <c r="K191" s="83">
        <v>217500</v>
      </c>
      <c r="L191" s="83">
        <v>219500</v>
      </c>
      <c r="M191" s="83">
        <v>15956260</v>
      </c>
      <c r="N191" s="83">
        <v>1</v>
      </c>
      <c r="O191" s="84">
        <v>0</v>
      </c>
      <c r="P191" s="84"/>
      <c r="Q191" s="84">
        <v>0</v>
      </c>
      <c r="R191" s="84">
        <v>0</v>
      </c>
      <c r="S191" s="96">
        <f t="shared" si="19"/>
        <v>0</v>
      </c>
      <c r="T191" s="96">
        <f t="shared" si="20"/>
        <v>357696300522225.5</v>
      </c>
      <c r="U191" s="89">
        <f t="shared" si="21"/>
        <v>330223734189500</v>
      </c>
      <c r="V191" s="86">
        <f t="shared" si="18"/>
        <v>923.19583318973002</v>
      </c>
      <c r="W191" s="97">
        <f t="shared" si="22"/>
        <v>5.6025592599157018E-3</v>
      </c>
      <c r="X191" s="87">
        <f t="shared" si="23"/>
        <v>7.7864293659621799E-3</v>
      </c>
      <c r="Y191" s="87">
        <f t="shared" si="24"/>
        <v>-1.2068965517241379E-2</v>
      </c>
      <c r="Z191" s="87">
        <f t="shared" si="25"/>
        <v>9.1954022988505746E-3</v>
      </c>
      <c r="AA191" s="87" t="e">
        <f t="shared" si="26"/>
        <v>#DIV/0!</v>
      </c>
    </row>
    <row r="192" spans="1:27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v>1</v>
      </c>
      <c r="G192" s="84">
        <v>286500</v>
      </c>
      <c r="H192" s="84">
        <v>271500</v>
      </c>
      <c r="I192" s="88">
        <v>125395903</v>
      </c>
      <c r="J192" s="82">
        <v>1</v>
      </c>
      <c r="K192" s="83">
        <v>219500</v>
      </c>
      <c r="L192" s="83">
        <v>211100</v>
      </c>
      <c r="M192" s="83">
        <v>15956260</v>
      </c>
      <c r="N192" s="83">
        <v>1</v>
      </c>
      <c r="O192" s="84">
        <v>0</v>
      </c>
      <c r="P192" s="84"/>
      <c r="Q192" s="84">
        <v>0</v>
      </c>
      <c r="R192" s="84">
        <v>0</v>
      </c>
      <c r="S192" s="96">
        <f t="shared" si="19"/>
        <v>0</v>
      </c>
      <c r="T192" s="96">
        <f t="shared" si="20"/>
        <v>357696300522225.5</v>
      </c>
      <c r="U192" s="89">
        <f t="shared" si="21"/>
        <v>314086248720500</v>
      </c>
      <c r="V192" s="86">
        <f t="shared" si="18"/>
        <v>878.08078602418811</v>
      </c>
      <c r="W192" s="97">
        <f t="shared" si="22"/>
        <v>-4.8868339244627114E-2</v>
      </c>
      <c r="X192" s="87">
        <f t="shared" si="23"/>
        <v>-4.856512141280353E-2</v>
      </c>
      <c r="Y192" s="87">
        <f t="shared" si="24"/>
        <v>-5.2356020942408377E-2</v>
      </c>
      <c r="Z192" s="87">
        <f t="shared" si="25"/>
        <v>-3.826879271070615E-2</v>
      </c>
      <c r="AA192" s="87" t="e">
        <f t="shared" si="26"/>
        <v>#DIV/0!</v>
      </c>
    </row>
    <row r="193" spans="1:27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v>1</v>
      </c>
      <c r="G193" s="84">
        <v>271500</v>
      </c>
      <c r="H193" s="84">
        <v>274500</v>
      </c>
      <c r="I193" s="88">
        <v>125395903</v>
      </c>
      <c r="J193" s="82">
        <v>1</v>
      </c>
      <c r="K193" s="83">
        <v>211100</v>
      </c>
      <c r="L193" s="83">
        <v>222200</v>
      </c>
      <c r="M193" s="83">
        <v>15956260</v>
      </c>
      <c r="N193" s="83">
        <v>1</v>
      </c>
      <c r="O193" s="84">
        <v>0</v>
      </c>
      <c r="P193" s="84"/>
      <c r="Q193" s="84">
        <v>0</v>
      </c>
      <c r="R193" s="84">
        <v>0</v>
      </c>
      <c r="S193" s="96">
        <f t="shared" si="19"/>
        <v>0</v>
      </c>
      <c r="T193" s="96">
        <f t="shared" si="20"/>
        <v>357696300522225.5</v>
      </c>
      <c r="U193" s="89">
        <f t="shared" si="21"/>
        <v>320416943145500</v>
      </c>
      <c r="V193" s="86">
        <f t="shared" si="18"/>
        <v>895.77930405682469</v>
      </c>
      <c r="W193" s="97">
        <f t="shared" si="22"/>
        <v>2.015591083910705E-2</v>
      </c>
      <c r="X193" s="87">
        <f t="shared" si="23"/>
        <v>2.0881670533642691E-2</v>
      </c>
      <c r="Y193" s="87">
        <f t="shared" si="24"/>
        <v>1.1049723756906077E-2</v>
      </c>
      <c r="Z193" s="87">
        <f t="shared" si="25"/>
        <v>5.2581714827096164E-2</v>
      </c>
      <c r="AA193" s="87" t="e">
        <f t="shared" si="26"/>
        <v>#DIV/0!</v>
      </c>
    </row>
    <row r="194" spans="1:27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v>1</v>
      </c>
      <c r="G194" s="84">
        <v>274500</v>
      </c>
      <c r="H194" s="84">
        <v>261500</v>
      </c>
      <c r="I194" s="88">
        <v>125395903</v>
      </c>
      <c r="J194" s="82">
        <v>1</v>
      </c>
      <c r="K194" s="83">
        <v>222200</v>
      </c>
      <c r="L194" s="83">
        <v>210000</v>
      </c>
      <c r="M194" s="83">
        <v>15956260</v>
      </c>
      <c r="N194" s="83">
        <v>1</v>
      </c>
      <c r="O194" s="84">
        <v>0</v>
      </c>
      <c r="P194" s="84"/>
      <c r="Q194" s="84">
        <v>0</v>
      </c>
      <c r="R194" s="84">
        <v>0</v>
      </c>
      <c r="S194" s="96">
        <f t="shared" si="19"/>
        <v>0</v>
      </c>
      <c r="T194" s="96">
        <f t="shared" si="20"/>
        <v>357696300522225.5</v>
      </c>
      <c r="U194" s="89">
        <f t="shared" si="21"/>
        <v>317308265094500</v>
      </c>
      <c r="V194" s="86">
        <f t="shared" si="18"/>
        <v>887.08847318588357</v>
      </c>
      <c r="W194" s="97">
        <f t="shared" si="22"/>
        <v>-9.7019777433815339E-3</v>
      </c>
      <c r="X194" s="87">
        <f t="shared" si="23"/>
        <v>-4.5454545454545452E-3</v>
      </c>
      <c r="Y194" s="87">
        <f t="shared" si="24"/>
        <v>-4.7358834244080147E-2</v>
      </c>
      <c r="Z194" s="87">
        <f t="shared" si="25"/>
        <v>-5.4905490549054907E-2</v>
      </c>
      <c r="AA194" s="87" t="e">
        <f t="shared" si="26"/>
        <v>#DIV/0!</v>
      </c>
    </row>
    <row r="195" spans="1:27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v>1</v>
      </c>
      <c r="G195" s="84">
        <v>261500</v>
      </c>
      <c r="H195" s="84">
        <v>262000</v>
      </c>
      <c r="I195" s="88">
        <v>125395903</v>
      </c>
      <c r="J195" s="82">
        <v>1</v>
      </c>
      <c r="K195" s="83">
        <v>210000</v>
      </c>
      <c r="L195" s="83">
        <v>216000</v>
      </c>
      <c r="M195" s="83">
        <v>15956260</v>
      </c>
      <c r="N195" s="83">
        <v>1</v>
      </c>
      <c r="O195" s="84">
        <v>0</v>
      </c>
      <c r="P195" s="84"/>
      <c r="Q195" s="84">
        <v>0</v>
      </c>
      <c r="R195" s="84">
        <v>0</v>
      </c>
      <c r="S195" s="96">
        <f t="shared" si="19"/>
        <v>0</v>
      </c>
      <c r="T195" s="96">
        <f t="shared" si="20"/>
        <v>357696300522225.5</v>
      </c>
      <c r="U195" s="89">
        <f t="shared" si="21"/>
        <v>316182835666000</v>
      </c>
      <c r="V195" s="86">
        <f t="shared" si="18"/>
        <v>883.94214646442492</v>
      </c>
      <c r="W195" s="97">
        <f t="shared" si="22"/>
        <v>-3.5468014933831265E-3</v>
      </c>
      <c r="X195" s="87">
        <f t="shared" si="23"/>
        <v>-4.5662100456621002E-3</v>
      </c>
      <c r="Y195" s="87">
        <f t="shared" si="24"/>
        <v>1.9120458891013384E-3</v>
      </c>
      <c r="Z195" s="87">
        <f t="shared" si="25"/>
        <v>2.8571428571428571E-2</v>
      </c>
      <c r="AA195" s="87" t="e">
        <f t="shared" si="26"/>
        <v>#DIV/0!</v>
      </c>
    </row>
    <row r="196" spans="1:27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v>1</v>
      </c>
      <c r="G196" s="84">
        <v>262000</v>
      </c>
      <c r="H196" s="84">
        <v>265500</v>
      </c>
      <c r="I196" s="88">
        <v>125395903</v>
      </c>
      <c r="J196" s="82">
        <v>1</v>
      </c>
      <c r="K196" s="83">
        <v>216000</v>
      </c>
      <c r="L196" s="83">
        <v>217500</v>
      </c>
      <c r="M196" s="83">
        <v>15956260</v>
      </c>
      <c r="N196" s="83">
        <v>1</v>
      </c>
      <c r="O196" s="84">
        <v>0</v>
      </c>
      <c r="P196" s="84"/>
      <c r="Q196" s="84">
        <v>0</v>
      </c>
      <c r="R196" s="84">
        <v>0</v>
      </c>
      <c r="S196" s="96">
        <f t="shared" si="19"/>
        <v>0</v>
      </c>
      <c r="T196" s="96">
        <f t="shared" si="20"/>
        <v>357696300522225.5</v>
      </c>
      <c r="U196" s="89">
        <f t="shared" si="21"/>
        <v>320176284301500</v>
      </c>
      <c r="V196" s="86">
        <f t="shared" ref="V196:V259" si="27">U196/T196*1000</f>
        <v>895.10650189574949</v>
      </c>
      <c r="W196" s="97">
        <f t="shared" si="22"/>
        <v>1.2630187932524253E-2</v>
      </c>
      <c r="X196" s="87">
        <f t="shared" si="23"/>
        <v>1.261467889908257E-2</v>
      </c>
      <c r="Y196" s="87">
        <f t="shared" si="24"/>
        <v>1.3358778625954198E-2</v>
      </c>
      <c r="Z196" s="87">
        <f t="shared" si="25"/>
        <v>6.9444444444444441E-3</v>
      </c>
      <c r="AA196" s="87" t="e">
        <f t="shared" si="26"/>
        <v>#DIV/0!</v>
      </c>
    </row>
    <row r="197" spans="1:27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v>1</v>
      </c>
      <c r="G197" s="84">
        <v>265500</v>
      </c>
      <c r="H197" s="84">
        <v>260500</v>
      </c>
      <c r="I197" s="88">
        <v>125395903</v>
      </c>
      <c r="J197" s="82">
        <v>1</v>
      </c>
      <c r="K197" s="83">
        <v>217500</v>
      </c>
      <c r="L197" s="83">
        <v>213700</v>
      </c>
      <c r="M197" s="83">
        <v>15956260</v>
      </c>
      <c r="N197" s="83">
        <v>1</v>
      </c>
      <c r="O197" s="84">
        <v>0</v>
      </c>
      <c r="P197" s="84"/>
      <c r="Q197" s="84">
        <v>0</v>
      </c>
      <c r="R197" s="84">
        <v>0</v>
      </c>
      <c r="S197" s="96">
        <f t="shared" ref="S197:S247" si="28">IF(U196&lt;&gt;(C197*E197*F197+G197*I197*J197+K197*M197*N197),1,0)</f>
        <v>0</v>
      </c>
      <c r="T197" s="96">
        <f t="shared" ref="T197:T247" si="29">IF(S197=0,T196,T196*(C197*E197*F197+G197*I197*J197+K197*M197*N197)/U196)</f>
        <v>357696300522225.5</v>
      </c>
      <c r="U197" s="89">
        <f t="shared" ref="U197:U247" si="30">D197*E197*F197+H197*I197*J197+L197*M197*N197</f>
        <v>318846738528500</v>
      </c>
      <c r="V197" s="86">
        <f t="shared" si="27"/>
        <v>891.38953369938031</v>
      </c>
      <c r="W197" s="97">
        <f t="shared" ref="W197:W260" si="31">(V197-V196)/V196</f>
        <v>-4.1525429527067437E-3</v>
      </c>
      <c r="X197" s="87">
        <f t="shared" ref="X197:X260" si="32">(D197-C197)/C197</f>
        <v>-2.2650056625141564E-3</v>
      </c>
      <c r="Y197" s="87">
        <f t="shared" ref="Y197:Y260" si="33">(H197-G197)/G197</f>
        <v>-1.8832391713747645E-2</v>
      </c>
      <c r="Z197" s="87">
        <f t="shared" ref="Z197:Z260" si="34">(L197-K197)/K197</f>
        <v>-1.747126436781609E-2</v>
      </c>
      <c r="AA197" s="87" t="e">
        <f t="shared" ref="AA197:AA260" si="35">(P197-O197)/P197</f>
        <v>#DIV/0!</v>
      </c>
    </row>
    <row r="198" spans="1:27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v>1</v>
      </c>
      <c r="G198" s="84">
        <v>260500</v>
      </c>
      <c r="H198" s="84">
        <v>273000</v>
      </c>
      <c r="I198" s="88">
        <v>125395903</v>
      </c>
      <c r="J198" s="82">
        <v>1</v>
      </c>
      <c r="K198" s="83">
        <v>213700</v>
      </c>
      <c r="L198" s="83">
        <v>224200</v>
      </c>
      <c r="M198" s="83">
        <v>15956260</v>
      </c>
      <c r="N198" s="83">
        <v>1</v>
      </c>
      <c r="O198" s="84">
        <v>0</v>
      </c>
      <c r="P198" s="84"/>
      <c r="Q198" s="84">
        <v>0</v>
      </c>
      <c r="R198" s="84">
        <v>0</v>
      </c>
      <c r="S198" s="96">
        <f t="shared" si="28"/>
        <v>0</v>
      </c>
      <c r="T198" s="96">
        <f t="shared" si="29"/>
        <v>357696300522225.5</v>
      </c>
      <c r="U198" s="89">
        <f t="shared" si="30"/>
        <v>319618829341000</v>
      </c>
      <c r="V198" s="86">
        <f t="shared" si="27"/>
        <v>893.54804305878042</v>
      </c>
      <c r="W198" s="97">
        <f t="shared" si="31"/>
        <v>2.4215107736816521E-3</v>
      </c>
      <c r="X198" s="87">
        <f t="shared" si="32"/>
        <v>-3.4052213393870601E-3</v>
      </c>
      <c r="Y198" s="87">
        <f t="shared" si="33"/>
        <v>4.7984644913627639E-2</v>
      </c>
      <c r="Z198" s="87">
        <f t="shared" si="34"/>
        <v>4.9134300421151147E-2</v>
      </c>
      <c r="AA198" s="87" t="e">
        <f t="shared" si="35"/>
        <v>#DIV/0!</v>
      </c>
    </row>
    <row r="199" spans="1:27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v>1</v>
      </c>
      <c r="G199" s="84">
        <v>273000</v>
      </c>
      <c r="H199" s="84">
        <v>268500</v>
      </c>
      <c r="I199" s="88">
        <v>125395903</v>
      </c>
      <c r="J199" s="82">
        <v>1</v>
      </c>
      <c r="K199" s="83">
        <v>224200</v>
      </c>
      <c r="L199" s="83">
        <v>224500</v>
      </c>
      <c r="M199" s="83">
        <v>15956260</v>
      </c>
      <c r="N199" s="83">
        <v>1</v>
      </c>
      <c r="O199" s="84">
        <v>0</v>
      </c>
      <c r="P199" s="84"/>
      <c r="Q199" s="84">
        <v>0</v>
      </c>
      <c r="R199" s="84">
        <v>0</v>
      </c>
      <c r="S199" s="96">
        <f t="shared" si="28"/>
        <v>0</v>
      </c>
      <c r="T199" s="96">
        <f t="shared" si="29"/>
        <v>357696300522225.5</v>
      </c>
      <c r="U199" s="89">
        <f t="shared" si="30"/>
        <v>316812571010500</v>
      </c>
      <c r="V199" s="86">
        <f t="shared" si="27"/>
        <v>885.70267723754341</v>
      </c>
      <c r="W199" s="97">
        <f t="shared" si="31"/>
        <v>-8.780015671435942E-3</v>
      </c>
      <c r="X199" s="87">
        <f t="shared" si="32"/>
        <v>-7.972665148063782E-3</v>
      </c>
      <c r="Y199" s="87">
        <f t="shared" si="33"/>
        <v>-1.6483516483516484E-2</v>
      </c>
      <c r="Z199" s="87">
        <f t="shared" si="34"/>
        <v>1.3380909901873326E-3</v>
      </c>
      <c r="AA199" s="87" t="e">
        <f t="shared" si="35"/>
        <v>#DIV/0!</v>
      </c>
    </row>
    <row r="200" spans="1:27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v>1</v>
      </c>
      <c r="G200" s="84">
        <v>268500</v>
      </c>
      <c r="H200" s="84">
        <v>246500</v>
      </c>
      <c r="I200" s="88">
        <v>125395903</v>
      </c>
      <c r="J200" s="82">
        <v>1</v>
      </c>
      <c r="K200" s="83">
        <v>224500</v>
      </c>
      <c r="L200" s="83">
        <v>215900</v>
      </c>
      <c r="M200" s="83">
        <v>15956260</v>
      </c>
      <c r="N200" s="83">
        <v>1</v>
      </c>
      <c r="O200" s="84">
        <v>0</v>
      </c>
      <c r="P200" s="84"/>
      <c r="Q200" s="84">
        <v>0</v>
      </c>
      <c r="R200" s="84">
        <v>0</v>
      </c>
      <c r="S200" s="96">
        <f t="shared" si="28"/>
        <v>0</v>
      </c>
      <c r="T200" s="96">
        <f t="shared" si="29"/>
        <v>357696300522225.5</v>
      </c>
      <c r="U200" s="89">
        <f t="shared" si="30"/>
        <v>310706974958500</v>
      </c>
      <c r="V200" s="86">
        <f t="shared" si="27"/>
        <v>868.63345945953995</v>
      </c>
      <c r="W200" s="97">
        <f t="shared" si="31"/>
        <v>-1.9271950076115145E-2</v>
      </c>
      <c r="X200" s="87">
        <f t="shared" si="32"/>
        <v>-1.1481056257175661E-2</v>
      </c>
      <c r="Y200" s="87">
        <f t="shared" si="33"/>
        <v>-8.1936685288640593E-2</v>
      </c>
      <c r="Z200" s="87">
        <f t="shared" si="34"/>
        <v>-3.8307349665924278E-2</v>
      </c>
      <c r="AA200" s="87" t="e">
        <f t="shared" si="35"/>
        <v>#DIV/0!</v>
      </c>
    </row>
    <row r="201" spans="1:27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v>1</v>
      </c>
      <c r="G201" s="84">
        <v>246500</v>
      </c>
      <c r="H201" s="84">
        <v>225500</v>
      </c>
      <c r="I201" s="88">
        <v>125395903</v>
      </c>
      <c r="J201" s="82">
        <v>1</v>
      </c>
      <c r="K201" s="83">
        <v>215900</v>
      </c>
      <c r="L201" s="83">
        <v>216700</v>
      </c>
      <c r="M201" s="83">
        <v>15956260</v>
      </c>
      <c r="N201" s="83">
        <v>1</v>
      </c>
      <c r="O201" s="84">
        <v>0</v>
      </c>
      <c r="P201" s="84"/>
      <c r="Q201" s="84">
        <v>0</v>
      </c>
      <c r="R201" s="84">
        <v>0</v>
      </c>
      <c r="S201" s="96">
        <f t="shared" si="28"/>
        <v>0</v>
      </c>
      <c r="T201" s="96">
        <f t="shared" si="29"/>
        <v>357696300522225.5</v>
      </c>
      <c r="U201" s="89">
        <f t="shared" si="30"/>
        <v>304876763653500</v>
      </c>
      <c r="V201" s="86">
        <f t="shared" si="27"/>
        <v>852.33412592858622</v>
      </c>
      <c r="W201" s="97">
        <f t="shared" si="31"/>
        <v>-1.8764339956573981E-2</v>
      </c>
      <c r="X201" s="87">
        <f t="shared" si="32"/>
        <v>-1.1614401858304297E-2</v>
      </c>
      <c r="Y201" s="87">
        <f t="shared" si="33"/>
        <v>-8.5192697768762676E-2</v>
      </c>
      <c r="Z201" s="87">
        <f t="shared" si="34"/>
        <v>3.7054191755442334E-3</v>
      </c>
      <c r="AA201" s="87" t="e">
        <f t="shared" si="35"/>
        <v>#DIV/0!</v>
      </c>
    </row>
    <row r="202" spans="1:27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v>1</v>
      </c>
      <c r="G202" s="84">
        <v>225500</v>
      </c>
      <c r="H202" s="84">
        <v>236500</v>
      </c>
      <c r="I202" s="88">
        <v>125395903</v>
      </c>
      <c r="J202" s="82">
        <v>1</v>
      </c>
      <c r="K202" s="83">
        <v>216700</v>
      </c>
      <c r="L202" s="83">
        <v>203000</v>
      </c>
      <c r="M202" s="83">
        <v>15956260</v>
      </c>
      <c r="N202" s="83">
        <v>1</v>
      </c>
      <c r="O202" s="84">
        <v>0</v>
      </c>
      <c r="P202" s="84"/>
      <c r="Q202" s="84">
        <v>0</v>
      </c>
      <c r="R202" s="84">
        <v>0</v>
      </c>
      <c r="S202" s="96">
        <f t="shared" si="28"/>
        <v>0</v>
      </c>
      <c r="T202" s="96">
        <f t="shared" si="29"/>
        <v>357696300522225.5</v>
      </c>
      <c r="U202" s="89">
        <f t="shared" si="30"/>
        <v>296087564539500</v>
      </c>
      <c r="V202" s="86">
        <f t="shared" si="27"/>
        <v>827.76244570385927</v>
      </c>
      <c r="W202" s="97">
        <f t="shared" si="31"/>
        <v>-2.8828694613109641E-2</v>
      </c>
      <c r="X202" s="87">
        <f t="shared" si="32"/>
        <v>-3.6427732079905996E-2</v>
      </c>
      <c r="Y202" s="87">
        <f t="shared" si="33"/>
        <v>4.878048780487805E-2</v>
      </c>
      <c r="Z202" s="87">
        <f t="shared" si="34"/>
        <v>-6.3221042916474388E-2</v>
      </c>
      <c r="AA202" s="87" t="e">
        <f t="shared" si="35"/>
        <v>#DIV/0!</v>
      </c>
    </row>
    <row r="203" spans="1:27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v>1</v>
      </c>
      <c r="G203" s="84">
        <v>236500</v>
      </c>
      <c r="H203" s="84">
        <v>228000</v>
      </c>
      <c r="I203" s="88">
        <v>125395903</v>
      </c>
      <c r="J203" s="82">
        <v>1</v>
      </c>
      <c r="K203" s="83">
        <v>203000</v>
      </c>
      <c r="L203" s="83">
        <v>194900</v>
      </c>
      <c r="M203" s="83">
        <v>15956260</v>
      </c>
      <c r="N203" s="83">
        <v>1</v>
      </c>
      <c r="O203" s="84">
        <v>0</v>
      </c>
      <c r="P203" s="84"/>
      <c r="Q203" s="84">
        <v>0</v>
      </c>
      <c r="R203" s="84">
        <v>0</v>
      </c>
      <c r="S203" s="96">
        <f t="shared" si="28"/>
        <v>0</v>
      </c>
      <c r="T203" s="96">
        <f t="shared" si="29"/>
        <v>357696300522225.5</v>
      </c>
      <c r="U203" s="89">
        <f t="shared" si="30"/>
        <v>294892453658000</v>
      </c>
      <c r="V203" s="86">
        <f t="shared" si="27"/>
        <v>824.42131279374757</v>
      </c>
      <c r="W203" s="97">
        <f t="shared" si="31"/>
        <v>-4.0363427061138038E-3</v>
      </c>
      <c r="X203" s="87">
        <f t="shared" si="32"/>
        <v>0</v>
      </c>
      <c r="Y203" s="87">
        <f t="shared" si="33"/>
        <v>-3.5940803382663845E-2</v>
      </c>
      <c r="Z203" s="87">
        <f t="shared" si="34"/>
        <v>-3.9901477832512314E-2</v>
      </c>
      <c r="AA203" s="87" t="e">
        <f t="shared" si="35"/>
        <v>#DIV/0!</v>
      </c>
    </row>
    <row r="204" spans="1:27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v>1</v>
      </c>
      <c r="G204" s="84">
        <v>228000</v>
      </c>
      <c r="H204" s="84">
        <v>218000</v>
      </c>
      <c r="I204" s="88">
        <v>125395903</v>
      </c>
      <c r="J204" s="82">
        <v>1</v>
      </c>
      <c r="K204" s="83">
        <v>194900</v>
      </c>
      <c r="L204" s="83">
        <v>181800</v>
      </c>
      <c r="M204" s="83">
        <v>15956260</v>
      </c>
      <c r="N204" s="83">
        <v>1</v>
      </c>
      <c r="O204" s="84">
        <v>0</v>
      </c>
      <c r="P204" s="84"/>
      <c r="Q204" s="84">
        <v>0</v>
      </c>
      <c r="R204" s="84">
        <v>0</v>
      </c>
      <c r="S204" s="96">
        <f t="shared" si="28"/>
        <v>0</v>
      </c>
      <c r="T204" s="96">
        <f t="shared" si="29"/>
        <v>357696300522225.5</v>
      </c>
      <c r="U204" s="89">
        <f t="shared" si="30"/>
        <v>295997197502000</v>
      </c>
      <c r="V204" s="86">
        <f t="shared" si="27"/>
        <v>827.50980949440418</v>
      </c>
      <c r="W204" s="97">
        <f t="shared" si="31"/>
        <v>3.7462601375387794E-3</v>
      </c>
      <c r="X204" s="87">
        <f t="shared" si="32"/>
        <v>9.7560975609756097E-3</v>
      </c>
      <c r="Y204" s="87">
        <f t="shared" si="33"/>
        <v>-4.3859649122807015E-2</v>
      </c>
      <c r="Z204" s="87">
        <f t="shared" si="34"/>
        <v>-6.7213955874807593E-2</v>
      </c>
      <c r="AA204" s="87" t="e">
        <f t="shared" si="35"/>
        <v>#DIV/0!</v>
      </c>
    </row>
    <row r="205" spans="1:27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v>1</v>
      </c>
      <c r="G205" s="84">
        <v>218000</v>
      </c>
      <c r="H205" s="84">
        <v>225500</v>
      </c>
      <c r="I205" s="88">
        <v>125395903</v>
      </c>
      <c r="J205" s="82">
        <v>1</v>
      </c>
      <c r="K205" s="83">
        <v>181800</v>
      </c>
      <c r="L205" s="83">
        <v>190500</v>
      </c>
      <c r="M205" s="83">
        <v>15956260</v>
      </c>
      <c r="N205" s="83">
        <v>1</v>
      </c>
      <c r="O205" s="84">
        <v>0</v>
      </c>
      <c r="P205" s="84"/>
      <c r="Q205" s="84">
        <v>0</v>
      </c>
      <c r="R205" s="84">
        <v>0</v>
      </c>
      <c r="S205" s="96">
        <f t="shared" si="28"/>
        <v>0</v>
      </c>
      <c r="T205" s="96">
        <f t="shared" si="29"/>
        <v>357696300522225.5</v>
      </c>
      <c r="U205" s="89">
        <f t="shared" si="30"/>
        <v>303174844701500</v>
      </c>
      <c r="V205" s="86">
        <f t="shared" si="27"/>
        <v>847.57612605686484</v>
      </c>
      <c r="W205" s="97">
        <f t="shared" si="31"/>
        <v>2.4249037693850263E-2</v>
      </c>
      <c r="X205" s="87">
        <f t="shared" si="32"/>
        <v>2.2946859903381644E-2</v>
      </c>
      <c r="Y205" s="87">
        <f t="shared" si="33"/>
        <v>3.4403669724770644E-2</v>
      </c>
      <c r="Z205" s="87">
        <f t="shared" si="34"/>
        <v>4.7854785478547858E-2</v>
      </c>
      <c r="AA205" s="87" t="e">
        <f t="shared" si="35"/>
        <v>#DIV/0!</v>
      </c>
    </row>
    <row r="206" spans="1:27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v>1</v>
      </c>
      <c r="G206" s="84">
        <v>225500</v>
      </c>
      <c r="H206" s="84">
        <v>217500</v>
      </c>
      <c r="I206" s="88">
        <v>125395903</v>
      </c>
      <c r="J206" s="82">
        <v>1</v>
      </c>
      <c r="K206" s="83">
        <v>190500</v>
      </c>
      <c r="L206" s="83">
        <v>186300</v>
      </c>
      <c r="M206" s="83">
        <v>15956260</v>
      </c>
      <c r="N206" s="83">
        <v>1</v>
      </c>
      <c r="O206" s="84">
        <v>0</v>
      </c>
      <c r="P206" s="84"/>
      <c r="Q206" s="84">
        <v>0</v>
      </c>
      <c r="R206" s="84">
        <v>0</v>
      </c>
      <c r="S206" s="96">
        <f t="shared" si="28"/>
        <v>0</v>
      </c>
      <c r="T206" s="96">
        <f t="shared" si="29"/>
        <v>357696300522225.5</v>
      </c>
      <c r="U206" s="89">
        <f t="shared" si="30"/>
        <v>302425627420500</v>
      </c>
      <c r="V206" s="86">
        <f t="shared" si="27"/>
        <v>845.48156349106205</v>
      </c>
      <c r="W206" s="97">
        <f t="shared" si="31"/>
        <v>-2.4712382774951624E-3</v>
      </c>
      <c r="X206" s="87">
        <f t="shared" si="32"/>
        <v>1.1806375442739079E-3</v>
      </c>
      <c r="Y206" s="87">
        <f t="shared" si="33"/>
        <v>-3.5476718403547672E-2</v>
      </c>
      <c r="Z206" s="87">
        <f t="shared" si="34"/>
        <v>-2.2047244094488189E-2</v>
      </c>
      <c r="AA206" s="87" t="e">
        <f t="shared" si="35"/>
        <v>#DIV/0!</v>
      </c>
    </row>
    <row r="207" spans="1:27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v>1</v>
      </c>
      <c r="G207" s="84">
        <v>217500</v>
      </c>
      <c r="H207" s="84">
        <v>227500</v>
      </c>
      <c r="I207" s="88">
        <v>125395903</v>
      </c>
      <c r="J207" s="82">
        <v>1</v>
      </c>
      <c r="K207" s="83">
        <v>186300</v>
      </c>
      <c r="L207" s="83">
        <v>183000</v>
      </c>
      <c r="M207" s="83">
        <v>15956260</v>
      </c>
      <c r="N207" s="83">
        <v>1</v>
      </c>
      <c r="O207" s="84">
        <v>0</v>
      </c>
      <c r="P207" s="84"/>
      <c r="Q207" s="84">
        <v>0</v>
      </c>
      <c r="R207" s="84">
        <v>0</v>
      </c>
      <c r="S207" s="96">
        <f t="shared" si="28"/>
        <v>0</v>
      </c>
      <c r="T207" s="96">
        <f t="shared" si="29"/>
        <v>357696300522225.5</v>
      </c>
      <c r="U207" s="89">
        <f t="shared" si="30"/>
        <v>302022099617500</v>
      </c>
      <c r="V207" s="86">
        <f t="shared" si="27"/>
        <v>844.3534338391454</v>
      </c>
      <c r="W207" s="97">
        <f t="shared" si="31"/>
        <v>-1.3343042599988967E-3</v>
      </c>
      <c r="X207" s="87">
        <f t="shared" si="32"/>
        <v>-5.89622641509434E-3</v>
      </c>
      <c r="Y207" s="87">
        <f t="shared" si="33"/>
        <v>4.5977011494252873E-2</v>
      </c>
      <c r="Z207" s="87">
        <f t="shared" si="34"/>
        <v>-1.7713365539452495E-2</v>
      </c>
      <c r="AA207" s="87" t="e">
        <f t="shared" si="35"/>
        <v>#DIV/0!</v>
      </c>
    </row>
    <row r="208" spans="1:27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v>1</v>
      </c>
      <c r="G208" s="84">
        <v>227500</v>
      </c>
      <c r="H208" s="84">
        <v>236500</v>
      </c>
      <c r="I208" s="88">
        <v>125395903</v>
      </c>
      <c r="J208" s="82">
        <v>1</v>
      </c>
      <c r="K208" s="83">
        <v>183000</v>
      </c>
      <c r="L208" s="83">
        <v>197900</v>
      </c>
      <c r="M208" s="83">
        <v>15956260</v>
      </c>
      <c r="N208" s="83">
        <v>1</v>
      </c>
      <c r="O208" s="84">
        <v>0</v>
      </c>
      <c r="P208" s="84"/>
      <c r="Q208" s="84">
        <v>0</v>
      </c>
      <c r="R208" s="84">
        <v>0</v>
      </c>
      <c r="S208" s="96">
        <f t="shared" si="28"/>
        <v>0</v>
      </c>
      <c r="T208" s="96">
        <f t="shared" si="29"/>
        <v>357696300522225.5</v>
      </c>
      <c r="U208" s="89">
        <f t="shared" si="30"/>
        <v>316227060418500</v>
      </c>
      <c r="V208" s="86">
        <f t="shared" si="27"/>
        <v>884.06578417729872</v>
      </c>
      <c r="W208" s="97">
        <f t="shared" si="31"/>
        <v>4.7032852294550835E-2</v>
      </c>
      <c r="X208" s="87">
        <f t="shared" si="32"/>
        <v>4.7449584816132859E-2</v>
      </c>
      <c r="Y208" s="87">
        <f t="shared" si="33"/>
        <v>3.9560439560439559E-2</v>
      </c>
      <c r="Z208" s="87">
        <f t="shared" si="34"/>
        <v>8.14207650273224E-2</v>
      </c>
      <c r="AA208" s="87" t="e">
        <f t="shared" si="35"/>
        <v>#DIV/0!</v>
      </c>
    </row>
    <row r="209" spans="1:27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v>1</v>
      </c>
      <c r="G209" s="84">
        <v>236500</v>
      </c>
      <c r="H209" s="84">
        <v>240000</v>
      </c>
      <c r="I209" s="88">
        <v>125395903</v>
      </c>
      <c r="J209" s="82">
        <v>1</v>
      </c>
      <c r="K209" s="83">
        <v>197900</v>
      </c>
      <c r="L209" s="83">
        <v>204000</v>
      </c>
      <c r="M209" s="83">
        <v>15956260</v>
      </c>
      <c r="N209" s="83">
        <v>1</v>
      </c>
      <c r="O209" s="84">
        <v>0</v>
      </c>
      <c r="P209" s="84"/>
      <c r="Q209" s="84">
        <v>0</v>
      </c>
      <c r="R209" s="84">
        <v>0</v>
      </c>
      <c r="S209" s="96">
        <f t="shared" si="28"/>
        <v>0</v>
      </c>
      <c r="T209" s="96">
        <f t="shared" si="29"/>
        <v>357696300522225.5</v>
      </c>
      <c r="U209" s="89">
        <f t="shared" si="30"/>
        <v>314516515620000</v>
      </c>
      <c r="V209" s="86">
        <f t="shared" si="27"/>
        <v>879.28366930498203</v>
      </c>
      <c r="W209" s="97">
        <f t="shared" si="31"/>
        <v>-5.4092296726163626E-3</v>
      </c>
      <c r="X209" s="87">
        <f t="shared" si="32"/>
        <v>-7.9275198187995465E-3</v>
      </c>
      <c r="Y209" s="87">
        <f t="shared" si="33"/>
        <v>1.4799154334038054E-2</v>
      </c>
      <c r="Z209" s="87">
        <f t="shared" si="34"/>
        <v>3.0823648307225872E-2</v>
      </c>
      <c r="AA209" s="87" t="e">
        <f t="shared" si="35"/>
        <v>#DIV/0!</v>
      </c>
    </row>
    <row r="210" spans="1:27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v>1</v>
      </c>
      <c r="G210" s="84">
        <v>240000</v>
      </c>
      <c r="H210" s="84">
        <v>241000</v>
      </c>
      <c r="I210" s="88">
        <v>125395903</v>
      </c>
      <c r="J210" s="82">
        <v>1</v>
      </c>
      <c r="K210" s="83">
        <v>204000</v>
      </c>
      <c r="L210" s="83">
        <v>203200</v>
      </c>
      <c r="M210" s="83">
        <v>15956260</v>
      </c>
      <c r="N210" s="83">
        <v>1</v>
      </c>
      <c r="O210" s="84">
        <v>0</v>
      </c>
      <c r="P210" s="84"/>
      <c r="Q210" s="84">
        <v>0</v>
      </c>
      <c r="R210" s="84">
        <v>0</v>
      </c>
      <c r="S210" s="96">
        <f t="shared" si="28"/>
        <v>0</v>
      </c>
      <c r="T210" s="96">
        <f t="shared" si="29"/>
        <v>357696300522225.5</v>
      </c>
      <c r="U210" s="89">
        <f t="shared" si="30"/>
        <v>314308180280000</v>
      </c>
      <c r="V210" s="86">
        <f t="shared" si="27"/>
        <v>878.70123292055246</v>
      </c>
      <c r="W210" s="97">
        <f t="shared" si="31"/>
        <v>-6.623987283761899E-4</v>
      </c>
      <c r="X210" s="87">
        <f t="shared" si="32"/>
        <v>-1.1415525114155251E-3</v>
      </c>
      <c r="Y210" s="87">
        <f t="shared" si="33"/>
        <v>4.1666666666666666E-3</v>
      </c>
      <c r="Z210" s="87">
        <f t="shared" si="34"/>
        <v>-3.9215686274509803E-3</v>
      </c>
      <c r="AA210" s="87" t="e">
        <f t="shared" si="35"/>
        <v>#DIV/0!</v>
      </c>
    </row>
    <row r="211" spans="1:27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v>1</v>
      </c>
      <c r="G211" s="84">
        <v>241000</v>
      </c>
      <c r="H211" s="84">
        <v>233500</v>
      </c>
      <c r="I211" s="88">
        <v>125395903</v>
      </c>
      <c r="J211" s="82">
        <v>1</v>
      </c>
      <c r="K211" s="83">
        <v>203200</v>
      </c>
      <c r="L211" s="83">
        <v>201000</v>
      </c>
      <c r="M211" s="83">
        <v>15956260</v>
      </c>
      <c r="N211" s="83">
        <v>1</v>
      </c>
      <c r="O211" s="84">
        <v>0</v>
      </c>
      <c r="P211" s="84"/>
      <c r="Q211" s="84">
        <v>0</v>
      </c>
      <c r="R211" s="84">
        <v>0</v>
      </c>
      <c r="S211" s="96">
        <f t="shared" si="28"/>
        <v>0</v>
      </c>
      <c r="T211" s="96">
        <f t="shared" si="29"/>
        <v>357696300522225.5</v>
      </c>
      <c r="U211" s="89">
        <f t="shared" si="30"/>
        <v>314937438410500</v>
      </c>
      <c r="V211" s="86">
        <f t="shared" si="27"/>
        <v>880.46042956189683</v>
      </c>
      <c r="W211" s="97">
        <f t="shared" si="31"/>
        <v>2.0020418493067386E-3</v>
      </c>
      <c r="X211" s="87">
        <f t="shared" si="32"/>
        <v>5.7142857142857143E-3</v>
      </c>
      <c r="Y211" s="87">
        <f t="shared" si="33"/>
        <v>-3.1120331950207469E-2</v>
      </c>
      <c r="Z211" s="87">
        <f t="shared" si="34"/>
        <v>-1.0826771653543307E-2</v>
      </c>
      <c r="AA211" s="87" t="e">
        <f t="shared" si="35"/>
        <v>#DIV/0!</v>
      </c>
    </row>
    <row r="212" spans="1:27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v>1</v>
      </c>
      <c r="G212" s="84">
        <v>233500</v>
      </c>
      <c r="H212" s="84">
        <v>238500</v>
      </c>
      <c r="I212" s="88">
        <v>125395903</v>
      </c>
      <c r="J212" s="82">
        <v>1</v>
      </c>
      <c r="K212" s="83">
        <v>201000</v>
      </c>
      <c r="L212" s="83">
        <v>202700</v>
      </c>
      <c r="M212" s="83">
        <v>15956260</v>
      </c>
      <c r="N212" s="83">
        <v>1</v>
      </c>
      <c r="O212" s="84">
        <v>0</v>
      </c>
      <c r="P212" s="84"/>
      <c r="Q212" s="84">
        <v>0</v>
      </c>
      <c r="R212" s="84">
        <v>0</v>
      </c>
      <c r="S212" s="96">
        <f t="shared" si="28"/>
        <v>0</v>
      </c>
      <c r="T212" s="96">
        <f t="shared" si="29"/>
        <v>357696300522225.5</v>
      </c>
      <c r="U212" s="89">
        <f t="shared" si="30"/>
        <v>315912509802500</v>
      </c>
      <c r="V212" s="86">
        <f t="shared" si="27"/>
        <v>883.18640517466224</v>
      </c>
      <c r="W212" s="97">
        <f t="shared" si="31"/>
        <v>3.0960796433768321E-3</v>
      </c>
      <c r="X212" s="87">
        <f t="shared" si="32"/>
        <v>1.1363636363636363E-3</v>
      </c>
      <c r="Y212" s="87">
        <f t="shared" si="33"/>
        <v>2.1413276231263382E-2</v>
      </c>
      <c r="Z212" s="87">
        <f t="shared" si="34"/>
        <v>8.4577114427860697E-3</v>
      </c>
      <c r="AA212" s="87" t="e">
        <f t="shared" si="35"/>
        <v>#DIV/0!</v>
      </c>
    </row>
    <row r="213" spans="1:27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v>1</v>
      </c>
      <c r="G213" s="84">
        <v>238500</v>
      </c>
      <c r="H213" s="84">
        <v>229500</v>
      </c>
      <c r="I213" s="88">
        <v>125395903</v>
      </c>
      <c r="J213" s="82">
        <v>1</v>
      </c>
      <c r="K213" s="83">
        <v>202700</v>
      </c>
      <c r="L213" s="83">
        <v>193600</v>
      </c>
      <c r="M213" s="83">
        <v>15956260</v>
      </c>
      <c r="N213" s="83">
        <v>1</v>
      </c>
      <c r="O213" s="84">
        <v>0</v>
      </c>
      <c r="P213" s="84"/>
      <c r="Q213" s="84">
        <v>0</v>
      </c>
      <c r="R213" s="84">
        <v>0</v>
      </c>
      <c r="S213" s="96">
        <f t="shared" si="28"/>
        <v>0</v>
      </c>
      <c r="T213" s="96">
        <f t="shared" si="29"/>
        <v>357696300522225.5</v>
      </c>
      <c r="U213" s="89">
        <f t="shared" si="30"/>
        <v>316243575884500</v>
      </c>
      <c r="V213" s="86">
        <f t="shared" si="27"/>
        <v>884.11195593243269</v>
      </c>
      <c r="W213" s="97">
        <f t="shared" si="31"/>
        <v>1.0479676230833871E-3</v>
      </c>
      <c r="X213" s="87">
        <f t="shared" si="32"/>
        <v>5.6753688989784334E-3</v>
      </c>
      <c r="Y213" s="87">
        <f t="shared" si="33"/>
        <v>-3.7735849056603772E-2</v>
      </c>
      <c r="Z213" s="87">
        <f t="shared" si="34"/>
        <v>-4.4893931919092252E-2</v>
      </c>
      <c r="AA213" s="87" t="e">
        <f t="shared" si="35"/>
        <v>#DIV/0!</v>
      </c>
    </row>
    <row r="214" spans="1:27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v>1</v>
      </c>
      <c r="G214" s="84">
        <v>229500</v>
      </c>
      <c r="H214" s="84">
        <v>202000</v>
      </c>
      <c r="I214" s="88">
        <v>125395903</v>
      </c>
      <c r="J214" s="82">
        <v>1</v>
      </c>
      <c r="K214" s="83">
        <v>193600</v>
      </c>
      <c r="L214" s="83">
        <v>181000</v>
      </c>
      <c r="M214" s="83">
        <v>15956260</v>
      </c>
      <c r="N214" s="83">
        <v>1</v>
      </c>
      <c r="O214" s="84">
        <v>0</v>
      </c>
      <c r="P214" s="84"/>
      <c r="Q214" s="84">
        <v>0</v>
      </c>
      <c r="R214" s="84">
        <v>0</v>
      </c>
      <c r="S214" s="96">
        <f t="shared" si="28"/>
        <v>0</v>
      </c>
      <c r="T214" s="96">
        <f t="shared" si="29"/>
        <v>357696300522225.5</v>
      </c>
      <c r="U214" s="89">
        <f t="shared" si="30"/>
        <v>318371531906000</v>
      </c>
      <c r="V214" s="86">
        <f t="shared" si="27"/>
        <v>890.0610138857669</v>
      </c>
      <c r="W214" s="97">
        <f t="shared" si="31"/>
        <v>6.7288513783981159E-3</v>
      </c>
      <c r="X214" s="87">
        <f t="shared" si="32"/>
        <v>2.0316027088036117E-2</v>
      </c>
      <c r="Y214" s="87">
        <f t="shared" si="33"/>
        <v>-0.11982570806100218</v>
      </c>
      <c r="Z214" s="87">
        <f t="shared" si="34"/>
        <v>-6.5082644628099179E-2</v>
      </c>
      <c r="AA214" s="87" t="e">
        <f t="shared" si="35"/>
        <v>#DIV/0!</v>
      </c>
    </row>
    <row r="215" spans="1:27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v>1</v>
      </c>
      <c r="G215" s="84">
        <v>202000</v>
      </c>
      <c r="H215" s="84">
        <v>200500</v>
      </c>
      <c r="I215" s="88">
        <v>125395903</v>
      </c>
      <c r="J215" s="82">
        <v>1</v>
      </c>
      <c r="K215" s="83">
        <v>181000</v>
      </c>
      <c r="L215" s="83">
        <v>185600</v>
      </c>
      <c r="M215" s="83">
        <v>15956260</v>
      </c>
      <c r="N215" s="83">
        <v>1</v>
      </c>
      <c r="O215" s="84">
        <v>0</v>
      </c>
      <c r="P215" s="84"/>
      <c r="Q215" s="84">
        <v>0</v>
      </c>
      <c r="R215" s="84">
        <v>0</v>
      </c>
      <c r="S215" s="96">
        <f t="shared" si="28"/>
        <v>0</v>
      </c>
      <c r="T215" s="96">
        <f t="shared" si="29"/>
        <v>357696300522225.5</v>
      </c>
      <c r="U215" s="89">
        <f t="shared" si="30"/>
        <v>313763309557500</v>
      </c>
      <c r="V215" s="86">
        <f t="shared" si="27"/>
        <v>877.17795543150805</v>
      </c>
      <c r="W215" s="97">
        <f t="shared" si="31"/>
        <v>-1.4474354289505251E-2</v>
      </c>
      <c r="X215" s="87">
        <f t="shared" si="32"/>
        <v>-1.5486725663716814E-2</v>
      </c>
      <c r="Y215" s="87">
        <f t="shared" si="33"/>
        <v>-7.4257425742574254E-3</v>
      </c>
      <c r="Z215" s="87">
        <f t="shared" si="34"/>
        <v>2.541436464088398E-2</v>
      </c>
      <c r="AA215" s="87" t="e">
        <f t="shared" si="35"/>
        <v>#DIV/0!</v>
      </c>
    </row>
    <row r="216" spans="1:27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v>1</v>
      </c>
      <c r="G216" s="84">
        <v>200500</v>
      </c>
      <c r="H216" s="84">
        <v>208000</v>
      </c>
      <c r="I216" s="88">
        <v>125395903</v>
      </c>
      <c r="J216" s="82">
        <v>1</v>
      </c>
      <c r="K216" s="83">
        <v>185600</v>
      </c>
      <c r="L216" s="83">
        <v>185400</v>
      </c>
      <c r="M216" s="83">
        <v>15956260</v>
      </c>
      <c r="N216" s="83">
        <v>1</v>
      </c>
      <c r="O216" s="84">
        <v>0</v>
      </c>
      <c r="P216" s="84"/>
      <c r="Q216" s="84">
        <v>0</v>
      </c>
      <c r="R216" s="84">
        <v>0</v>
      </c>
      <c r="S216" s="96">
        <f t="shared" si="28"/>
        <v>0</v>
      </c>
      <c r="T216" s="96">
        <f t="shared" si="29"/>
        <v>357696300522225.5</v>
      </c>
      <c r="U216" s="89">
        <f t="shared" si="30"/>
        <v>312132857698000</v>
      </c>
      <c r="V216" s="86">
        <f t="shared" si="27"/>
        <v>872.61975380314448</v>
      </c>
      <c r="W216" s="97">
        <f t="shared" si="31"/>
        <v>-5.1964388755315581E-3</v>
      </c>
      <c r="X216" s="87">
        <f t="shared" si="32"/>
        <v>-8.988764044943821E-3</v>
      </c>
      <c r="Y216" s="87">
        <f t="shared" si="33"/>
        <v>3.7406483790523692E-2</v>
      </c>
      <c r="Z216" s="87">
        <f t="shared" si="34"/>
        <v>-1.0775862068965517E-3</v>
      </c>
      <c r="AA216" s="87" t="e">
        <f t="shared" si="35"/>
        <v>#DIV/0!</v>
      </c>
    </row>
    <row r="217" spans="1:27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v>1</v>
      </c>
      <c r="G217" s="91">
        <v>208000</v>
      </c>
      <c r="H217" s="91">
        <v>218500</v>
      </c>
      <c r="I217" s="92">
        <v>125456133</v>
      </c>
      <c r="J217" s="91">
        <v>1</v>
      </c>
      <c r="K217" s="91">
        <v>185400</v>
      </c>
      <c r="L217" s="91">
        <v>187100</v>
      </c>
      <c r="M217" s="91">
        <v>15956260</v>
      </c>
      <c r="N217" s="91">
        <v>1</v>
      </c>
      <c r="O217" s="91">
        <v>0</v>
      </c>
      <c r="P217" s="91"/>
      <c r="Q217" s="91">
        <v>0</v>
      </c>
      <c r="R217" s="91">
        <v>0</v>
      </c>
      <c r="S217" s="93">
        <f t="shared" si="28"/>
        <v>1</v>
      </c>
      <c r="T217" s="93">
        <f t="shared" si="29"/>
        <v>357710657107605.75</v>
      </c>
      <c r="U217" s="92">
        <f t="shared" si="30"/>
        <v>314452699281500</v>
      </c>
      <c r="V217" s="94">
        <f t="shared" si="27"/>
        <v>879.06997746199943</v>
      </c>
      <c r="W217" s="95">
        <f t="shared" si="31"/>
        <v>7.3917919354253665E-3</v>
      </c>
      <c r="X217" s="91">
        <f t="shared" si="32"/>
        <v>3.4013605442176869E-3</v>
      </c>
      <c r="Y217" s="91">
        <f t="shared" si="33"/>
        <v>5.0480769230769232E-2</v>
      </c>
      <c r="Z217" s="91">
        <f t="shared" si="34"/>
        <v>9.1693635382955763E-3</v>
      </c>
      <c r="AA217" s="91" t="e">
        <f t="shared" si="35"/>
        <v>#DIV/0!</v>
      </c>
    </row>
    <row r="218" spans="1:27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v>1</v>
      </c>
      <c r="G218" s="84">
        <v>218500</v>
      </c>
      <c r="H218" s="84">
        <v>224000</v>
      </c>
      <c r="I218" s="88">
        <v>125456133</v>
      </c>
      <c r="J218" s="82">
        <v>1</v>
      </c>
      <c r="K218" s="83">
        <v>187100</v>
      </c>
      <c r="L218" s="83">
        <v>190400</v>
      </c>
      <c r="M218" s="83">
        <v>15956260</v>
      </c>
      <c r="N218" s="83">
        <v>1</v>
      </c>
      <c r="O218" s="84">
        <v>0</v>
      </c>
      <c r="P218" s="84"/>
      <c r="Q218" s="84">
        <v>0</v>
      </c>
      <c r="R218" s="84">
        <v>0</v>
      </c>
      <c r="S218" s="96">
        <f t="shared" si="28"/>
        <v>0</v>
      </c>
      <c r="T218" s="96">
        <f t="shared" si="29"/>
        <v>357710657107605.75</v>
      </c>
      <c r="U218" s="89">
        <f t="shared" si="30"/>
        <v>313590532496000</v>
      </c>
      <c r="V218" s="86">
        <f t="shared" si="27"/>
        <v>876.65974235055114</v>
      </c>
      <c r="W218" s="97">
        <f t="shared" si="31"/>
        <v>-2.741801191307864E-3</v>
      </c>
      <c r="X218" s="87">
        <f t="shared" si="32"/>
        <v>-5.6497175141242938E-3</v>
      </c>
      <c r="Y218" s="87">
        <f t="shared" si="33"/>
        <v>2.5171624713958809E-2</v>
      </c>
      <c r="Z218" s="87">
        <f t="shared" si="34"/>
        <v>1.7637626937466594E-2</v>
      </c>
      <c r="AA218" s="87" t="e">
        <f t="shared" si="35"/>
        <v>#DIV/0!</v>
      </c>
    </row>
    <row r="219" spans="1:27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v>1</v>
      </c>
      <c r="G219" s="84">
        <v>224000</v>
      </c>
      <c r="H219" s="84">
        <v>229000</v>
      </c>
      <c r="I219" s="88">
        <v>125456133</v>
      </c>
      <c r="J219" s="82">
        <v>1</v>
      </c>
      <c r="K219" s="83">
        <v>190400</v>
      </c>
      <c r="L219" s="83">
        <v>201700</v>
      </c>
      <c r="M219" s="83">
        <v>15956260</v>
      </c>
      <c r="N219" s="83">
        <v>1</v>
      </c>
      <c r="O219" s="84">
        <v>0</v>
      </c>
      <c r="P219" s="84"/>
      <c r="Q219" s="84">
        <v>0</v>
      </c>
      <c r="R219" s="84">
        <v>0</v>
      </c>
      <c r="S219" s="96">
        <f t="shared" si="28"/>
        <v>0</v>
      </c>
      <c r="T219" s="96">
        <f t="shared" si="29"/>
        <v>357710657107605.75</v>
      </c>
      <c r="U219" s="89">
        <f t="shared" si="30"/>
        <v>312151355254000</v>
      </c>
      <c r="V219" s="86">
        <f t="shared" si="27"/>
        <v>872.63644247562718</v>
      </c>
      <c r="W219" s="97">
        <f t="shared" si="31"/>
        <v>-4.5893516954895845E-3</v>
      </c>
      <c r="X219" s="87">
        <f t="shared" si="32"/>
        <v>-7.9545454545454537E-3</v>
      </c>
      <c r="Y219" s="87">
        <f t="shared" si="33"/>
        <v>2.2321428571428572E-2</v>
      </c>
      <c r="Z219" s="87">
        <f t="shared" si="34"/>
        <v>5.9348739495798317E-2</v>
      </c>
      <c r="AA219" s="87" t="e">
        <f t="shared" si="35"/>
        <v>#DIV/0!</v>
      </c>
    </row>
    <row r="220" spans="1:27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v>1</v>
      </c>
      <c r="G220" s="84">
        <v>229000</v>
      </c>
      <c r="H220" s="84">
        <v>227500</v>
      </c>
      <c r="I220" s="88">
        <v>125456133</v>
      </c>
      <c r="J220" s="82">
        <v>1</v>
      </c>
      <c r="K220" s="83">
        <v>201700</v>
      </c>
      <c r="L220" s="83">
        <v>194200</v>
      </c>
      <c r="M220" s="83">
        <v>15956260</v>
      </c>
      <c r="N220" s="83">
        <v>1</v>
      </c>
      <c r="O220" s="84">
        <v>0</v>
      </c>
      <c r="P220" s="84"/>
      <c r="Q220" s="84">
        <v>0</v>
      </c>
      <c r="R220" s="84">
        <v>0</v>
      </c>
      <c r="S220" s="96">
        <f t="shared" si="28"/>
        <v>0</v>
      </c>
      <c r="T220" s="96">
        <f t="shared" si="29"/>
        <v>357710657107605.75</v>
      </c>
      <c r="U220" s="89">
        <f t="shared" si="30"/>
        <v>306387073109500</v>
      </c>
      <c r="V220" s="86">
        <f t="shared" si="27"/>
        <v>856.52207174060607</v>
      </c>
      <c r="W220" s="97">
        <f t="shared" si="31"/>
        <v>-1.8466305039135687E-2</v>
      </c>
      <c r="X220" s="87">
        <f t="shared" si="32"/>
        <v>-1.9473081328751432E-2</v>
      </c>
      <c r="Y220" s="87">
        <f t="shared" si="33"/>
        <v>-6.5502183406113534E-3</v>
      </c>
      <c r="Z220" s="87">
        <f t="shared" si="34"/>
        <v>-3.7183936539414972E-2</v>
      </c>
      <c r="AA220" s="87" t="e">
        <f t="shared" si="35"/>
        <v>#DIV/0!</v>
      </c>
    </row>
    <row r="221" spans="1:27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v>1</v>
      </c>
      <c r="G221" s="84">
        <v>227500</v>
      </c>
      <c r="H221" s="84">
        <v>225000</v>
      </c>
      <c r="I221" s="88">
        <v>125456133</v>
      </c>
      <c r="J221" s="82">
        <v>1</v>
      </c>
      <c r="K221" s="83">
        <v>194200</v>
      </c>
      <c r="L221" s="83">
        <v>191100</v>
      </c>
      <c r="M221" s="83">
        <v>15956260</v>
      </c>
      <c r="N221" s="83">
        <v>1</v>
      </c>
      <c r="O221" s="84">
        <v>0</v>
      </c>
      <c r="P221" s="84"/>
      <c r="Q221" s="84">
        <v>0</v>
      </c>
      <c r="R221" s="84">
        <v>0</v>
      </c>
      <c r="S221" s="96">
        <f t="shared" si="28"/>
        <v>0</v>
      </c>
      <c r="T221" s="96">
        <f t="shared" si="29"/>
        <v>357710657107605.75</v>
      </c>
      <c r="U221" s="89">
        <f t="shared" si="30"/>
        <v>301530441081000</v>
      </c>
      <c r="V221" s="86">
        <f t="shared" si="27"/>
        <v>842.94508729242102</v>
      </c>
      <c r="W221" s="97">
        <f t="shared" si="31"/>
        <v>-1.585129548453338E-2</v>
      </c>
      <c r="X221" s="87">
        <f t="shared" si="32"/>
        <v>-1.6355140186915886E-2</v>
      </c>
      <c r="Y221" s="87">
        <f t="shared" si="33"/>
        <v>-1.098901098901099E-2</v>
      </c>
      <c r="Z221" s="87">
        <f t="shared" si="34"/>
        <v>-1.596292481977343E-2</v>
      </c>
      <c r="AA221" s="87" t="e">
        <f t="shared" si="35"/>
        <v>#DIV/0!</v>
      </c>
    </row>
    <row r="222" spans="1:27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v>1</v>
      </c>
      <c r="G222" s="84">
        <v>225000</v>
      </c>
      <c r="H222" s="84">
        <v>223000</v>
      </c>
      <c r="I222" s="88">
        <v>125456133</v>
      </c>
      <c r="J222" s="82">
        <v>1</v>
      </c>
      <c r="K222" s="83">
        <v>191100</v>
      </c>
      <c r="L222" s="83">
        <v>194900</v>
      </c>
      <c r="M222" s="83">
        <v>15956260</v>
      </c>
      <c r="N222" s="83">
        <v>1</v>
      </c>
      <c r="O222" s="84">
        <v>0</v>
      </c>
      <c r="P222" s="84"/>
      <c r="Q222" s="84">
        <v>0</v>
      </c>
      <c r="R222" s="84">
        <v>0</v>
      </c>
      <c r="S222" s="96">
        <f t="shared" si="28"/>
        <v>0</v>
      </c>
      <c r="T222" s="96">
        <f t="shared" si="29"/>
        <v>357710657107605.75</v>
      </c>
      <c r="U222" s="89">
        <f t="shared" si="30"/>
        <v>303586926248000</v>
      </c>
      <c r="V222" s="86">
        <f t="shared" si="27"/>
        <v>848.69410574109793</v>
      </c>
      <c r="W222" s="97">
        <f t="shared" si="31"/>
        <v>6.8201577247967863E-3</v>
      </c>
      <c r="X222" s="87">
        <f t="shared" si="32"/>
        <v>8.3135391923990498E-3</v>
      </c>
      <c r="Y222" s="87">
        <f t="shared" si="33"/>
        <v>-8.8888888888888889E-3</v>
      </c>
      <c r="Z222" s="87">
        <f t="shared" si="34"/>
        <v>1.9884877027734171E-2</v>
      </c>
      <c r="AA222" s="87" t="e">
        <f t="shared" si="35"/>
        <v>#DIV/0!</v>
      </c>
    </row>
    <row r="223" spans="1:27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v>1</v>
      </c>
      <c r="G223" s="84">
        <v>223000</v>
      </c>
      <c r="H223" s="84">
        <v>221000</v>
      </c>
      <c r="I223" s="88">
        <v>125456133</v>
      </c>
      <c r="J223" s="82">
        <v>1</v>
      </c>
      <c r="K223" s="83">
        <v>194900</v>
      </c>
      <c r="L223" s="83">
        <v>189200</v>
      </c>
      <c r="M223" s="83">
        <v>15956260</v>
      </c>
      <c r="N223" s="83">
        <v>1</v>
      </c>
      <c r="O223" s="84">
        <v>0</v>
      </c>
      <c r="P223" s="84"/>
      <c r="Q223" s="84">
        <v>0</v>
      </c>
      <c r="R223" s="84">
        <v>0</v>
      </c>
      <c r="S223" s="96">
        <f t="shared" si="28"/>
        <v>0</v>
      </c>
      <c r="T223" s="96">
        <f t="shared" si="29"/>
        <v>357710657107605.75</v>
      </c>
      <c r="U223" s="89">
        <f t="shared" si="30"/>
        <v>302924097065000</v>
      </c>
      <c r="V223" s="86">
        <f t="shared" si="27"/>
        <v>846.8411299635253</v>
      </c>
      <c r="W223" s="97">
        <f t="shared" si="31"/>
        <v>-2.1833258473670744E-3</v>
      </c>
      <c r="X223" s="87">
        <f t="shared" si="32"/>
        <v>-1.1778563015312131E-3</v>
      </c>
      <c r="Y223" s="87">
        <f t="shared" si="33"/>
        <v>-8.9686098654708519E-3</v>
      </c>
      <c r="Z223" s="87">
        <f t="shared" si="34"/>
        <v>-2.9245767060030785E-2</v>
      </c>
      <c r="AA223" s="87" t="e">
        <f t="shared" si="35"/>
        <v>#DIV/0!</v>
      </c>
    </row>
    <row r="224" spans="1:27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v>1</v>
      </c>
      <c r="G224" s="84">
        <v>221000</v>
      </c>
      <c r="H224" s="84">
        <v>240500</v>
      </c>
      <c r="I224" s="88">
        <v>125456133</v>
      </c>
      <c r="J224" s="82">
        <v>1</v>
      </c>
      <c r="K224" s="83">
        <v>189200</v>
      </c>
      <c r="L224" s="83">
        <v>194700</v>
      </c>
      <c r="M224" s="83">
        <v>15956260</v>
      </c>
      <c r="N224" s="83">
        <v>1</v>
      </c>
      <c r="O224" s="84">
        <v>0</v>
      </c>
      <c r="P224" s="84"/>
      <c r="Q224" s="84">
        <v>0</v>
      </c>
      <c r="R224" s="84">
        <v>0</v>
      </c>
      <c r="S224" s="96">
        <f t="shared" si="28"/>
        <v>0</v>
      </c>
      <c r="T224" s="96">
        <f t="shared" si="29"/>
        <v>357710657107605.75</v>
      </c>
      <c r="U224" s="89">
        <f t="shared" si="30"/>
        <v>306742116028500</v>
      </c>
      <c r="V224" s="86">
        <f t="shared" si="27"/>
        <v>857.51461393062857</v>
      </c>
      <c r="W224" s="97">
        <f t="shared" si="31"/>
        <v>1.260387998344269E-2</v>
      </c>
      <c r="X224" s="87">
        <f t="shared" si="32"/>
        <v>4.7169811320754715E-3</v>
      </c>
      <c r="Y224" s="87">
        <f t="shared" si="33"/>
        <v>8.8235294117647065E-2</v>
      </c>
      <c r="Z224" s="87">
        <f t="shared" si="34"/>
        <v>2.9069767441860465E-2</v>
      </c>
      <c r="AA224" s="87" t="e">
        <f t="shared" si="35"/>
        <v>#DIV/0!</v>
      </c>
    </row>
    <row r="225" spans="1:27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v>1</v>
      </c>
      <c r="G225" s="84">
        <v>240500</v>
      </c>
      <c r="H225" s="84">
        <v>238000</v>
      </c>
      <c r="I225" s="88">
        <v>125456133</v>
      </c>
      <c r="J225" s="82">
        <v>1</v>
      </c>
      <c r="K225" s="83">
        <v>194700</v>
      </c>
      <c r="L225" s="83">
        <v>202800</v>
      </c>
      <c r="M225" s="83">
        <v>15956260</v>
      </c>
      <c r="N225" s="83">
        <v>1</v>
      </c>
      <c r="O225" s="84">
        <v>0</v>
      </c>
      <c r="P225" s="84"/>
      <c r="Q225" s="84">
        <v>0</v>
      </c>
      <c r="R225" s="84">
        <v>0</v>
      </c>
      <c r="S225" s="96">
        <f t="shared" si="28"/>
        <v>0</v>
      </c>
      <c r="T225" s="96">
        <f t="shared" si="29"/>
        <v>357710657107605.75</v>
      </c>
      <c r="U225" s="89">
        <f t="shared" si="30"/>
        <v>309446417517000</v>
      </c>
      <c r="V225" s="86">
        <f t="shared" si="27"/>
        <v>865.07463886912649</v>
      </c>
      <c r="W225" s="97">
        <f t="shared" si="31"/>
        <v>8.8162053633636505E-3</v>
      </c>
      <c r="X225" s="87">
        <f t="shared" si="32"/>
        <v>1.0563380281690141E-2</v>
      </c>
      <c r="Y225" s="87">
        <f t="shared" si="33"/>
        <v>-1.0395010395010396E-2</v>
      </c>
      <c r="Z225" s="87">
        <f t="shared" si="34"/>
        <v>4.1602465331278891E-2</v>
      </c>
      <c r="AA225" s="87" t="e">
        <f t="shared" si="35"/>
        <v>#DIV/0!</v>
      </c>
    </row>
    <row r="226" spans="1:27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v>1</v>
      </c>
      <c r="G226" s="84">
        <v>238000</v>
      </c>
      <c r="H226" s="84">
        <v>236000</v>
      </c>
      <c r="I226" s="88">
        <v>125456133</v>
      </c>
      <c r="J226" s="82">
        <v>1</v>
      </c>
      <c r="K226" s="83">
        <v>202800</v>
      </c>
      <c r="L226" s="83">
        <v>199000</v>
      </c>
      <c r="M226" s="83">
        <v>15956260</v>
      </c>
      <c r="N226" s="83">
        <v>1</v>
      </c>
      <c r="O226" s="84">
        <v>0</v>
      </c>
      <c r="P226" s="84"/>
      <c r="Q226" s="84">
        <v>0</v>
      </c>
      <c r="R226" s="84">
        <v>0</v>
      </c>
      <c r="S226" s="96">
        <f t="shared" si="28"/>
        <v>0</v>
      </c>
      <c r="T226" s="96">
        <f t="shared" si="29"/>
        <v>357710657107605.75</v>
      </c>
      <c r="U226" s="89">
        <f t="shared" si="30"/>
        <v>309776803933000</v>
      </c>
      <c r="V226" s="86">
        <f t="shared" si="27"/>
        <v>865.99825243622422</v>
      </c>
      <c r="W226" s="97">
        <f t="shared" si="31"/>
        <v>1.0676692225137137E-3</v>
      </c>
      <c r="X226" s="87">
        <f t="shared" si="32"/>
        <v>2.3228803716608595E-3</v>
      </c>
      <c r="Y226" s="87">
        <f t="shared" si="33"/>
        <v>-8.4033613445378148E-3</v>
      </c>
      <c r="Z226" s="87">
        <f t="shared" si="34"/>
        <v>-1.8737672583826429E-2</v>
      </c>
      <c r="AA226" s="87" t="e">
        <f t="shared" si="35"/>
        <v>#DIV/0!</v>
      </c>
    </row>
    <row r="227" spans="1:27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v>1</v>
      </c>
      <c r="G227" s="84">
        <v>236000</v>
      </c>
      <c r="H227" s="84">
        <v>237000</v>
      </c>
      <c r="I227" s="88">
        <v>125456133</v>
      </c>
      <c r="J227" s="82">
        <v>1</v>
      </c>
      <c r="K227" s="83">
        <v>199000</v>
      </c>
      <c r="L227" s="83">
        <v>196200</v>
      </c>
      <c r="M227" s="83">
        <v>15956260</v>
      </c>
      <c r="N227" s="83">
        <v>1</v>
      </c>
      <c r="O227" s="84">
        <v>0</v>
      </c>
      <c r="P227" s="84"/>
      <c r="Q227" s="84">
        <v>0</v>
      </c>
      <c r="R227" s="84">
        <v>0</v>
      </c>
      <c r="S227" s="96">
        <f t="shared" si="28"/>
        <v>0</v>
      </c>
      <c r="T227" s="96">
        <f t="shared" si="29"/>
        <v>357710657107605.75</v>
      </c>
      <c r="U227" s="89">
        <f t="shared" si="30"/>
        <v>309857582538000</v>
      </c>
      <c r="V227" s="86">
        <f t="shared" si="27"/>
        <v>866.22407351086918</v>
      </c>
      <c r="W227" s="97">
        <f t="shared" si="31"/>
        <v>2.6076389185506507E-4</v>
      </c>
      <c r="X227" s="87">
        <f t="shared" si="32"/>
        <v>0</v>
      </c>
      <c r="Y227" s="87">
        <f t="shared" si="33"/>
        <v>4.2372881355932203E-3</v>
      </c>
      <c r="Z227" s="87">
        <f t="shared" si="34"/>
        <v>-1.407035175879397E-2</v>
      </c>
      <c r="AA227" s="87" t="e">
        <f t="shared" si="35"/>
        <v>#DIV/0!</v>
      </c>
    </row>
    <row r="228" spans="1:27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v>1</v>
      </c>
      <c r="G228" s="84">
        <v>237000</v>
      </c>
      <c r="H228" s="84">
        <v>239500</v>
      </c>
      <c r="I228" s="88">
        <v>125456133</v>
      </c>
      <c r="J228" s="82">
        <v>1</v>
      </c>
      <c r="K228" s="83">
        <v>196200</v>
      </c>
      <c r="L228" s="83">
        <v>197300</v>
      </c>
      <c r="M228" s="83">
        <v>15956260</v>
      </c>
      <c r="N228" s="83">
        <v>1</v>
      </c>
      <c r="O228" s="84">
        <v>0</v>
      </c>
      <c r="P228" s="84"/>
      <c r="Q228" s="84">
        <v>0</v>
      </c>
      <c r="R228" s="84">
        <v>0</v>
      </c>
      <c r="S228" s="96">
        <f t="shared" si="28"/>
        <v>0</v>
      </c>
      <c r="T228" s="96">
        <f t="shared" si="29"/>
        <v>357710657107605.75</v>
      </c>
      <c r="U228" s="89">
        <f t="shared" si="30"/>
        <v>301843652646500</v>
      </c>
      <c r="V228" s="86">
        <f t="shared" si="27"/>
        <v>843.82068761149606</v>
      </c>
      <c r="W228" s="97">
        <f t="shared" si="31"/>
        <v>-2.586326862121318E-2</v>
      </c>
      <c r="X228" s="87">
        <f t="shared" si="32"/>
        <v>-3.0127462340672075E-2</v>
      </c>
      <c r="Y228" s="87">
        <f t="shared" si="33"/>
        <v>1.0548523206751054E-2</v>
      </c>
      <c r="Z228" s="87">
        <f t="shared" si="34"/>
        <v>5.6065239551478085E-3</v>
      </c>
      <c r="AA228" s="87" t="e">
        <f t="shared" si="35"/>
        <v>#DIV/0!</v>
      </c>
    </row>
    <row r="229" spans="1:27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v>1</v>
      </c>
      <c r="G229" s="84">
        <v>239500</v>
      </c>
      <c r="H229" s="84">
        <v>240500</v>
      </c>
      <c r="I229" s="88">
        <v>125456133</v>
      </c>
      <c r="J229" s="82">
        <v>1</v>
      </c>
      <c r="K229" s="83">
        <v>197300</v>
      </c>
      <c r="L229" s="83">
        <v>206200</v>
      </c>
      <c r="M229" s="83">
        <v>15956260</v>
      </c>
      <c r="N229" s="83">
        <v>1</v>
      </c>
      <c r="O229" s="84">
        <v>0</v>
      </c>
      <c r="P229" s="84"/>
      <c r="Q229" s="84">
        <v>0</v>
      </c>
      <c r="R229" s="84">
        <v>0</v>
      </c>
      <c r="S229" s="96">
        <f t="shared" si="28"/>
        <v>0</v>
      </c>
      <c r="T229" s="96">
        <f t="shared" si="29"/>
        <v>357710657107605.75</v>
      </c>
      <c r="U229" s="89">
        <f t="shared" si="30"/>
        <v>311098174073500</v>
      </c>
      <c r="V229" s="86">
        <f t="shared" si="27"/>
        <v>869.69221601892639</v>
      </c>
      <c r="W229" s="97">
        <f t="shared" si="31"/>
        <v>3.0659983557243451E-2</v>
      </c>
      <c r="X229" s="87">
        <f t="shared" si="32"/>
        <v>3.3452807646356032E-2</v>
      </c>
      <c r="Y229" s="87">
        <f t="shared" si="33"/>
        <v>4.1753653444676405E-3</v>
      </c>
      <c r="Z229" s="87">
        <f t="shared" si="34"/>
        <v>4.5108971109984797E-2</v>
      </c>
      <c r="AA229" s="87" t="e">
        <f t="shared" si="35"/>
        <v>#DIV/0!</v>
      </c>
    </row>
    <row r="230" spans="1:27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v>1</v>
      </c>
      <c r="G230" s="84">
        <v>240500</v>
      </c>
      <c r="H230" s="84">
        <v>243500</v>
      </c>
      <c r="I230" s="88">
        <v>125456133</v>
      </c>
      <c r="J230" s="82">
        <v>1</v>
      </c>
      <c r="K230" s="83">
        <v>206200</v>
      </c>
      <c r="L230" s="83">
        <v>205800</v>
      </c>
      <c r="M230" s="83">
        <v>15956260</v>
      </c>
      <c r="N230" s="83">
        <v>1</v>
      </c>
      <c r="O230" s="84">
        <v>0</v>
      </c>
      <c r="P230" s="84"/>
      <c r="Q230" s="84">
        <v>0</v>
      </c>
      <c r="R230" s="84">
        <v>0</v>
      </c>
      <c r="S230" s="96">
        <f t="shared" si="28"/>
        <v>0</v>
      </c>
      <c r="T230" s="96">
        <f t="shared" si="29"/>
        <v>357710657107605.75</v>
      </c>
      <c r="U230" s="89">
        <f t="shared" si="30"/>
        <v>304406902798500</v>
      </c>
      <c r="V230" s="86">
        <f t="shared" si="27"/>
        <v>850.98639570844261</v>
      </c>
      <c r="W230" s="97">
        <f t="shared" si="31"/>
        <v>-2.1508552066972501E-2</v>
      </c>
      <c r="X230" s="87">
        <f t="shared" si="32"/>
        <v>-2.5433526011560695E-2</v>
      </c>
      <c r="Y230" s="87">
        <f t="shared" si="33"/>
        <v>1.2474012474012475E-2</v>
      </c>
      <c r="Z230" s="87">
        <f t="shared" si="34"/>
        <v>-1.9398642095053346E-3</v>
      </c>
      <c r="AA230" s="87" t="e">
        <f t="shared" si="35"/>
        <v>#DIV/0!</v>
      </c>
    </row>
    <row r="231" spans="1:27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v>1</v>
      </c>
      <c r="G231" s="84">
        <v>243500</v>
      </c>
      <c r="H231" s="84">
        <v>242000</v>
      </c>
      <c r="I231" s="88">
        <v>125456133</v>
      </c>
      <c r="J231" s="82">
        <v>1</v>
      </c>
      <c r="K231" s="83">
        <v>205800</v>
      </c>
      <c r="L231" s="83">
        <v>201500</v>
      </c>
      <c r="M231" s="83">
        <v>15956260</v>
      </c>
      <c r="N231" s="83">
        <v>1</v>
      </c>
      <c r="O231" s="84">
        <v>0</v>
      </c>
      <c r="P231" s="84"/>
      <c r="Q231" s="84">
        <v>0</v>
      </c>
      <c r="R231" s="84">
        <v>0</v>
      </c>
      <c r="S231" s="96">
        <f t="shared" si="28"/>
        <v>0</v>
      </c>
      <c r="T231" s="96">
        <f t="shared" si="29"/>
        <v>357710657107605.75</v>
      </c>
      <c r="U231" s="89">
        <f t="shared" si="30"/>
        <v>299656579391000</v>
      </c>
      <c r="V231" s="86">
        <f t="shared" si="27"/>
        <v>837.70660291191143</v>
      </c>
      <c r="W231" s="97">
        <f t="shared" si="31"/>
        <v>-1.5605176373560955E-2</v>
      </c>
      <c r="X231" s="87">
        <f t="shared" si="32"/>
        <v>-1.6607354685646499E-2</v>
      </c>
      <c r="Y231" s="87">
        <f t="shared" si="33"/>
        <v>-6.1601642710472282E-3</v>
      </c>
      <c r="Z231" s="87">
        <f t="shared" si="34"/>
        <v>-2.0894071914480079E-2</v>
      </c>
      <c r="AA231" s="87" t="e">
        <f t="shared" si="35"/>
        <v>#DIV/0!</v>
      </c>
    </row>
    <row r="232" spans="1:27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v>1</v>
      </c>
      <c r="G232" s="84">
        <v>242000</v>
      </c>
      <c r="H232" s="84">
        <v>235500</v>
      </c>
      <c r="I232" s="88">
        <v>125456133</v>
      </c>
      <c r="J232" s="82">
        <v>1</v>
      </c>
      <c r="K232" s="83">
        <v>201500</v>
      </c>
      <c r="L232" s="83">
        <v>194500</v>
      </c>
      <c r="M232" s="83">
        <v>15956260</v>
      </c>
      <c r="N232" s="83">
        <v>1</v>
      </c>
      <c r="O232" s="84">
        <v>0</v>
      </c>
      <c r="P232" s="84"/>
      <c r="Q232" s="84">
        <v>0</v>
      </c>
      <c r="R232" s="84">
        <v>0</v>
      </c>
      <c r="S232" s="96">
        <f t="shared" si="28"/>
        <v>0</v>
      </c>
      <c r="T232" s="96">
        <f t="shared" si="29"/>
        <v>357710657107605.75</v>
      </c>
      <c r="U232" s="89">
        <f t="shared" si="30"/>
        <v>292631062241500</v>
      </c>
      <c r="V232" s="86">
        <f t="shared" si="27"/>
        <v>818.06637970383804</v>
      </c>
      <c r="W232" s="97">
        <f t="shared" si="31"/>
        <v>-2.3445229081163935E-2</v>
      </c>
      <c r="X232" s="87">
        <f t="shared" si="32"/>
        <v>-2.2919179734620022E-2</v>
      </c>
      <c r="Y232" s="87">
        <f t="shared" si="33"/>
        <v>-2.6859504132231406E-2</v>
      </c>
      <c r="Z232" s="87">
        <f t="shared" si="34"/>
        <v>-3.4739454094292806E-2</v>
      </c>
      <c r="AA232" s="87" t="e">
        <f t="shared" si="35"/>
        <v>#DIV/0!</v>
      </c>
    </row>
    <row r="233" spans="1:27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v>1</v>
      </c>
      <c r="G233" s="84">
        <v>235500</v>
      </c>
      <c r="H233" s="84">
        <v>245500</v>
      </c>
      <c r="I233" s="88">
        <v>125456133</v>
      </c>
      <c r="J233" s="82">
        <v>1</v>
      </c>
      <c r="K233" s="83">
        <v>194500</v>
      </c>
      <c r="L233" s="83">
        <v>198300</v>
      </c>
      <c r="M233" s="83">
        <v>15956260</v>
      </c>
      <c r="N233" s="83">
        <v>1</v>
      </c>
      <c r="O233" s="84">
        <v>0</v>
      </c>
      <c r="P233" s="84"/>
      <c r="Q233" s="84">
        <v>0</v>
      </c>
      <c r="R233" s="84">
        <v>0</v>
      </c>
      <c r="S233" s="96">
        <f t="shared" si="28"/>
        <v>0</v>
      </c>
      <c r="T233" s="96">
        <f t="shared" si="29"/>
        <v>357710657107605.75</v>
      </c>
      <c r="U233" s="89">
        <f t="shared" si="30"/>
        <v>296834953474500</v>
      </c>
      <c r="V233" s="86">
        <f t="shared" si="27"/>
        <v>829.81859102175622</v>
      </c>
      <c r="W233" s="97">
        <f t="shared" si="31"/>
        <v>1.4365840730641928E-2</v>
      </c>
      <c r="X233" s="87">
        <f t="shared" si="32"/>
        <v>1.1111111111111112E-2</v>
      </c>
      <c r="Y233" s="87">
        <f t="shared" si="33"/>
        <v>4.2462845010615709E-2</v>
      </c>
      <c r="Z233" s="87">
        <f t="shared" si="34"/>
        <v>1.9537275064267352E-2</v>
      </c>
      <c r="AA233" s="87" t="e">
        <f t="shared" si="35"/>
        <v>#DIV/0!</v>
      </c>
    </row>
    <row r="234" spans="1:27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v>1</v>
      </c>
      <c r="G234" s="84">
        <v>245500</v>
      </c>
      <c r="H234" s="84">
        <v>244500</v>
      </c>
      <c r="I234" s="88">
        <v>125456133</v>
      </c>
      <c r="J234" s="82">
        <v>1</v>
      </c>
      <c r="K234" s="83">
        <v>198300</v>
      </c>
      <c r="L234" s="83">
        <v>195300</v>
      </c>
      <c r="M234" s="83">
        <v>15956260</v>
      </c>
      <c r="N234" s="83">
        <v>1</v>
      </c>
      <c r="O234" s="84">
        <v>0</v>
      </c>
      <c r="P234" s="84"/>
      <c r="Q234" s="84">
        <v>0</v>
      </c>
      <c r="R234" s="84">
        <v>0</v>
      </c>
      <c r="S234" s="96">
        <f t="shared" si="28"/>
        <v>0</v>
      </c>
      <c r="T234" s="96">
        <f t="shared" si="29"/>
        <v>357710657107605.75</v>
      </c>
      <c r="U234" s="89">
        <f t="shared" si="30"/>
        <v>291847135036500</v>
      </c>
      <c r="V234" s="86">
        <f t="shared" si="27"/>
        <v>815.8748676830927</v>
      </c>
      <c r="W234" s="97">
        <f t="shared" si="31"/>
        <v>-1.6803339295513493E-2</v>
      </c>
      <c r="X234" s="87">
        <f t="shared" si="32"/>
        <v>-1.8315018315018316E-2</v>
      </c>
      <c r="Y234" s="87">
        <f t="shared" si="33"/>
        <v>-4.0733197556008143E-3</v>
      </c>
      <c r="Z234" s="87">
        <f t="shared" si="34"/>
        <v>-1.5128593040847202E-2</v>
      </c>
      <c r="AA234" s="87" t="e">
        <f t="shared" si="35"/>
        <v>#DIV/0!</v>
      </c>
    </row>
    <row r="235" spans="1:27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v>1</v>
      </c>
      <c r="G235" s="84">
        <v>244500</v>
      </c>
      <c r="H235" s="84">
        <v>220000</v>
      </c>
      <c r="I235" s="88">
        <v>125456133</v>
      </c>
      <c r="J235" s="82">
        <v>1</v>
      </c>
      <c r="K235" s="83">
        <v>195300</v>
      </c>
      <c r="L235" s="83">
        <v>195400</v>
      </c>
      <c r="M235" s="83">
        <v>15956260</v>
      </c>
      <c r="N235" s="83">
        <v>1</v>
      </c>
      <c r="O235" s="84">
        <v>0</v>
      </c>
      <c r="P235" s="84"/>
      <c r="Q235" s="84">
        <v>0</v>
      </c>
      <c r="R235" s="84">
        <v>0</v>
      </c>
      <c r="S235" s="96">
        <f t="shared" si="28"/>
        <v>0</v>
      </c>
      <c r="T235" s="96">
        <f t="shared" si="29"/>
        <v>357710657107605.75</v>
      </c>
      <c r="U235" s="89">
        <f t="shared" si="30"/>
        <v>289096021639000</v>
      </c>
      <c r="V235" s="86">
        <f t="shared" si="27"/>
        <v>808.18397745425511</v>
      </c>
      <c r="W235" s="97">
        <f t="shared" si="31"/>
        <v>-9.4265561221147116E-3</v>
      </c>
      <c r="X235" s="87">
        <f t="shared" si="32"/>
        <v>1.2437810945273632E-3</v>
      </c>
      <c r="Y235" s="87">
        <f t="shared" si="33"/>
        <v>-0.10020449897750511</v>
      </c>
      <c r="Z235" s="87">
        <f t="shared" si="34"/>
        <v>5.1203277009728623E-4</v>
      </c>
      <c r="AA235" s="87" t="e">
        <f t="shared" si="35"/>
        <v>#DIV/0!</v>
      </c>
    </row>
    <row r="236" spans="1:27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v>1</v>
      </c>
      <c r="G236" s="91">
        <v>220000</v>
      </c>
      <c r="H236" s="91">
        <v>226500</v>
      </c>
      <c r="I236" s="92">
        <v>125456133</v>
      </c>
      <c r="J236" s="91">
        <v>1</v>
      </c>
      <c r="K236" s="91">
        <v>195400</v>
      </c>
      <c r="L236" s="91">
        <v>203000</v>
      </c>
      <c r="M236" s="91">
        <v>15956260</v>
      </c>
      <c r="N236" s="91">
        <v>1</v>
      </c>
      <c r="O236" s="91">
        <v>0</v>
      </c>
      <c r="P236" s="91"/>
      <c r="Q236" s="91">
        <v>0</v>
      </c>
      <c r="R236" s="91">
        <v>0</v>
      </c>
      <c r="S236" s="93">
        <f t="shared" si="28"/>
        <v>1</v>
      </c>
      <c r="T236" s="93">
        <f t="shared" si="29"/>
        <v>335322101973791.37</v>
      </c>
      <c r="U236" s="92">
        <f t="shared" si="30"/>
        <v>273132639052000</v>
      </c>
      <c r="V236" s="94">
        <f t="shared" si="27"/>
        <v>814.53813346711013</v>
      </c>
      <c r="W236" s="95">
        <f t="shared" si="31"/>
        <v>7.8622642741202741E-3</v>
      </c>
      <c r="X236" s="91">
        <f t="shared" si="32"/>
        <v>4.9689440993788822E-3</v>
      </c>
      <c r="Y236" s="91">
        <f t="shared" si="33"/>
        <v>2.9545454545454545E-2</v>
      </c>
      <c r="Z236" s="91">
        <f t="shared" si="34"/>
        <v>3.8894575230296824E-2</v>
      </c>
      <c r="AA236" s="91" t="e">
        <f t="shared" si="35"/>
        <v>#DIV/0!</v>
      </c>
    </row>
    <row r="237" spans="1:27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v>1</v>
      </c>
      <c r="G237" s="84">
        <v>226500</v>
      </c>
      <c r="H237" s="84">
        <v>217500</v>
      </c>
      <c r="I237" s="88">
        <v>125456133</v>
      </c>
      <c r="J237" s="82">
        <v>1</v>
      </c>
      <c r="K237" s="83">
        <v>203000</v>
      </c>
      <c r="L237" s="83">
        <v>205700</v>
      </c>
      <c r="M237" s="83">
        <v>15956260</v>
      </c>
      <c r="N237" s="83">
        <v>1</v>
      </c>
      <c r="O237" s="84">
        <v>0</v>
      </c>
      <c r="P237" s="84"/>
      <c r="Q237" s="84">
        <v>0</v>
      </c>
      <c r="R237" s="84">
        <v>0</v>
      </c>
      <c r="S237" s="96">
        <f t="shared" si="28"/>
        <v>0</v>
      </c>
      <c r="T237" s="96">
        <f t="shared" si="29"/>
        <v>335322101973791.37</v>
      </c>
      <c r="U237" s="89">
        <f t="shared" si="30"/>
        <v>269360213609500</v>
      </c>
      <c r="V237" s="86">
        <f t="shared" si="27"/>
        <v>803.28797900280688</v>
      </c>
      <c r="W237" s="97">
        <f t="shared" si="31"/>
        <v>-1.3811697699672542E-2</v>
      </c>
      <c r="X237" s="87">
        <f t="shared" si="32"/>
        <v>-1.1124845488257108E-2</v>
      </c>
      <c r="Y237" s="87">
        <f t="shared" si="33"/>
        <v>-3.9735099337748346E-2</v>
      </c>
      <c r="Z237" s="87">
        <f t="shared" si="34"/>
        <v>1.3300492610837438E-2</v>
      </c>
      <c r="AA237" s="87" t="e">
        <f t="shared" si="35"/>
        <v>#DIV/0!</v>
      </c>
    </row>
    <row r="238" spans="1:27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v>1</v>
      </c>
      <c r="G238" s="84">
        <v>217500</v>
      </c>
      <c r="H238" s="84">
        <v>208000</v>
      </c>
      <c r="I238" s="88">
        <v>125456133</v>
      </c>
      <c r="J238" s="82">
        <v>1</v>
      </c>
      <c r="K238" s="83">
        <v>205700</v>
      </c>
      <c r="L238" s="83">
        <v>199600</v>
      </c>
      <c r="M238" s="83">
        <v>15956260</v>
      </c>
      <c r="N238" s="83">
        <v>1</v>
      </c>
      <c r="O238" s="84">
        <v>0</v>
      </c>
      <c r="P238" s="84"/>
      <c r="Q238" s="84">
        <v>0</v>
      </c>
      <c r="R238" s="84">
        <v>0</v>
      </c>
      <c r="S238" s="96">
        <f t="shared" si="28"/>
        <v>0</v>
      </c>
      <c r="T238" s="96">
        <f t="shared" si="29"/>
        <v>335322101973791.37</v>
      </c>
      <c r="U238" s="89">
        <f t="shared" si="30"/>
        <v>261802775482500</v>
      </c>
      <c r="V238" s="86">
        <f t="shared" si="27"/>
        <v>780.75013230998536</v>
      </c>
      <c r="W238" s="97">
        <f t="shared" si="31"/>
        <v>-2.8056994853576371E-2</v>
      </c>
      <c r="X238" s="87">
        <f t="shared" si="32"/>
        <v>-2.6249999999999999E-2</v>
      </c>
      <c r="Y238" s="87">
        <f t="shared" si="33"/>
        <v>-4.3678160919540229E-2</v>
      </c>
      <c r="Z238" s="87">
        <f t="shared" si="34"/>
        <v>-2.9654837141468156E-2</v>
      </c>
      <c r="AA238" s="87" t="e">
        <f t="shared" si="35"/>
        <v>#DIV/0!</v>
      </c>
    </row>
    <row r="239" spans="1:27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v>1</v>
      </c>
      <c r="G239" s="84">
        <v>208000</v>
      </c>
      <c r="H239" s="84">
        <v>214500</v>
      </c>
      <c r="I239" s="88">
        <v>125456133</v>
      </c>
      <c r="J239" s="82">
        <v>1</v>
      </c>
      <c r="K239" s="83">
        <v>199600</v>
      </c>
      <c r="L239" s="83">
        <v>202000</v>
      </c>
      <c r="M239" s="83">
        <v>15956260</v>
      </c>
      <c r="N239" s="83">
        <v>1</v>
      </c>
      <c r="O239" s="84">
        <v>0</v>
      </c>
      <c r="P239" s="84"/>
      <c r="Q239" s="84">
        <v>0</v>
      </c>
      <c r="R239" s="84">
        <v>0</v>
      </c>
      <c r="S239" s="96">
        <f t="shared" si="28"/>
        <v>0</v>
      </c>
      <c r="T239" s="96">
        <f t="shared" si="29"/>
        <v>335322101973791.37</v>
      </c>
      <c r="U239" s="89">
        <f t="shared" si="30"/>
        <v>263850491881000</v>
      </c>
      <c r="V239" s="86">
        <f t="shared" si="27"/>
        <v>786.85684697760371</v>
      </c>
      <c r="W239" s="97">
        <f t="shared" si="31"/>
        <v>7.8215992734456136E-3</v>
      </c>
      <c r="X239" s="87">
        <f t="shared" si="32"/>
        <v>5.1347881899871627E-3</v>
      </c>
      <c r="Y239" s="87">
        <f t="shared" si="33"/>
        <v>3.125E-2</v>
      </c>
      <c r="Z239" s="87">
        <f t="shared" si="34"/>
        <v>1.2024048096192385E-2</v>
      </c>
      <c r="AA239" s="87" t="e">
        <f t="shared" si="35"/>
        <v>#DIV/0!</v>
      </c>
    </row>
    <row r="240" spans="1:27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v>1</v>
      </c>
      <c r="G240" s="84">
        <v>214500</v>
      </c>
      <c r="H240" s="84">
        <v>218500</v>
      </c>
      <c r="I240" s="88">
        <v>125456133</v>
      </c>
      <c r="J240" s="82">
        <v>1</v>
      </c>
      <c r="K240" s="83">
        <v>202000</v>
      </c>
      <c r="L240" s="83">
        <v>215000</v>
      </c>
      <c r="M240" s="83">
        <v>15956260</v>
      </c>
      <c r="N240" s="83">
        <v>1</v>
      </c>
      <c r="O240" s="84">
        <v>0</v>
      </c>
      <c r="P240" s="84"/>
      <c r="Q240" s="84">
        <v>0</v>
      </c>
      <c r="R240" s="84">
        <v>0</v>
      </c>
      <c r="S240" s="96">
        <f t="shared" si="28"/>
        <v>0</v>
      </c>
      <c r="T240" s="96">
        <f t="shared" si="29"/>
        <v>335322101973791.37</v>
      </c>
      <c r="U240" s="89">
        <f t="shared" si="30"/>
        <v>263067302155500</v>
      </c>
      <c r="V240" s="86">
        <f t="shared" si="27"/>
        <v>784.52121290848049</v>
      </c>
      <c r="W240" s="97">
        <f t="shared" si="31"/>
        <v>-2.9683087566621828E-3</v>
      </c>
      <c r="X240" s="87">
        <f t="shared" si="32"/>
        <v>-6.3856960408684551E-3</v>
      </c>
      <c r="Y240" s="87">
        <f t="shared" si="33"/>
        <v>1.8648018648018648E-2</v>
      </c>
      <c r="Z240" s="87">
        <f t="shared" si="34"/>
        <v>6.4356435643564358E-2</v>
      </c>
      <c r="AA240" s="87" t="e">
        <f t="shared" si="35"/>
        <v>#DIV/0!</v>
      </c>
    </row>
    <row r="241" spans="1:27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v>1</v>
      </c>
      <c r="G241" s="84">
        <v>218500</v>
      </c>
      <c r="H241" s="84">
        <v>225500</v>
      </c>
      <c r="I241" s="88">
        <v>125456133</v>
      </c>
      <c r="J241" s="82">
        <v>1</v>
      </c>
      <c r="K241" s="83">
        <v>215000</v>
      </c>
      <c r="L241" s="83">
        <v>216700</v>
      </c>
      <c r="M241" s="83">
        <v>15956260</v>
      </c>
      <c r="N241" s="83">
        <v>1</v>
      </c>
      <c r="O241" s="84">
        <v>0</v>
      </c>
      <c r="P241" s="84"/>
      <c r="Q241" s="84">
        <v>0</v>
      </c>
      <c r="R241" s="84">
        <v>0</v>
      </c>
      <c r="S241" s="96">
        <f t="shared" si="28"/>
        <v>0</v>
      </c>
      <c r="T241" s="96">
        <f t="shared" si="29"/>
        <v>335322101973791.37</v>
      </c>
      <c r="U241" s="89">
        <f t="shared" si="30"/>
        <v>265166577238500</v>
      </c>
      <c r="V241" s="86">
        <f t="shared" si="27"/>
        <v>790.78168625826311</v>
      </c>
      <c r="W241" s="97">
        <f t="shared" si="31"/>
        <v>7.9799924422348789E-3</v>
      </c>
      <c r="X241" s="87">
        <f t="shared" si="32"/>
        <v>5.1413881748071976E-3</v>
      </c>
      <c r="Y241" s="87">
        <f t="shared" si="33"/>
        <v>3.2036613272311214E-2</v>
      </c>
      <c r="Z241" s="87">
        <f t="shared" si="34"/>
        <v>7.9069767441860457E-3</v>
      </c>
      <c r="AA241" s="87" t="e">
        <f t="shared" si="35"/>
        <v>#DIV/0!</v>
      </c>
    </row>
    <row r="242" spans="1:27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v>1</v>
      </c>
      <c r="G242" s="84">
        <v>225500</v>
      </c>
      <c r="H242" s="84">
        <v>224000</v>
      </c>
      <c r="I242" s="88">
        <v>125456133</v>
      </c>
      <c r="J242" s="82">
        <v>1</v>
      </c>
      <c r="K242" s="83">
        <v>216700</v>
      </c>
      <c r="L242" s="83">
        <v>224500</v>
      </c>
      <c r="M242" s="83">
        <v>15956260</v>
      </c>
      <c r="N242" s="83">
        <v>1</v>
      </c>
      <c r="O242" s="84">
        <v>0</v>
      </c>
      <c r="P242" s="84"/>
      <c r="Q242" s="84">
        <v>0</v>
      </c>
      <c r="R242" s="84">
        <v>0</v>
      </c>
      <c r="S242" s="96">
        <f t="shared" si="28"/>
        <v>0</v>
      </c>
      <c r="T242" s="96">
        <f t="shared" si="29"/>
        <v>335322101973791.37</v>
      </c>
      <c r="U242" s="89">
        <f t="shared" si="30"/>
        <v>262416449719500</v>
      </c>
      <c r="V242" s="86">
        <f t="shared" si="27"/>
        <v>782.58023606213214</v>
      </c>
      <c r="W242" s="97">
        <f t="shared" si="31"/>
        <v>-1.0371320351306713E-2</v>
      </c>
      <c r="X242" s="87">
        <f t="shared" si="32"/>
        <v>-1.1508951406649617E-2</v>
      </c>
      <c r="Y242" s="87">
        <f t="shared" si="33"/>
        <v>-6.6518847006651885E-3</v>
      </c>
      <c r="Z242" s="87">
        <f t="shared" si="34"/>
        <v>3.599446239040148E-2</v>
      </c>
      <c r="AA242" s="87" t="e">
        <f t="shared" si="35"/>
        <v>#DIV/0!</v>
      </c>
    </row>
    <row r="243" spans="1:27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v>1</v>
      </c>
      <c r="G243" s="84">
        <v>224000</v>
      </c>
      <c r="H243" s="84">
        <v>220000</v>
      </c>
      <c r="I243" s="88">
        <v>125456133</v>
      </c>
      <c r="J243" s="82">
        <v>1</v>
      </c>
      <c r="K243" s="83">
        <v>224500</v>
      </c>
      <c r="L243" s="83">
        <v>228300</v>
      </c>
      <c r="M243" s="83">
        <v>15956260</v>
      </c>
      <c r="N243" s="83">
        <v>1</v>
      </c>
      <c r="O243" s="84">
        <v>0</v>
      </c>
      <c r="P243" s="84"/>
      <c r="Q243" s="84">
        <v>0</v>
      </c>
      <c r="R243" s="84">
        <v>0</v>
      </c>
      <c r="S243" s="96">
        <f t="shared" si="28"/>
        <v>0</v>
      </c>
      <c r="T243" s="96">
        <f t="shared" si="29"/>
        <v>335322101973791.37</v>
      </c>
      <c r="U243" s="89">
        <f t="shared" si="30"/>
        <v>261975258975500</v>
      </c>
      <c r="V243" s="86">
        <f t="shared" si="27"/>
        <v>781.26451383146787</v>
      </c>
      <c r="W243" s="97">
        <f t="shared" si="31"/>
        <v>-1.681261767208516E-3</v>
      </c>
      <c r="X243" s="87">
        <f t="shared" si="32"/>
        <v>0</v>
      </c>
      <c r="Y243" s="87">
        <f t="shared" si="33"/>
        <v>-1.7857142857142856E-2</v>
      </c>
      <c r="Z243" s="87">
        <f t="shared" si="34"/>
        <v>1.6926503340757237E-2</v>
      </c>
      <c r="AA243" s="87" t="e">
        <f t="shared" si="35"/>
        <v>#DIV/0!</v>
      </c>
    </row>
    <row r="244" spans="1:27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v>1</v>
      </c>
      <c r="G244" s="84">
        <v>220000</v>
      </c>
      <c r="H244" s="84">
        <v>210500</v>
      </c>
      <c r="I244" s="88">
        <v>125456133</v>
      </c>
      <c r="J244" s="82">
        <v>1</v>
      </c>
      <c r="K244" s="83">
        <v>228300</v>
      </c>
      <c r="L244" s="83">
        <v>226900</v>
      </c>
      <c r="M244" s="83">
        <v>15956260</v>
      </c>
      <c r="N244" s="83">
        <v>1</v>
      </c>
      <c r="O244" s="84">
        <v>0</v>
      </c>
      <c r="P244" s="84"/>
      <c r="Q244" s="84">
        <v>0</v>
      </c>
      <c r="R244" s="84">
        <v>0</v>
      </c>
      <c r="S244" s="96">
        <f t="shared" si="28"/>
        <v>0</v>
      </c>
      <c r="T244" s="96">
        <f t="shared" si="29"/>
        <v>335322101973791.37</v>
      </c>
      <c r="U244" s="89">
        <f t="shared" si="30"/>
        <v>261656554330500</v>
      </c>
      <c r="V244" s="86">
        <f t="shared" si="27"/>
        <v>780.31407053195369</v>
      </c>
      <c r="W244" s="97">
        <f t="shared" si="31"/>
        <v>-1.2165448227681871E-3</v>
      </c>
      <c r="X244" s="87">
        <f t="shared" si="32"/>
        <v>3.8809831824062097E-3</v>
      </c>
      <c r="Y244" s="87">
        <f t="shared" si="33"/>
        <v>-4.3181818181818182E-2</v>
      </c>
      <c r="Z244" s="87">
        <f t="shared" si="34"/>
        <v>-6.1322820849759093E-3</v>
      </c>
      <c r="AA244" s="87" t="e">
        <f t="shared" si="35"/>
        <v>#DIV/0!</v>
      </c>
    </row>
    <row r="245" spans="1:27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v>1</v>
      </c>
      <c r="G245" s="84">
        <v>210500</v>
      </c>
      <c r="H245" s="84">
        <v>228000</v>
      </c>
      <c r="I245" s="88">
        <v>125456133</v>
      </c>
      <c r="J245" s="82">
        <v>1</v>
      </c>
      <c r="K245" s="83">
        <v>226900</v>
      </c>
      <c r="L245" s="83">
        <v>233100</v>
      </c>
      <c r="M245" s="83">
        <v>15956260</v>
      </c>
      <c r="N245" s="83">
        <v>1</v>
      </c>
      <c r="O245" s="84">
        <v>0</v>
      </c>
      <c r="P245" s="84"/>
      <c r="Q245" s="84">
        <v>0</v>
      </c>
      <c r="R245" s="84">
        <v>0</v>
      </c>
      <c r="S245" s="96">
        <f t="shared" si="28"/>
        <v>0</v>
      </c>
      <c r="T245" s="96">
        <f t="shared" si="29"/>
        <v>335322101973791.37</v>
      </c>
      <c r="U245" s="89">
        <f t="shared" si="30"/>
        <v>261264563322500</v>
      </c>
      <c r="V245" s="86">
        <f t="shared" si="27"/>
        <v>779.14507211015973</v>
      </c>
      <c r="W245" s="97">
        <f t="shared" si="31"/>
        <v>-1.4981127035131273E-3</v>
      </c>
      <c r="X245" s="87">
        <f t="shared" si="32"/>
        <v>-1.1597938144329897E-2</v>
      </c>
      <c r="Y245" s="87">
        <f t="shared" si="33"/>
        <v>8.3135391923990498E-2</v>
      </c>
      <c r="Z245" s="87">
        <f t="shared" si="34"/>
        <v>2.7324812692816218E-2</v>
      </c>
      <c r="AA245" s="87" t="e">
        <f t="shared" si="35"/>
        <v>#DIV/0!</v>
      </c>
    </row>
    <row r="246" spans="1:27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v>1</v>
      </c>
      <c r="G246" s="91">
        <v>224000</v>
      </c>
      <c r="H246" s="91">
        <v>223000</v>
      </c>
      <c r="I246" s="92">
        <v>125456133</v>
      </c>
      <c r="J246" s="91">
        <v>1</v>
      </c>
      <c r="K246" s="91">
        <v>233100</v>
      </c>
      <c r="L246" s="91">
        <v>243600</v>
      </c>
      <c r="M246" s="91">
        <v>15956260</v>
      </c>
      <c r="N246" s="91">
        <v>1</v>
      </c>
      <c r="O246" s="91">
        <v>0</v>
      </c>
      <c r="P246" s="91"/>
      <c r="Q246" s="91">
        <v>0</v>
      </c>
      <c r="R246" s="91">
        <v>0</v>
      </c>
      <c r="S246" s="93">
        <f t="shared" si="28"/>
        <v>1</v>
      </c>
      <c r="T246" s="93">
        <f t="shared" si="29"/>
        <v>334678031248116.5</v>
      </c>
      <c r="U246" s="92">
        <f t="shared" si="30"/>
        <v>260207845132500</v>
      </c>
      <c r="V246" s="94">
        <f t="shared" si="27"/>
        <v>777.48707963323909</v>
      </c>
      <c r="W246" s="95">
        <f t="shared" si="31"/>
        <v>-2.1279637595990907E-3</v>
      </c>
      <c r="X246" s="91">
        <f t="shared" si="32"/>
        <v>-2.6075619295958278E-3</v>
      </c>
      <c r="Y246" s="91">
        <f t="shared" si="33"/>
        <v>-4.464285714285714E-3</v>
      </c>
      <c r="Z246" s="91">
        <f t="shared" si="34"/>
        <v>4.5045045045045043E-2</v>
      </c>
      <c r="AA246" s="91" t="e">
        <f t="shared" si="35"/>
        <v>#DIV/0!</v>
      </c>
    </row>
    <row r="247" spans="1:27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v>1</v>
      </c>
      <c r="G247" s="84">
        <v>223000</v>
      </c>
      <c r="H247" s="84">
        <v>222500</v>
      </c>
      <c r="I247" s="88">
        <v>125456133</v>
      </c>
      <c r="J247" s="82">
        <v>1</v>
      </c>
      <c r="K247" s="83">
        <v>243600</v>
      </c>
      <c r="L247" s="83">
        <v>254000</v>
      </c>
      <c r="M247" s="83">
        <v>15956260</v>
      </c>
      <c r="N247" s="83">
        <v>1</v>
      </c>
      <c r="O247" s="84">
        <v>0</v>
      </c>
      <c r="P247" s="84"/>
      <c r="Q247" s="84">
        <v>0</v>
      </c>
      <c r="R247" s="84">
        <v>0</v>
      </c>
      <c r="S247" s="96">
        <f t="shared" si="28"/>
        <v>0</v>
      </c>
      <c r="T247" s="96">
        <f t="shared" si="29"/>
        <v>334678031248116.5</v>
      </c>
      <c r="U247" s="89">
        <f t="shared" si="30"/>
        <v>262997464317500</v>
      </c>
      <c r="V247" s="86">
        <f t="shared" si="27"/>
        <v>785.82231207917118</v>
      </c>
      <c r="W247" s="97">
        <f t="shared" si="31"/>
        <v>1.072073435595102E-2</v>
      </c>
      <c r="X247" s="87">
        <f t="shared" si="32"/>
        <v>1.1764705882352941E-2</v>
      </c>
      <c r="Y247" s="87">
        <f t="shared" si="33"/>
        <v>-2.242152466367713E-3</v>
      </c>
      <c r="Z247" s="87">
        <f t="shared" si="34"/>
        <v>4.2692939244663386E-2</v>
      </c>
      <c r="AA247" s="87" t="e">
        <f t="shared" si="35"/>
        <v>#DIV/0!</v>
      </c>
    </row>
    <row r="248" spans="1:27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v>1</v>
      </c>
      <c r="G248" s="91">
        <v>222500</v>
      </c>
      <c r="H248" s="91">
        <v>214500</v>
      </c>
      <c r="I248" s="92">
        <v>125456133</v>
      </c>
      <c r="J248" s="91">
        <v>1</v>
      </c>
      <c r="K248" s="91">
        <v>254000</v>
      </c>
      <c r="L248" s="91">
        <v>260000</v>
      </c>
      <c r="M248" s="91">
        <v>15956260</v>
      </c>
      <c r="N248" s="91">
        <v>1</v>
      </c>
      <c r="O248" s="91">
        <v>19650</v>
      </c>
      <c r="P248" s="91">
        <v>19900</v>
      </c>
      <c r="Q248" s="91">
        <v>7234332</v>
      </c>
      <c r="R248" s="91">
        <v>1</v>
      </c>
      <c r="S248" s="93">
        <f>IF(U247&lt;&gt;(C248*E248*F248+G248*I248*J248+K248*M248*N248+O248*Q248*R248),1,0)</f>
        <v>1</v>
      </c>
      <c r="T248" s="93">
        <f>IF(S248=0,T247,T247*(C248*E248*F248+G248*I248*J248+K248*M248*N248+O248*Q248*R248)/U247)</f>
        <v>334858930443284.25</v>
      </c>
      <c r="U248" s="92">
        <f>D248*E248*F248+H248*I248*J248+L248*M248*N248+P248*Q248*R248</f>
        <v>262532005147800</v>
      </c>
      <c r="V248" s="94">
        <f t="shared" si="27"/>
        <v>784.00777545416418</v>
      </c>
      <c r="W248" s="95">
        <f t="shared" si="31"/>
        <v>-2.3090927772284921E-3</v>
      </c>
      <c r="X248" s="91">
        <f t="shared" si="32"/>
        <v>1.2919896640826874E-3</v>
      </c>
      <c r="Y248" s="91">
        <f t="shared" si="33"/>
        <v>-3.5955056179775284E-2</v>
      </c>
      <c r="Z248" s="91">
        <f t="shared" si="34"/>
        <v>2.3622047244094488E-2</v>
      </c>
      <c r="AA248" s="91">
        <f t="shared" si="35"/>
        <v>1.2562814070351759E-2</v>
      </c>
    </row>
    <row r="249" spans="1:27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v>1</v>
      </c>
      <c r="G249" s="84">
        <v>214500</v>
      </c>
      <c r="H249" s="84">
        <v>210500</v>
      </c>
      <c r="I249" s="88">
        <v>125456133</v>
      </c>
      <c r="J249" s="82">
        <v>1</v>
      </c>
      <c r="K249" s="83">
        <v>260000</v>
      </c>
      <c r="L249" s="83">
        <v>249400</v>
      </c>
      <c r="M249" s="83">
        <v>15956260</v>
      </c>
      <c r="N249" s="83">
        <v>1</v>
      </c>
      <c r="O249" s="84">
        <v>19900</v>
      </c>
      <c r="P249" s="84">
        <v>18850</v>
      </c>
      <c r="Q249" s="84">
        <v>7234332</v>
      </c>
      <c r="R249" s="84">
        <v>1</v>
      </c>
      <c r="S249" s="96">
        <f t="shared" ref="S249:S312" si="36">IF(U248&lt;&gt;(C249*E249*F249+G249*I249*J249+K249*M249*N249+O249*Q249*R249),1,0)</f>
        <v>0</v>
      </c>
      <c r="T249" s="96">
        <f t="shared" ref="T249:T312" si="37">IF(S249=0,T248,T248*(C249*E249*F249+G249*I249*J249+K249*M249*N249+O249*Q249*R249)/U248)</f>
        <v>334858930443284.25</v>
      </c>
      <c r="U249" s="89">
        <f t="shared" ref="U249:U312" si="38">D249*E249*F249+H249*I249*J249+L249*M249*N249+P249*Q249*R249</f>
        <v>254988198278700</v>
      </c>
      <c r="V249" s="86">
        <f t="shared" si="27"/>
        <v>761.47946223547967</v>
      </c>
      <c r="W249" s="97">
        <f t="shared" si="31"/>
        <v>-2.8734808408799495E-2</v>
      </c>
      <c r="X249" s="87">
        <f t="shared" si="32"/>
        <v>-2.9677419354838711E-2</v>
      </c>
      <c r="Y249" s="87">
        <f t="shared" si="33"/>
        <v>-1.8648018648018648E-2</v>
      </c>
      <c r="Z249" s="87">
        <f t="shared" si="34"/>
        <v>-4.0769230769230766E-2</v>
      </c>
      <c r="AA249" s="87">
        <f t="shared" si="35"/>
        <v>-5.5702917771883291E-2</v>
      </c>
    </row>
    <row r="250" spans="1:27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v>1</v>
      </c>
      <c r="G250" s="84">
        <v>210500</v>
      </c>
      <c r="H250" s="84">
        <v>220000</v>
      </c>
      <c r="I250" s="88">
        <v>125456133</v>
      </c>
      <c r="J250" s="82">
        <v>1</v>
      </c>
      <c r="K250" s="83">
        <v>249400</v>
      </c>
      <c r="L250" s="83">
        <v>254200</v>
      </c>
      <c r="M250" s="83">
        <v>15956260</v>
      </c>
      <c r="N250" s="83">
        <v>1</v>
      </c>
      <c r="O250" s="84">
        <v>18850</v>
      </c>
      <c r="P250" s="84">
        <v>18550</v>
      </c>
      <c r="Q250" s="84">
        <v>7234332</v>
      </c>
      <c r="R250" s="84">
        <v>1</v>
      </c>
      <c r="S250" s="96">
        <f t="shared" si="36"/>
        <v>0</v>
      </c>
      <c r="T250" s="96">
        <f t="shared" si="37"/>
        <v>334858930443284.25</v>
      </c>
      <c r="U250" s="89">
        <f t="shared" si="38"/>
        <v>255358983908100</v>
      </c>
      <c r="V250" s="86">
        <f t="shared" si="27"/>
        <v>762.58675129272297</v>
      </c>
      <c r="W250" s="97">
        <f t="shared" si="31"/>
        <v>1.4541285906682468E-3</v>
      </c>
      <c r="X250" s="87">
        <f t="shared" si="32"/>
        <v>-3.9893617021276593E-3</v>
      </c>
      <c r="Y250" s="87">
        <f t="shared" si="33"/>
        <v>4.5130641330166268E-2</v>
      </c>
      <c r="Z250" s="87">
        <f t="shared" si="34"/>
        <v>1.9246190858059342E-2</v>
      </c>
      <c r="AA250" s="87">
        <f t="shared" si="35"/>
        <v>-1.6172506738544475E-2</v>
      </c>
    </row>
    <row r="251" spans="1:27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v>1</v>
      </c>
      <c r="G251" s="84">
        <v>220000</v>
      </c>
      <c r="H251" s="84">
        <v>216000</v>
      </c>
      <c r="I251" s="88">
        <v>125456133</v>
      </c>
      <c r="J251" s="82">
        <v>1</v>
      </c>
      <c r="K251" s="83">
        <v>254200</v>
      </c>
      <c r="L251" s="83">
        <v>255400</v>
      </c>
      <c r="M251" s="83">
        <v>15956260</v>
      </c>
      <c r="N251" s="83">
        <v>1</v>
      </c>
      <c r="O251" s="84">
        <v>18550</v>
      </c>
      <c r="P251" s="84">
        <v>19450</v>
      </c>
      <c r="Q251" s="84">
        <v>7234332</v>
      </c>
      <c r="R251" s="84">
        <v>1</v>
      </c>
      <c r="S251" s="96">
        <f t="shared" si="36"/>
        <v>0</v>
      </c>
      <c r="T251" s="96">
        <f t="shared" si="37"/>
        <v>334858930443284.25</v>
      </c>
      <c r="U251" s="89">
        <f t="shared" si="38"/>
        <v>262643535101900</v>
      </c>
      <c r="V251" s="86">
        <f t="shared" si="27"/>
        <v>784.34084094521245</v>
      </c>
      <c r="W251" s="97">
        <f t="shared" si="31"/>
        <v>2.8526708096636027E-2</v>
      </c>
      <c r="X251" s="87">
        <f t="shared" si="32"/>
        <v>3.4712950600801068E-2</v>
      </c>
      <c r="Y251" s="87">
        <f t="shared" si="33"/>
        <v>-1.8181818181818181E-2</v>
      </c>
      <c r="Z251" s="87">
        <f t="shared" si="34"/>
        <v>4.7206923682140047E-3</v>
      </c>
      <c r="AA251" s="87">
        <f t="shared" si="35"/>
        <v>4.6272493573264781E-2</v>
      </c>
    </row>
    <row r="252" spans="1:27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v>1</v>
      </c>
      <c r="G252" s="84">
        <v>216000</v>
      </c>
      <c r="H252" s="84">
        <v>213500</v>
      </c>
      <c r="I252" s="88">
        <v>125456133</v>
      </c>
      <c r="J252" s="82">
        <v>1</v>
      </c>
      <c r="K252" s="83">
        <v>255400</v>
      </c>
      <c r="L252" s="83">
        <v>259800</v>
      </c>
      <c r="M252" s="83">
        <v>15956260</v>
      </c>
      <c r="N252" s="83">
        <v>1</v>
      </c>
      <c r="O252" s="84">
        <v>19450</v>
      </c>
      <c r="P252" s="84">
        <v>20100</v>
      </c>
      <c r="Q252" s="84">
        <v>7234332</v>
      </c>
      <c r="R252" s="84">
        <v>1</v>
      </c>
      <c r="S252" s="96">
        <f t="shared" si="36"/>
        <v>0</v>
      </c>
      <c r="T252" s="96">
        <f t="shared" si="37"/>
        <v>334858930443284.25</v>
      </c>
      <c r="U252" s="89">
        <f t="shared" si="38"/>
        <v>258524445971700</v>
      </c>
      <c r="V252" s="86">
        <f t="shared" si="27"/>
        <v>772.03987252024876</v>
      </c>
      <c r="W252" s="97">
        <f t="shared" si="31"/>
        <v>-1.5683192539278887E-2</v>
      </c>
      <c r="X252" s="87">
        <f t="shared" si="32"/>
        <v>-1.6774193548387096E-2</v>
      </c>
      <c r="Y252" s="87">
        <f t="shared" si="33"/>
        <v>-1.1574074074074073E-2</v>
      </c>
      <c r="Z252" s="87">
        <f t="shared" si="34"/>
        <v>1.7227877838684416E-2</v>
      </c>
      <c r="AA252" s="87">
        <f t="shared" si="35"/>
        <v>3.2338308457711441E-2</v>
      </c>
    </row>
    <row r="253" spans="1:27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v>1</v>
      </c>
      <c r="G253" s="84">
        <v>213500</v>
      </c>
      <c r="H253" s="84">
        <v>214000</v>
      </c>
      <c r="I253" s="88">
        <v>125456133</v>
      </c>
      <c r="J253" s="82">
        <v>1</v>
      </c>
      <c r="K253" s="83">
        <v>259800</v>
      </c>
      <c r="L253" s="83">
        <v>243700</v>
      </c>
      <c r="M253" s="83">
        <v>15956260</v>
      </c>
      <c r="N253" s="83">
        <v>1</v>
      </c>
      <c r="O253" s="84">
        <v>20100</v>
      </c>
      <c r="P253" s="84">
        <v>21800</v>
      </c>
      <c r="Q253" s="84">
        <v>7234332</v>
      </c>
      <c r="R253" s="84">
        <v>1</v>
      </c>
      <c r="S253" s="96">
        <f t="shared" si="36"/>
        <v>0</v>
      </c>
      <c r="T253" s="96">
        <f t="shared" si="37"/>
        <v>334858930443284.25</v>
      </c>
      <c r="U253" s="89">
        <f t="shared" si="38"/>
        <v>267297250441600</v>
      </c>
      <c r="V253" s="86">
        <f t="shared" si="27"/>
        <v>798.23838082428767</v>
      </c>
      <c r="W253" s="97">
        <f t="shared" si="31"/>
        <v>3.393413894351912E-2</v>
      </c>
      <c r="X253" s="87">
        <f t="shared" si="32"/>
        <v>3.937007874015748E-2</v>
      </c>
      <c r="Y253" s="87">
        <f t="shared" si="33"/>
        <v>2.34192037470726E-3</v>
      </c>
      <c r="Z253" s="87">
        <f t="shared" si="34"/>
        <v>-6.19707467282525E-2</v>
      </c>
      <c r="AA253" s="87">
        <f t="shared" si="35"/>
        <v>7.7981651376146793E-2</v>
      </c>
    </row>
    <row r="254" spans="1:27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v>1</v>
      </c>
      <c r="G254" s="84">
        <v>214000</v>
      </c>
      <c r="H254" s="84">
        <v>216500</v>
      </c>
      <c r="I254" s="88">
        <v>125456133</v>
      </c>
      <c r="J254" s="82">
        <v>1</v>
      </c>
      <c r="K254" s="83">
        <v>243700</v>
      </c>
      <c r="L254" s="83">
        <v>249300</v>
      </c>
      <c r="M254" s="83">
        <v>15956260</v>
      </c>
      <c r="N254" s="83">
        <v>1</v>
      </c>
      <c r="O254" s="84">
        <v>21800</v>
      </c>
      <c r="P254" s="84">
        <v>22600</v>
      </c>
      <c r="Q254" s="84">
        <v>7234332</v>
      </c>
      <c r="R254" s="84">
        <v>1</v>
      </c>
      <c r="S254" s="96">
        <f t="shared" si="36"/>
        <v>0</v>
      </c>
      <c r="T254" s="96">
        <f t="shared" si="37"/>
        <v>334858930443284.25</v>
      </c>
      <c r="U254" s="89">
        <f t="shared" si="38"/>
        <v>268899989805700</v>
      </c>
      <c r="V254" s="86">
        <f t="shared" si="27"/>
        <v>803.02469296468155</v>
      </c>
      <c r="W254" s="97">
        <f t="shared" si="31"/>
        <v>5.9960937175826713E-3</v>
      </c>
      <c r="X254" s="87">
        <f t="shared" si="32"/>
        <v>5.0505050505050509E-3</v>
      </c>
      <c r="Y254" s="87">
        <f t="shared" si="33"/>
        <v>1.1682242990654205E-2</v>
      </c>
      <c r="Z254" s="87">
        <f t="shared" si="34"/>
        <v>2.2979072630283134E-2</v>
      </c>
      <c r="AA254" s="87">
        <f t="shared" si="35"/>
        <v>3.5398230088495575E-2</v>
      </c>
    </row>
    <row r="255" spans="1:27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v>1</v>
      </c>
      <c r="G255" s="84">
        <v>216500</v>
      </c>
      <c r="H255" s="84">
        <v>216500</v>
      </c>
      <c r="I255" s="88">
        <v>125456133</v>
      </c>
      <c r="J255" s="82">
        <v>1</v>
      </c>
      <c r="K255" s="83">
        <v>249300</v>
      </c>
      <c r="L255" s="83">
        <v>248700</v>
      </c>
      <c r="M255" s="83">
        <v>15956260</v>
      </c>
      <c r="N255" s="83">
        <v>1</v>
      </c>
      <c r="O255" s="84">
        <v>22600</v>
      </c>
      <c r="P255" s="84">
        <v>22350</v>
      </c>
      <c r="Q255" s="84">
        <v>7234332</v>
      </c>
      <c r="R255" s="84">
        <v>1</v>
      </c>
      <c r="S255" s="96">
        <f t="shared" si="36"/>
        <v>0</v>
      </c>
      <c r="T255" s="96">
        <f t="shared" si="37"/>
        <v>334858930443284.25</v>
      </c>
      <c r="U255" s="89">
        <f t="shared" si="38"/>
        <v>273067455251700</v>
      </c>
      <c r="V255" s="86">
        <f t="shared" si="27"/>
        <v>815.47012913830588</v>
      </c>
      <c r="W255" s="97">
        <f t="shared" si="31"/>
        <v>1.5498198601685716E-2</v>
      </c>
      <c r="X255" s="87">
        <f t="shared" si="32"/>
        <v>1.7587939698492462E-2</v>
      </c>
      <c r="Y255" s="87">
        <f t="shared" si="33"/>
        <v>0</v>
      </c>
      <c r="Z255" s="87">
        <f t="shared" si="34"/>
        <v>-2.4067388688327317E-3</v>
      </c>
      <c r="AA255" s="87">
        <f t="shared" si="35"/>
        <v>-1.1185682326621925E-2</v>
      </c>
    </row>
    <row r="256" spans="1:27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v>1</v>
      </c>
      <c r="G256" s="84">
        <v>216500</v>
      </c>
      <c r="H256" s="84">
        <v>211000</v>
      </c>
      <c r="I256" s="88">
        <v>125456133</v>
      </c>
      <c r="J256" s="82">
        <v>1</v>
      </c>
      <c r="K256" s="83">
        <v>248700</v>
      </c>
      <c r="L256" s="83">
        <v>243800</v>
      </c>
      <c r="M256" s="83">
        <v>15956260</v>
      </c>
      <c r="N256" s="83">
        <v>1</v>
      </c>
      <c r="O256" s="84">
        <v>22350</v>
      </c>
      <c r="P256" s="84">
        <v>22300</v>
      </c>
      <c r="Q256" s="84">
        <v>7234332</v>
      </c>
      <c r="R256" s="84">
        <v>1</v>
      </c>
      <c r="S256" s="96">
        <f t="shared" si="36"/>
        <v>0</v>
      </c>
      <c r="T256" s="96">
        <f t="shared" si="37"/>
        <v>334858930443284.25</v>
      </c>
      <c r="U256" s="89">
        <f t="shared" si="38"/>
        <v>269612496982100</v>
      </c>
      <c r="V256" s="86">
        <f t="shared" si="27"/>
        <v>805.1524760745923</v>
      </c>
      <c r="W256" s="97">
        <f t="shared" si="31"/>
        <v>-1.265239853066853E-2</v>
      </c>
      <c r="X256" s="87">
        <f t="shared" si="32"/>
        <v>-1.1111111111111112E-2</v>
      </c>
      <c r="Y256" s="87">
        <f t="shared" si="33"/>
        <v>-2.5404157043879907E-2</v>
      </c>
      <c r="Z256" s="87">
        <f t="shared" si="34"/>
        <v>-1.9702452754322478E-2</v>
      </c>
      <c r="AA256" s="87">
        <f t="shared" si="35"/>
        <v>-2.242152466367713E-3</v>
      </c>
    </row>
    <row r="257" spans="1:27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v>1</v>
      </c>
      <c r="G257" s="84">
        <v>211000</v>
      </c>
      <c r="H257" s="84">
        <v>207500</v>
      </c>
      <c r="I257" s="88">
        <v>125456133</v>
      </c>
      <c r="J257" s="82">
        <v>1</v>
      </c>
      <c r="K257" s="83">
        <v>243800</v>
      </c>
      <c r="L257" s="83">
        <v>247100</v>
      </c>
      <c r="M257" s="83">
        <v>15956260</v>
      </c>
      <c r="N257" s="83">
        <v>1</v>
      </c>
      <c r="O257" s="84">
        <v>22300</v>
      </c>
      <c r="P257" s="84">
        <v>21750</v>
      </c>
      <c r="Q257" s="84">
        <v>7234332</v>
      </c>
      <c r="R257" s="84">
        <v>1</v>
      </c>
      <c r="S257" s="96">
        <f t="shared" si="36"/>
        <v>0</v>
      </c>
      <c r="T257" s="96">
        <f t="shared" si="37"/>
        <v>334858930443284.25</v>
      </c>
      <c r="U257" s="89">
        <f t="shared" si="38"/>
        <v>275490348969500</v>
      </c>
      <c r="V257" s="86">
        <f t="shared" si="27"/>
        <v>822.70569461835032</v>
      </c>
      <c r="W257" s="97">
        <f t="shared" si="31"/>
        <v>2.1801111050836323E-2</v>
      </c>
      <c r="X257" s="87">
        <f t="shared" si="32"/>
        <v>2.6217228464419477E-2</v>
      </c>
      <c r="Y257" s="87">
        <f t="shared" si="33"/>
        <v>-1.6587677725118485E-2</v>
      </c>
      <c r="Z257" s="87">
        <f t="shared" si="34"/>
        <v>1.3535684987694831E-2</v>
      </c>
      <c r="AA257" s="87">
        <f t="shared" si="35"/>
        <v>-2.528735632183908E-2</v>
      </c>
    </row>
    <row r="258" spans="1:27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v>1</v>
      </c>
      <c r="G258" s="84">
        <v>207500</v>
      </c>
      <c r="H258" s="84">
        <v>202000</v>
      </c>
      <c r="I258" s="88">
        <v>125456133</v>
      </c>
      <c r="J258" s="82">
        <v>1</v>
      </c>
      <c r="K258" s="83">
        <v>247100</v>
      </c>
      <c r="L258" s="83">
        <v>249200</v>
      </c>
      <c r="M258" s="83">
        <v>15956260</v>
      </c>
      <c r="N258" s="83">
        <v>1</v>
      </c>
      <c r="O258" s="84">
        <v>21750</v>
      </c>
      <c r="P258" s="84">
        <v>21350</v>
      </c>
      <c r="Q258" s="84">
        <v>7234332</v>
      </c>
      <c r="R258" s="84">
        <v>1</v>
      </c>
      <c r="S258" s="96">
        <f t="shared" si="36"/>
        <v>0</v>
      </c>
      <c r="T258" s="96">
        <f t="shared" si="37"/>
        <v>334858930443284.25</v>
      </c>
      <c r="U258" s="89">
        <f t="shared" si="38"/>
        <v>276920378543700</v>
      </c>
      <c r="V258" s="86">
        <f t="shared" si="27"/>
        <v>826.97623795523225</v>
      </c>
      <c r="W258" s="97">
        <f t="shared" si="31"/>
        <v>5.1908518013395006E-3</v>
      </c>
      <c r="X258" s="87">
        <f t="shared" si="32"/>
        <v>8.5158150851581509E-3</v>
      </c>
      <c r="Y258" s="87">
        <f t="shared" si="33"/>
        <v>-2.6506024096385541E-2</v>
      </c>
      <c r="Z258" s="87">
        <f t="shared" si="34"/>
        <v>8.4985835694051E-3</v>
      </c>
      <c r="AA258" s="87">
        <f t="shared" si="35"/>
        <v>-1.873536299765808E-2</v>
      </c>
    </row>
    <row r="259" spans="1:27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v>1</v>
      </c>
      <c r="G259" s="84">
        <v>202000</v>
      </c>
      <c r="H259" s="84">
        <v>195500</v>
      </c>
      <c r="I259" s="88">
        <v>125456133</v>
      </c>
      <c r="J259" s="82">
        <v>1</v>
      </c>
      <c r="K259" s="83">
        <v>249200</v>
      </c>
      <c r="L259" s="83">
        <v>255100</v>
      </c>
      <c r="M259" s="83">
        <v>15956260</v>
      </c>
      <c r="N259" s="83">
        <v>1</v>
      </c>
      <c r="O259" s="84">
        <v>21350</v>
      </c>
      <c r="P259" s="84">
        <v>20650</v>
      </c>
      <c r="Q259" s="84">
        <v>7234332</v>
      </c>
      <c r="R259" s="84">
        <v>1</v>
      </c>
      <c r="S259" s="96">
        <f t="shared" si="36"/>
        <v>0</v>
      </c>
      <c r="T259" s="96">
        <f t="shared" si="37"/>
        <v>334858930443284.25</v>
      </c>
      <c r="U259" s="89">
        <f t="shared" si="38"/>
        <v>279178882855800</v>
      </c>
      <c r="V259" s="86">
        <f t="shared" si="27"/>
        <v>833.72088206285753</v>
      </c>
      <c r="W259" s="97">
        <f t="shared" si="31"/>
        <v>8.1557894871344457E-3</v>
      </c>
      <c r="X259" s="87">
        <f t="shared" si="32"/>
        <v>1.2062726176115802E-2</v>
      </c>
      <c r="Y259" s="87">
        <f t="shared" si="33"/>
        <v>-3.2178217821782179E-2</v>
      </c>
      <c r="Z259" s="87">
        <f t="shared" si="34"/>
        <v>2.3675762439807384E-2</v>
      </c>
      <c r="AA259" s="87">
        <f t="shared" si="35"/>
        <v>-3.3898305084745763E-2</v>
      </c>
    </row>
    <row r="260" spans="1:27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v>1</v>
      </c>
      <c r="G260" s="84">
        <v>195500</v>
      </c>
      <c r="H260" s="84">
        <v>201000</v>
      </c>
      <c r="I260" s="88">
        <v>125456133</v>
      </c>
      <c r="J260" s="82">
        <v>1</v>
      </c>
      <c r="K260" s="83">
        <v>255100</v>
      </c>
      <c r="L260" s="83">
        <v>261000</v>
      </c>
      <c r="M260" s="83">
        <v>15956260</v>
      </c>
      <c r="N260" s="83">
        <v>1</v>
      </c>
      <c r="O260" s="84">
        <v>20650</v>
      </c>
      <c r="P260" s="84">
        <v>22250</v>
      </c>
      <c r="Q260" s="84">
        <v>7234332</v>
      </c>
      <c r="R260" s="84">
        <v>1</v>
      </c>
      <c r="S260" s="96">
        <f t="shared" si="36"/>
        <v>0</v>
      </c>
      <c r="T260" s="96">
        <f t="shared" si="37"/>
        <v>334858930443284.25</v>
      </c>
      <c r="U260" s="89">
        <f t="shared" si="38"/>
        <v>282064032345000</v>
      </c>
      <c r="V260" s="86">
        <f t="shared" ref="V260:V323" si="39">U260/T260*1000</f>
        <v>842.336896828779</v>
      </c>
      <c r="W260" s="97">
        <f t="shared" si="31"/>
        <v>1.0334411613396391E-2</v>
      </c>
      <c r="X260" s="87">
        <f t="shared" si="32"/>
        <v>8.3432657926102508E-3</v>
      </c>
      <c r="Y260" s="87">
        <f t="shared" si="33"/>
        <v>2.8132992327365727E-2</v>
      </c>
      <c r="Z260" s="87">
        <f t="shared" si="34"/>
        <v>2.3128185025480204E-2</v>
      </c>
      <c r="AA260" s="87">
        <f t="shared" si="35"/>
        <v>7.1910112359550568E-2</v>
      </c>
    </row>
    <row r="261" spans="1:27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v>1</v>
      </c>
      <c r="G261" s="84">
        <v>201000</v>
      </c>
      <c r="H261" s="84">
        <v>198000</v>
      </c>
      <c r="I261" s="88">
        <v>125456133</v>
      </c>
      <c r="J261" s="82">
        <v>1</v>
      </c>
      <c r="K261" s="83">
        <v>261000</v>
      </c>
      <c r="L261" s="83">
        <v>257000</v>
      </c>
      <c r="M261" s="83">
        <v>15956260</v>
      </c>
      <c r="N261" s="83">
        <v>1</v>
      </c>
      <c r="O261" s="84">
        <v>22250</v>
      </c>
      <c r="P261" s="84">
        <v>22250</v>
      </c>
      <c r="Q261" s="84">
        <v>7234332</v>
      </c>
      <c r="R261" s="84">
        <v>1</v>
      </c>
      <c r="S261" s="96">
        <f t="shared" si="36"/>
        <v>0</v>
      </c>
      <c r="T261" s="96">
        <f t="shared" si="37"/>
        <v>334858930443284.25</v>
      </c>
      <c r="U261" s="89">
        <f t="shared" si="38"/>
        <v>284310241053500</v>
      </c>
      <c r="V261" s="86">
        <f t="shared" si="39"/>
        <v>849.04482217969155</v>
      </c>
      <c r="W261" s="97">
        <f t="shared" ref="W261:W324" si="40">(V261-V260)/V260</f>
        <v>7.9634708822164529E-3</v>
      </c>
      <c r="X261" s="87">
        <f t="shared" ref="X261:X324" si="41">(D261-C261)/C261</f>
        <v>1.0638297872340425E-2</v>
      </c>
      <c r="Y261" s="87">
        <f t="shared" ref="Y261:Y324" si="42">(H261-G261)/G261</f>
        <v>-1.4925373134328358E-2</v>
      </c>
      <c r="Z261" s="87">
        <f t="shared" ref="Z261:Z324" si="43">(L261-K261)/K261</f>
        <v>-1.532567049808429E-2</v>
      </c>
      <c r="AA261" s="87">
        <f t="shared" ref="AA261:AA324" si="44">(P261-O261)/P261</f>
        <v>0</v>
      </c>
    </row>
    <row r="262" spans="1:27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v>1</v>
      </c>
      <c r="G262" s="84">
        <v>198000</v>
      </c>
      <c r="H262" s="84">
        <v>200000</v>
      </c>
      <c r="I262" s="88">
        <v>125456133</v>
      </c>
      <c r="J262" s="82">
        <v>1</v>
      </c>
      <c r="K262" s="83">
        <v>257000</v>
      </c>
      <c r="L262" s="83">
        <v>257100</v>
      </c>
      <c r="M262" s="83">
        <v>15956260</v>
      </c>
      <c r="N262" s="83">
        <v>1</v>
      </c>
      <c r="O262" s="84">
        <v>22250</v>
      </c>
      <c r="P262" s="84">
        <v>21800</v>
      </c>
      <c r="Q262" s="84">
        <v>7234332</v>
      </c>
      <c r="R262" s="84">
        <v>1</v>
      </c>
      <c r="S262" s="96">
        <f t="shared" si="36"/>
        <v>0</v>
      </c>
      <c r="T262" s="96">
        <f t="shared" si="37"/>
        <v>334858930443284.25</v>
      </c>
      <c r="U262" s="89">
        <f t="shared" si="38"/>
        <v>280977623966100</v>
      </c>
      <c r="V262" s="86">
        <f t="shared" si="39"/>
        <v>839.0925205254149</v>
      </c>
      <c r="W262" s="97">
        <f t="shared" si="40"/>
        <v>-1.1721762378488836E-2</v>
      </c>
      <c r="X262" s="87">
        <f t="shared" si="41"/>
        <v>-1.4035087719298246E-2</v>
      </c>
      <c r="Y262" s="87">
        <f t="shared" si="42"/>
        <v>1.0101010101010102E-2</v>
      </c>
      <c r="Z262" s="87">
        <f t="shared" si="43"/>
        <v>3.8910505836575878E-4</v>
      </c>
      <c r="AA262" s="87">
        <f t="shared" si="44"/>
        <v>-2.0642201834862386E-2</v>
      </c>
    </row>
    <row r="263" spans="1:27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v>1</v>
      </c>
      <c r="G263" s="84">
        <v>200000</v>
      </c>
      <c r="H263" s="84">
        <v>200000</v>
      </c>
      <c r="I263" s="88">
        <v>125456133</v>
      </c>
      <c r="J263" s="82">
        <v>1</v>
      </c>
      <c r="K263" s="83">
        <v>257100</v>
      </c>
      <c r="L263" s="83">
        <v>251900</v>
      </c>
      <c r="M263" s="83">
        <v>15956260</v>
      </c>
      <c r="N263" s="83">
        <v>1</v>
      </c>
      <c r="O263" s="84">
        <v>21800</v>
      </c>
      <c r="P263" s="84">
        <v>21650</v>
      </c>
      <c r="Q263" s="84">
        <v>7234332</v>
      </c>
      <c r="R263" s="84">
        <v>1</v>
      </c>
      <c r="S263" s="96">
        <f t="shared" si="36"/>
        <v>0</v>
      </c>
      <c r="T263" s="96">
        <f t="shared" si="37"/>
        <v>334858930443284.25</v>
      </c>
      <c r="U263" s="89">
        <f t="shared" si="38"/>
        <v>279998098881800</v>
      </c>
      <c r="V263" s="86">
        <f t="shared" si="39"/>
        <v>836.1673332443014</v>
      </c>
      <c r="W263" s="97">
        <f t="shared" si="40"/>
        <v>-3.4861319932655683E-3</v>
      </c>
      <c r="X263" s="87">
        <f t="shared" si="41"/>
        <v>-3.5587188612099642E-3</v>
      </c>
      <c r="Y263" s="87">
        <f t="shared" si="42"/>
        <v>0</v>
      </c>
      <c r="Z263" s="87">
        <f t="shared" si="43"/>
        <v>-2.0225593154414623E-2</v>
      </c>
      <c r="AA263" s="87">
        <f t="shared" si="44"/>
        <v>-6.9284064665127024E-3</v>
      </c>
    </row>
    <row r="264" spans="1:27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v>1</v>
      </c>
      <c r="G264" s="84">
        <v>200000</v>
      </c>
      <c r="H264" s="84">
        <v>208000</v>
      </c>
      <c r="I264" s="88">
        <v>125456133</v>
      </c>
      <c r="J264" s="82">
        <v>1</v>
      </c>
      <c r="K264" s="83">
        <v>251900</v>
      </c>
      <c r="L264" s="83">
        <v>261700</v>
      </c>
      <c r="M264" s="83">
        <v>15956260</v>
      </c>
      <c r="N264" s="83">
        <v>1</v>
      </c>
      <c r="O264" s="84">
        <v>21650</v>
      </c>
      <c r="P264" s="84">
        <v>21500</v>
      </c>
      <c r="Q264" s="84">
        <v>7234332</v>
      </c>
      <c r="R264" s="84">
        <v>1</v>
      </c>
      <c r="S264" s="96">
        <f t="shared" si="36"/>
        <v>0</v>
      </c>
      <c r="T264" s="96">
        <f t="shared" si="37"/>
        <v>334858930443284.25</v>
      </c>
      <c r="U264" s="89">
        <f t="shared" si="38"/>
        <v>287425305821500</v>
      </c>
      <c r="V264" s="86">
        <f t="shared" si="39"/>
        <v>858.34744034154357</v>
      </c>
      <c r="W264" s="97">
        <f t="shared" si="40"/>
        <v>2.6525919173599016E-2</v>
      </c>
      <c r="X264" s="87">
        <f t="shared" si="41"/>
        <v>2.5000000000000001E-2</v>
      </c>
      <c r="Y264" s="87">
        <f t="shared" si="42"/>
        <v>0.04</v>
      </c>
      <c r="Z264" s="87">
        <f t="shared" si="43"/>
        <v>3.8904327113934101E-2</v>
      </c>
      <c r="AA264" s="87">
        <f t="shared" si="44"/>
        <v>-6.9767441860465115E-3</v>
      </c>
    </row>
    <row r="265" spans="1:27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v>1</v>
      </c>
      <c r="G265" s="84">
        <v>208000</v>
      </c>
      <c r="H265" s="84">
        <v>208500</v>
      </c>
      <c r="I265" s="88">
        <v>125456133</v>
      </c>
      <c r="J265" s="82">
        <v>1</v>
      </c>
      <c r="K265" s="83">
        <v>261700</v>
      </c>
      <c r="L265" s="83">
        <v>260300</v>
      </c>
      <c r="M265" s="83">
        <v>15956260</v>
      </c>
      <c r="N265" s="83">
        <v>1</v>
      </c>
      <c r="O265" s="84">
        <v>21500</v>
      </c>
      <c r="P265" s="84">
        <v>22200</v>
      </c>
      <c r="Q265" s="84">
        <v>7234332</v>
      </c>
      <c r="R265" s="84">
        <v>1</v>
      </c>
      <c r="S265" s="96">
        <f t="shared" si="36"/>
        <v>0</v>
      </c>
      <c r="T265" s="96">
        <f t="shared" si="37"/>
        <v>334858930443284.25</v>
      </c>
      <c r="U265" s="89">
        <f t="shared" si="38"/>
        <v>297619389491400</v>
      </c>
      <c r="V265" s="86">
        <f t="shared" si="39"/>
        <v>888.79036045839734</v>
      </c>
      <c r="W265" s="97">
        <f t="shared" si="40"/>
        <v>3.5466896836950174E-2</v>
      </c>
      <c r="X265" s="87">
        <f t="shared" si="41"/>
        <v>3.9488966318234613E-2</v>
      </c>
      <c r="Y265" s="87">
        <f t="shared" si="42"/>
        <v>2.403846153846154E-3</v>
      </c>
      <c r="Z265" s="87">
        <f t="shared" si="43"/>
        <v>-5.349636988918609E-3</v>
      </c>
      <c r="AA265" s="87">
        <f t="shared" si="44"/>
        <v>3.1531531531531529E-2</v>
      </c>
    </row>
    <row r="266" spans="1:27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v>1</v>
      </c>
      <c r="G266" s="84">
        <v>208500</v>
      </c>
      <c r="H266" s="84">
        <v>211000</v>
      </c>
      <c r="I266" s="88">
        <v>125456133</v>
      </c>
      <c r="J266" s="82">
        <v>1</v>
      </c>
      <c r="K266" s="83">
        <v>260300</v>
      </c>
      <c r="L266" s="83">
        <v>262700</v>
      </c>
      <c r="M266" s="83">
        <v>15956260</v>
      </c>
      <c r="N266" s="83">
        <v>1</v>
      </c>
      <c r="O266" s="84">
        <v>22200</v>
      </c>
      <c r="P266" s="84">
        <v>21700</v>
      </c>
      <c r="Q266" s="84">
        <v>7234332</v>
      </c>
      <c r="R266" s="84">
        <v>1</v>
      </c>
      <c r="S266" s="96">
        <f t="shared" si="36"/>
        <v>0</v>
      </c>
      <c r="T266" s="96">
        <f t="shared" si="37"/>
        <v>334858930443284.25</v>
      </c>
      <c r="U266" s="89">
        <f t="shared" si="38"/>
        <v>299758642446900</v>
      </c>
      <c r="V266" s="86">
        <f t="shared" si="39"/>
        <v>895.17888040220782</v>
      </c>
      <c r="W266" s="97">
        <f t="shared" si="40"/>
        <v>7.1878816738241546E-3</v>
      </c>
      <c r="X266" s="87">
        <f t="shared" si="41"/>
        <v>6.7039106145251395E-3</v>
      </c>
      <c r="Y266" s="87">
        <f t="shared" si="42"/>
        <v>1.1990407673860911E-2</v>
      </c>
      <c r="Z266" s="87">
        <f t="shared" si="43"/>
        <v>9.2201306185170952E-3</v>
      </c>
      <c r="AA266" s="87">
        <f t="shared" si="44"/>
        <v>-2.3041474654377881E-2</v>
      </c>
    </row>
    <row r="267" spans="1:27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v>1</v>
      </c>
      <c r="G267" s="84">
        <v>211000</v>
      </c>
      <c r="H267" s="84">
        <v>210500</v>
      </c>
      <c r="I267" s="88">
        <v>125456133</v>
      </c>
      <c r="J267" s="82">
        <v>1</v>
      </c>
      <c r="K267" s="83">
        <v>262700</v>
      </c>
      <c r="L267" s="83">
        <v>269900</v>
      </c>
      <c r="M267" s="83">
        <v>15956260</v>
      </c>
      <c r="N267" s="83">
        <v>1</v>
      </c>
      <c r="O267" s="84">
        <v>21700</v>
      </c>
      <c r="P267" s="84">
        <v>20850</v>
      </c>
      <c r="Q267" s="84">
        <v>7234332</v>
      </c>
      <c r="R267" s="84">
        <v>1</v>
      </c>
      <c r="S267" s="96">
        <f t="shared" si="36"/>
        <v>0</v>
      </c>
      <c r="T267" s="96">
        <f t="shared" si="37"/>
        <v>334858930443284.25</v>
      </c>
      <c r="U267" s="89">
        <f t="shared" si="38"/>
        <v>302491052417700</v>
      </c>
      <c r="V267" s="86">
        <f t="shared" si="39"/>
        <v>903.33876422905655</v>
      </c>
      <c r="W267" s="97">
        <f t="shared" si="40"/>
        <v>9.1153667780706077E-3</v>
      </c>
      <c r="X267" s="87">
        <f t="shared" si="41"/>
        <v>9.9889012208657056E-3</v>
      </c>
      <c r="Y267" s="87">
        <f t="shared" si="42"/>
        <v>-2.3696682464454978E-3</v>
      </c>
      <c r="Z267" s="87">
        <f t="shared" si="43"/>
        <v>2.7407689379520365E-2</v>
      </c>
      <c r="AA267" s="87">
        <f t="shared" si="44"/>
        <v>-4.0767386091127102E-2</v>
      </c>
    </row>
    <row r="268" spans="1:27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v>1</v>
      </c>
      <c r="G268" s="84">
        <v>210500</v>
      </c>
      <c r="H268" s="84">
        <v>215000</v>
      </c>
      <c r="I268" s="88">
        <v>125456133</v>
      </c>
      <c r="J268" s="82">
        <v>1</v>
      </c>
      <c r="K268" s="83">
        <v>269900</v>
      </c>
      <c r="L268" s="83">
        <v>273500</v>
      </c>
      <c r="M268" s="83">
        <v>15956260</v>
      </c>
      <c r="N268" s="83">
        <v>1</v>
      </c>
      <c r="O268" s="84">
        <v>20850</v>
      </c>
      <c r="P268" s="84">
        <v>21050</v>
      </c>
      <c r="Q268" s="84">
        <v>7234332</v>
      </c>
      <c r="R268" s="84">
        <v>1</v>
      </c>
      <c r="S268" s="96">
        <f t="shared" si="36"/>
        <v>0</v>
      </c>
      <c r="T268" s="96">
        <f t="shared" si="37"/>
        <v>334858930443284.25</v>
      </c>
      <c r="U268" s="89">
        <f t="shared" si="38"/>
        <v>308487298713600</v>
      </c>
      <c r="V268" s="86">
        <f t="shared" si="39"/>
        <v>921.24554750630773</v>
      </c>
      <c r="W268" s="97">
        <f t="shared" si="40"/>
        <v>1.9822888141563928E-2</v>
      </c>
      <c r="X268" s="87">
        <f t="shared" si="41"/>
        <v>1.9780219780219779E-2</v>
      </c>
      <c r="Y268" s="87">
        <f t="shared" si="42"/>
        <v>2.1377672209026127E-2</v>
      </c>
      <c r="Z268" s="87">
        <f t="shared" si="43"/>
        <v>1.333827343460541E-2</v>
      </c>
      <c r="AA268" s="87">
        <f t="shared" si="44"/>
        <v>9.5011876484560574E-3</v>
      </c>
    </row>
    <row r="269" spans="1:27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v>1</v>
      </c>
      <c r="G269" s="84">
        <v>215000</v>
      </c>
      <c r="H269" s="84">
        <v>219000</v>
      </c>
      <c r="I269" s="88">
        <v>125456133</v>
      </c>
      <c r="J269" s="82">
        <v>1</v>
      </c>
      <c r="K269" s="83">
        <v>273500</v>
      </c>
      <c r="L269" s="83">
        <v>276000</v>
      </c>
      <c r="M269" s="83">
        <v>15956260</v>
      </c>
      <c r="N269" s="83">
        <v>1</v>
      </c>
      <c r="O269" s="84">
        <v>21050</v>
      </c>
      <c r="P269" s="84">
        <v>20900</v>
      </c>
      <c r="Q269" s="84">
        <v>7234332</v>
      </c>
      <c r="R269" s="84">
        <v>1</v>
      </c>
      <c r="S269" s="96">
        <f t="shared" si="36"/>
        <v>0</v>
      </c>
      <c r="T269" s="96">
        <f t="shared" si="37"/>
        <v>334858930443284.25</v>
      </c>
      <c r="U269" s="89">
        <f t="shared" si="38"/>
        <v>307535483108300</v>
      </c>
      <c r="V269" s="86">
        <f t="shared" si="39"/>
        <v>918.4031099340441</v>
      </c>
      <c r="W269" s="97">
        <f t="shared" si="40"/>
        <v>-3.0854288305194465E-3</v>
      </c>
      <c r="X269" s="87">
        <f t="shared" si="41"/>
        <v>-5.387931034482759E-3</v>
      </c>
      <c r="Y269" s="87">
        <f t="shared" si="42"/>
        <v>1.8604651162790697E-2</v>
      </c>
      <c r="Z269" s="87">
        <f t="shared" si="43"/>
        <v>9.140767824497258E-3</v>
      </c>
      <c r="AA269" s="87">
        <f t="shared" si="44"/>
        <v>-7.1770334928229667E-3</v>
      </c>
    </row>
    <row r="270" spans="1:27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v>1</v>
      </c>
      <c r="G270" s="84">
        <v>219000</v>
      </c>
      <c r="H270" s="84">
        <v>214500</v>
      </c>
      <c r="I270" s="88">
        <v>125456133</v>
      </c>
      <c r="J270" s="82">
        <v>1</v>
      </c>
      <c r="K270" s="83">
        <v>276000</v>
      </c>
      <c r="L270" s="83">
        <v>278200</v>
      </c>
      <c r="M270" s="83">
        <v>15956260</v>
      </c>
      <c r="N270" s="83">
        <v>1</v>
      </c>
      <c r="O270" s="84">
        <v>20900</v>
      </c>
      <c r="P270" s="84">
        <v>20750</v>
      </c>
      <c r="Q270" s="84">
        <v>7234332</v>
      </c>
      <c r="R270" s="84">
        <v>1</v>
      </c>
      <c r="S270" s="96">
        <f t="shared" si="36"/>
        <v>0</v>
      </c>
      <c r="T270" s="96">
        <f t="shared" si="37"/>
        <v>334858930443284.25</v>
      </c>
      <c r="U270" s="89">
        <f t="shared" si="38"/>
        <v>308198905642000</v>
      </c>
      <c r="V270" s="86">
        <f t="shared" si="39"/>
        <v>920.38430999587843</v>
      </c>
      <c r="W270" s="97">
        <f t="shared" si="40"/>
        <v>2.1572227275848516E-3</v>
      </c>
      <c r="X270" s="87">
        <f t="shared" si="41"/>
        <v>4.3336944745395447E-3</v>
      </c>
      <c r="Y270" s="87">
        <f t="shared" si="42"/>
        <v>-2.0547945205479451E-2</v>
      </c>
      <c r="Z270" s="87">
        <f t="shared" si="43"/>
        <v>7.9710144927536229E-3</v>
      </c>
      <c r="AA270" s="87">
        <f t="shared" si="44"/>
        <v>-7.2289156626506026E-3</v>
      </c>
    </row>
    <row r="271" spans="1:27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v>1</v>
      </c>
      <c r="G271" s="84">
        <v>214500</v>
      </c>
      <c r="H271" s="84">
        <v>214000</v>
      </c>
      <c r="I271" s="88">
        <v>125456133</v>
      </c>
      <c r="J271" s="82">
        <v>1</v>
      </c>
      <c r="K271" s="83">
        <v>278200</v>
      </c>
      <c r="L271" s="83">
        <v>288100</v>
      </c>
      <c r="M271" s="83">
        <v>15956260</v>
      </c>
      <c r="N271" s="83">
        <v>1</v>
      </c>
      <c r="O271" s="84">
        <v>20750</v>
      </c>
      <c r="P271" s="84">
        <v>21200</v>
      </c>
      <c r="Q271" s="84">
        <v>7234332</v>
      </c>
      <c r="R271" s="84">
        <v>1</v>
      </c>
      <c r="S271" s="96">
        <f t="shared" si="36"/>
        <v>0</v>
      </c>
      <c r="T271" s="96">
        <f t="shared" si="37"/>
        <v>334858930443284.25</v>
      </c>
      <c r="U271" s="89">
        <f t="shared" si="38"/>
        <v>307401932616400</v>
      </c>
      <c r="V271" s="86">
        <f t="shared" si="39"/>
        <v>918.00428380232574</v>
      </c>
      <c r="W271" s="97">
        <f t="shared" si="40"/>
        <v>-2.5859047874939745E-3</v>
      </c>
      <c r="X271" s="87">
        <f t="shared" si="41"/>
        <v>-3.2362459546925568E-3</v>
      </c>
      <c r="Y271" s="87">
        <f t="shared" si="42"/>
        <v>-2.331002331002331E-3</v>
      </c>
      <c r="Z271" s="87">
        <f t="shared" si="43"/>
        <v>3.5585909417685122E-2</v>
      </c>
      <c r="AA271" s="87">
        <f t="shared" si="44"/>
        <v>2.1226415094339621E-2</v>
      </c>
    </row>
    <row r="272" spans="1:27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v>1</v>
      </c>
      <c r="G272" s="84">
        <v>214000</v>
      </c>
      <c r="H272" s="84">
        <v>215000</v>
      </c>
      <c r="I272" s="88">
        <v>125456133</v>
      </c>
      <c r="J272" s="82">
        <v>1</v>
      </c>
      <c r="K272" s="83">
        <v>288100</v>
      </c>
      <c r="L272" s="83">
        <v>289200</v>
      </c>
      <c r="M272" s="83">
        <v>15956260</v>
      </c>
      <c r="N272" s="83">
        <v>1</v>
      </c>
      <c r="O272" s="84">
        <v>21200</v>
      </c>
      <c r="P272" s="84">
        <v>21300</v>
      </c>
      <c r="Q272" s="84">
        <v>7234332</v>
      </c>
      <c r="R272" s="84">
        <v>1</v>
      </c>
      <c r="S272" s="96">
        <f t="shared" si="36"/>
        <v>0</v>
      </c>
      <c r="T272" s="96">
        <f t="shared" si="37"/>
        <v>334858930443284.25</v>
      </c>
      <c r="U272" s="89">
        <f t="shared" si="38"/>
        <v>299187968498600</v>
      </c>
      <c r="V272" s="86">
        <f t="shared" si="39"/>
        <v>893.47465842567419</v>
      </c>
      <c r="W272" s="97">
        <f t="shared" si="40"/>
        <v>-2.6720600120787155E-2</v>
      </c>
      <c r="X272" s="87">
        <f t="shared" si="41"/>
        <v>-3.0303030303030304E-2</v>
      </c>
      <c r="Y272" s="87">
        <f t="shared" si="42"/>
        <v>4.6728971962616819E-3</v>
      </c>
      <c r="Z272" s="87">
        <f t="shared" si="43"/>
        <v>3.8181187087816732E-3</v>
      </c>
      <c r="AA272" s="87">
        <f t="shared" si="44"/>
        <v>4.6948356807511738E-3</v>
      </c>
    </row>
    <row r="273" spans="1:27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v>1</v>
      </c>
      <c r="G273" s="84">
        <v>215000</v>
      </c>
      <c r="H273" s="84">
        <v>215500</v>
      </c>
      <c r="I273" s="88">
        <v>125456133</v>
      </c>
      <c r="J273" s="82">
        <v>1</v>
      </c>
      <c r="K273" s="83">
        <v>289200</v>
      </c>
      <c r="L273" s="83">
        <v>290000</v>
      </c>
      <c r="M273" s="83">
        <v>15956260</v>
      </c>
      <c r="N273" s="83">
        <v>1</v>
      </c>
      <c r="O273" s="84">
        <v>21300</v>
      </c>
      <c r="P273" s="84">
        <v>21850</v>
      </c>
      <c r="Q273" s="84">
        <v>7234332</v>
      </c>
      <c r="R273" s="84">
        <v>1</v>
      </c>
      <c r="S273" s="96">
        <f t="shared" si="36"/>
        <v>0</v>
      </c>
      <c r="T273" s="96">
        <f t="shared" si="37"/>
        <v>334858930443284.25</v>
      </c>
      <c r="U273" s="89">
        <f t="shared" si="38"/>
        <v>300461396965700</v>
      </c>
      <c r="V273" s="86">
        <f t="shared" si="39"/>
        <v>897.27753883687978</v>
      </c>
      <c r="W273" s="97">
        <f t="shared" si="40"/>
        <v>4.2562823414671516E-3</v>
      </c>
      <c r="X273" s="87">
        <f t="shared" si="41"/>
        <v>4.464285714285714E-3</v>
      </c>
      <c r="Y273" s="87">
        <f t="shared" si="42"/>
        <v>2.3255813953488372E-3</v>
      </c>
      <c r="Z273" s="87">
        <f t="shared" si="43"/>
        <v>2.7662517289073307E-3</v>
      </c>
      <c r="AA273" s="87">
        <f t="shared" si="44"/>
        <v>2.5171624713958809E-2</v>
      </c>
    </row>
    <row r="274" spans="1:27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v>1</v>
      </c>
      <c r="G274" s="84">
        <v>215500</v>
      </c>
      <c r="H274" s="84">
        <v>212500</v>
      </c>
      <c r="I274" s="88">
        <v>125456133</v>
      </c>
      <c r="J274" s="82">
        <v>1</v>
      </c>
      <c r="K274" s="83">
        <v>290000</v>
      </c>
      <c r="L274" s="83">
        <v>279300</v>
      </c>
      <c r="M274" s="83">
        <v>15956260</v>
      </c>
      <c r="N274" s="83">
        <v>1</v>
      </c>
      <c r="O274" s="84">
        <v>21850</v>
      </c>
      <c r="P274" s="84">
        <v>21950</v>
      </c>
      <c r="Q274" s="84">
        <v>7234332</v>
      </c>
      <c r="R274" s="84">
        <v>1</v>
      </c>
      <c r="S274" s="96">
        <f t="shared" si="36"/>
        <v>0</v>
      </c>
      <c r="T274" s="96">
        <f t="shared" si="37"/>
        <v>334858930443284.25</v>
      </c>
      <c r="U274" s="89">
        <f t="shared" si="38"/>
        <v>306183291695400</v>
      </c>
      <c r="V274" s="86">
        <f t="shared" si="39"/>
        <v>914.36501720314402</v>
      </c>
      <c r="W274" s="97">
        <f t="shared" si="40"/>
        <v>1.9043693424460776E-2</v>
      </c>
      <c r="X274" s="87">
        <f t="shared" si="41"/>
        <v>2.3333333333333334E-2</v>
      </c>
      <c r="Y274" s="87">
        <f t="shared" si="42"/>
        <v>-1.3921113689095127E-2</v>
      </c>
      <c r="Z274" s="87">
        <f t="shared" si="43"/>
        <v>-3.689655172413793E-2</v>
      </c>
      <c r="AA274" s="87">
        <f t="shared" si="44"/>
        <v>4.5558086560364463E-3</v>
      </c>
    </row>
    <row r="275" spans="1:27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v>1</v>
      </c>
      <c r="G275" s="84">
        <v>212500</v>
      </c>
      <c r="H275" s="84">
        <v>212000</v>
      </c>
      <c r="I275" s="88">
        <v>125456133</v>
      </c>
      <c r="J275" s="82">
        <v>1</v>
      </c>
      <c r="K275" s="83">
        <v>279300</v>
      </c>
      <c r="L275" s="83">
        <v>282600</v>
      </c>
      <c r="M275" s="83">
        <v>15956260</v>
      </c>
      <c r="N275" s="83">
        <v>1</v>
      </c>
      <c r="O275" s="84">
        <v>21950</v>
      </c>
      <c r="P275" s="84">
        <v>21950</v>
      </c>
      <c r="Q275" s="84">
        <v>7234332</v>
      </c>
      <c r="R275" s="84">
        <v>1</v>
      </c>
      <c r="S275" s="96">
        <f t="shared" si="36"/>
        <v>0</v>
      </c>
      <c r="T275" s="96">
        <f t="shared" si="37"/>
        <v>334858930443284.25</v>
      </c>
      <c r="U275" s="89">
        <f t="shared" si="38"/>
        <v>307068686669400</v>
      </c>
      <c r="V275" s="86">
        <f t="shared" si="39"/>
        <v>917.00910070668954</v>
      </c>
      <c r="W275" s="97">
        <f t="shared" si="40"/>
        <v>2.8917155116380418E-3</v>
      </c>
      <c r="X275" s="87">
        <f t="shared" si="41"/>
        <v>3.2573289902280132E-3</v>
      </c>
      <c r="Y275" s="87">
        <f t="shared" si="42"/>
        <v>-2.352941176470588E-3</v>
      </c>
      <c r="Z275" s="87">
        <f t="shared" si="43"/>
        <v>1.1815252416756176E-2</v>
      </c>
      <c r="AA275" s="87">
        <f t="shared" si="44"/>
        <v>0</v>
      </c>
    </row>
    <row r="276" spans="1:27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91">
        <v>1</v>
      </c>
      <c r="G276" s="91">
        <v>212000</v>
      </c>
      <c r="H276" s="91">
        <v>210000</v>
      </c>
      <c r="I276" s="92">
        <v>125456133</v>
      </c>
      <c r="J276" s="91">
        <v>1</v>
      </c>
      <c r="K276" s="91">
        <v>282600</v>
      </c>
      <c r="L276" s="91">
        <v>280000</v>
      </c>
      <c r="M276" s="91">
        <v>15956260</v>
      </c>
      <c r="N276" s="91">
        <v>1</v>
      </c>
      <c r="O276" s="91">
        <v>21950</v>
      </c>
      <c r="P276" s="91">
        <v>22200</v>
      </c>
      <c r="Q276" s="91">
        <v>7239332</v>
      </c>
      <c r="R276" s="91">
        <v>1</v>
      </c>
      <c r="S276" s="93">
        <f t="shared" si="36"/>
        <v>1</v>
      </c>
      <c r="T276" s="93">
        <f t="shared" si="37"/>
        <v>334859050125847.81</v>
      </c>
      <c r="U276" s="92">
        <f t="shared" si="38"/>
        <v>314538925025400</v>
      </c>
      <c r="V276" s="94">
        <f t="shared" si="39"/>
        <v>939.317378184012</v>
      </c>
      <c r="W276" s="95">
        <f t="shared" si="40"/>
        <v>2.4327214920910462E-2</v>
      </c>
      <c r="X276" s="91">
        <f t="shared" si="41"/>
        <v>2.813852813852814E-2</v>
      </c>
      <c r="Y276" s="91">
        <f t="shared" si="42"/>
        <v>-9.433962264150943E-3</v>
      </c>
      <c r="Z276" s="91">
        <f t="shared" si="43"/>
        <v>-9.200283085633405E-3</v>
      </c>
      <c r="AA276" s="91">
        <f t="shared" si="44"/>
        <v>1.1261261261261261E-2</v>
      </c>
    </row>
    <row r="277" spans="1:27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v>1</v>
      </c>
      <c r="G277" s="84">
        <v>210000</v>
      </c>
      <c r="H277" s="84">
        <v>209500</v>
      </c>
      <c r="I277" s="88">
        <v>125456133</v>
      </c>
      <c r="J277" s="82">
        <v>1</v>
      </c>
      <c r="K277" s="83">
        <v>280000</v>
      </c>
      <c r="L277" s="83">
        <v>284700</v>
      </c>
      <c r="M277" s="83">
        <v>15956260</v>
      </c>
      <c r="N277" s="83">
        <v>1</v>
      </c>
      <c r="O277" s="84">
        <v>22200</v>
      </c>
      <c r="P277" s="84">
        <v>22800</v>
      </c>
      <c r="Q277" s="84">
        <v>7239332</v>
      </c>
      <c r="R277" s="84">
        <v>1</v>
      </c>
      <c r="S277" s="96">
        <f t="shared" si="36"/>
        <v>0</v>
      </c>
      <c r="T277" s="96">
        <f t="shared" si="37"/>
        <v>334859050125847.81</v>
      </c>
      <c r="U277" s="89">
        <f t="shared" si="38"/>
        <v>305899350282600</v>
      </c>
      <c r="V277" s="86">
        <f t="shared" si="39"/>
        <v>913.51674732289882</v>
      </c>
      <c r="W277" s="97">
        <f t="shared" si="40"/>
        <v>-2.7467426303762945E-2</v>
      </c>
      <c r="X277" s="87">
        <f t="shared" si="41"/>
        <v>-3.0526315789473683E-2</v>
      </c>
      <c r="Y277" s="87">
        <f t="shared" si="42"/>
        <v>-2.3809523809523812E-3</v>
      </c>
      <c r="Z277" s="87">
        <f t="shared" si="43"/>
        <v>1.6785714285714286E-2</v>
      </c>
      <c r="AA277" s="87">
        <f t="shared" si="44"/>
        <v>2.6315789473684209E-2</v>
      </c>
    </row>
    <row r="278" spans="1:27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v>1</v>
      </c>
      <c r="G278" s="84">
        <v>209500</v>
      </c>
      <c r="H278" s="84">
        <v>212000</v>
      </c>
      <c r="I278" s="88">
        <v>125456133</v>
      </c>
      <c r="J278" s="82">
        <v>1</v>
      </c>
      <c r="K278" s="83">
        <v>284700</v>
      </c>
      <c r="L278" s="83">
        <v>278700</v>
      </c>
      <c r="M278" s="83">
        <v>15956260</v>
      </c>
      <c r="N278" s="83">
        <v>1</v>
      </c>
      <c r="O278" s="84">
        <v>22800</v>
      </c>
      <c r="P278" s="84">
        <v>22900</v>
      </c>
      <c r="Q278" s="84">
        <v>7239332</v>
      </c>
      <c r="R278" s="84">
        <v>1</v>
      </c>
      <c r="S278" s="96">
        <f t="shared" si="36"/>
        <v>0</v>
      </c>
      <c r="T278" s="96">
        <f t="shared" si="37"/>
        <v>334859050125847.81</v>
      </c>
      <c r="U278" s="89">
        <f t="shared" si="38"/>
        <v>307013444370800</v>
      </c>
      <c r="V278" s="86">
        <f t="shared" si="39"/>
        <v>916.84380116176408</v>
      </c>
      <c r="W278" s="97">
        <f t="shared" si="40"/>
        <v>3.6420282918899214E-3</v>
      </c>
      <c r="X278" s="87">
        <f t="shared" si="41"/>
        <v>3.2573289902280132E-3</v>
      </c>
      <c r="Y278" s="87">
        <f t="shared" si="42"/>
        <v>1.1933174224343675E-2</v>
      </c>
      <c r="Z278" s="87">
        <f t="shared" si="43"/>
        <v>-2.107481559536354E-2</v>
      </c>
      <c r="AA278" s="87">
        <f t="shared" si="44"/>
        <v>4.3668122270742356E-3</v>
      </c>
    </row>
    <row r="279" spans="1:27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v>1</v>
      </c>
      <c r="G279" s="84">
        <v>212000</v>
      </c>
      <c r="H279" s="84">
        <v>215000</v>
      </c>
      <c r="I279" s="88">
        <v>125456133</v>
      </c>
      <c r="J279" s="82">
        <v>1</v>
      </c>
      <c r="K279" s="83">
        <v>278700</v>
      </c>
      <c r="L279" s="83">
        <v>288300</v>
      </c>
      <c r="M279" s="83">
        <v>15956260</v>
      </c>
      <c r="N279" s="83">
        <v>1</v>
      </c>
      <c r="O279" s="84">
        <v>22900</v>
      </c>
      <c r="P279" s="84">
        <v>21850</v>
      </c>
      <c r="Q279" s="84">
        <v>7239332</v>
      </c>
      <c r="R279" s="84">
        <v>1</v>
      </c>
      <c r="S279" s="96">
        <f t="shared" si="36"/>
        <v>0</v>
      </c>
      <c r="T279" s="96">
        <f t="shared" si="37"/>
        <v>334859050125847.81</v>
      </c>
      <c r="U279" s="89">
        <f t="shared" si="38"/>
        <v>306042945929700</v>
      </c>
      <c r="V279" s="86">
        <f t="shared" si="39"/>
        <v>913.94557147158469</v>
      </c>
      <c r="W279" s="97">
        <f t="shared" si="40"/>
        <v>-3.1610942741903754E-3</v>
      </c>
      <c r="X279" s="87">
        <f t="shared" si="41"/>
        <v>-5.411255411255411E-3</v>
      </c>
      <c r="Y279" s="87">
        <f t="shared" si="42"/>
        <v>1.4150943396226415E-2</v>
      </c>
      <c r="Z279" s="87">
        <f t="shared" si="43"/>
        <v>3.4445640473627553E-2</v>
      </c>
      <c r="AA279" s="87">
        <f t="shared" si="44"/>
        <v>-4.8054919908466817E-2</v>
      </c>
    </row>
    <row r="280" spans="1:27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v>1</v>
      </c>
      <c r="G280" s="91">
        <v>215000</v>
      </c>
      <c r="H280" s="91">
        <v>213500</v>
      </c>
      <c r="I280" s="92">
        <v>125461438</v>
      </c>
      <c r="J280" s="91">
        <v>1</v>
      </c>
      <c r="K280" s="91">
        <v>288300</v>
      </c>
      <c r="L280" s="91">
        <v>290600</v>
      </c>
      <c r="M280" s="91">
        <v>15956260</v>
      </c>
      <c r="N280" s="91">
        <v>1</v>
      </c>
      <c r="O280" s="91">
        <v>21850</v>
      </c>
      <c r="P280" s="91">
        <v>21500</v>
      </c>
      <c r="Q280" s="91">
        <v>7239332</v>
      </c>
      <c r="R280" s="91">
        <v>1</v>
      </c>
      <c r="S280" s="93">
        <f t="shared" si="36"/>
        <v>1</v>
      </c>
      <c r="T280" s="93">
        <f t="shared" si="37"/>
        <v>334860298094037.12</v>
      </c>
      <c r="U280" s="92">
        <f t="shared" si="38"/>
        <v>311561353402000</v>
      </c>
      <c r="V280" s="94">
        <f t="shared" si="39"/>
        <v>930.42189586328857</v>
      </c>
      <c r="W280" s="95">
        <f t="shared" si="40"/>
        <v>1.8027686665382726E-2</v>
      </c>
      <c r="X280" s="91">
        <f t="shared" si="41"/>
        <v>2.0674646354733407E-2</v>
      </c>
      <c r="Y280" s="91">
        <f t="shared" si="42"/>
        <v>-6.9767441860465115E-3</v>
      </c>
      <c r="Z280" s="91">
        <f t="shared" si="43"/>
        <v>7.9778009018383628E-3</v>
      </c>
      <c r="AA280" s="91">
        <f t="shared" si="44"/>
        <v>-1.627906976744186E-2</v>
      </c>
    </row>
    <row r="281" spans="1:27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v>1</v>
      </c>
      <c r="G281" s="84">
        <v>213500</v>
      </c>
      <c r="H281" s="84">
        <v>207500</v>
      </c>
      <c r="I281" s="88">
        <v>125461438</v>
      </c>
      <c r="J281" s="82">
        <v>1</v>
      </c>
      <c r="K281" s="83">
        <v>290600</v>
      </c>
      <c r="L281" s="83">
        <v>287200</v>
      </c>
      <c r="M281" s="83">
        <v>15956260</v>
      </c>
      <c r="N281" s="83">
        <v>1</v>
      </c>
      <c r="O281" s="84">
        <v>21500</v>
      </c>
      <c r="P281" s="84">
        <v>22400</v>
      </c>
      <c r="Q281" s="84">
        <v>7239332</v>
      </c>
      <c r="R281" s="84">
        <v>1</v>
      </c>
      <c r="S281" s="96">
        <f t="shared" si="36"/>
        <v>0</v>
      </c>
      <c r="T281" s="96">
        <f t="shared" si="37"/>
        <v>334860298094037.12</v>
      </c>
      <c r="U281" s="89">
        <f t="shared" si="38"/>
        <v>311059338016300</v>
      </c>
      <c r="V281" s="86">
        <f t="shared" si="39"/>
        <v>928.9227172847668</v>
      </c>
      <c r="W281" s="97">
        <f t="shared" si="40"/>
        <v>-1.6112890132822563E-3</v>
      </c>
      <c r="X281" s="87">
        <f t="shared" si="41"/>
        <v>1.0660980810234541E-3</v>
      </c>
      <c r="Y281" s="87">
        <f t="shared" si="42"/>
        <v>-2.8103044496487119E-2</v>
      </c>
      <c r="Z281" s="87">
        <f t="shared" si="43"/>
        <v>-1.1699931176875429E-2</v>
      </c>
      <c r="AA281" s="87">
        <f t="shared" si="44"/>
        <v>4.0178571428571432E-2</v>
      </c>
    </row>
    <row r="282" spans="1:27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v>1</v>
      </c>
      <c r="G282" s="84">
        <v>207500</v>
      </c>
      <c r="H282" s="84">
        <v>207000</v>
      </c>
      <c r="I282" s="88">
        <v>125461438</v>
      </c>
      <c r="J282" s="82">
        <v>1</v>
      </c>
      <c r="K282" s="83">
        <v>287200</v>
      </c>
      <c r="L282" s="83">
        <v>287500</v>
      </c>
      <c r="M282" s="83">
        <v>15956260</v>
      </c>
      <c r="N282" s="83">
        <v>1</v>
      </c>
      <c r="O282" s="84">
        <v>22400</v>
      </c>
      <c r="P282" s="84">
        <v>22250</v>
      </c>
      <c r="Q282" s="84">
        <v>7239332</v>
      </c>
      <c r="R282" s="84">
        <v>1</v>
      </c>
      <c r="S282" s="96">
        <f t="shared" si="36"/>
        <v>0</v>
      </c>
      <c r="T282" s="96">
        <f t="shared" si="37"/>
        <v>334860298094037.12</v>
      </c>
      <c r="U282" s="89">
        <f t="shared" si="38"/>
        <v>312194264785500</v>
      </c>
      <c r="V282" s="86">
        <f t="shared" si="39"/>
        <v>932.31197177584806</v>
      </c>
      <c r="W282" s="97">
        <f t="shared" si="40"/>
        <v>3.648586075048334E-3</v>
      </c>
      <c r="X282" s="87">
        <f t="shared" si="41"/>
        <v>4.2598509052183178E-3</v>
      </c>
      <c r="Y282" s="87">
        <f t="shared" si="42"/>
        <v>-2.4096385542168677E-3</v>
      </c>
      <c r="Z282" s="87">
        <f t="shared" si="43"/>
        <v>1.0445682451253482E-3</v>
      </c>
      <c r="AA282" s="87">
        <f t="shared" si="44"/>
        <v>-6.7415730337078653E-3</v>
      </c>
    </row>
    <row r="283" spans="1:27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v>1</v>
      </c>
      <c r="G283" s="84">
        <v>207000</v>
      </c>
      <c r="H283" s="84">
        <v>204000</v>
      </c>
      <c r="I283" s="88">
        <v>125461438</v>
      </c>
      <c r="J283" s="82">
        <v>1</v>
      </c>
      <c r="K283" s="83">
        <v>287500</v>
      </c>
      <c r="L283" s="83">
        <v>283000</v>
      </c>
      <c r="M283" s="83">
        <v>15956260</v>
      </c>
      <c r="N283" s="83">
        <v>1</v>
      </c>
      <c r="O283" s="84">
        <v>22250</v>
      </c>
      <c r="P283" s="84">
        <v>22600</v>
      </c>
      <c r="Q283" s="84">
        <v>7239332</v>
      </c>
      <c r="R283" s="84">
        <v>1</v>
      </c>
      <c r="S283" s="96">
        <f t="shared" si="36"/>
        <v>0</v>
      </c>
      <c r="T283" s="96">
        <f t="shared" si="37"/>
        <v>334860298094037.12</v>
      </c>
      <c r="U283" s="89">
        <f t="shared" si="38"/>
        <v>312942567577700</v>
      </c>
      <c r="V283" s="86">
        <f t="shared" si="39"/>
        <v>934.54664335817415</v>
      </c>
      <c r="W283" s="97">
        <f t="shared" si="40"/>
        <v>2.3969139622539992E-3</v>
      </c>
      <c r="X283" s="87">
        <f t="shared" si="41"/>
        <v>4.2417815482502655E-3</v>
      </c>
      <c r="Y283" s="87">
        <f t="shared" si="42"/>
        <v>-1.4492753623188406E-2</v>
      </c>
      <c r="Z283" s="87">
        <f t="shared" si="43"/>
        <v>-1.5652173913043479E-2</v>
      </c>
      <c r="AA283" s="87">
        <f t="shared" si="44"/>
        <v>1.5486725663716814E-2</v>
      </c>
    </row>
    <row r="284" spans="1:27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v>1</v>
      </c>
      <c r="G284" s="84">
        <v>204000</v>
      </c>
      <c r="H284" s="84">
        <v>204500</v>
      </c>
      <c r="I284" s="88">
        <v>125461438</v>
      </c>
      <c r="J284" s="82">
        <v>1</v>
      </c>
      <c r="K284" s="83">
        <v>283000</v>
      </c>
      <c r="L284" s="83">
        <v>281500</v>
      </c>
      <c r="M284" s="83">
        <v>15956260</v>
      </c>
      <c r="N284" s="83">
        <v>1</v>
      </c>
      <c r="O284" s="84">
        <v>22600</v>
      </c>
      <c r="P284" s="84">
        <v>22700</v>
      </c>
      <c r="Q284" s="84">
        <v>7239332</v>
      </c>
      <c r="R284" s="84">
        <v>1</v>
      </c>
      <c r="S284" s="96">
        <f t="shared" si="36"/>
        <v>0</v>
      </c>
      <c r="T284" s="96">
        <f t="shared" si="37"/>
        <v>334860298094037.12</v>
      </c>
      <c r="U284" s="89">
        <f t="shared" si="38"/>
        <v>309400218309900</v>
      </c>
      <c r="V284" s="86">
        <f t="shared" si="39"/>
        <v>923.96805494992634</v>
      </c>
      <c r="W284" s="97">
        <f t="shared" si="40"/>
        <v>-1.1319486815805151E-2</v>
      </c>
      <c r="X284" s="87">
        <f t="shared" si="41"/>
        <v>-1.2671594508975714E-2</v>
      </c>
      <c r="Y284" s="87">
        <f t="shared" si="42"/>
        <v>2.4509803921568627E-3</v>
      </c>
      <c r="Z284" s="87">
        <f t="shared" si="43"/>
        <v>-5.3003533568904597E-3</v>
      </c>
      <c r="AA284" s="87">
        <f t="shared" si="44"/>
        <v>4.4052863436123352E-3</v>
      </c>
    </row>
    <row r="285" spans="1:27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v>1</v>
      </c>
      <c r="G285" s="84">
        <v>204500</v>
      </c>
      <c r="H285" s="84">
        <v>202500</v>
      </c>
      <c r="I285" s="88">
        <v>125461438</v>
      </c>
      <c r="J285" s="82">
        <v>1</v>
      </c>
      <c r="K285" s="83">
        <v>281500</v>
      </c>
      <c r="L285" s="83">
        <v>277300</v>
      </c>
      <c r="M285" s="83">
        <v>15956260</v>
      </c>
      <c r="N285" s="83">
        <v>1</v>
      </c>
      <c r="O285" s="84">
        <v>22700</v>
      </c>
      <c r="P285" s="84">
        <v>23800</v>
      </c>
      <c r="Q285" s="84">
        <v>7239332</v>
      </c>
      <c r="R285" s="84">
        <v>1</v>
      </c>
      <c r="S285" s="96">
        <f t="shared" si="36"/>
        <v>0</v>
      </c>
      <c r="T285" s="96">
        <f t="shared" si="37"/>
        <v>334860298094037.12</v>
      </c>
      <c r="U285" s="89">
        <f t="shared" si="38"/>
        <v>309090242407100</v>
      </c>
      <c r="V285" s="86">
        <f t="shared" si="39"/>
        <v>923.0423677168792</v>
      </c>
      <c r="W285" s="97">
        <f t="shared" si="40"/>
        <v>-1.0018606466836229E-3</v>
      </c>
      <c r="X285" s="87">
        <f t="shared" si="41"/>
        <v>0</v>
      </c>
      <c r="Y285" s="87">
        <f t="shared" si="42"/>
        <v>-9.7799511002444987E-3</v>
      </c>
      <c r="Z285" s="87">
        <f t="shared" si="43"/>
        <v>-1.4920071047957371E-2</v>
      </c>
      <c r="AA285" s="87">
        <f t="shared" si="44"/>
        <v>4.6218487394957986E-2</v>
      </c>
    </row>
    <row r="286" spans="1:27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v>1</v>
      </c>
      <c r="G286" s="84">
        <v>202500</v>
      </c>
      <c r="H286" s="84">
        <v>204500</v>
      </c>
      <c r="I286" s="88">
        <v>125461438</v>
      </c>
      <c r="J286" s="82">
        <v>1</v>
      </c>
      <c r="K286" s="83">
        <v>277300</v>
      </c>
      <c r="L286" s="83">
        <v>277800</v>
      </c>
      <c r="M286" s="83">
        <v>15956260</v>
      </c>
      <c r="N286" s="83">
        <v>1</v>
      </c>
      <c r="O286" s="84">
        <v>23800</v>
      </c>
      <c r="P286" s="84">
        <v>23200</v>
      </c>
      <c r="Q286" s="84">
        <v>7239332</v>
      </c>
      <c r="R286" s="84">
        <v>1</v>
      </c>
      <c r="S286" s="96">
        <f t="shared" si="36"/>
        <v>0</v>
      </c>
      <c r="T286" s="96">
        <f t="shared" si="37"/>
        <v>334860298094037.12</v>
      </c>
      <c r="U286" s="89">
        <f t="shared" si="38"/>
        <v>299494658606400</v>
      </c>
      <c r="V286" s="86">
        <f t="shared" si="39"/>
        <v>894.38688405603227</v>
      </c>
      <c r="W286" s="97">
        <f t="shared" si="40"/>
        <v>-3.1044602786463101E-2</v>
      </c>
      <c r="X286" s="87">
        <f t="shared" si="41"/>
        <v>-3.5294117647058823E-2</v>
      </c>
      <c r="Y286" s="87">
        <f t="shared" si="42"/>
        <v>9.876543209876543E-3</v>
      </c>
      <c r="Z286" s="87">
        <f t="shared" si="43"/>
        <v>1.8031013342949874E-3</v>
      </c>
      <c r="AA286" s="87">
        <f t="shared" si="44"/>
        <v>-2.5862068965517241E-2</v>
      </c>
    </row>
    <row r="287" spans="1:27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v>1</v>
      </c>
      <c r="G287" s="84">
        <v>204500</v>
      </c>
      <c r="H287" s="84">
        <v>207500</v>
      </c>
      <c r="I287" s="88">
        <v>125461438</v>
      </c>
      <c r="J287" s="82">
        <v>1</v>
      </c>
      <c r="K287" s="83">
        <v>277800</v>
      </c>
      <c r="L287" s="83">
        <v>290800</v>
      </c>
      <c r="M287" s="83">
        <v>15956260</v>
      </c>
      <c r="N287" s="83">
        <v>1</v>
      </c>
      <c r="O287" s="84">
        <v>23200</v>
      </c>
      <c r="P287" s="84">
        <v>23700</v>
      </c>
      <c r="Q287" s="84">
        <v>7239332</v>
      </c>
      <c r="R287" s="84">
        <v>1</v>
      </c>
      <c r="S287" s="96">
        <f t="shared" si="36"/>
        <v>0</v>
      </c>
      <c r="T287" s="96">
        <f t="shared" si="37"/>
        <v>334860298094037.12</v>
      </c>
      <c r="U287" s="89">
        <f t="shared" si="38"/>
        <v>298589648328900</v>
      </c>
      <c r="V287" s="86">
        <f t="shared" si="39"/>
        <v>891.68423377873421</v>
      </c>
      <c r="W287" s="97">
        <f t="shared" si="40"/>
        <v>-3.0217910453265817E-3</v>
      </c>
      <c r="X287" s="87">
        <f t="shared" si="41"/>
        <v>-5.5432372505543242E-3</v>
      </c>
      <c r="Y287" s="87">
        <f t="shared" si="42"/>
        <v>1.4669926650366748E-2</v>
      </c>
      <c r="Z287" s="87">
        <f t="shared" si="43"/>
        <v>4.679625629949604E-2</v>
      </c>
      <c r="AA287" s="87">
        <f t="shared" si="44"/>
        <v>2.1097046413502109E-2</v>
      </c>
    </row>
    <row r="288" spans="1:27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v>1</v>
      </c>
      <c r="G288" s="84">
        <v>207500</v>
      </c>
      <c r="H288" s="84">
        <v>210000</v>
      </c>
      <c r="I288" s="88">
        <v>125461438</v>
      </c>
      <c r="J288" s="82">
        <v>1</v>
      </c>
      <c r="K288" s="83">
        <v>290800</v>
      </c>
      <c r="L288" s="83">
        <v>298000</v>
      </c>
      <c r="M288" s="83">
        <v>15956260</v>
      </c>
      <c r="N288" s="83">
        <v>1</v>
      </c>
      <c r="O288" s="84">
        <v>23700</v>
      </c>
      <c r="P288" s="84">
        <v>23400</v>
      </c>
      <c r="Q288" s="84">
        <v>7239332</v>
      </c>
      <c r="R288" s="84">
        <v>1</v>
      </c>
      <c r="S288" s="96">
        <f t="shared" si="36"/>
        <v>0</v>
      </c>
      <c r="T288" s="96">
        <f t="shared" si="37"/>
        <v>334860298094037.12</v>
      </c>
      <c r="U288" s="89">
        <f t="shared" si="38"/>
        <v>295434145666300</v>
      </c>
      <c r="V288" s="86">
        <f t="shared" si="39"/>
        <v>882.26089311828389</v>
      </c>
      <c r="W288" s="97">
        <f t="shared" si="40"/>
        <v>-1.0568024311158409E-2</v>
      </c>
      <c r="X288" s="87">
        <f t="shared" si="41"/>
        <v>-1.3377926421404682E-2</v>
      </c>
      <c r="Y288" s="87">
        <f t="shared" si="42"/>
        <v>1.2048192771084338E-2</v>
      </c>
      <c r="Z288" s="87">
        <f t="shared" si="43"/>
        <v>2.4759284731774415E-2</v>
      </c>
      <c r="AA288" s="87">
        <f t="shared" si="44"/>
        <v>-1.282051282051282E-2</v>
      </c>
    </row>
    <row r="289" spans="1:27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v>1</v>
      </c>
      <c r="G289" s="84">
        <v>210000</v>
      </c>
      <c r="H289" s="84">
        <v>211000</v>
      </c>
      <c r="I289" s="88">
        <v>125461438</v>
      </c>
      <c r="J289" s="82">
        <v>1</v>
      </c>
      <c r="K289" s="83">
        <v>298000</v>
      </c>
      <c r="L289" s="83">
        <v>297600</v>
      </c>
      <c r="M289" s="83">
        <v>15956260</v>
      </c>
      <c r="N289" s="83">
        <v>1</v>
      </c>
      <c r="O289" s="84">
        <v>23400</v>
      </c>
      <c r="P289" s="84">
        <v>23600</v>
      </c>
      <c r="Q289" s="84">
        <v>7239332</v>
      </c>
      <c r="R289" s="84">
        <v>1</v>
      </c>
      <c r="S289" s="96">
        <f t="shared" si="36"/>
        <v>0</v>
      </c>
      <c r="T289" s="96">
        <f t="shared" si="37"/>
        <v>334860298094037.12</v>
      </c>
      <c r="U289" s="89">
        <f t="shared" si="38"/>
        <v>294062226829200</v>
      </c>
      <c r="V289" s="86">
        <f t="shared" si="39"/>
        <v>878.16390447881645</v>
      </c>
      <c r="W289" s="97">
        <f t="shared" si="40"/>
        <v>-4.6437382314282868E-3</v>
      </c>
      <c r="X289" s="87">
        <f t="shared" si="41"/>
        <v>-5.6497175141242938E-3</v>
      </c>
      <c r="Y289" s="87">
        <f t="shared" si="42"/>
        <v>4.7619047619047623E-3</v>
      </c>
      <c r="Z289" s="87">
        <f t="shared" si="43"/>
        <v>-1.3422818791946308E-3</v>
      </c>
      <c r="AA289" s="87">
        <f t="shared" si="44"/>
        <v>8.4745762711864406E-3</v>
      </c>
    </row>
    <row r="290" spans="1:27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v>1</v>
      </c>
      <c r="G290" s="84">
        <v>211000</v>
      </c>
      <c r="H290" s="84">
        <v>207000</v>
      </c>
      <c r="I290" s="88">
        <v>125461438</v>
      </c>
      <c r="J290" s="82">
        <v>1</v>
      </c>
      <c r="K290" s="83">
        <v>297600</v>
      </c>
      <c r="L290" s="83">
        <v>284000</v>
      </c>
      <c r="M290" s="83">
        <v>15956260</v>
      </c>
      <c r="N290" s="83">
        <v>1</v>
      </c>
      <c r="O290" s="84">
        <v>23600</v>
      </c>
      <c r="P290" s="84">
        <v>23100</v>
      </c>
      <c r="Q290" s="84">
        <v>7239332</v>
      </c>
      <c r="R290" s="84">
        <v>1</v>
      </c>
      <c r="S290" s="96">
        <f t="shared" si="36"/>
        <v>0</v>
      </c>
      <c r="T290" s="96">
        <f t="shared" si="37"/>
        <v>334860298094037.12</v>
      </c>
      <c r="U290" s="89">
        <f t="shared" si="38"/>
        <v>296026158422700</v>
      </c>
      <c r="V290" s="86">
        <f t="shared" si="39"/>
        <v>884.02883264342211</v>
      </c>
      <c r="W290" s="97">
        <f t="shared" si="40"/>
        <v>6.6786258632281726E-3</v>
      </c>
      <c r="X290" s="87">
        <f t="shared" si="41"/>
        <v>1.0227272727272727E-2</v>
      </c>
      <c r="Y290" s="87">
        <f t="shared" si="42"/>
        <v>-1.8957345971563982E-2</v>
      </c>
      <c r="Z290" s="87">
        <f t="shared" si="43"/>
        <v>-4.5698924731182797E-2</v>
      </c>
      <c r="AA290" s="87">
        <f t="shared" si="44"/>
        <v>-2.1645021645021644E-2</v>
      </c>
    </row>
    <row r="291" spans="1:27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v>1</v>
      </c>
      <c r="G291" s="84">
        <v>207000</v>
      </c>
      <c r="H291" s="84">
        <v>206000</v>
      </c>
      <c r="I291" s="88">
        <v>125461438</v>
      </c>
      <c r="J291" s="82">
        <v>1</v>
      </c>
      <c r="K291" s="83">
        <v>284000</v>
      </c>
      <c r="L291" s="83">
        <v>281500</v>
      </c>
      <c r="M291" s="83">
        <v>15956260</v>
      </c>
      <c r="N291" s="83">
        <v>1</v>
      </c>
      <c r="O291" s="84">
        <v>23100</v>
      </c>
      <c r="P291" s="84">
        <v>22750</v>
      </c>
      <c r="Q291" s="84">
        <v>7239332</v>
      </c>
      <c r="R291" s="84">
        <v>1</v>
      </c>
      <c r="S291" s="96">
        <f t="shared" si="36"/>
        <v>0</v>
      </c>
      <c r="T291" s="96">
        <f t="shared" si="37"/>
        <v>334860298094037.12</v>
      </c>
      <c r="U291" s="89">
        <f t="shared" si="38"/>
        <v>291977913911000</v>
      </c>
      <c r="V291" s="86">
        <f t="shared" si="39"/>
        <v>871.9394791585753</v>
      </c>
      <c r="W291" s="97">
        <f t="shared" si="40"/>
        <v>-1.3675293201350955E-2</v>
      </c>
      <c r="X291" s="87">
        <f t="shared" si="41"/>
        <v>-1.4623172103487065E-2</v>
      </c>
      <c r="Y291" s="87">
        <f t="shared" si="42"/>
        <v>-4.830917874396135E-3</v>
      </c>
      <c r="Z291" s="87">
        <f t="shared" si="43"/>
        <v>-8.8028169014084511E-3</v>
      </c>
      <c r="AA291" s="87">
        <f t="shared" si="44"/>
        <v>-1.5384615384615385E-2</v>
      </c>
    </row>
    <row r="292" spans="1:27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v>1</v>
      </c>
      <c r="G292" s="84">
        <v>206000</v>
      </c>
      <c r="H292" s="84">
        <v>205000</v>
      </c>
      <c r="I292" s="88">
        <v>125461438</v>
      </c>
      <c r="J292" s="82">
        <v>1</v>
      </c>
      <c r="K292" s="83">
        <v>281500</v>
      </c>
      <c r="L292" s="83">
        <v>288100</v>
      </c>
      <c r="M292" s="83">
        <v>15956260</v>
      </c>
      <c r="N292" s="83">
        <v>1</v>
      </c>
      <c r="O292" s="84">
        <v>22750</v>
      </c>
      <c r="P292" s="84">
        <v>24800</v>
      </c>
      <c r="Q292" s="84">
        <v>7239332</v>
      </c>
      <c r="R292" s="84">
        <v>1</v>
      </c>
      <c r="S292" s="96">
        <f t="shared" si="36"/>
        <v>0</v>
      </c>
      <c r="T292" s="96">
        <f t="shared" si="37"/>
        <v>334860298094037.12</v>
      </c>
      <c r="U292" s="89">
        <f t="shared" si="38"/>
        <v>291077137037100</v>
      </c>
      <c r="V292" s="86">
        <f t="shared" si="39"/>
        <v>869.24947117904765</v>
      </c>
      <c r="W292" s="97">
        <f t="shared" si="40"/>
        <v>-3.0850856553983736E-3</v>
      </c>
      <c r="X292" s="87">
        <f t="shared" si="41"/>
        <v>-3.4246575342465752E-3</v>
      </c>
      <c r="Y292" s="87">
        <f t="shared" si="42"/>
        <v>-4.8543689320388345E-3</v>
      </c>
      <c r="Z292" s="87">
        <f t="shared" si="43"/>
        <v>2.3445825932504442E-2</v>
      </c>
      <c r="AA292" s="87">
        <f t="shared" si="44"/>
        <v>8.2661290322580641E-2</v>
      </c>
    </row>
    <row r="293" spans="1:27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v>1</v>
      </c>
      <c r="G293" s="84">
        <v>205000</v>
      </c>
      <c r="H293" s="84">
        <v>209000</v>
      </c>
      <c r="I293" s="88">
        <v>125461438</v>
      </c>
      <c r="J293" s="82">
        <v>1</v>
      </c>
      <c r="K293" s="83">
        <v>288100</v>
      </c>
      <c r="L293" s="83">
        <v>301500</v>
      </c>
      <c r="M293" s="83">
        <v>15956260</v>
      </c>
      <c r="N293" s="83">
        <v>1</v>
      </c>
      <c r="O293" s="84">
        <v>24800</v>
      </c>
      <c r="P293" s="84">
        <v>24950</v>
      </c>
      <c r="Q293" s="84">
        <v>7239332</v>
      </c>
      <c r="R293" s="84">
        <v>1</v>
      </c>
      <c r="S293" s="96">
        <f t="shared" si="36"/>
        <v>0</v>
      </c>
      <c r="T293" s="96">
        <f t="shared" si="37"/>
        <v>334860298094037.12</v>
      </c>
      <c r="U293" s="89">
        <f t="shared" si="38"/>
        <v>297763665122900</v>
      </c>
      <c r="V293" s="86">
        <f t="shared" si="39"/>
        <v>889.21758362432251</v>
      </c>
      <c r="W293" s="97">
        <f t="shared" si="40"/>
        <v>2.2971670512712736E-2</v>
      </c>
      <c r="X293" s="87">
        <f t="shared" si="41"/>
        <v>2.2909507445589918E-2</v>
      </c>
      <c r="Y293" s="87">
        <f t="shared" si="42"/>
        <v>1.9512195121951219E-2</v>
      </c>
      <c r="Z293" s="87">
        <f t="shared" si="43"/>
        <v>4.6511627906976744E-2</v>
      </c>
      <c r="AA293" s="87">
        <f t="shared" si="44"/>
        <v>6.0120240480961923E-3</v>
      </c>
    </row>
    <row r="294" spans="1:27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v>1</v>
      </c>
      <c r="G294" s="84">
        <v>209000</v>
      </c>
      <c r="H294" s="84">
        <v>207500</v>
      </c>
      <c r="I294" s="88">
        <v>125461438</v>
      </c>
      <c r="J294" s="82">
        <v>1</v>
      </c>
      <c r="K294" s="83">
        <v>301500</v>
      </c>
      <c r="L294" s="83">
        <v>312200</v>
      </c>
      <c r="M294" s="83">
        <v>15956260</v>
      </c>
      <c r="N294" s="83">
        <v>1</v>
      </c>
      <c r="O294" s="84">
        <v>24950</v>
      </c>
      <c r="P294" s="84">
        <v>25400</v>
      </c>
      <c r="Q294" s="84">
        <v>7239332</v>
      </c>
      <c r="R294" s="84">
        <v>1</v>
      </c>
      <c r="S294" s="96">
        <f t="shared" si="36"/>
        <v>0</v>
      </c>
      <c r="T294" s="96">
        <f t="shared" si="37"/>
        <v>334860298094037.12</v>
      </c>
      <c r="U294" s="89">
        <f t="shared" si="38"/>
        <v>292973636607300</v>
      </c>
      <c r="V294" s="86">
        <f t="shared" si="39"/>
        <v>874.91302574492033</v>
      </c>
      <c r="W294" s="97">
        <f t="shared" si="40"/>
        <v>-1.6086679056771313E-2</v>
      </c>
      <c r="X294" s="87">
        <f t="shared" si="41"/>
        <v>-1.7917133258678612E-2</v>
      </c>
      <c r="Y294" s="87">
        <f t="shared" si="42"/>
        <v>-7.1770334928229667E-3</v>
      </c>
      <c r="Z294" s="87">
        <f t="shared" si="43"/>
        <v>3.5489220563847429E-2</v>
      </c>
      <c r="AA294" s="87">
        <f t="shared" si="44"/>
        <v>1.7716535433070866E-2</v>
      </c>
    </row>
    <row r="295" spans="1:27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v>1</v>
      </c>
      <c r="G295" s="84">
        <v>207500</v>
      </c>
      <c r="H295" s="84">
        <v>206000</v>
      </c>
      <c r="I295" s="88">
        <v>125461438</v>
      </c>
      <c r="J295" s="82">
        <v>1</v>
      </c>
      <c r="K295" s="83">
        <v>312200</v>
      </c>
      <c r="L295" s="83">
        <v>306800</v>
      </c>
      <c r="M295" s="83">
        <v>15956260</v>
      </c>
      <c r="N295" s="83">
        <v>1</v>
      </c>
      <c r="O295" s="84">
        <v>25400</v>
      </c>
      <c r="P295" s="84">
        <v>25000</v>
      </c>
      <c r="Q295" s="84">
        <v>7239332</v>
      </c>
      <c r="R295" s="84">
        <v>1</v>
      </c>
      <c r="S295" s="96">
        <f t="shared" si="36"/>
        <v>0</v>
      </c>
      <c r="T295" s="96">
        <f t="shared" si="37"/>
        <v>334860298094037.12</v>
      </c>
      <c r="U295" s="89">
        <f t="shared" si="38"/>
        <v>292696384913500</v>
      </c>
      <c r="V295" s="86">
        <f t="shared" si="39"/>
        <v>874.08506347116599</v>
      </c>
      <c r="W295" s="97">
        <f t="shared" si="40"/>
        <v>-9.4633666363509944E-4</v>
      </c>
      <c r="X295" s="87">
        <f t="shared" si="41"/>
        <v>0</v>
      </c>
      <c r="Y295" s="87">
        <f t="shared" si="42"/>
        <v>-7.2289156626506026E-3</v>
      </c>
      <c r="Z295" s="87">
        <f t="shared" si="43"/>
        <v>-1.729660474055093E-2</v>
      </c>
      <c r="AA295" s="87">
        <f t="shared" si="44"/>
        <v>-1.6E-2</v>
      </c>
    </row>
    <row r="296" spans="1:27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v>1</v>
      </c>
      <c r="G296" s="84">
        <v>206000</v>
      </c>
      <c r="H296" s="84">
        <v>203000</v>
      </c>
      <c r="I296" s="88">
        <v>125461438</v>
      </c>
      <c r="J296" s="82">
        <v>1</v>
      </c>
      <c r="K296" s="83">
        <v>306800</v>
      </c>
      <c r="L296" s="83">
        <v>305500</v>
      </c>
      <c r="M296" s="83">
        <v>15956260</v>
      </c>
      <c r="N296" s="83">
        <v>1</v>
      </c>
      <c r="O296" s="84">
        <v>25000</v>
      </c>
      <c r="P296" s="84">
        <v>26900</v>
      </c>
      <c r="Q296" s="84">
        <v>7239332</v>
      </c>
      <c r="R296" s="84">
        <v>1</v>
      </c>
      <c r="S296" s="96">
        <f t="shared" si="36"/>
        <v>0</v>
      </c>
      <c r="T296" s="96">
        <f t="shared" si="37"/>
        <v>334860298094037.12</v>
      </c>
      <c r="U296" s="89">
        <f t="shared" si="38"/>
        <v>294402436084800</v>
      </c>
      <c r="V296" s="86">
        <f t="shared" si="39"/>
        <v>879.17987817750929</v>
      </c>
      <c r="W296" s="97">
        <f t="shared" si="40"/>
        <v>5.828740152715544E-3</v>
      </c>
      <c r="X296" s="87">
        <f t="shared" si="41"/>
        <v>7.98175598631699E-3</v>
      </c>
      <c r="Y296" s="87">
        <f t="shared" si="42"/>
        <v>-1.4563106796116505E-2</v>
      </c>
      <c r="Z296" s="87">
        <f t="shared" si="43"/>
        <v>-4.2372881355932203E-3</v>
      </c>
      <c r="AA296" s="87">
        <f t="shared" si="44"/>
        <v>7.0631970260223054E-2</v>
      </c>
    </row>
    <row r="297" spans="1:27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v>1</v>
      </c>
      <c r="G297" s="84">
        <v>203000</v>
      </c>
      <c r="H297" s="84">
        <v>201000</v>
      </c>
      <c r="I297" s="88">
        <v>125461438</v>
      </c>
      <c r="J297" s="82">
        <v>1</v>
      </c>
      <c r="K297" s="83">
        <v>305500</v>
      </c>
      <c r="L297" s="83">
        <v>299400</v>
      </c>
      <c r="M297" s="83">
        <v>15956260</v>
      </c>
      <c r="N297" s="83">
        <v>1</v>
      </c>
      <c r="O297" s="84">
        <v>26900</v>
      </c>
      <c r="P297" s="84">
        <v>27550</v>
      </c>
      <c r="Q297" s="84">
        <v>7239332</v>
      </c>
      <c r="R297" s="84">
        <v>1</v>
      </c>
      <c r="S297" s="96">
        <f t="shared" si="36"/>
        <v>0</v>
      </c>
      <c r="T297" s="96">
        <f t="shared" si="37"/>
        <v>334860298094037.12</v>
      </c>
      <c r="U297" s="89">
        <f t="shared" si="38"/>
        <v>291073994313600</v>
      </c>
      <c r="V297" s="86">
        <f t="shared" si="39"/>
        <v>869.24008600105572</v>
      </c>
      <c r="W297" s="97">
        <f t="shared" si="40"/>
        <v>-1.130575485537523E-2</v>
      </c>
      <c r="X297" s="87">
        <f t="shared" si="41"/>
        <v>-1.1312217194570135E-2</v>
      </c>
      <c r="Y297" s="87">
        <f t="shared" si="42"/>
        <v>-9.852216748768473E-3</v>
      </c>
      <c r="Z297" s="87">
        <f t="shared" si="43"/>
        <v>-1.9967266775777415E-2</v>
      </c>
      <c r="AA297" s="87">
        <f t="shared" si="44"/>
        <v>2.3593466424682397E-2</v>
      </c>
    </row>
    <row r="298" spans="1:27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v>1</v>
      </c>
      <c r="G298" s="84">
        <v>201000</v>
      </c>
      <c r="H298" s="84">
        <v>203000</v>
      </c>
      <c r="I298" s="88">
        <v>125461438</v>
      </c>
      <c r="J298" s="82">
        <v>1</v>
      </c>
      <c r="K298" s="83">
        <v>299400</v>
      </c>
      <c r="L298" s="83">
        <v>289800</v>
      </c>
      <c r="M298" s="83">
        <v>15956260</v>
      </c>
      <c r="N298" s="83">
        <v>1</v>
      </c>
      <c r="O298" s="84">
        <v>27550</v>
      </c>
      <c r="P298" s="84">
        <v>26500</v>
      </c>
      <c r="Q298" s="84">
        <v>7239332</v>
      </c>
      <c r="R298" s="84">
        <v>1</v>
      </c>
      <c r="S298" s="96">
        <f t="shared" si="36"/>
        <v>0</v>
      </c>
      <c r="T298" s="96">
        <f t="shared" si="37"/>
        <v>334860298094037.12</v>
      </c>
      <c r="U298" s="89">
        <f t="shared" si="38"/>
        <v>292358092305000</v>
      </c>
      <c r="V298" s="86">
        <f t="shared" si="39"/>
        <v>873.07481349400985</v>
      </c>
      <c r="W298" s="97">
        <f t="shared" si="40"/>
        <v>4.4115861137925851E-3</v>
      </c>
      <c r="X298" s="87">
        <f t="shared" si="41"/>
        <v>4.5766590389016018E-3</v>
      </c>
      <c r="Y298" s="87">
        <f t="shared" si="42"/>
        <v>9.9502487562189053E-3</v>
      </c>
      <c r="Z298" s="87">
        <f t="shared" si="43"/>
        <v>-3.2064128256513023E-2</v>
      </c>
      <c r="AA298" s="87">
        <f t="shared" si="44"/>
        <v>-3.962264150943396E-2</v>
      </c>
    </row>
    <row r="299" spans="1:27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v>1</v>
      </c>
      <c r="G299" s="84">
        <v>203000</v>
      </c>
      <c r="H299" s="84">
        <v>201000</v>
      </c>
      <c r="I299" s="88">
        <v>125461438</v>
      </c>
      <c r="J299" s="82">
        <v>1</v>
      </c>
      <c r="K299" s="83">
        <v>289800</v>
      </c>
      <c r="L299" s="83">
        <v>294700</v>
      </c>
      <c r="M299" s="83">
        <v>15956260</v>
      </c>
      <c r="N299" s="83">
        <v>1</v>
      </c>
      <c r="O299" s="84">
        <v>26500</v>
      </c>
      <c r="P299" s="84">
        <v>27200</v>
      </c>
      <c r="Q299" s="84">
        <v>7239332</v>
      </c>
      <c r="R299" s="84">
        <v>1</v>
      </c>
      <c r="S299" s="96">
        <f t="shared" si="36"/>
        <v>0</v>
      </c>
      <c r="T299" s="96">
        <f t="shared" si="37"/>
        <v>334860298094037.12</v>
      </c>
      <c r="U299" s="89">
        <f t="shared" si="38"/>
        <v>293085890017900</v>
      </c>
      <c r="V299" s="86">
        <f t="shared" si="39"/>
        <v>875.24825034825176</v>
      </c>
      <c r="W299" s="97">
        <f t="shared" si="40"/>
        <v>2.4894050551566224E-3</v>
      </c>
      <c r="X299" s="87">
        <f t="shared" si="41"/>
        <v>3.4168564920273349E-3</v>
      </c>
      <c r="Y299" s="87">
        <f t="shared" si="42"/>
        <v>-9.852216748768473E-3</v>
      </c>
      <c r="Z299" s="87">
        <f t="shared" si="43"/>
        <v>1.6908212560386472E-2</v>
      </c>
      <c r="AA299" s="87">
        <f t="shared" si="44"/>
        <v>2.5735294117647058E-2</v>
      </c>
    </row>
    <row r="300" spans="1:27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v>1</v>
      </c>
      <c r="G300" s="84">
        <v>201000</v>
      </c>
      <c r="H300" s="84">
        <v>200500</v>
      </c>
      <c r="I300" s="88">
        <v>125461438</v>
      </c>
      <c r="J300" s="82">
        <v>1</v>
      </c>
      <c r="K300" s="83">
        <v>294700</v>
      </c>
      <c r="L300" s="83">
        <v>282800</v>
      </c>
      <c r="M300" s="83">
        <v>15956260</v>
      </c>
      <c r="N300" s="83">
        <v>1</v>
      </c>
      <c r="O300" s="84">
        <v>27200</v>
      </c>
      <c r="P300" s="84">
        <v>26350</v>
      </c>
      <c r="Q300" s="84">
        <v>7239332</v>
      </c>
      <c r="R300" s="84">
        <v>1</v>
      </c>
      <c r="S300" s="96">
        <f t="shared" si="36"/>
        <v>0</v>
      </c>
      <c r="T300" s="96">
        <f t="shared" si="37"/>
        <v>334860298094037.12</v>
      </c>
      <c r="U300" s="89">
        <f t="shared" si="38"/>
        <v>303572734962700</v>
      </c>
      <c r="V300" s="86">
        <f t="shared" si="39"/>
        <v>906.56532497456351</v>
      </c>
      <c r="W300" s="97">
        <f t="shared" si="40"/>
        <v>3.5780790894298878E-2</v>
      </c>
      <c r="X300" s="87">
        <f t="shared" si="41"/>
        <v>4.0862656072644721E-2</v>
      </c>
      <c r="Y300" s="87">
        <f t="shared" si="42"/>
        <v>-2.4875621890547263E-3</v>
      </c>
      <c r="Z300" s="87">
        <f t="shared" si="43"/>
        <v>-4.0380047505938245E-2</v>
      </c>
      <c r="AA300" s="87">
        <f t="shared" si="44"/>
        <v>-3.2258064516129031E-2</v>
      </c>
    </row>
    <row r="301" spans="1:27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v>1</v>
      </c>
      <c r="G301" s="84">
        <v>200500</v>
      </c>
      <c r="H301" s="84">
        <v>199500</v>
      </c>
      <c r="I301" s="88">
        <v>125461438</v>
      </c>
      <c r="J301" s="82">
        <v>1</v>
      </c>
      <c r="K301" s="83">
        <v>282800</v>
      </c>
      <c r="L301" s="83">
        <v>281300</v>
      </c>
      <c r="M301" s="83">
        <v>15956260</v>
      </c>
      <c r="N301" s="83">
        <v>1</v>
      </c>
      <c r="O301" s="84">
        <v>26350</v>
      </c>
      <c r="P301" s="84">
        <v>26050</v>
      </c>
      <c r="Q301" s="84">
        <v>7239332</v>
      </c>
      <c r="R301" s="84">
        <v>1</v>
      </c>
      <c r="S301" s="96">
        <f t="shared" si="36"/>
        <v>0</v>
      </c>
      <c r="T301" s="96">
        <f t="shared" si="37"/>
        <v>334860298094037.12</v>
      </c>
      <c r="U301" s="89">
        <f t="shared" si="38"/>
        <v>307600015120100</v>
      </c>
      <c r="V301" s="86">
        <f t="shared" si="39"/>
        <v>918.59207218921551</v>
      </c>
      <c r="W301" s="97">
        <f t="shared" si="40"/>
        <v>1.3266277545955612E-2</v>
      </c>
      <c r="X301" s="87">
        <f t="shared" si="41"/>
        <v>1.5267175572519083E-2</v>
      </c>
      <c r="Y301" s="87">
        <f t="shared" si="42"/>
        <v>-4.9875311720698253E-3</v>
      </c>
      <c r="Z301" s="87">
        <f t="shared" si="43"/>
        <v>-5.3041018387553042E-3</v>
      </c>
      <c r="AA301" s="87">
        <f t="shared" si="44"/>
        <v>-1.1516314779270634E-2</v>
      </c>
    </row>
    <row r="302" spans="1:27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v>1</v>
      </c>
      <c r="G302" s="84">
        <v>199500</v>
      </c>
      <c r="H302" s="84">
        <v>198000</v>
      </c>
      <c r="I302" s="88">
        <v>125461438</v>
      </c>
      <c r="J302" s="82">
        <v>1</v>
      </c>
      <c r="K302" s="83">
        <v>281300</v>
      </c>
      <c r="L302" s="83">
        <v>271500</v>
      </c>
      <c r="M302" s="83">
        <v>15956260</v>
      </c>
      <c r="N302" s="83">
        <v>1</v>
      </c>
      <c r="O302" s="84">
        <v>26050</v>
      </c>
      <c r="P302" s="84">
        <v>26600</v>
      </c>
      <c r="Q302" s="84">
        <v>7239332</v>
      </c>
      <c r="R302" s="84">
        <v>1</v>
      </c>
      <c r="S302" s="96">
        <f t="shared" si="36"/>
        <v>0</v>
      </c>
      <c r="T302" s="96">
        <f t="shared" si="37"/>
        <v>334860298094037.12</v>
      </c>
      <c r="U302" s="89">
        <f t="shared" si="38"/>
        <v>300991161570200</v>
      </c>
      <c r="V302" s="86">
        <f t="shared" si="39"/>
        <v>898.85592076273599</v>
      </c>
      <c r="W302" s="97">
        <f t="shared" si="40"/>
        <v>-2.1485218546948428E-2</v>
      </c>
      <c r="X302" s="87">
        <f t="shared" si="41"/>
        <v>-2.2556390977443608E-2</v>
      </c>
      <c r="Y302" s="87">
        <f t="shared" si="42"/>
        <v>-7.5187969924812026E-3</v>
      </c>
      <c r="Z302" s="87">
        <f t="shared" si="43"/>
        <v>-3.4838250977603978E-2</v>
      </c>
      <c r="AA302" s="87">
        <f t="shared" si="44"/>
        <v>2.0676691729323307E-2</v>
      </c>
    </row>
    <row r="303" spans="1:27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v>1</v>
      </c>
      <c r="G303" s="84">
        <v>198000</v>
      </c>
      <c r="H303" s="84">
        <v>192500</v>
      </c>
      <c r="I303" s="88">
        <v>125461438</v>
      </c>
      <c r="J303" s="82">
        <v>1</v>
      </c>
      <c r="K303" s="83">
        <v>271500</v>
      </c>
      <c r="L303" s="83">
        <v>286300</v>
      </c>
      <c r="M303" s="83">
        <v>15956260</v>
      </c>
      <c r="N303" s="83">
        <v>1</v>
      </c>
      <c r="O303" s="84">
        <v>26600</v>
      </c>
      <c r="P303" s="84">
        <v>29000</v>
      </c>
      <c r="Q303" s="84">
        <v>7239332</v>
      </c>
      <c r="R303" s="84">
        <v>1</v>
      </c>
      <c r="S303" s="96">
        <f t="shared" si="36"/>
        <v>0</v>
      </c>
      <c r="T303" s="96">
        <f t="shared" si="37"/>
        <v>334860298094037.12</v>
      </c>
      <c r="U303" s="89">
        <f t="shared" si="38"/>
        <v>299062205068500</v>
      </c>
      <c r="V303" s="86">
        <f t="shared" si="39"/>
        <v>893.09543941370998</v>
      </c>
      <c r="W303" s="97">
        <f t="shared" si="40"/>
        <v>-6.4086815427970662E-3</v>
      </c>
      <c r="X303" s="87">
        <f t="shared" si="41"/>
        <v>-5.4945054945054949E-3</v>
      </c>
      <c r="Y303" s="87">
        <f t="shared" si="42"/>
        <v>-2.7777777777777776E-2</v>
      </c>
      <c r="Z303" s="87">
        <f t="shared" si="43"/>
        <v>5.4511970534069983E-2</v>
      </c>
      <c r="AA303" s="87">
        <f t="shared" si="44"/>
        <v>8.2758620689655171E-2</v>
      </c>
    </row>
    <row r="304" spans="1:27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v>1</v>
      </c>
      <c r="G304" s="84">
        <v>192500</v>
      </c>
      <c r="H304" s="84">
        <v>183000</v>
      </c>
      <c r="I304" s="88">
        <v>125461438</v>
      </c>
      <c r="J304" s="82">
        <v>1</v>
      </c>
      <c r="K304" s="83">
        <v>286300</v>
      </c>
      <c r="L304" s="83">
        <v>269600</v>
      </c>
      <c r="M304" s="83">
        <v>15956260</v>
      </c>
      <c r="N304" s="83">
        <v>1</v>
      </c>
      <c r="O304" s="84">
        <v>29000</v>
      </c>
      <c r="P304" s="84">
        <v>28450</v>
      </c>
      <c r="Q304" s="84">
        <v>7239332</v>
      </c>
      <c r="R304" s="84">
        <v>1</v>
      </c>
      <c r="S304" s="96">
        <f t="shared" si="36"/>
        <v>0</v>
      </c>
      <c r="T304" s="96">
        <f t="shared" si="37"/>
        <v>334860298094037.12</v>
      </c>
      <c r="U304" s="89">
        <f t="shared" si="38"/>
        <v>298196848487900</v>
      </c>
      <c r="V304" s="86">
        <f t="shared" si="39"/>
        <v>890.51120776389826</v>
      </c>
      <c r="W304" s="97">
        <f t="shared" si="40"/>
        <v>-2.8935671774432043E-3</v>
      </c>
      <c r="X304" s="87">
        <f t="shared" si="41"/>
        <v>2.2099447513812156E-3</v>
      </c>
      <c r="Y304" s="87">
        <f t="shared" si="42"/>
        <v>-4.9350649350649353E-2</v>
      </c>
      <c r="Z304" s="87">
        <f t="shared" si="43"/>
        <v>-5.8330422633601116E-2</v>
      </c>
      <c r="AA304" s="87">
        <f t="shared" si="44"/>
        <v>-1.9332161687170474E-2</v>
      </c>
    </row>
    <row r="305" spans="1:27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v>1</v>
      </c>
      <c r="G305" s="84">
        <v>183000</v>
      </c>
      <c r="H305" s="84">
        <v>180500</v>
      </c>
      <c r="I305" s="88">
        <v>125461438</v>
      </c>
      <c r="J305" s="82">
        <v>1</v>
      </c>
      <c r="K305" s="83">
        <v>269600</v>
      </c>
      <c r="L305" s="83">
        <v>270300</v>
      </c>
      <c r="M305" s="83">
        <v>15956260</v>
      </c>
      <c r="N305" s="83">
        <v>1</v>
      </c>
      <c r="O305" s="84">
        <v>28450</v>
      </c>
      <c r="P305" s="84">
        <v>29650</v>
      </c>
      <c r="Q305" s="84">
        <v>7239332</v>
      </c>
      <c r="R305" s="84">
        <v>1</v>
      </c>
      <c r="S305" s="96">
        <f t="shared" si="36"/>
        <v>0</v>
      </c>
      <c r="T305" s="96">
        <f t="shared" si="37"/>
        <v>334860298094037.12</v>
      </c>
      <c r="U305" s="89">
        <f t="shared" si="38"/>
        <v>294918160198300</v>
      </c>
      <c r="V305" s="86">
        <f t="shared" si="39"/>
        <v>880.71999540381353</v>
      </c>
      <c r="W305" s="97">
        <f t="shared" si="40"/>
        <v>-1.0995046749238306E-2</v>
      </c>
      <c r="X305" s="87">
        <f t="shared" si="41"/>
        <v>-1.1025358324145534E-2</v>
      </c>
      <c r="Y305" s="87">
        <f t="shared" si="42"/>
        <v>-1.3661202185792349E-2</v>
      </c>
      <c r="Z305" s="87">
        <f t="shared" si="43"/>
        <v>2.5964391691394658E-3</v>
      </c>
      <c r="AA305" s="87">
        <f t="shared" si="44"/>
        <v>4.0472175379426642E-2</v>
      </c>
    </row>
    <row r="306" spans="1:27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v>1</v>
      </c>
      <c r="G306" s="84">
        <v>180500</v>
      </c>
      <c r="H306" s="84">
        <v>181000</v>
      </c>
      <c r="I306" s="88">
        <v>125461438</v>
      </c>
      <c r="J306" s="82">
        <v>1</v>
      </c>
      <c r="K306" s="83">
        <v>270300</v>
      </c>
      <c r="L306" s="83">
        <v>279800</v>
      </c>
      <c r="M306" s="83">
        <v>15956260</v>
      </c>
      <c r="N306" s="83">
        <v>1</v>
      </c>
      <c r="O306" s="84">
        <v>29650</v>
      </c>
      <c r="P306" s="84">
        <v>30000</v>
      </c>
      <c r="Q306" s="84">
        <v>7239332</v>
      </c>
      <c r="R306" s="84">
        <v>1</v>
      </c>
      <c r="S306" s="96">
        <f t="shared" si="36"/>
        <v>0</v>
      </c>
      <c r="T306" s="96">
        <f t="shared" si="37"/>
        <v>334860298094037.12</v>
      </c>
      <c r="U306" s="89">
        <f t="shared" si="38"/>
        <v>293941052643500</v>
      </c>
      <c r="V306" s="86">
        <f t="shared" si="39"/>
        <v>877.80203958653237</v>
      </c>
      <c r="W306" s="97">
        <f t="shared" si="40"/>
        <v>-3.3131481430068587E-3</v>
      </c>
      <c r="X306" s="87">
        <f t="shared" si="41"/>
        <v>-4.459308807134894E-3</v>
      </c>
      <c r="Y306" s="87">
        <f t="shared" si="42"/>
        <v>2.7700831024930748E-3</v>
      </c>
      <c r="Z306" s="87">
        <f t="shared" si="43"/>
        <v>3.5146133925268219E-2</v>
      </c>
      <c r="AA306" s="87">
        <f t="shared" si="44"/>
        <v>1.1666666666666667E-2</v>
      </c>
    </row>
    <row r="307" spans="1:27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v>1</v>
      </c>
      <c r="G307" s="84">
        <v>181000</v>
      </c>
      <c r="H307" s="84">
        <v>182000</v>
      </c>
      <c r="I307" s="88">
        <v>125461438</v>
      </c>
      <c r="J307" s="82">
        <v>1</v>
      </c>
      <c r="K307" s="83">
        <v>279800</v>
      </c>
      <c r="L307" s="83">
        <v>274900</v>
      </c>
      <c r="M307" s="83">
        <v>15956260</v>
      </c>
      <c r="N307" s="83">
        <v>1</v>
      </c>
      <c r="O307" s="84">
        <v>30000</v>
      </c>
      <c r="P307" s="84">
        <v>29650</v>
      </c>
      <c r="Q307" s="84">
        <v>7239332</v>
      </c>
      <c r="R307" s="84">
        <v>1</v>
      </c>
      <c r="S307" s="96">
        <f t="shared" si="36"/>
        <v>0</v>
      </c>
      <c r="T307" s="96">
        <f t="shared" si="37"/>
        <v>334860298094037.12</v>
      </c>
      <c r="U307" s="89">
        <f t="shared" si="38"/>
        <v>296373707661300</v>
      </c>
      <c r="V307" s="86">
        <f t="shared" si="39"/>
        <v>885.06672588002914</v>
      </c>
      <c r="W307" s="97">
        <f t="shared" si="40"/>
        <v>8.27599614249999E-3</v>
      </c>
      <c r="X307" s="87">
        <f t="shared" si="41"/>
        <v>8.9585666293393058E-3</v>
      </c>
      <c r="Y307" s="87">
        <f t="shared" si="42"/>
        <v>5.5248618784530384E-3</v>
      </c>
      <c r="Z307" s="87">
        <f t="shared" si="43"/>
        <v>-1.7512508934953538E-2</v>
      </c>
      <c r="AA307" s="87">
        <f t="shared" si="44"/>
        <v>-1.1804384485666104E-2</v>
      </c>
    </row>
    <row r="308" spans="1:27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v>1</v>
      </c>
      <c r="G308" s="84">
        <v>182000</v>
      </c>
      <c r="H308" s="84">
        <v>190000</v>
      </c>
      <c r="I308" s="88">
        <v>125461438</v>
      </c>
      <c r="J308" s="82">
        <v>1</v>
      </c>
      <c r="K308" s="83">
        <v>274900</v>
      </c>
      <c r="L308" s="83">
        <v>277000</v>
      </c>
      <c r="M308" s="83">
        <v>15956260</v>
      </c>
      <c r="N308" s="83">
        <v>1</v>
      </c>
      <c r="O308" s="84">
        <v>29650</v>
      </c>
      <c r="P308" s="84">
        <v>29450</v>
      </c>
      <c r="Q308" s="84">
        <v>7239332</v>
      </c>
      <c r="R308" s="84">
        <v>1</v>
      </c>
      <c r="S308" s="96">
        <f t="shared" si="36"/>
        <v>0</v>
      </c>
      <c r="T308" s="96">
        <f t="shared" si="37"/>
        <v>334860298094037.12</v>
      </c>
      <c r="U308" s="89">
        <f t="shared" si="38"/>
        <v>301588307229900</v>
      </c>
      <c r="V308" s="86">
        <f t="shared" si="39"/>
        <v>900.63918877957428</v>
      </c>
      <c r="W308" s="97">
        <f t="shared" si="40"/>
        <v>1.7594676699727148E-2</v>
      </c>
      <c r="X308" s="87">
        <f t="shared" si="41"/>
        <v>1.5538290788013319E-2</v>
      </c>
      <c r="Y308" s="87">
        <f t="shared" si="42"/>
        <v>4.3956043956043959E-2</v>
      </c>
      <c r="Z308" s="87">
        <f t="shared" si="43"/>
        <v>7.6391415060021823E-3</v>
      </c>
      <c r="AA308" s="87">
        <f t="shared" si="44"/>
        <v>-6.7911714770797962E-3</v>
      </c>
    </row>
    <row r="309" spans="1:27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v>1</v>
      </c>
      <c r="G309" s="84">
        <v>190000</v>
      </c>
      <c r="H309" s="84">
        <v>193500</v>
      </c>
      <c r="I309" s="88">
        <v>125461438</v>
      </c>
      <c r="J309" s="82">
        <v>1</v>
      </c>
      <c r="K309" s="83">
        <v>277000</v>
      </c>
      <c r="L309" s="83">
        <v>279500</v>
      </c>
      <c r="M309" s="83">
        <v>15956260</v>
      </c>
      <c r="N309" s="83">
        <v>1</v>
      </c>
      <c r="O309" s="84">
        <v>29450</v>
      </c>
      <c r="P309" s="84">
        <v>31150</v>
      </c>
      <c r="Q309" s="84">
        <v>7239332</v>
      </c>
      <c r="R309" s="84">
        <v>1</v>
      </c>
      <c r="S309" s="96">
        <f t="shared" si="36"/>
        <v>0</v>
      </c>
      <c r="T309" s="96">
        <f t="shared" si="37"/>
        <v>334860298094037.12</v>
      </c>
      <c r="U309" s="89">
        <f t="shared" si="38"/>
        <v>307153934944800</v>
      </c>
      <c r="V309" s="86">
        <f t="shared" si="39"/>
        <v>917.25993404731275</v>
      </c>
      <c r="W309" s="97">
        <f t="shared" si="40"/>
        <v>1.845438825536859E-2</v>
      </c>
      <c r="X309" s="87">
        <f t="shared" si="41"/>
        <v>1.8579234972677595E-2</v>
      </c>
      <c r="Y309" s="87">
        <f t="shared" si="42"/>
        <v>1.8421052631578946E-2</v>
      </c>
      <c r="Z309" s="87">
        <f t="shared" si="43"/>
        <v>9.0252707581227436E-3</v>
      </c>
      <c r="AA309" s="87">
        <f t="shared" si="44"/>
        <v>5.4574638844301769E-2</v>
      </c>
    </row>
    <row r="310" spans="1:27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v>1</v>
      </c>
      <c r="G310" s="84">
        <v>193500</v>
      </c>
      <c r="H310" s="84">
        <v>192500</v>
      </c>
      <c r="I310" s="88">
        <v>125461438</v>
      </c>
      <c r="J310" s="82">
        <v>1</v>
      </c>
      <c r="K310" s="83">
        <v>279500</v>
      </c>
      <c r="L310" s="83">
        <v>272900</v>
      </c>
      <c r="M310" s="83">
        <v>15956260</v>
      </c>
      <c r="N310" s="83">
        <v>1</v>
      </c>
      <c r="O310" s="84">
        <v>31150</v>
      </c>
      <c r="P310" s="84">
        <v>31150</v>
      </c>
      <c r="Q310" s="84">
        <v>7239332</v>
      </c>
      <c r="R310" s="84">
        <v>1</v>
      </c>
      <c r="S310" s="96">
        <f t="shared" si="36"/>
        <v>0</v>
      </c>
      <c r="T310" s="96">
        <f t="shared" si="37"/>
        <v>334860298094037.12</v>
      </c>
      <c r="U310" s="89">
        <f t="shared" si="38"/>
        <v>309012586083300</v>
      </c>
      <c r="V310" s="86">
        <f t="shared" si="39"/>
        <v>922.81046108524197</v>
      </c>
      <c r="W310" s="97">
        <f t="shared" si="40"/>
        <v>6.0512040610321864E-3</v>
      </c>
      <c r="X310" s="87">
        <f t="shared" si="41"/>
        <v>7.5107296137339056E-3</v>
      </c>
      <c r="Y310" s="87">
        <f t="shared" si="42"/>
        <v>-5.1679586563307496E-3</v>
      </c>
      <c r="Z310" s="87">
        <f t="shared" si="43"/>
        <v>-2.3613595706618962E-2</v>
      </c>
      <c r="AA310" s="87">
        <f t="shared" si="44"/>
        <v>0</v>
      </c>
    </row>
    <row r="311" spans="1:27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v>1</v>
      </c>
      <c r="G311" s="84">
        <v>192500</v>
      </c>
      <c r="H311" s="84">
        <v>192000</v>
      </c>
      <c r="I311" s="88">
        <v>125461438</v>
      </c>
      <c r="J311" s="82">
        <v>1</v>
      </c>
      <c r="K311" s="83">
        <v>272900</v>
      </c>
      <c r="L311" s="83">
        <v>265100</v>
      </c>
      <c r="M311" s="83">
        <v>15956260</v>
      </c>
      <c r="N311" s="83">
        <v>1</v>
      </c>
      <c r="O311" s="84">
        <v>31150</v>
      </c>
      <c r="P311" s="84">
        <v>30150</v>
      </c>
      <c r="Q311" s="84">
        <v>7239332</v>
      </c>
      <c r="R311" s="84">
        <v>1</v>
      </c>
      <c r="S311" s="96">
        <f t="shared" si="36"/>
        <v>0</v>
      </c>
      <c r="T311" s="96">
        <f t="shared" si="37"/>
        <v>334860298094037.12</v>
      </c>
      <c r="U311" s="89">
        <f t="shared" si="38"/>
        <v>308221178949300</v>
      </c>
      <c r="V311" s="86">
        <f t="shared" si="39"/>
        <v>920.44706614560744</v>
      </c>
      <c r="W311" s="97">
        <f t="shared" si="40"/>
        <v>-2.5610838187238752E-3</v>
      </c>
      <c r="X311" s="87">
        <f t="shared" si="41"/>
        <v>-2.1299254526091589E-3</v>
      </c>
      <c r="Y311" s="87">
        <f t="shared" si="42"/>
        <v>-2.5974025974025974E-3</v>
      </c>
      <c r="Z311" s="87">
        <f t="shared" si="43"/>
        <v>-2.8581898131183583E-2</v>
      </c>
      <c r="AA311" s="87">
        <f t="shared" si="44"/>
        <v>-3.316749585406302E-2</v>
      </c>
    </row>
    <row r="312" spans="1:27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v>1</v>
      </c>
      <c r="G312" s="84">
        <v>192000</v>
      </c>
      <c r="H312" s="84">
        <v>195500</v>
      </c>
      <c r="I312" s="88">
        <v>125461438</v>
      </c>
      <c r="J312" s="82">
        <v>1</v>
      </c>
      <c r="K312" s="83">
        <v>265100</v>
      </c>
      <c r="L312" s="83">
        <v>271200</v>
      </c>
      <c r="M312" s="83">
        <v>15956260</v>
      </c>
      <c r="N312" s="83">
        <v>1</v>
      </c>
      <c r="O312" s="84">
        <v>30150</v>
      </c>
      <c r="P312" s="84">
        <v>29500</v>
      </c>
      <c r="Q312" s="84">
        <v>7239332</v>
      </c>
      <c r="R312" s="84">
        <v>1</v>
      </c>
      <c r="S312" s="96">
        <f t="shared" si="36"/>
        <v>0</v>
      </c>
      <c r="T312" s="96">
        <f t="shared" si="37"/>
        <v>334860298094037.12</v>
      </c>
      <c r="U312" s="89">
        <f t="shared" si="38"/>
        <v>307558965092500</v>
      </c>
      <c r="V312" s="86">
        <f t="shared" si="39"/>
        <v>918.46948367145569</v>
      </c>
      <c r="W312" s="97">
        <f t="shared" si="40"/>
        <v>-2.1485021212929887E-3</v>
      </c>
      <c r="X312" s="87">
        <f t="shared" si="41"/>
        <v>-4.2689434364994666E-3</v>
      </c>
      <c r="Y312" s="87">
        <f t="shared" si="42"/>
        <v>1.8229166666666668E-2</v>
      </c>
      <c r="Z312" s="87">
        <f t="shared" si="43"/>
        <v>2.3010184835910975E-2</v>
      </c>
      <c r="AA312" s="87">
        <f t="shared" si="44"/>
        <v>-2.2033898305084745E-2</v>
      </c>
    </row>
    <row r="313" spans="1:27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v>1</v>
      </c>
      <c r="G313" s="84">
        <v>195500</v>
      </c>
      <c r="H313" s="84">
        <v>204500</v>
      </c>
      <c r="I313" s="88">
        <v>125461438</v>
      </c>
      <c r="J313" s="82">
        <v>1</v>
      </c>
      <c r="K313" s="83">
        <v>271200</v>
      </c>
      <c r="L313" s="83">
        <v>270900</v>
      </c>
      <c r="M313" s="83">
        <v>15956260</v>
      </c>
      <c r="N313" s="83">
        <v>1</v>
      </c>
      <c r="O313" s="84">
        <v>29500</v>
      </c>
      <c r="P313" s="84">
        <v>29500</v>
      </c>
      <c r="Q313" s="84">
        <v>7239332</v>
      </c>
      <c r="R313" s="84">
        <v>1</v>
      </c>
      <c r="S313" s="96">
        <f t="shared" ref="S313:S376" si="45">IF(U312&lt;&gt;(C313*E313*F313+G313*I313*J313+K313*M313*N313+O313*Q313*R313),1,0)</f>
        <v>0</v>
      </c>
      <c r="T313" s="96">
        <f t="shared" ref="T313:T376" si="46">IF(S313=0,T312,T312*(C313*E313*F313+G313*I313*J313+K313*M313*N313+O313*Q313*R313)/U312)</f>
        <v>334860298094037.12</v>
      </c>
      <c r="U313" s="89">
        <f t="shared" ref="U313:U376" si="47">D313*E313*F313+H313*I313*J313+L313*M313*N313+P313*Q313*R313</f>
        <v>308683331156500</v>
      </c>
      <c r="V313" s="86">
        <f t="shared" si="39"/>
        <v>921.82720051755439</v>
      </c>
      <c r="W313" s="97">
        <f t="shared" si="40"/>
        <v>3.6557739868249999E-3</v>
      </c>
      <c r="X313" s="87">
        <f t="shared" si="41"/>
        <v>0</v>
      </c>
      <c r="Y313" s="87">
        <f t="shared" si="42"/>
        <v>4.6035805626598467E-2</v>
      </c>
      <c r="Z313" s="87">
        <f t="shared" si="43"/>
        <v>-1.1061946902654867E-3</v>
      </c>
      <c r="AA313" s="87">
        <f t="shared" si="44"/>
        <v>0</v>
      </c>
    </row>
    <row r="314" spans="1:27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v>1</v>
      </c>
      <c r="G314" s="84">
        <v>204500</v>
      </c>
      <c r="H314" s="84">
        <v>205500</v>
      </c>
      <c r="I314" s="88">
        <v>125461438</v>
      </c>
      <c r="J314" s="82">
        <v>1</v>
      </c>
      <c r="K314" s="83">
        <v>270900</v>
      </c>
      <c r="L314" s="83">
        <v>278000</v>
      </c>
      <c r="M314" s="83">
        <v>15956260</v>
      </c>
      <c r="N314" s="83">
        <v>1</v>
      </c>
      <c r="O314" s="84">
        <v>29500</v>
      </c>
      <c r="P314" s="84">
        <v>30050</v>
      </c>
      <c r="Q314" s="84">
        <v>7239332</v>
      </c>
      <c r="R314" s="84">
        <v>1</v>
      </c>
      <c r="S314" s="96">
        <f t="shared" si="45"/>
        <v>0</v>
      </c>
      <c r="T314" s="96">
        <f t="shared" si="46"/>
        <v>334860298094037.12</v>
      </c>
      <c r="U314" s="89">
        <f t="shared" si="47"/>
        <v>309224552800600</v>
      </c>
      <c r="V314" s="86">
        <f t="shared" si="39"/>
        <v>923.44346152902858</v>
      </c>
      <c r="W314" s="97">
        <f t="shared" si="40"/>
        <v>1.7533231939421549E-3</v>
      </c>
      <c r="X314" s="87">
        <f t="shared" si="41"/>
        <v>1.0718113612004287E-3</v>
      </c>
      <c r="Y314" s="87">
        <f t="shared" si="42"/>
        <v>4.8899755501222494E-3</v>
      </c>
      <c r="Z314" s="87">
        <f t="shared" si="43"/>
        <v>2.6208933185677373E-2</v>
      </c>
      <c r="AA314" s="87">
        <f t="shared" si="44"/>
        <v>1.8302828618968387E-2</v>
      </c>
    </row>
    <row r="315" spans="1:27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v>1</v>
      </c>
      <c r="G315" s="84">
        <v>205500</v>
      </c>
      <c r="H315" s="84">
        <v>210500</v>
      </c>
      <c r="I315" s="88">
        <v>125461438</v>
      </c>
      <c r="J315" s="82">
        <v>1</v>
      </c>
      <c r="K315" s="83">
        <v>278000</v>
      </c>
      <c r="L315" s="83">
        <v>278500</v>
      </c>
      <c r="M315" s="83">
        <v>15956260</v>
      </c>
      <c r="N315" s="83">
        <v>1</v>
      </c>
      <c r="O315" s="84">
        <v>30050</v>
      </c>
      <c r="P315" s="84">
        <v>29650</v>
      </c>
      <c r="Q315" s="84">
        <v>7239332</v>
      </c>
      <c r="R315" s="84">
        <v>1</v>
      </c>
      <c r="S315" s="96">
        <f t="shared" si="45"/>
        <v>0</v>
      </c>
      <c r="T315" s="96">
        <f t="shared" si="46"/>
        <v>334860298094037.12</v>
      </c>
      <c r="U315" s="89">
        <f t="shared" si="47"/>
        <v>307170540240300</v>
      </c>
      <c r="V315" s="86">
        <f t="shared" si="39"/>
        <v>917.30952277310246</v>
      </c>
      <c r="W315" s="97">
        <f t="shared" si="40"/>
        <v>-6.64246270775431E-3</v>
      </c>
      <c r="X315" s="87">
        <f t="shared" si="41"/>
        <v>-9.6359743040685224E-3</v>
      </c>
      <c r="Y315" s="87">
        <f t="shared" si="42"/>
        <v>2.4330900243309004E-2</v>
      </c>
      <c r="Z315" s="87">
        <f t="shared" si="43"/>
        <v>1.7985611510791368E-3</v>
      </c>
      <c r="AA315" s="87">
        <f t="shared" si="44"/>
        <v>-1.3490725126475547E-2</v>
      </c>
    </row>
    <row r="316" spans="1:27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v>1</v>
      </c>
      <c r="G316" s="84">
        <v>210500</v>
      </c>
      <c r="H316" s="84">
        <v>209000</v>
      </c>
      <c r="I316" s="88">
        <v>125461438</v>
      </c>
      <c r="J316" s="82">
        <v>1</v>
      </c>
      <c r="K316" s="83">
        <v>278500</v>
      </c>
      <c r="L316" s="83">
        <v>274100</v>
      </c>
      <c r="M316" s="83">
        <v>15956260</v>
      </c>
      <c r="N316" s="83">
        <v>1</v>
      </c>
      <c r="O316" s="84">
        <v>29650</v>
      </c>
      <c r="P316" s="84">
        <v>28900</v>
      </c>
      <c r="Q316" s="84">
        <v>7239332</v>
      </c>
      <c r="R316" s="84">
        <v>1</v>
      </c>
      <c r="S316" s="96">
        <f t="shared" si="45"/>
        <v>0</v>
      </c>
      <c r="T316" s="96">
        <f t="shared" si="46"/>
        <v>334860298094037.12</v>
      </c>
      <c r="U316" s="89">
        <f t="shared" si="47"/>
        <v>310488580570300</v>
      </c>
      <c r="V316" s="86">
        <f t="shared" si="39"/>
        <v>927.21825291783932</v>
      </c>
      <c r="W316" s="97">
        <f t="shared" si="40"/>
        <v>1.080194841407724E-2</v>
      </c>
      <c r="X316" s="87">
        <f t="shared" si="41"/>
        <v>1.2972972972972972E-2</v>
      </c>
      <c r="Y316" s="87">
        <f t="shared" si="42"/>
        <v>-7.1258907363420431E-3</v>
      </c>
      <c r="Z316" s="87">
        <f t="shared" si="43"/>
        <v>-1.5798922800718134E-2</v>
      </c>
      <c r="AA316" s="87">
        <f t="shared" si="44"/>
        <v>-2.5951557093425604E-2</v>
      </c>
    </row>
    <row r="317" spans="1:27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v>1</v>
      </c>
      <c r="G317" s="84">
        <v>209000</v>
      </c>
      <c r="H317" s="84">
        <v>203500</v>
      </c>
      <c r="I317" s="88">
        <v>125461438</v>
      </c>
      <c r="J317" s="82">
        <v>1</v>
      </c>
      <c r="K317" s="83">
        <v>274100</v>
      </c>
      <c r="L317" s="83">
        <v>268400</v>
      </c>
      <c r="M317" s="83">
        <v>15956260</v>
      </c>
      <c r="N317" s="83">
        <v>1</v>
      </c>
      <c r="O317" s="84">
        <v>28900</v>
      </c>
      <c r="P317" s="84">
        <v>27400</v>
      </c>
      <c r="Q317" s="84">
        <v>7239332</v>
      </c>
      <c r="R317" s="84">
        <v>1</v>
      </c>
      <c r="S317" s="96">
        <f t="shared" si="45"/>
        <v>0</v>
      </c>
      <c r="T317" s="96">
        <f t="shared" si="46"/>
        <v>334860298094037.12</v>
      </c>
      <c r="U317" s="89">
        <f t="shared" si="47"/>
        <v>310890689491300</v>
      </c>
      <c r="V317" s="86">
        <f t="shared" si="39"/>
        <v>928.41907882431065</v>
      </c>
      <c r="W317" s="97">
        <f t="shared" si="40"/>
        <v>1.2950844126423037E-3</v>
      </c>
      <c r="X317" s="87">
        <f t="shared" si="41"/>
        <v>4.2689434364994666E-3</v>
      </c>
      <c r="Y317" s="87">
        <f t="shared" si="42"/>
        <v>-2.6315789473684209E-2</v>
      </c>
      <c r="Z317" s="87">
        <f t="shared" si="43"/>
        <v>-2.0795330171470266E-2</v>
      </c>
      <c r="AA317" s="87">
        <f t="shared" si="44"/>
        <v>-5.4744525547445258E-2</v>
      </c>
    </row>
    <row r="318" spans="1:27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v>1</v>
      </c>
      <c r="G318" s="84">
        <v>203500</v>
      </c>
      <c r="H318" s="84">
        <v>208000</v>
      </c>
      <c r="I318" s="88">
        <v>125461438</v>
      </c>
      <c r="J318" s="82">
        <v>1</v>
      </c>
      <c r="K318" s="83">
        <v>268400</v>
      </c>
      <c r="L318" s="83">
        <v>270200</v>
      </c>
      <c r="M318" s="83">
        <v>15956260</v>
      </c>
      <c r="N318" s="83">
        <v>1</v>
      </c>
      <c r="O318" s="84">
        <v>27400</v>
      </c>
      <c r="P318" s="84">
        <v>28250</v>
      </c>
      <c r="Q318" s="84">
        <v>7239332</v>
      </c>
      <c r="R318" s="84">
        <v>1</v>
      </c>
      <c r="S318" s="96">
        <f t="shared" si="45"/>
        <v>0</v>
      </c>
      <c r="T318" s="96">
        <f t="shared" si="46"/>
        <v>334860298094037.12</v>
      </c>
      <c r="U318" s="89">
        <f t="shared" si="47"/>
        <v>312684097172500</v>
      </c>
      <c r="V318" s="86">
        <f t="shared" si="39"/>
        <v>933.77476802188869</v>
      </c>
      <c r="W318" s="97">
        <f t="shared" si="40"/>
        <v>5.7686117398191988E-3</v>
      </c>
      <c r="X318" s="87">
        <f t="shared" si="41"/>
        <v>4.2507970244420826E-3</v>
      </c>
      <c r="Y318" s="87">
        <f t="shared" si="42"/>
        <v>2.2113022113022112E-2</v>
      </c>
      <c r="Z318" s="87">
        <f t="shared" si="43"/>
        <v>6.7064083457526085E-3</v>
      </c>
      <c r="AA318" s="87">
        <f t="shared" si="44"/>
        <v>3.0088495575221239E-2</v>
      </c>
    </row>
    <row r="319" spans="1:27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v>1</v>
      </c>
      <c r="G319" s="84">
        <v>208000</v>
      </c>
      <c r="H319" s="84">
        <v>208500</v>
      </c>
      <c r="I319" s="88">
        <v>125461438</v>
      </c>
      <c r="J319" s="82">
        <v>1</v>
      </c>
      <c r="K319" s="83">
        <v>270200</v>
      </c>
      <c r="L319" s="83">
        <v>266500</v>
      </c>
      <c r="M319" s="83">
        <v>15956260</v>
      </c>
      <c r="N319" s="83">
        <v>1</v>
      </c>
      <c r="O319" s="84">
        <v>28250</v>
      </c>
      <c r="P319" s="84">
        <v>28200</v>
      </c>
      <c r="Q319" s="84">
        <v>7239332</v>
      </c>
      <c r="R319" s="84">
        <v>1</v>
      </c>
      <c r="S319" s="96">
        <f t="shared" si="45"/>
        <v>0</v>
      </c>
      <c r="T319" s="96">
        <f t="shared" si="46"/>
        <v>334860298094037.12</v>
      </c>
      <c r="U319" s="89">
        <f t="shared" si="47"/>
        <v>311493471252900</v>
      </c>
      <c r="V319" s="86">
        <f t="shared" si="39"/>
        <v>930.21917804488385</v>
      </c>
      <c r="W319" s="97">
        <f t="shared" si="40"/>
        <v>-3.8077597497488771E-3</v>
      </c>
      <c r="X319" s="87">
        <f t="shared" si="41"/>
        <v>-4.2328042328042331E-3</v>
      </c>
      <c r="Y319" s="87">
        <f t="shared" si="42"/>
        <v>2.403846153846154E-3</v>
      </c>
      <c r="Z319" s="87">
        <f t="shared" si="43"/>
        <v>-1.3693560325684678E-2</v>
      </c>
      <c r="AA319" s="87">
        <f t="shared" si="44"/>
        <v>-1.7730496453900709E-3</v>
      </c>
    </row>
    <row r="320" spans="1:27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v>1</v>
      </c>
      <c r="G320" s="84">
        <v>208500</v>
      </c>
      <c r="H320" s="84">
        <v>203500</v>
      </c>
      <c r="I320" s="88">
        <v>125461438</v>
      </c>
      <c r="J320" s="82">
        <v>1</v>
      </c>
      <c r="K320" s="83">
        <v>266500</v>
      </c>
      <c r="L320" s="83">
        <v>257500</v>
      </c>
      <c r="M320" s="83">
        <v>15956260</v>
      </c>
      <c r="N320" s="83">
        <v>1</v>
      </c>
      <c r="O320" s="84">
        <v>28200</v>
      </c>
      <c r="P320" s="84">
        <v>26700</v>
      </c>
      <c r="Q320" s="84">
        <v>7239332</v>
      </c>
      <c r="R320" s="84">
        <v>1</v>
      </c>
      <c r="S320" s="96">
        <f t="shared" si="45"/>
        <v>0</v>
      </c>
      <c r="T320" s="96">
        <f t="shared" si="46"/>
        <v>334860298094037.12</v>
      </c>
      <c r="U320" s="89">
        <f t="shared" si="47"/>
        <v>302055514027400</v>
      </c>
      <c r="V320" s="86">
        <f t="shared" si="39"/>
        <v>902.0344177755444</v>
      </c>
      <c r="W320" s="97">
        <f t="shared" si="40"/>
        <v>-3.0299053099053081E-2</v>
      </c>
      <c r="X320" s="87">
        <f t="shared" si="41"/>
        <v>-3.0818278427205102E-2</v>
      </c>
      <c r="Y320" s="87">
        <f t="shared" si="42"/>
        <v>-2.3980815347721823E-2</v>
      </c>
      <c r="Z320" s="87">
        <f t="shared" si="43"/>
        <v>-3.3771106941838651E-2</v>
      </c>
      <c r="AA320" s="87">
        <f t="shared" si="44"/>
        <v>-5.6179775280898875E-2</v>
      </c>
    </row>
    <row r="321" spans="1:27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v>1</v>
      </c>
      <c r="G321" s="84">
        <v>203500</v>
      </c>
      <c r="H321" s="84">
        <v>218000</v>
      </c>
      <c r="I321" s="88">
        <v>125461438</v>
      </c>
      <c r="J321" s="82">
        <v>1</v>
      </c>
      <c r="K321" s="83">
        <v>257500</v>
      </c>
      <c r="L321" s="83">
        <v>261500</v>
      </c>
      <c r="M321" s="83">
        <v>15956260</v>
      </c>
      <c r="N321" s="83">
        <v>1</v>
      </c>
      <c r="O321" s="84">
        <v>26700</v>
      </c>
      <c r="P321" s="84">
        <v>27200</v>
      </c>
      <c r="Q321" s="84">
        <v>7239332</v>
      </c>
      <c r="R321" s="84">
        <v>1</v>
      </c>
      <c r="S321" s="96">
        <f t="shared" si="45"/>
        <v>0</v>
      </c>
      <c r="T321" s="96">
        <f t="shared" si="46"/>
        <v>334860298094037.12</v>
      </c>
      <c r="U321" s="89">
        <f t="shared" si="47"/>
        <v>302151214819400</v>
      </c>
      <c r="V321" s="86">
        <f t="shared" si="39"/>
        <v>902.32021096316532</v>
      </c>
      <c r="W321" s="97">
        <f t="shared" si="40"/>
        <v>3.1683179930728502E-4</v>
      </c>
      <c r="X321" s="87">
        <f t="shared" si="41"/>
        <v>-6.5789473684210523E-3</v>
      </c>
      <c r="Y321" s="87">
        <f t="shared" si="42"/>
        <v>7.125307125307126E-2</v>
      </c>
      <c r="Z321" s="87">
        <f t="shared" si="43"/>
        <v>1.5533980582524271E-2</v>
      </c>
      <c r="AA321" s="87">
        <f t="shared" si="44"/>
        <v>1.8382352941176471E-2</v>
      </c>
    </row>
    <row r="322" spans="1:27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v>1</v>
      </c>
      <c r="G322" s="84">
        <v>218000</v>
      </c>
      <c r="H322" s="84">
        <v>220500</v>
      </c>
      <c r="I322" s="88">
        <v>125461438</v>
      </c>
      <c r="J322" s="82">
        <v>1</v>
      </c>
      <c r="K322" s="83">
        <v>261500</v>
      </c>
      <c r="L322" s="83">
        <v>259300</v>
      </c>
      <c r="M322" s="83">
        <v>15956260</v>
      </c>
      <c r="N322" s="83">
        <v>1</v>
      </c>
      <c r="O322" s="84">
        <v>27200</v>
      </c>
      <c r="P322" s="84">
        <v>26500</v>
      </c>
      <c r="Q322" s="84">
        <v>7239332</v>
      </c>
      <c r="R322" s="84">
        <v>1</v>
      </c>
      <c r="S322" s="96">
        <f t="shared" si="45"/>
        <v>0</v>
      </c>
      <c r="T322" s="96">
        <f t="shared" si="46"/>
        <v>334860298094037.12</v>
      </c>
      <c r="U322" s="89">
        <f t="shared" si="47"/>
        <v>302723186237500</v>
      </c>
      <c r="V322" s="86">
        <f t="shared" si="39"/>
        <v>904.02830063923489</v>
      </c>
      <c r="W322" s="97">
        <f t="shared" si="40"/>
        <v>1.8929972478908491E-3</v>
      </c>
      <c r="X322" s="87">
        <f t="shared" si="41"/>
        <v>1.1037527593818985E-3</v>
      </c>
      <c r="Y322" s="87">
        <f t="shared" si="42"/>
        <v>1.1467889908256881E-2</v>
      </c>
      <c r="Z322" s="87">
        <f t="shared" si="43"/>
        <v>-8.4130019120458883E-3</v>
      </c>
      <c r="AA322" s="87">
        <f t="shared" si="44"/>
        <v>-2.6415094339622643E-2</v>
      </c>
    </row>
    <row r="323" spans="1:27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v>1</v>
      </c>
      <c r="G323" s="84">
        <v>220500</v>
      </c>
      <c r="H323" s="84">
        <v>221500</v>
      </c>
      <c r="I323" s="88">
        <v>125461438</v>
      </c>
      <c r="J323" s="82">
        <v>1</v>
      </c>
      <c r="K323" s="83">
        <v>259300</v>
      </c>
      <c r="L323" s="83">
        <v>259300</v>
      </c>
      <c r="M323" s="83">
        <v>15956260</v>
      </c>
      <c r="N323" s="83">
        <v>1</v>
      </c>
      <c r="O323" s="84">
        <v>26500</v>
      </c>
      <c r="P323" s="84">
        <v>27500</v>
      </c>
      <c r="Q323" s="84">
        <v>7239332</v>
      </c>
      <c r="R323" s="84">
        <v>1</v>
      </c>
      <c r="S323" s="96">
        <f t="shared" si="45"/>
        <v>0</v>
      </c>
      <c r="T323" s="96">
        <f t="shared" si="46"/>
        <v>334860298094037.12</v>
      </c>
      <c r="U323" s="89">
        <f t="shared" si="47"/>
        <v>301960419625000</v>
      </c>
      <c r="V323" s="86">
        <f t="shared" si="39"/>
        <v>901.75043546130382</v>
      </c>
      <c r="W323" s="97">
        <f t="shared" si="40"/>
        <v>-2.5196834837143845E-3</v>
      </c>
      <c r="X323" s="87">
        <f t="shared" si="41"/>
        <v>-3.3076074972436605E-3</v>
      </c>
      <c r="Y323" s="87">
        <f t="shared" si="42"/>
        <v>4.5351473922902496E-3</v>
      </c>
      <c r="Z323" s="87">
        <f t="shared" si="43"/>
        <v>0</v>
      </c>
      <c r="AA323" s="87">
        <f t="shared" si="44"/>
        <v>3.6363636363636362E-2</v>
      </c>
    </row>
    <row r="324" spans="1:27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v>1</v>
      </c>
      <c r="G324" s="91">
        <v>221500</v>
      </c>
      <c r="H324" s="91">
        <v>218000</v>
      </c>
      <c r="I324" s="92">
        <v>127953489</v>
      </c>
      <c r="J324" s="91">
        <v>1</v>
      </c>
      <c r="K324" s="91">
        <v>259300</v>
      </c>
      <c r="L324" s="91">
        <v>258900</v>
      </c>
      <c r="M324" s="91">
        <v>15956260</v>
      </c>
      <c r="N324" s="91">
        <v>1</v>
      </c>
      <c r="O324" s="91">
        <v>27500</v>
      </c>
      <c r="P324" s="91">
        <v>27100</v>
      </c>
      <c r="Q324" s="91">
        <v>7239332</v>
      </c>
      <c r="R324" s="91">
        <v>1</v>
      </c>
      <c r="S324" s="93">
        <f t="shared" si="45"/>
        <v>1</v>
      </c>
      <c r="T324" s="93">
        <f t="shared" si="46"/>
        <v>335472428983907.56</v>
      </c>
      <c r="U324" s="92">
        <f t="shared" si="47"/>
        <v>299368891325700</v>
      </c>
      <c r="V324" s="94">
        <f t="shared" ref="V324:V381" si="48">U324/T324*1000</f>
        <v>892.38001534862519</v>
      </c>
      <c r="W324" s="95">
        <f t="shared" si="40"/>
        <v>-1.0391367438469882E-2</v>
      </c>
      <c r="X324" s="91">
        <f t="shared" si="41"/>
        <v>-9.9557522123893804E-3</v>
      </c>
      <c r="Y324" s="91">
        <f t="shared" si="42"/>
        <v>-1.580135440180587E-2</v>
      </c>
      <c r="Z324" s="91">
        <f t="shared" si="43"/>
        <v>-1.5426147319706903E-3</v>
      </c>
      <c r="AA324" s="91">
        <f t="shared" si="44"/>
        <v>-1.4760147601476014E-2</v>
      </c>
    </row>
    <row r="325" spans="1:27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v>1</v>
      </c>
      <c r="G325" s="84">
        <v>218000</v>
      </c>
      <c r="H325" s="84">
        <v>211500</v>
      </c>
      <c r="I325" s="88">
        <v>127953489</v>
      </c>
      <c r="J325" s="82">
        <v>1</v>
      </c>
      <c r="K325" s="83">
        <v>258900</v>
      </c>
      <c r="L325" s="83">
        <v>254200</v>
      </c>
      <c r="M325" s="83">
        <v>15956260</v>
      </c>
      <c r="N325" s="83">
        <v>1</v>
      </c>
      <c r="O325" s="84">
        <v>27100</v>
      </c>
      <c r="P325" s="84">
        <v>25850</v>
      </c>
      <c r="Q325" s="84">
        <v>7239332</v>
      </c>
      <c r="R325" s="84">
        <v>1</v>
      </c>
      <c r="S325" s="96">
        <f t="shared" si="45"/>
        <v>0</v>
      </c>
      <c r="T325" s="96">
        <f t="shared" si="46"/>
        <v>335472428983907.56</v>
      </c>
      <c r="U325" s="89">
        <f t="shared" si="47"/>
        <v>297856171805200</v>
      </c>
      <c r="V325" s="86">
        <f t="shared" si="48"/>
        <v>887.87079375601388</v>
      </c>
      <c r="W325" s="97">
        <f t="shared" ref="W325:W381" si="49">(V325-V324)/V324</f>
        <v>-5.0530284352565853E-3</v>
      </c>
      <c r="X325" s="87">
        <f t="shared" ref="X325:X381" si="50">(D325-C325)/C325</f>
        <v>-2.2346368715083797E-3</v>
      </c>
      <c r="Y325" s="87">
        <f t="shared" ref="Y325:Y381" si="51">(H325-G325)/G325</f>
        <v>-2.9816513761467892E-2</v>
      </c>
      <c r="Z325" s="87">
        <f t="shared" ref="Z325:Z381" si="52">(L325-K325)/K325</f>
        <v>-1.8153727307840865E-2</v>
      </c>
      <c r="AA325" s="87">
        <f t="shared" ref="AA325:AA381" si="53">(P325-O325)/P325</f>
        <v>-4.8355899419729204E-2</v>
      </c>
    </row>
    <row r="326" spans="1:27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v>1</v>
      </c>
      <c r="G326" s="84">
        <v>211500</v>
      </c>
      <c r="H326" s="84">
        <v>212000</v>
      </c>
      <c r="I326" s="88">
        <v>127953489</v>
      </c>
      <c r="J326" s="82">
        <v>1</v>
      </c>
      <c r="K326" s="83">
        <v>254200</v>
      </c>
      <c r="L326" s="83">
        <v>254200</v>
      </c>
      <c r="M326" s="83">
        <v>15956260</v>
      </c>
      <c r="N326" s="83">
        <v>1</v>
      </c>
      <c r="O326" s="84">
        <v>25850</v>
      </c>
      <c r="P326" s="84">
        <v>26300</v>
      </c>
      <c r="Q326" s="84">
        <v>7239332</v>
      </c>
      <c r="R326" s="84">
        <v>1</v>
      </c>
      <c r="S326" s="96">
        <f t="shared" si="45"/>
        <v>0</v>
      </c>
      <c r="T326" s="96">
        <f t="shared" si="46"/>
        <v>335472428983907.56</v>
      </c>
      <c r="U326" s="89">
        <f t="shared" si="47"/>
        <v>299117362759100</v>
      </c>
      <c r="V326" s="86">
        <f t="shared" si="48"/>
        <v>891.63024116491113</v>
      </c>
      <c r="W326" s="97">
        <f t="shared" si="49"/>
        <v>4.2342280378358044E-3</v>
      </c>
      <c r="X326" s="87">
        <f t="shared" si="50"/>
        <v>4.4792833146696529E-3</v>
      </c>
      <c r="Y326" s="87">
        <f t="shared" si="51"/>
        <v>2.3640661938534278E-3</v>
      </c>
      <c r="Z326" s="87">
        <f t="shared" si="52"/>
        <v>0</v>
      </c>
      <c r="AA326" s="87">
        <f t="shared" si="53"/>
        <v>1.7110266159695818E-2</v>
      </c>
    </row>
    <row r="327" spans="1:27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v>1</v>
      </c>
      <c r="G327" s="84">
        <v>212000</v>
      </c>
      <c r="H327" s="84">
        <v>216000</v>
      </c>
      <c r="I327" s="88">
        <v>127953489</v>
      </c>
      <c r="J327" s="82">
        <v>1</v>
      </c>
      <c r="K327" s="83">
        <v>254200</v>
      </c>
      <c r="L327" s="83">
        <v>258400</v>
      </c>
      <c r="M327" s="83">
        <v>15956260</v>
      </c>
      <c r="N327" s="83">
        <v>1</v>
      </c>
      <c r="O327" s="84">
        <v>26300</v>
      </c>
      <c r="P327" s="84">
        <v>27150</v>
      </c>
      <c r="Q327" s="84">
        <v>7239332</v>
      </c>
      <c r="R327" s="84">
        <v>1</v>
      </c>
      <c r="S327" s="96">
        <f t="shared" si="45"/>
        <v>0</v>
      </c>
      <c r="T327" s="96">
        <f t="shared" si="46"/>
        <v>335472428983907.56</v>
      </c>
      <c r="U327" s="89">
        <f t="shared" si="47"/>
        <v>307463063754300</v>
      </c>
      <c r="V327" s="86">
        <f t="shared" si="48"/>
        <v>916.50769836900326</v>
      </c>
      <c r="W327" s="97">
        <f t="shared" si="49"/>
        <v>2.7901091792927352E-2</v>
      </c>
      <c r="X327" s="87">
        <f t="shared" si="50"/>
        <v>2.8985507246376812E-2</v>
      </c>
      <c r="Y327" s="87">
        <f t="shared" si="51"/>
        <v>1.8867924528301886E-2</v>
      </c>
      <c r="Z327" s="87">
        <f t="shared" si="52"/>
        <v>1.6522423288749016E-2</v>
      </c>
      <c r="AA327" s="87">
        <f t="shared" si="53"/>
        <v>3.1307550644567222E-2</v>
      </c>
    </row>
    <row r="328" spans="1:27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v>1</v>
      </c>
      <c r="G328" s="84">
        <v>216000</v>
      </c>
      <c r="H328" s="84">
        <v>212000</v>
      </c>
      <c r="I328" s="88">
        <v>127953489</v>
      </c>
      <c r="J328" s="82">
        <v>1</v>
      </c>
      <c r="K328" s="83">
        <v>258400</v>
      </c>
      <c r="L328" s="83">
        <v>260300</v>
      </c>
      <c r="M328" s="83">
        <v>15956260</v>
      </c>
      <c r="N328" s="83">
        <v>1</v>
      </c>
      <c r="O328" s="84">
        <v>27150</v>
      </c>
      <c r="P328" s="84">
        <v>26900</v>
      </c>
      <c r="Q328" s="84">
        <v>7239332</v>
      </c>
      <c r="R328" s="84">
        <v>1</v>
      </c>
      <c r="S328" s="96">
        <f t="shared" si="45"/>
        <v>0</v>
      </c>
      <c r="T328" s="96">
        <f t="shared" si="46"/>
        <v>335472428983907.56</v>
      </c>
      <c r="U328" s="89">
        <f t="shared" si="47"/>
        <v>305188822094300</v>
      </c>
      <c r="V328" s="86">
        <f t="shared" si="48"/>
        <v>909.72847759402532</v>
      </c>
      <c r="W328" s="97">
        <f t="shared" si="49"/>
        <v>-7.3967963248340353E-3</v>
      </c>
      <c r="X328" s="87">
        <f t="shared" si="50"/>
        <v>-6.5005417118093175E-3</v>
      </c>
      <c r="Y328" s="87">
        <f t="shared" si="51"/>
        <v>-1.8518518518518517E-2</v>
      </c>
      <c r="Z328" s="87">
        <f t="shared" si="52"/>
        <v>7.3529411764705881E-3</v>
      </c>
      <c r="AA328" s="87">
        <f t="shared" si="53"/>
        <v>-9.2936802973977699E-3</v>
      </c>
    </row>
    <row r="329" spans="1:27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v>1</v>
      </c>
      <c r="G329" s="84">
        <v>212000</v>
      </c>
      <c r="H329" s="84">
        <v>207000</v>
      </c>
      <c r="I329" s="88">
        <v>127953489</v>
      </c>
      <c r="J329" s="82">
        <v>1</v>
      </c>
      <c r="K329" s="83">
        <v>260300</v>
      </c>
      <c r="L329" s="83">
        <v>249800</v>
      </c>
      <c r="M329" s="83">
        <v>15956260</v>
      </c>
      <c r="N329" s="83">
        <v>1</v>
      </c>
      <c r="O329" s="84">
        <v>26900</v>
      </c>
      <c r="P329" s="84">
        <v>26650</v>
      </c>
      <c r="Q329" s="84">
        <v>7239332</v>
      </c>
      <c r="R329" s="84">
        <v>1</v>
      </c>
      <c r="S329" s="96">
        <f t="shared" si="45"/>
        <v>0</v>
      </c>
      <c r="T329" s="96">
        <f t="shared" si="46"/>
        <v>335472428983907.56</v>
      </c>
      <c r="U329" s="89">
        <f t="shared" si="47"/>
        <v>304678193213800</v>
      </c>
      <c r="V329" s="86">
        <f t="shared" si="48"/>
        <v>908.20635882543797</v>
      </c>
      <c r="W329" s="97">
        <f t="shared" si="49"/>
        <v>-1.6731572178689199E-3</v>
      </c>
      <c r="X329" s="87">
        <f t="shared" si="50"/>
        <v>1.0905125408942203E-3</v>
      </c>
      <c r="Y329" s="87">
        <f t="shared" si="51"/>
        <v>-2.358490566037736E-2</v>
      </c>
      <c r="Z329" s="87">
        <f t="shared" si="52"/>
        <v>-4.0338071456012294E-2</v>
      </c>
      <c r="AA329" s="87">
        <f t="shared" si="53"/>
        <v>-9.3808630393996256E-3</v>
      </c>
    </row>
    <row r="330" spans="1:27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v>1</v>
      </c>
      <c r="G330" s="84">
        <v>207000</v>
      </c>
      <c r="H330" s="84">
        <v>204500</v>
      </c>
      <c r="I330" s="88">
        <v>127953489</v>
      </c>
      <c r="J330" s="82">
        <v>1</v>
      </c>
      <c r="K330" s="83">
        <v>249800</v>
      </c>
      <c r="L330" s="83">
        <v>248000</v>
      </c>
      <c r="M330" s="83">
        <v>15956260</v>
      </c>
      <c r="N330" s="83">
        <v>1</v>
      </c>
      <c r="O330" s="84">
        <v>26650</v>
      </c>
      <c r="P330" s="84">
        <v>27450</v>
      </c>
      <c r="Q330" s="84">
        <v>7239332</v>
      </c>
      <c r="R330" s="84">
        <v>1</v>
      </c>
      <c r="S330" s="96">
        <f t="shared" si="45"/>
        <v>0</v>
      </c>
      <c r="T330" s="96">
        <f t="shared" si="46"/>
        <v>335472428983907.56</v>
      </c>
      <c r="U330" s="89">
        <f t="shared" si="47"/>
        <v>300753510158900</v>
      </c>
      <c r="V330" s="86">
        <f t="shared" si="48"/>
        <v>896.50738533069432</v>
      </c>
      <c r="W330" s="97">
        <f t="shared" si="49"/>
        <v>-1.2881404518983619E-2</v>
      </c>
      <c r="X330" s="87">
        <f t="shared" si="50"/>
        <v>-1.3071895424836602E-2</v>
      </c>
      <c r="Y330" s="87">
        <f t="shared" si="51"/>
        <v>-1.2077294685990338E-2</v>
      </c>
      <c r="Z330" s="87">
        <f t="shared" si="52"/>
        <v>-7.2057646116893519E-3</v>
      </c>
      <c r="AA330" s="87">
        <f t="shared" si="53"/>
        <v>2.9143897996357013E-2</v>
      </c>
    </row>
    <row r="331" spans="1:27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v>1</v>
      </c>
      <c r="G331" s="84">
        <v>204500</v>
      </c>
      <c r="H331" s="84">
        <v>205500</v>
      </c>
      <c r="I331" s="88">
        <v>127953489</v>
      </c>
      <c r="J331" s="82">
        <v>1</v>
      </c>
      <c r="K331" s="83">
        <v>248000</v>
      </c>
      <c r="L331" s="83">
        <v>239500</v>
      </c>
      <c r="M331" s="83">
        <v>15956260</v>
      </c>
      <c r="N331" s="83">
        <v>1</v>
      </c>
      <c r="O331" s="84">
        <v>27450</v>
      </c>
      <c r="P331" s="84">
        <v>27050</v>
      </c>
      <c r="Q331" s="84">
        <v>7239332</v>
      </c>
      <c r="R331" s="84">
        <v>1</v>
      </c>
      <c r="S331" s="96">
        <f t="shared" si="45"/>
        <v>0</v>
      </c>
      <c r="T331" s="96">
        <f t="shared" si="46"/>
        <v>335472428983907.56</v>
      </c>
      <c r="U331" s="89">
        <f t="shared" si="47"/>
        <v>298056537557600</v>
      </c>
      <c r="V331" s="86">
        <f t="shared" si="48"/>
        <v>888.46805819591691</v>
      </c>
      <c r="W331" s="97">
        <f t="shared" si="49"/>
        <v>-8.9673852846309191E-3</v>
      </c>
      <c r="X331" s="87">
        <f t="shared" si="50"/>
        <v>-9.9337748344370865E-3</v>
      </c>
      <c r="Y331" s="87">
        <f t="shared" si="51"/>
        <v>4.8899755501222494E-3</v>
      </c>
      <c r="Z331" s="87">
        <f t="shared" si="52"/>
        <v>-3.4274193548387094E-2</v>
      </c>
      <c r="AA331" s="87">
        <f t="shared" si="53"/>
        <v>-1.4787430683918669E-2</v>
      </c>
    </row>
    <row r="332" spans="1:27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v>1</v>
      </c>
      <c r="G332" s="84">
        <v>205500</v>
      </c>
      <c r="H332" s="84">
        <v>205500</v>
      </c>
      <c r="I332" s="88">
        <v>127953489</v>
      </c>
      <c r="J332" s="82">
        <v>1</v>
      </c>
      <c r="K332" s="83">
        <v>239500</v>
      </c>
      <c r="L332" s="83">
        <v>231300</v>
      </c>
      <c r="M332" s="83">
        <v>15956260</v>
      </c>
      <c r="N332" s="83">
        <v>1</v>
      </c>
      <c r="O332" s="84">
        <v>27050</v>
      </c>
      <c r="P332" s="84">
        <v>26800</v>
      </c>
      <c r="Q332" s="84">
        <v>7239332</v>
      </c>
      <c r="R332" s="84">
        <v>1</v>
      </c>
      <c r="S332" s="96">
        <f t="shared" si="45"/>
        <v>0</v>
      </c>
      <c r="T332" s="96">
        <f t="shared" si="46"/>
        <v>335472428983907.56</v>
      </c>
      <c r="U332" s="89">
        <f t="shared" si="47"/>
        <v>294342016862600</v>
      </c>
      <c r="V332" s="86">
        <f t="shared" si="48"/>
        <v>877.39555156325355</v>
      </c>
      <c r="W332" s="97">
        <f t="shared" si="49"/>
        <v>-1.2462470125427687E-2</v>
      </c>
      <c r="X332" s="87">
        <f t="shared" si="50"/>
        <v>-1.3377926421404682E-2</v>
      </c>
      <c r="Y332" s="87">
        <f t="shared" si="51"/>
        <v>0</v>
      </c>
      <c r="Z332" s="87">
        <f t="shared" si="52"/>
        <v>-3.4237995824634652E-2</v>
      </c>
      <c r="AA332" s="87">
        <f t="shared" si="53"/>
        <v>-9.3283582089552231E-3</v>
      </c>
    </row>
    <row r="333" spans="1:27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v>1</v>
      </c>
      <c r="G333" s="84">
        <v>205500</v>
      </c>
      <c r="H333" s="84">
        <v>210000</v>
      </c>
      <c r="I333" s="88">
        <v>127953489</v>
      </c>
      <c r="J333" s="82">
        <v>1</v>
      </c>
      <c r="K333" s="83">
        <v>231300</v>
      </c>
      <c r="L333" s="83">
        <v>228100</v>
      </c>
      <c r="M333" s="83">
        <v>15956260</v>
      </c>
      <c r="N333" s="83">
        <v>1</v>
      </c>
      <c r="O333" s="84">
        <v>26800</v>
      </c>
      <c r="P333" s="84">
        <v>25500</v>
      </c>
      <c r="Q333" s="84">
        <v>7239332</v>
      </c>
      <c r="R333" s="84">
        <v>1</v>
      </c>
      <c r="S333" s="96">
        <f t="shared" si="45"/>
        <v>0</v>
      </c>
      <c r="T333" s="96">
        <f t="shared" si="46"/>
        <v>335472428983907.56</v>
      </c>
      <c r="U333" s="89">
        <f t="shared" si="47"/>
        <v>284111727809500</v>
      </c>
      <c r="V333" s="86">
        <f t="shared" si="48"/>
        <v>846.90038066624152</v>
      </c>
      <c r="W333" s="97">
        <f t="shared" si="49"/>
        <v>-3.4756468553640209E-2</v>
      </c>
      <c r="X333" s="87">
        <f t="shared" si="50"/>
        <v>-4.0677966101694912E-2</v>
      </c>
      <c r="Y333" s="87">
        <f t="shared" si="51"/>
        <v>2.1897810218978103E-2</v>
      </c>
      <c r="Z333" s="87">
        <f t="shared" si="52"/>
        <v>-1.3834846519671422E-2</v>
      </c>
      <c r="AA333" s="87">
        <f t="shared" si="53"/>
        <v>-5.0980392156862744E-2</v>
      </c>
    </row>
    <row r="334" spans="1:27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v>1</v>
      </c>
      <c r="G334" s="84">
        <v>210000</v>
      </c>
      <c r="H334" s="84">
        <v>201500</v>
      </c>
      <c r="I334" s="88">
        <v>127953489</v>
      </c>
      <c r="J334" s="82">
        <v>1</v>
      </c>
      <c r="K334" s="83">
        <v>228100</v>
      </c>
      <c r="L334" s="83">
        <v>225500</v>
      </c>
      <c r="M334" s="83">
        <v>15956260</v>
      </c>
      <c r="N334" s="83">
        <v>1</v>
      </c>
      <c r="O334" s="84">
        <v>25500</v>
      </c>
      <c r="P334" s="84">
        <v>25250</v>
      </c>
      <c r="Q334" s="84">
        <v>7239332</v>
      </c>
      <c r="R334" s="84">
        <v>1</v>
      </c>
      <c r="S334" s="96">
        <f t="shared" si="45"/>
        <v>0</v>
      </c>
      <c r="T334" s="96">
        <f t="shared" si="46"/>
        <v>335472428983907.56</v>
      </c>
      <c r="U334" s="89">
        <f t="shared" si="47"/>
        <v>285667229191500</v>
      </c>
      <c r="V334" s="86">
        <f t="shared" si="48"/>
        <v>851.53712946467897</v>
      </c>
      <c r="W334" s="97">
        <f t="shared" si="49"/>
        <v>5.4749636489592832E-3</v>
      </c>
      <c r="X334" s="87">
        <f t="shared" si="50"/>
        <v>1.0600706713780919E-2</v>
      </c>
      <c r="Y334" s="87">
        <f t="shared" si="51"/>
        <v>-4.0476190476190478E-2</v>
      </c>
      <c r="Z334" s="87">
        <f t="shared" si="52"/>
        <v>-1.1398509425690487E-2</v>
      </c>
      <c r="AA334" s="87">
        <f t="shared" si="53"/>
        <v>-9.9009900990099011E-3</v>
      </c>
    </row>
    <row r="335" spans="1:27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v>1</v>
      </c>
      <c r="G335" s="84">
        <v>201500</v>
      </c>
      <c r="H335" s="84">
        <v>194500</v>
      </c>
      <c r="I335" s="88">
        <v>127953489</v>
      </c>
      <c r="J335" s="82">
        <v>1</v>
      </c>
      <c r="K335" s="83">
        <v>225500</v>
      </c>
      <c r="L335" s="83">
        <v>223700</v>
      </c>
      <c r="M335" s="83">
        <v>15956260</v>
      </c>
      <c r="N335" s="83">
        <v>1</v>
      </c>
      <c r="O335" s="84">
        <v>25250</v>
      </c>
      <c r="P335" s="84">
        <v>25000</v>
      </c>
      <c r="Q335" s="84">
        <v>7239332</v>
      </c>
      <c r="R335" s="84">
        <v>1</v>
      </c>
      <c r="S335" s="96">
        <f t="shared" si="45"/>
        <v>0</v>
      </c>
      <c r="T335" s="96">
        <f t="shared" si="46"/>
        <v>335472428983907.56</v>
      </c>
      <c r="U335" s="89">
        <f t="shared" si="47"/>
        <v>283248578030000</v>
      </c>
      <c r="V335" s="86">
        <f t="shared" si="48"/>
        <v>844.32744260956031</v>
      </c>
      <c r="W335" s="97">
        <f t="shared" si="49"/>
        <v>-8.4666735080019939E-3</v>
      </c>
      <c r="X335" s="87">
        <f t="shared" si="50"/>
        <v>-5.8275058275058279E-3</v>
      </c>
      <c r="Y335" s="87">
        <f t="shared" si="51"/>
        <v>-3.4739454094292806E-2</v>
      </c>
      <c r="Z335" s="87">
        <f t="shared" si="52"/>
        <v>-7.9822616407982262E-3</v>
      </c>
      <c r="AA335" s="87">
        <f t="shared" si="53"/>
        <v>-0.01</v>
      </c>
    </row>
    <row r="336" spans="1:27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v>1</v>
      </c>
      <c r="G336" s="84">
        <v>194500</v>
      </c>
      <c r="H336" s="84">
        <v>195500</v>
      </c>
      <c r="I336" s="88">
        <v>127953489</v>
      </c>
      <c r="J336" s="82">
        <v>1</v>
      </c>
      <c r="K336" s="83">
        <v>223700</v>
      </c>
      <c r="L336" s="83">
        <v>225500</v>
      </c>
      <c r="M336" s="83">
        <v>15956260</v>
      </c>
      <c r="N336" s="83">
        <v>1</v>
      </c>
      <c r="O336" s="84">
        <v>25000</v>
      </c>
      <c r="P336" s="84">
        <v>25200</v>
      </c>
      <c r="Q336" s="84">
        <v>7239332</v>
      </c>
      <c r="R336" s="84">
        <v>1</v>
      </c>
      <c r="S336" s="96">
        <f t="shared" si="45"/>
        <v>0</v>
      </c>
      <c r="T336" s="96">
        <f t="shared" si="46"/>
        <v>335472428983907.56</v>
      </c>
      <c r="U336" s="89">
        <f t="shared" si="47"/>
        <v>283406700653400</v>
      </c>
      <c r="V336" s="86">
        <f t="shared" si="48"/>
        <v>844.79878573566737</v>
      </c>
      <c r="W336" s="97">
        <f t="shared" si="49"/>
        <v>5.5824683922422254E-4</v>
      </c>
      <c r="X336" s="87">
        <f t="shared" si="50"/>
        <v>0</v>
      </c>
      <c r="Y336" s="87">
        <f t="shared" si="51"/>
        <v>5.1413881748071976E-3</v>
      </c>
      <c r="Z336" s="87">
        <f t="shared" si="52"/>
        <v>8.0464908359409917E-3</v>
      </c>
      <c r="AA336" s="87">
        <f t="shared" si="53"/>
        <v>7.9365079365079361E-3</v>
      </c>
    </row>
    <row r="337" spans="1:27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v>1</v>
      </c>
      <c r="G337" s="84">
        <v>195500</v>
      </c>
      <c r="H337" s="84">
        <v>196000</v>
      </c>
      <c r="I337" s="88">
        <v>127953489</v>
      </c>
      <c r="J337" s="82">
        <v>1</v>
      </c>
      <c r="K337" s="83">
        <v>225500</v>
      </c>
      <c r="L337" s="83">
        <v>239400</v>
      </c>
      <c r="M337" s="83">
        <v>15956260</v>
      </c>
      <c r="N337" s="83">
        <v>1</v>
      </c>
      <c r="O337" s="84">
        <v>25200</v>
      </c>
      <c r="P337" s="84">
        <v>26100</v>
      </c>
      <c r="Q337" s="84">
        <v>7239332</v>
      </c>
      <c r="R337" s="84">
        <v>1</v>
      </c>
      <c r="S337" s="96">
        <f t="shared" si="45"/>
        <v>0</v>
      </c>
      <c r="T337" s="96">
        <f t="shared" si="46"/>
        <v>335472428983907.56</v>
      </c>
      <c r="U337" s="89">
        <f t="shared" si="47"/>
        <v>283102006555700</v>
      </c>
      <c r="V337" s="86">
        <f t="shared" si="48"/>
        <v>843.89053196762188</v>
      </c>
      <c r="W337" s="97">
        <f t="shared" si="49"/>
        <v>-1.0751125396736433E-3</v>
      </c>
      <c r="X337" s="87">
        <f t="shared" si="50"/>
        <v>-2.3446658851113715E-3</v>
      </c>
      <c r="Y337" s="87">
        <f t="shared" si="51"/>
        <v>2.5575447570332483E-3</v>
      </c>
      <c r="Z337" s="87">
        <f t="shared" si="52"/>
        <v>6.1640798226164077E-2</v>
      </c>
      <c r="AA337" s="87">
        <f t="shared" si="53"/>
        <v>3.4482758620689655E-2</v>
      </c>
    </row>
    <row r="338" spans="1:27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v>1</v>
      </c>
      <c r="G338" s="84">
        <v>196000</v>
      </c>
      <c r="H338" s="84">
        <v>196500</v>
      </c>
      <c r="I338" s="88">
        <v>127953489</v>
      </c>
      <c r="J338" s="82">
        <v>1</v>
      </c>
      <c r="K338" s="83">
        <v>239400</v>
      </c>
      <c r="L338" s="83">
        <v>224300</v>
      </c>
      <c r="M338" s="83">
        <v>15956260</v>
      </c>
      <c r="N338" s="83">
        <v>1</v>
      </c>
      <c r="O338" s="84">
        <v>26100</v>
      </c>
      <c r="P338" s="84">
        <v>25650</v>
      </c>
      <c r="Q338" s="84">
        <v>7239332</v>
      </c>
      <c r="R338" s="84">
        <v>1</v>
      </c>
      <c r="S338" s="96">
        <f t="shared" si="45"/>
        <v>0</v>
      </c>
      <c r="T338" s="96">
        <f t="shared" si="46"/>
        <v>335472428983907.56</v>
      </c>
      <c r="U338" s="89">
        <f t="shared" si="47"/>
        <v>276952003524800</v>
      </c>
      <c r="V338" s="86">
        <f t="shared" si="48"/>
        <v>825.55816692192388</v>
      </c>
      <c r="W338" s="97">
        <f t="shared" si="49"/>
        <v>-2.1723629251952987E-2</v>
      </c>
      <c r="X338" s="87">
        <f t="shared" si="50"/>
        <v>-2.3501762632197415E-2</v>
      </c>
      <c r="Y338" s="87">
        <f t="shared" si="51"/>
        <v>2.5510204081632651E-3</v>
      </c>
      <c r="Z338" s="87">
        <f t="shared" si="52"/>
        <v>-6.3074352548036755E-2</v>
      </c>
      <c r="AA338" s="87">
        <f t="shared" si="53"/>
        <v>-1.7543859649122806E-2</v>
      </c>
    </row>
    <row r="339" spans="1:27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v>1</v>
      </c>
      <c r="G339" s="91">
        <v>196500</v>
      </c>
      <c r="H339" s="91">
        <v>195500</v>
      </c>
      <c r="I339" s="92">
        <v>128329070</v>
      </c>
      <c r="J339" s="91">
        <v>1</v>
      </c>
      <c r="K339" s="91">
        <v>224300</v>
      </c>
      <c r="L339" s="91">
        <v>222500</v>
      </c>
      <c r="M339" s="91">
        <v>15956260</v>
      </c>
      <c r="N339" s="91">
        <v>1</v>
      </c>
      <c r="O339" s="91">
        <v>25650</v>
      </c>
      <c r="P339" s="91">
        <v>25500</v>
      </c>
      <c r="Q339" s="91">
        <v>7239332</v>
      </c>
      <c r="R339" s="91">
        <v>1</v>
      </c>
      <c r="S339" s="93">
        <f t="shared" si="45"/>
        <v>1</v>
      </c>
      <c r="T339" s="93">
        <f t="shared" si="46"/>
        <v>335561825067014.81</v>
      </c>
      <c r="U339" s="92">
        <f t="shared" si="47"/>
        <v>274778245061000</v>
      </c>
      <c r="V339" s="94">
        <f t="shared" si="48"/>
        <v>818.8602651869719</v>
      </c>
      <c r="W339" s="95">
        <f t="shared" si="49"/>
        <v>-8.1131796683993427E-3</v>
      </c>
      <c r="X339" s="91">
        <f t="shared" si="50"/>
        <v>-8.4235860409145602E-3</v>
      </c>
      <c r="Y339" s="91">
        <f t="shared" si="51"/>
        <v>-5.0890585241730284E-3</v>
      </c>
      <c r="Z339" s="91">
        <f t="shared" si="52"/>
        <v>-8.024966562639322E-3</v>
      </c>
      <c r="AA339" s="91">
        <f t="shared" si="53"/>
        <v>-5.8823529411764705E-3</v>
      </c>
    </row>
    <row r="340" spans="1:27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v>1</v>
      </c>
      <c r="G340" s="84">
        <v>195500</v>
      </c>
      <c r="H340" s="84">
        <v>188000</v>
      </c>
      <c r="I340" s="88">
        <v>128329070</v>
      </c>
      <c r="J340" s="82">
        <v>1</v>
      </c>
      <c r="K340" s="83">
        <v>222500</v>
      </c>
      <c r="L340" s="83">
        <v>211900</v>
      </c>
      <c r="M340" s="83">
        <v>15956260</v>
      </c>
      <c r="N340" s="83">
        <v>1</v>
      </c>
      <c r="O340" s="84">
        <v>25500</v>
      </c>
      <c r="P340" s="84">
        <v>25550</v>
      </c>
      <c r="Q340" s="84">
        <v>7239332</v>
      </c>
      <c r="R340" s="84">
        <v>1</v>
      </c>
      <c r="S340" s="96">
        <f t="shared" si="45"/>
        <v>0</v>
      </c>
      <c r="T340" s="96">
        <f t="shared" si="46"/>
        <v>335561825067014.81</v>
      </c>
      <c r="U340" s="89">
        <f t="shared" si="47"/>
        <v>278422828686600</v>
      </c>
      <c r="V340" s="86">
        <f t="shared" si="48"/>
        <v>829.72140418832316</v>
      </c>
      <c r="W340" s="97">
        <f t="shared" si="49"/>
        <v>1.3263726991162916E-2</v>
      </c>
      <c r="X340" s="87">
        <f t="shared" si="50"/>
        <v>1.9417475728155338E-2</v>
      </c>
      <c r="Y340" s="87">
        <f t="shared" si="51"/>
        <v>-3.8363171355498722E-2</v>
      </c>
      <c r="Z340" s="87">
        <f t="shared" si="52"/>
        <v>-4.7640449438202247E-2</v>
      </c>
      <c r="AA340" s="87">
        <f t="shared" si="53"/>
        <v>1.9569471624266144E-3</v>
      </c>
    </row>
    <row r="341" spans="1:27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v>1</v>
      </c>
      <c r="G341" s="84">
        <v>188000</v>
      </c>
      <c r="H341" s="84">
        <v>181000</v>
      </c>
      <c r="I341" s="88">
        <v>128329070</v>
      </c>
      <c r="J341" s="82">
        <v>1</v>
      </c>
      <c r="K341" s="83">
        <v>211900</v>
      </c>
      <c r="L341" s="83">
        <v>214200</v>
      </c>
      <c r="M341" s="83">
        <v>15956260</v>
      </c>
      <c r="N341" s="83">
        <v>1</v>
      </c>
      <c r="O341" s="84">
        <v>25550</v>
      </c>
      <c r="P341" s="84">
        <v>24550</v>
      </c>
      <c r="Q341" s="84">
        <v>7239332</v>
      </c>
      <c r="R341" s="84">
        <v>1</v>
      </c>
      <c r="S341" s="96">
        <f t="shared" si="45"/>
        <v>0</v>
      </c>
      <c r="T341" s="96">
        <f t="shared" si="46"/>
        <v>335561825067014.81</v>
      </c>
      <c r="U341" s="89">
        <f t="shared" si="47"/>
        <v>284419235195100</v>
      </c>
      <c r="V341" s="86">
        <f t="shared" si="48"/>
        <v>847.59115593169406</v>
      </c>
      <c r="W341" s="97">
        <f t="shared" si="49"/>
        <v>2.153705045231661E-2</v>
      </c>
      <c r="X341" s="87">
        <f t="shared" si="50"/>
        <v>2.7380952380952381E-2</v>
      </c>
      <c r="Y341" s="87">
        <f t="shared" si="51"/>
        <v>-3.7234042553191488E-2</v>
      </c>
      <c r="Z341" s="87">
        <f t="shared" si="52"/>
        <v>1.0854176498348278E-2</v>
      </c>
      <c r="AA341" s="87">
        <f t="shared" si="53"/>
        <v>-4.0733197556008148E-2</v>
      </c>
    </row>
    <row r="342" spans="1:27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v>1</v>
      </c>
      <c r="G342" s="84">
        <v>181000</v>
      </c>
      <c r="H342" s="84">
        <v>184500</v>
      </c>
      <c r="I342" s="88">
        <v>128329070</v>
      </c>
      <c r="J342" s="82">
        <v>1</v>
      </c>
      <c r="K342" s="83">
        <v>214200</v>
      </c>
      <c r="L342" s="83">
        <v>214500</v>
      </c>
      <c r="M342" s="83">
        <v>15956260</v>
      </c>
      <c r="N342" s="83">
        <v>1</v>
      </c>
      <c r="O342" s="84">
        <v>24550</v>
      </c>
      <c r="P342" s="84">
        <v>24900</v>
      </c>
      <c r="Q342" s="84">
        <v>7239332</v>
      </c>
      <c r="R342" s="84">
        <v>1</v>
      </c>
      <c r="S342" s="96">
        <f t="shared" si="45"/>
        <v>0</v>
      </c>
      <c r="T342" s="96">
        <f t="shared" si="46"/>
        <v>335561825067014.81</v>
      </c>
      <c r="U342" s="89">
        <f t="shared" si="47"/>
        <v>286965131476800</v>
      </c>
      <c r="V342" s="86">
        <f t="shared" si="48"/>
        <v>855.17812230127913</v>
      </c>
      <c r="W342" s="97">
        <f t="shared" si="49"/>
        <v>8.9512099276747182E-3</v>
      </c>
      <c r="X342" s="87">
        <f t="shared" si="50"/>
        <v>8.1112398609501733E-3</v>
      </c>
      <c r="Y342" s="87">
        <f t="shared" si="51"/>
        <v>1.9337016574585635E-2</v>
      </c>
      <c r="Z342" s="87">
        <f t="shared" si="52"/>
        <v>1.4005602240896359E-3</v>
      </c>
      <c r="AA342" s="87">
        <f t="shared" si="53"/>
        <v>1.4056224899598393E-2</v>
      </c>
    </row>
    <row r="343" spans="1:27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v>1</v>
      </c>
      <c r="G343" s="84">
        <v>184500</v>
      </c>
      <c r="H343" s="84">
        <v>180500</v>
      </c>
      <c r="I343" s="88">
        <v>128329070</v>
      </c>
      <c r="J343" s="82">
        <v>1</v>
      </c>
      <c r="K343" s="83">
        <v>214500</v>
      </c>
      <c r="L343" s="83">
        <v>203500</v>
      </c>
      <c r="M343" s="83">
        <v>15956260</v>
      </c>
      <c r="N343" s="83">
        <v>1</v>
      </c>
      <c r="O343" s="84">
        <v>24900</v>
      </c>
      <c r="P343" s="84">
        <v>24500</v>
      </c>
      <c r="Q343" s="84">
        <v>7239332</v>
      </c>
      <c r="R343" s="84">
        <v>1</v>
      </c>
      <c r="S343" s="96">
        <f t="shared" si="45"/>
        <v>0</v>
      </c>
      <c r="T343" s="96">
        <f t="shared" si="46"/>
        <v>335561825067014.81</v>
      </c>
      <c r="U343" s="89">
        <f t="shared" si="47"/>
        <v>288362824496500</v>
      </c>
      <c r="V343" s="86">
        <f t="shared" si="48"/>
        <v>859.34335480179027</v>
      </c>
      <c r="W343" s="97">
        <f t="shared" si="49"/>
        <v>4.8706022662302478E-3</v>
      </c>
      <c r="X343" s="87">
        <f t="shared" si="50"/>
        <v>8.0459770114942528E-3</v>
      </c>
      <c r="Y343" s="87">
        <f t="shared" si="51"/>
        <v>-2.1680216802168022E-2</v>
      </c>
      <c r="Z343" s="87">
        <f t="shared" si="52"/>
        <v>-5.128205128205128E-2</v>
      </c>
      <c r="AA343" s="87">
        <f t="shared" si="53"/>
        <v>-1.6326530612244899E-2</v>
      </c>
    </row>
    <row r="344" spans="1:27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v>1</v>
      </c>
      <c r="G344" s="84">
        <v>180500</v>
      </c>
      <c r="H344" s="84">
        <v>181000</v>
      </c>
      <c r="I344" s="88">
        <v>128329070</v>
      </c>
      <c r="J344" s="82">
        <v>1</v>
      </c>
      <c r="K344" s="83">
        <v>203500</v>
      </c>
      <c r="L344" s="83">
        <v>211500</v>
      </c>
      <c r="M344" s="83">
        <v>15956260</v>
      </c>
      <c r="N344" s="83">
        <v>1</v>
      </c>
      <c r="O344" s="84">
        <v>24500</v>
      </c>
      <c r="P344" s="84">
        <v>24000</v>
      </c>
      <c r="Q344" s="84">
        <v>7239332</v>
      </c>
      <c r="R344" s="84">
        <v>1</v>
      </c>
      <c r="S344" s="96">
        <f t="shared" si="45"/>
        <v>0</v>
      </c>
      <c r="T344" s="96">
        <f t="shared" si="46"/>
        <v>335561825067014.81</v>
      </c>
      <c r="U344" s="89">
        <f t="shared" si="47"/>
        <v>281685769513000</v>
      </c>
      <c r="V344" s="86">
        <f t="shared" si="48"/>
        <v>839.44521834909176</v>
      </c>
      <c r="W344" s="97">
        <f t="shared" si="49"/>
        <v>-2.3155047794938804E-2</v>
      </c>
      <c r="X344" s="87">
        <f t="shared" si="50"/>
        <v>-2.6225769669327253E-2</v>
      </c>
      <c r="Y344" s="87">
        <f t="shared" si="51"/>
        <v>2.7700831024930748E-3</v>
      </c>
      <c r="Z344" s="87">
        <f t="shared" si="52"/>
        <v>3.9312039312039311E-2</v>
      </c>
      <c r="AA344" s="87">
        <f t="shared" si="53"/>
        <v>-2.0833333333333332E-2</v>
      </c>
    </row>
    <row r="345" spans="1:27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v>1</v>
      </c>
      <c r="G345" s="84">
        <v>181000</v>
      </c>
      <c r="H345" s="84">
        <v>174000</v>
      </c>
      <c r="I345" s="88">
        <v>128329070</v>
      </c>
      <c r="J345" s="82">
        <v>1</v>
      </c>
      <c r="K345" s="83">
        <v>211500</v>
      </c>
      <c r="L345" s="83">
        <v>211500</v>
      </c>
      <c r="M345" s="83">
        <v>15956260</v>
      </c>
      <c r="N345" s="83">
        <v>1</v>
      </c>
      <c r="O345" s="84">
        <v>24000</v>
      </c>
      <c r="P345" s="84">
        <v>23500</v>
      </c>
      <c r="Q345" s="84">
        <v>7239332</v>
      </c>
      <c r="R345" s="84">
        <v>1</v>
      </c>
      <c r="S345" s="96">
        <f t="shared" si="45"/>
        <v>0</v>
      </c>
      <c r="T345" s="96">
        <f t="shared" si="46"/>
        <v>335561825067014.81</v>
      </c>
      <c r="U345" s="89">
        <f t="shared" si="47"/>
        <v>280485357229500</v>
      </c>
      <c r="V345" s="86">
        <f t="shared" si="48"/>
        <v>835.86789758782743</v>
      </c>
      <c r="W345" s="97">
        <f t="shared" si="49"/>
        <v>-4.2615297378186586E-3</v>
      </c>
      <c r="X345" s="87">
        <f t="shared" si="50"/>
        <v>-1.17096018735363E-3</v>
      </c>
      <c r="Y345" s="87">
        <f t="shared" si="51"/>
        <v>-3.8674033149171269E-2</v>
      </c>
      <c r="Z345" s="87">
        <f t="shared" si="52"/>
        <v>0</v>
      </c>
      <c r="AA345" s="87">
        <f t="shared" si="53"/>
        <v>-2.1276595744680851E-2</v>
      </c>
    </row>
    <row r="346" spans="1:27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v>1</v>
      </c>
      <c r="G346" s="84">
        <v>174000</v>
      </c>
      <c r="H346" s="84">
        <v>186000</v>
      </c>
      <c r="I346" s="88">
        <v>128329070</v>
      </c>
      <c r="J346" s="82">
        <v>1</v>
      </c>
      <c r="K346" s="83">
        <v>211500</v>
      </c>
      <c r="L346" s="83">
        <v>218200</v>
      </c>
      <c r="M346" s="83">
        <v>15956260</v>
      </c>
      <c r="N346" s="83">
        <v>1</v>
      </c>
      <c r="O346" s="84">
        <v>23500</v>
      </c>
      <c r="P346" s="84">
        <v>23100</v>
      </c>
      <c r="Q346" s="84">
        <v>7239332</v>
      </c>
      <c r="R346" s="84">
        <v>1</v>
      </c>
      <c r="S346" s="96">
        <f t="shared" si="45"/>
        <v>0</v>
      </c>
      <c r="T346" s="96">
        <f t="shared" si="46"/>
        <v>335561825067014.81</v>
      </c>
      <c r="U346" s="89">
        <f t="shared" si="47"/>
        <v>281532339023700</v>
      </c>
      <c r="V346" s="86">
        <f t="shared" si="48"/>
        <v>838.98798371201894</v>
      </c>
      <c r="W346" s="97">
        <f t="shared" si="49"/>
        <v>3.7327502745296884E-3</v>
      </c>
      <c r="X346" s="87">
        <f t="shared" si="50"/>
        <v>-2.3446658851113715E-3</v>
      </c>
      <c r="Y346" s="87">
        <f t="shared" si="51"/>
        <v>6.8965517241379309E-2</v>
      </c>
      <c r="Z346" s="87">
        <f t="shared" si="52"/>
        <v>3.1678486997635931E-2</v>
      </c>
      <c r="AA346" s="87">
        <f t="shared" si="53"/>
        <v>-1.7316017316017316E-2</v>
      </c>
    </row>
    <row r="347" spans="1:27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v>1</v>
      </c>
      <c r="G347" s="84">
        <v>186000</v>
      </c>
      <c r="H347" s="84">
        <v>185500</v>
      </c>
      <c r="I347" s="88">
        <v>128329070</v>
      </c>
      <c r="J347" s="82">
        <v>1</v>
      </c>
      <c r="K347" s="83">
        <v>218200</v>
      </c>
      <c r="L347" s="83">
        <v>187900</v>
      </c>
      <c r="M347" s="83">
        <v>15956260</v>
      </c>
      <c r="N347" s="83">
        <v>1</v>
      </c>
      <c r="O347" s="84">
        <v>23100</v>
      </c>
      <c r="P347" s="84">
        <v>22850</v>
      </c>
      <c r="Q347" s="84">
        <v>7239332</v>
      </c>
      <c r="R347" s="84">
        <v>1</v>
      </c>
      <c r="S347" s="96">
        <f t="shared" si="45"/>
        <v>0</v>
      </c>
      <c r="T347" s="96">
        <f t="shared" si="46"/>
        <v>335561825067014.81</v>
      </c>
      <c r="U347" s="89">
        <f t="shared" si="47"/>
        <v>276505553065200</v>
      </c>
      <c r="V347" s="86">
        <f t="shared" si="48"/>
        <v>824.0077756460505</v>
      </c>
      <c r="W347" s="97">
        <f t="shared" si="49"/>
        <v>-1.7855092512398092E-2</v>
      </c>
      <c r="X347" s="87">
        <f t="shared" si="50"/>
        <v>-1.7626321974148061E-2</v>
      </c>
      <c r="Y347" s="87">
        <f t="shared" si="51"/>
        <v>-2.6881720430107529E-3</v>
      </c>
      <c r="Z347" s="87">
        <f t="shared" si="52"/>
        <v>-0.13886342804766269</v>
      </c>
      <c r="AA347" s="87">
        <f t="shared" si="53"/>
        <v>-1.0940919037199124E-2</v>
      </c>
    </row>
    <row r="348" spans="1:27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v>1</v>
      </c>
      <c r="G348" s="84">
        <v>185500</v>
      </c>
      <c r="H348" s="84">
        <v>186000</v>
      </c>
      <c r="I348" s="88">
        <v>128329070</v>
      </c>
      <c r="J348" s="82">
        <v>1</v>
      </c>
      <c r="K348" s="83">
        <v>187900</v>
      </c>
      <c r="L348" s="83">
        <v>183700</v>
      </c>
      <c r="M348" s="83">
        <v>15956260</v>
      </c>
      <c r="N348" s="83">
        <v>1</v>
      </c>
      <c r="O348" s="84">
        <v>22850</v>
      </c>
      <c r="P348" s="84">
        <v>22500</v>
      </c>
      <c r="Q348" s="84">
        <v>7239332</v>
      </c>
      <c r="R348" s="84">
        <v>1</v>
      </c>
      <c r="S348" s="96">
        <f t="shared" si="45"/>
        <v>0</v>
      </c>
      <c r="T348" s="96">
        <f t="shared" si="46"/>
        <v>335561825067014.81</v>
      </c>
      <c r="U348" s="89">
        <f t="shared" si="47"/>
        <v>280977504454500</v>
      </c>
      <c r="V348" s="86">
        <f t="shared" si="48"/>
        <v>837.33453410079107</v>
      </c>
      <c r="W348" s="97">
        <f t="shared" si="49"/>
        <v>1.6173097935018796E-2</v>
      </c>
      <c r="X348" s="87">
        <f t="shared" si="50"/>
        <v>1.7942583732057416E-2</v>
      </c>
      <c r="Y348" s="87">
        <f t="shared" si="51"/>
        <v>2.6954177897574125E-3</v>
      </c>
      <c r="Z348" s="87">
        <f t="shared" si="52"/>
        <v>-2.2352315061202766E-2</v>
      </c>
      <c r="AA348" s="87">
        <f t="shared" si="53"/>
        <v>-1.5555555555555555E-2</v>
      </c>
    </row>
    <row r="349" spans="1:27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v>1</v>
      </c>
      <c r="G349" s="84">
        <v>186000</v>
      </c>
      <c r="H349" s="84">
        <v>190000</v>
      </c>
      <c r="I349" s="88">
        <v>128329070</v>
      </c>
      <c r="J349" s="82">
        <v>1</v>
      </c>
      <c r="K349" s="83">
        <v>183700</v>
      </c>
      <c r="L349" s="83">
        <v>194800</v>
      </c>
      <c r="M349" s="83">
        <v>15956260</v>
      </c>
      <c r="N349" s="83">
        <v>1</v>
      </c>
      <c r="O349" s="84">
        <v>22500</v>
      </c>
      <c r="P349" s="84">
        <v>23250</v>
      </c>
      <c r="Q349" s="84">
        <v>7239332</v>
      </c>
      <c r="R349" s="84">
        <v>1</v>
      </c>
      <c r="S349" s="96">
        <f t="shared" si="45"/>
        <v>0</v>
      </c>
      <c r="T349" s="96">
        <f t="shared" si="46"/>
        <v>335561825067014.81</v>
      </c>
      <c r="U349" s="89">
        <f t="shared" si="47"/>
        <v>281374875592000</v>
      </c>
      <c r="V349" s="86">
        <f t="shared" si="48"/>
        <v>838.51873059698255</v>
      </c>
      <c r="W349" s="97">
        <f t="shared" si="49"/>
        <v>1.4142453797909788E-3</v>
      </c>
      <c r="X349" s="87">
        <f t="shared" si="50"/>
        <v>-1.1750881316098707E-3</v>
      </c>
      <c r="Y349" s="87">
        <f t="shared" si="51"/>
        <v>2.1505376344086023E-2</v>
      </c>
      <c r="Z349" s="87">
        <f t="shared" si="52"/>
        <v>6.0424605334784977E-2</v>
      </c>
      <c r="AA349" s="87">
        <f t="shared" si="53"/>
        <v>3.2258064516129031E-2</v>
      </c>
    </row>
    <row r="350" spans="1:27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v>1</v>
      </c>
      <c r="G350" s="84">
        <v>190000</v>
      </c>
      <c r="H350" s="84">
        <v>193000</v>
      </c>
      <c r="I350" s="88">
        <v>128329070</v>
      </c>
      <c r="J350" s="82">
        <v>1</v>
      </c>
      <c r="K350" s="83">
        <v>194800</v>
      </c>
      <c r="L350" s="83">
        <v>190200</v>
      </c>
      <c r="M350" s="83">
        <v>15956260</v>
      </c>
      <c r="N350" s="83">
        <v>1</v>
      </c>
      <c r="O350" s="84">
        <v>23250</v>
      </c>
      <c r="P350" s="84">
        <v>23150</v>
      </c>
      <c r="Q350" s="84">
        <v>7239332</v>
      </c>
      <c r="R350" s="84">
        <v>1</v>
      </c>
      <c r="S350" s="96">
        <f t="shared" si="45"/>
        <v>0</v>
      </c>
      <c r="T350" s="96">
        <f t="shared" si="46"/>
        <v>335561825067014.81</v>
      </c>
      <c r="U350" s="89">
        <f t="shared" si="47"/>
        <v>289446457387800</v>
      </c>
      <c r="V350" s="86">
        <f t="shared" si="48"/>
        <v>862.57266400906849</v>
      </c>
      <c r="W350" s="97">
        <f t="shared" si="49"/>
        <v>2.868622075378181E-2</v>
      </c>
      <c r="X350" s="87">
        <f t="shared" si="50"/>
        <v>3.0588235294117649E-2</v>
      </c>
      <c r="Y350" s="87">
        <f t="shared" si="51"/>
        <v>1.5789473684210527E-2</v>
      </c>
      <c r="Z350" s="87">
        <f t="shared" si="52"/>
        <v>-2.3613963039014373E-2</v>
      </c>
      <c r="AA350" s="87">
        <f t="shared" si="53"/>
        <v>-4.3196544276457886E-3</v>
      </c>
    </row>
    <row r="351" spans="1:27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v>1</v>
      </c>
      <c r="G351" s="84">
        <v>193000</v>
      </c>
      <c r="H351" s="84">
        <v>195500</v>
      </c>
      <c r="I351" s="88">
        <v>128329070</v>
      </c>
      <c r="J351" s="82">
        <v>1</v>
      </c>
      <c r="K351" s="83">
        <v>190200</v>
      </c>
      <c r="L351" s="83">
        <v>187100</v>
      </c>
      <c r="M351" s="83">
        <v>15956260</v>
      </c>
      <c r="N351" s="83">
        <v>1</v>
      </c>
      <c r="O351" s="84">
        <v>23150</v>
      </c>
      <c r="P351" s="84">
        <v>23200</v>
      </c>
      <c r="Q351" s="84">
        <v>7239332</v>
      </c>
      <c r="R351" s="84">
        <v>1</v>
      </c>
      <c r="S351" s="96">
        <f t="shared" si="45"/>
        <v>0</v>
      </c>
      <c r="T351" s="96">
        <f t="shared" si="46"/>
        <v>335561825067014.81</v>
      </c>
      <c r="U351" s="89">
        <f t="shared" si="47"/>
        <v>287628753730900</v>
      </c>
      <c r="V351" s="86">
        <f t="shared" si="48"/>
        <v>857.15576756521057</v>
      </c>
      <c r="W351" s="97">
        <f t="shared" si="49"/>
        <v>-6.2799305726676411E-3</v>
      </c>
      <c r="X351" s="87">
        <f t="shared" si="50"/>
        <v>-7.9908675799086754E-3</v>
      </c>
      <c r="Y351" s="87">
        <f t="shared" si="51"/>
        <v>1.2953367875647668E-2</v>
      </c>
      <c r="Z351" s="87">
        <f t="shared" si="52"/>
        <v>-1.6298633017875919E-2</v>
      </c>
      <c r="AA351" s="87">
        <f t="shared" si="53"/>
        <v>2.1551724137931034E-3</v>
      </c>
    </row>
    <row r="352" spans="1:27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v>1</v>
      </c>
      <c r="G352" s="84">
        <v>195500</v>
      </c>
      <c r="H352" s="84">
        <v>196000</v>
      </c>
      <c r="I352" s="88">
        <v>128329070</v>
      </c>
      <c r="J352" s="82">
        <v>1</v>
      </c>
      <c r="K352" s="83">
        <v>187100</v>
      </c>
      <c r="L352" s="83">
        <v>187900</v>
      </c>
      <c r="M352" s="83">
        <v>15956260</v>
      </c>
      <c r="N352" s="83">
        <v>1</v>
      </c>
      <c r="O352" s="84">
        <v>23200</v>
      </c>
      <c r="P352" s="84">
        <v>22800</v>
      </c>
      <c r="Q352" s="84">
        <v>7239332</v>
      </c>
      <c r="R352" s="84">
        <v>1</v>
      </c>
      <c r="S352" s="96">
        <f t="shared" si="45"/>
        <v>0</v>
      </c>
      <c r="T352" s="96">
        <f t="shared" si="46"/>
        <v>335561825067014.81</v>
      </c>
      <c r="U352" s="89">
        <f t="shared" si="47"/>
        <v>290389189688600</v>
      </c>
      <c r="V352" s="86">
        <f t="shared" si="48"/>
        <v>865.38207863962646</v>
      </c>
      <c r="W352" s="97">
        <f t="shared" si="49"/>
        <v>9.5972183653189377E-3</v>
      </c>
      <c r="X352" s="87">
        <f t="shared" si="50"/>
        <v>1.0356731875719217E-2</v>
      </c>
      <c r="Y352" s="87">
        <f t="shared" si="51"/>
        <v>2.5575447570332483E-3</v>
      </c>
      <c r="Z352" s="87">
        <f t="shared" si="52"/>
        <v>4.27578834847675E-3</v>
      </c>
      <c r="AA352" s="87">
        <f t="shared" si="53"/>
        <v>-1.7543859649122806E-2</v>
      </c>
    </row>
    <row r="353" spans="1:27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v>1</v>
      </c>
      <c r="G353" s="84">
        <v>196000</v>
      </c>
      <c r="H353" s="84">
        <v>196500</v>
      </c>
      <c r="I353" s="88">
        <v>128329070</v>
      </c>
      <c r="J353" s="82">
        <v>1</v>
      </c>
      <c r="K353" s="83">
        <v>187900</v>
      </c>
      <c r="L353" s="83">
        <v>190700</v>
      </c>
      <c r="M353" s="83">
        <v>15956260</v>
      </c>
      <c r="N353" s="83">
        <v>1</v>
      </c>
      <c r="O353" s="84">
        <v>22800</v>
      </c>
      <c r="P353" s="84">
        <v>22750</v>
      </c>
      <c r="Q353" s="84">
        <v>7239332</v>
      </c>
      <c r="R353" s="84">
        <v>1</v>
      </c>
      <c r="S353" s="96">
        <f t="shared" si="45"/>
        <v>0</v>
      </c>
      <c r="T353" s="96">
        <f t="shared" si="46"/>
        <v>335561825067014.81</v>
      </c>
      <c r="U353" s="89">
        <f t="shared" si="47"/>
        <v>292288604550000</v>
      </c>
      <c r="V353" s="86">
        <f t="shared" si="48"/>
        <v>871.04248074591692</v>
      </c>
      <c r="W353" s="97">
        <f t="shared" si="49"/>
        <v>6.5409282743508716E-3</v>
      </c>
      <c r="X353" s="87">
        <f t="shared" si="50"/>
        <v>6.8337129840546698E-3</v>
      </c>
      <c r="Y353" s="87">
        <f t="shared" si="51"/>
        <v>2.5510204081632651E-3</v>
      </c>
      <c r="Z353" s="87">
        <f t="shared" si="52"/>
        <v>1.4901543374135177E-2</v>
      </c>
      <c r="AA353" s="87">
        <f t="shared" si="53"/>
        <v>-2.1978021978021978E-3</v>
      </c>
    </row>
    <row r="354" spans="1:27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91">
        <v>1</v>
      </c>
      <c r="G354" s="91">
        <v>196500</v>
      </c>
      <c r="H354" s="91">
        <v>198500</v>
      </c>
      <c r="I354" s="92">
        <v>128329070</v>
      </c>
      <c r="J354" s="91">
        <v>1</v>
      </c>
      <c r="K354" s="91">
        <v>190700</v>
      </c>
      <c r="L354" s="91">
        <v>191000</v>
      </c>
      <c r="M354" s="91">
        <v>15956260</v>
      </c>
      <c r="N354" s="91">
        <v>1</v>
      </c>
      <c r="O354" s="91">
        <v>22750</v>
      </c>
      <c r="P354" s="91">
        <v>22400</v>
      </c>
      <c r="Q354" s="91">
        <v>7339332</v>
      </c>
      <c r="R354" s="91">
        <v>1</v>
      </c>
      <c r="S354" s="93">
        <f t="shared" si="45"/>
        <v>1</v>
      </c>
      <c r="T354" s="93">
        <f t="shared" si="46"/>
        <v>335564436879929</v>
      </c>
      <c r="U354" s="92">
        <f t="shared" si="47"/>
        <v>296131625331800</v>
      </c>
      <c r="V354" s="94">
        <f t="shared" si="48"/>
        <v>882.48810894630412</v>
      </c>
      <c r="W354" s="95">
        <f t="shared" si="49"/>
        <v>1.3140149250339369E-2</v>
      </c>
      <c r="X354" s="91">
        <f t="shared" si="50"/>
        <v>1.3574660633484163E-2</v>
      </c>
      <c r="Y354" s="91">
        <f t="shared" si="51"/>
        <v>1.0178117048346057E-2</v>
      </c>
      <c r="Z354" s="91">
        <f t="shared" si="52"/>
        <v>1.5731515469323545E-3</v>
      </c>
      <c r="AA354" s="91">
        <f t="shared" si="53"/>
        <v>-1.5625E-2</v>
      </c>
    </row>
    <row r="355" spans="1:27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v>1</v>
      </c>
      <c r="G355" s="84">
        <v>198500</v>
      </c>
      <c r="H355" s="84">
        <v>202000</v>
      </c>
      <c r="I355" s="88">
        <v>128329070</v>
      </c>
      <c r="J355" s="82">
        <v>1</v>
      </c>
      <c r="K355" s="83">
        <v>191000</v>
      </c>
      <c r="L355" s="83">
        <v>197400</v>
      </c>
      <c r="M355" s="83">
        <v>15956260</v>
      </c>
      <c r="N355" s="83">
        <v>1</v>
      </c>
      <c r="O355" s="84">
        <v>22400</v>
      </c>
      <c r="P355" s="84">
        <v>23050</v>
      </c>
      <c r="Q355" s="84">
        <v>7339332</v>
      </c>
      <c r="R355" s="84">
        <v>1</v>
      </c>
      <c r="S355" s="96">
        <f t="shared" si="45"/>
        <v>0</v>
      </c>
      <c r="T355" s="96">
        <f t="shared" si="46"/>
        <v>335564436879929</v>
      </c>
      <c r="U355" s="89">
        <f t="shared" si="47"/>
        <v>296986156834100</v>
      </c>
      <c r="V355" s="86">
        <f t="shared" si="48"/>
        <v>885.03465860527706</v>
      </c>
      <c r="W355" s="97">
        <f t="shared" si="49"/>
        <v>2.8856475607513064E-3</v>
      </c>
      <c r="X355" s="87">
        <f t="shared" si="50"/>
        <v>1.1160714285714285E-3</v>
      </c>
      <c r="Y355" s="87">
        <f t="shared" si="51"/>
        <v>1.7632241813602016E-2</v>
      </c>
      <c r="Z355" s="87">
        <f t="shared" si="52"/>
        <v>3.3507853403141365E-2</v>
      </c>
      <c r="AA355" s="87">
        <f t="shared" si="53"/>
        <v>2.8199566160520606E-2</v>
      </c>
    </row>
    <row r="356" spans="1:27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v>1</v>
      </c>
      <c r="G356" s="84">
        <v>202000</v>
      </c>
      <c r="H356" s="84">
        <v>204000</v>
      </c>
      <c r="I356" s="88">
        <v>128329070</v>
      </c>
      <c r="J356" s="82">
        <v>1</v>
      </c>
      <c r="K356" s="83">
        <v>197400</v>
      </c>
      <c r="L356" s="83">
        <v>192000</v>
      </c>
      <c r="M356" s="83">
        <v>15956260</v>
      </c>
      <c r="N356" s="83">
        <v>1</v>
      </c>
      <c r="O356" s="84">
        <v>23050</v>
      </c>
      <c r="P356" s="84">
        <v>22850</v>
      </c>
      <c r="Q356" s="84">
        <v>7339332</v>
      </c>
      <c r="R356" s="84">
        <v>1</v>
      </c>
      <c r="S356" s="96">
        <f t="shared" si="45"/>
        <v>0</v>
      </c>
      <c r="T356" s="96">
        <f t="shared" si="46"/>
        <v>335564436879929</v>
      </c>
      <c r="U356" s="89">
        <f t="shared" si="47"/>
        <v>295662737666200</v>
      </c>
      <c r="V356" s="86">
        <f t="shared" si="48"/>
        <v>881.09079858183384</v>
      </c>
      <c r="W356" s="97">
        <f t="shared" si="49"/>
        <v>-4.4561644960416993E-3</v>
      </c>
      <c r="X356" s="87">
        <f t="shared" si="50"/>
        <v>-5.5741360089186179E-3</v>
      </c>
      <c r="Y356" s="87">
        <f t="shared" si="51"/>
        <v>9.9009900990099011E-3</v>
      </c>
      <c r="Z356" s="87">
        <f t="shared" si="52"/>
        <v>-2.7355623100303952E-2</v>
      </c>
      <c r="AA356" s="87">
        <f t="shared" si="53"/>
        <v>-8.7527352297592995E-3</v>
      </c>
    </row>
    <row r="357" spans="1:27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v>1</v>
      </c>
      <c r="G357" s="84">
        <v>204000</v>
      </c>
      <c r="H357" s="84">
        <v>207000</v>
      </c>
      <c r="I357" s="88">
        <v>128329070</v>
      </c>
      <c r="J357" s="82">
        <v>1</v>
      </c>
      <c r="K357" s="83">
        <v>192000</v>
      </c>
      <c r="L357" s="83">
        <v>190800</v>
      </c>
      <c r="M357" s="83">
        <v>15956260</v>
      </c>
      <c r="N357" s="83">
        <v>1</v>
      </c>
      <c r="O357" s="84">
        <v>22850</v>
      </c>
      <c r="P357" s="84">
        <v>24400</v>
      </c>
      <c r="Q357" s="84">
        <v>7339332</v>
      </c>
      <c r="R357" s="84">
        <v>1</v>
      </c>
      <c r="S357" s="96">
        <f t="shared" si="45"/>
        <v>0</v>
      </c>
      <c r="T357" s="96">
        <f t="shared" si="46"/>
        <v>335564436879929</v>
      </c>
      <c r="U357" s="89">
        <f t="shared" si="47"/>
        <v>290965638161300</v>
      </c>
      <c r="V357" s="86">
        <f t="shared" si="48"/>
        <v>867.09319040686285</v>
      </c>
      <c r="W357" s="97">
        <f t="shared" si="49"/>
        <v>-1.5886680688869916E-2</v>
      </c>
      <c r="X357" s="87">
        <f t="shared" si="50"/>
        <v>-1.905829596412556E-2</v>
      </c>
      <c r="Y357" s="87">
        <f t="shared" si="51"/>
        <v>1.4705882352941176E-2</v>
      </c>
      <c r="Z357" s="87">
        <f t="shared" si="52"/>
        <v>-6.2500000000000003E-3</v>
      </c>
      <c r="AA357" s="87">
        <f t="shared" si="53"/>
        <v>6.3524590163934427E-2</v>
      </c>
    </row>
    <row r="358" spans="1:27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v>1</v>
      </c>
      <c r="G358" s="84">
        <v>207000</v>
      </c>
      <c r="H358" s="84">
        <v>201000</v>
      </c>
      <c r="I358" s="88">
        <v>128329070</v>
      </c>
      <c r="J358" s="82">
        <v>1</v>
      </c>
      <c r="K358" s="83">
        <v>190800</v>
      </c>
      <c r="L358" s="83">
        <v>190700</v>
      </c>
      <c r="M358" s="83">
        <v>15956260</v>
      </c>
      <c r="N358" s="83">
        <v>1</v>
      </c>
      <c r="O358" s="84">
        <v>24400</v>
      </c>
      <c r="P358" s="84">
        <v>24600</v>
      </c>
      <c r="Q358" s="84">
        <v>7339332</v>
      </c>
      <c r="R358" s="84">
        <v>1</v>
      </c>
      <c r="S358" s="96">
        <f t="shared" si="45"/>
        <v>0</v>
      </c>
      <c r="T358" s="96">
        <f t="shared" si="46"/>
        <v>335564436879929</v>
      </c>
      <c r="U358" s="89">
        <f t="shared" si="47"/>
        <v>291687981619200</v>
      </c>
      <c r="V358" s="86">
        <f t="shared" si="48"/>
        <v>869.24581261145738</v>
      </c>
      <c r="W358" s="97">
        <f t="shared" si="49"/>
        <v>2.4825730710495712E-3</v>
      </c>
      <c r="X358" s="87">
        <f t="shared" si="50"/>
        <v>5.7142857142857143E-3</v>
      </c>
      <c r="Y358" s="87">
        <f t="shared" si="51"/>
        <v>-2.8985507246376812E-2</v>
      </c>
      <c r="Z358" s="87">
        <f t="shared" si="52"/>
        <v>-5.2410901467505244E-4</v>
      </c>
      <c r="AA358" s="87">
        <f t="shared" si="53"/>
        <v>8.130081300813009E-3</v>
      </c>
    </row>
    <row r="359" spans="1:27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v>1</v>
      </c>
      <c r="G359" s="84">
        <v>201000</v>
      </c>
      <c r="H359" s="84">
        <v>205000</v>
      </c>
      <c r="I359" s="88">
        <v>128329070</v>
      </c>
      <c r="J359" s="82">
        <v>1</v>
      </c>
      <c r="K359" s="83">
        <v>190700</v>
      </c>
      <c r="L359" s="83">
        <v>190300</v>
      </c>
      <c r="M359" s="83">
        <v>15956260</v>
      </c>
      <c r="N359" s="83">
        <v>1</v>
      </c>
      <c r="O359" s="84">
        <v>24600</v>
      </c>
      <c r="P359" s="84">
        <v>23900</v>
      </c>
      <c r="Q359" s="84">
        <v>7339332</v>
      </c>
      <c r="R359" s="84">
        <v>1</v>
      </c>
      <c r="S359" s="96">
        <f t="shared" si="45"/>
        <v>0</v>
      </c>
      <c r="T359" s="96">
        <f t="shared" si="46"/>
        <v>335564436879929</v>
      </c>
      <c r="U359" s="89">
        <f t="shared" si="47"/>
        <v>291592799607800</v>
      </c>
      <c r="V359" s="86">
        <f t="shared" si="48"/>
        <v>868.962165118043</v>
      </c>
      <c r="W359" s="97">
        <f t="shared" si="49"/>
        <v>-3.2631447779106541E-4</v>
      </c>
      <c r="X359" s="87">
        <f t="shared" si="50"/>
        <v>-2.2727272727272726E-3</v>
      </c>
      <c r="Y359" s="87">
        <f t="shared" si="51"/>
        <v>1.9900497512437811E-2</v>
      </c>
      <c r="Z359" s="87">
        <f t="shared" si="52"/>
        <v>-2.097535395909806E-3</v>
      </c>
      <c r="AA359" s="87">
        <f t="shared" si="53"/>
        <v>-2.9288702928870293E-2</v>
      </c>
    </row>
    <row r="360" spans="1:27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v>1</v>
      </c>
      <c r="G360" s="84">
        <v>205000</v>
      </c>
      <c r="H360" s="84">
        <v>208000</v>
      </c>
      <c r="I360" s="88">
        <v>128329070</v>
      </c>
      <c r="J360" s="82">
        <v>1</v>
      </c>
      <c r="K360" s="83">
        <v>190300</v>
      </c>
      <c r="L360" s="83">
        <v>185300</v>
      </c>
      <c r="M360" s="83">
        <v>15956260</v>
      </c>
      <c r="N360" s="83">
        <v>1</v>
      </c>
      <c r="O360" s="84">
        <v>23900</v>
      </c>
      <c r="P360" s="84">
        <v>22750</v>
      </c>
      <c r="Q360" s="84">
        <v>7339332</v>
      </c>
      <c r="R360" s="84">
        <v>1</v>
      </c>
      <c r="S360" s="96">
        <f t="shared" si="45"/>
        <v>0</v>
      </c>
      <c r="T360" s="96">
        <f t="shared" si="46"/>
        <v>335564436879929</v>
      </c>
      <c r="U360" s="89">
        <f t="shared" si="47"/>
        <v>294575967433500</v>
      </c>
      <c r="V360" s="86">
        <f t="shared" si="48"/>
        <v>877.8521650639176</v>
      </c>
      <c r="W360" s="97">
        <f t="shared" si="49"/>
        <v>1.0230594958834533E-2</v>
      </c>
      <c r="X360" s="87">
        <f t="shared" si="50"/>
        <v>1.0250569476082005E-2</v>
      </c>
      <c r="Y360" s="87">
        <f t="shared" si="51"/>
        <v>1.4634146341463415E-2</v>
      </c>
      <c r="Z360" s="87">
        <f t="shared" si="52"/>
        <v>-2.6274303730951128E-2</v>
      </c>
      <c r="AA360" s="87">
        <f t="shared" si="53"/>
        <v>-5.054945054945055E-2</v>
      </c>
    </row>
    <row r="361" spans="1:27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v>1</v>
      </c>
      <c r="G361" s="84">
        <v>208000</v>
      </c>
      <c r="H361" s="84">
        <v>211500</v>
      </c>
      <c r="I361" s="88">
        <v>128329070</v>
      </c>
      <c r="J361" s="82">
        <v>1</v>
      </c>
      <c r="K361" s="83">
        <v>185300</v>
      </c>
      <c r="L361" s="83">
        <v>191500</v>
      </c>
      <c r="M361" s="83">
        <v>15956260</v>
      </c>
      <c r="N361" s="83">
        <v>1</v>
      </c>
      <c r="O361" s="84">
        <v>22750</v>
      </c>
      <c r="P361" s="84">
        <v>23000</v>
      </c>
      <c r="Q361" s="84">
        <v>7339332</v>
      </c>
      <c r="R361" s="84">
        <v>1</v>
      </c>
      <c r="S361" s="96">
        <f t="shared" si="45"/>
        <v>0</v>
      </c>
      <c r="T361" s="96">
        <f t="shared" si="46"/>
        <v>335564436879929</v>
      </c>
      <c r="U361" s="89">
        <f t="shared" si="47"/>
        <v>301095665373500</v>
      </c>
      <c r="V361" s="86">
        <f t="shared" si="48"/>
        <v>897.28121422246375</v>
      </c>
      <c r="W361" s="97">
        <f t="shared" si="49"/>
        <v>2.2132484183292406E-2</v>
      </c>
      <c r="X361" s="87">
        <f t="shared" si="50"/>
        <v>2.2547914317925591E-2</v>
      </c>
      <c r="Y361" s="87">
        <f t="shared" si="51"/>
        <v>1.6826923076923076E-2</v>
      </c>
      <c r="Z361" s="87">
        <f t="shared" si="52"/>
        <v>3.3459255261737722E-2</v>
      </c>
      <c r="AA361" s="87">
        <f t="shared" si="53"/>
        <v>1.0869565217391304E-2</v>
      </c>
    </row>
    <row r="362" spans="1:27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v>1</v>
      </c>
      <c r="G362" s="84">
        <v>211500</v>
      </c>
      <c r="H362" s="84">
        <v>214000</v>
      </c>
      <c r="I362" s="88">
        <v>128329070</v>
      </c>
      <c r="J362" s="82">
        <v>1</v>
      </c>
      <c r="K362" s="83">
        <v>191500</v>
      </c>
      <c r="L362" s="83">
        <v>195300</v>
      </c>
      <c r="M362" s="83">
        <v>15956260</v>
      </c>
      <c r="N362" s="83">
        <v>1</v>
      </c>
      <c r="O362" s="84">
        <v>23000</v>
      </c>
      <c r="P362" s="84">
        <v>23850</v>
      </c>
      <c r="Q362" s="84">
        <v>7339332</v>
      </c>
      <c r="R362" s="84">
        <v>1</v>
      </c>
      <c r="S362" s="96">
        <f t="shared" si="45"/>
        <v>0</v>
      </c>
      <c r="T362" s="96">
        <f t="shared" si="46"/>
        <v>335564436879929</v>
      </c>
      <c r="U362" s="89">
        <f t="shared" si="47"/>
        <v>302378827651200</v>
      </c>
      <c r="V362" s="86">
        <f t="shared" si="48"/>
        <v>901.10510655632015</v>
      </c>
      <c r="W362" s="97">
        <f t="shared" si="49"/>
        <v>4.2616431429136608E-3</v>
      </c>
      <c r="X362" s="87">
        <f t="shared" si="50"/>
        <v>3.3076074972436605E-3</v>
      </c>
      <c r="Y362" s="87">
        <f t="shared" si="51"/>
        <v>1.1820330969267139E-2</v>
      </c>
      <c r="Z362" s="87">
        <f t="shared" si="52"/>
        <v>1.9843342036553524E-2</v>
      </c>
      <c r="AA362" s="87">
        <f t="shared" si="53"/>
        <v>3.5639412997903561E-2</v>
      </c>
    </row>
    <row r="363" spans="1:27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v>1</v>
      </c>
      <c r="G363" s="84">
        <v>214000</v>
      </c>
      <c r="H363" s="84">
        <v>212500</v>
      </c>
      <c r="I363" s="88">
        <v>128329070</v>
      </c>
      <c r="J363" s="82">
        <v>1</v>
      </c>
      <c r="K363" s="83">
        <v>195300</v>
      </c>
      <c r="L363" s="83">
        <v>191800</v>
      </c>
      <c r="M363" s="83">
        <v>15956260</v>
      </c>
      <c r="N363" s="83">
        <v>1</v>
      </c>
      <c r="O363" s="84">
        <v>23850</v>
      </c>
      <c r="P363" s="84">
        <v>23550</v>
      </c>
      <c r="Q363" s="84">
        <v>7339332</v>
      </c>
      <c r="R363" s="84">
        <v>1</v>
      </c>
      <c r="S363" s="96">
        <f t="shared" si="45"/>
        <v>0</v>
      </c>
      <c r="T363" s="96">
        <f t="shared" si="46"/>
        <v>335564436879929</v>
      </c>
      <c r="U363" s="89">
        <f t="shared" si="47"/>
        <v>303322241846600</v>
      </c>
      <c r="V363" s="86">
        <f t="shared" si="48"/>
        <v>903.91653140268306</v>
      </c>
      <c r="W363" s="97">
        <f t="shared" si="49"/>
        <v>3.1199743802441692E-3</v>
      </c>
      <c r="X363" s="87">
        <f t="shared" si="50"/>
        <v>4.3956043956043956E-3</v>
      </c>
      <c r="Y363" s="87">
        <f t="shared" si="51"/>
        <v>-7.0093457943925233E-3</v>
      </c>
      <c r="Z363" s="87">
        <f t="shared" si="52"/>
        <v>-1.7921146953405017E-2</v>
      </c>
      <c r="AA363" s="87">
        <f t="shared" si="53"/>
        <v>-1.2738853503184714E-2</v>
      </c>
    </row>
    <row r="364" spans="1:27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v>1</v>
      </c>
      <c r="G364" s="84">
        <v>212500</v>
      </c>
      <c r="H364" s="84">
        <v>208500</v>
      </c>
      <c r="I364" s="88">
        <v>128329070</v>
      </c>
      <c r="J364" s="82">
        <v>1</v>
      </c>
      <c r="K364" s="83">
        <v>191800</v>
      </c>
      <c r="L364" s="83">
        <v>193900</v>
      </c>
      <c r="M364" s="83">
        <v>15956260</v>
      </c>
      <c r="N364" s="83">
        <v>1</v>
      </c>
      <c r="O364" s="84">
        <v>23550</v>
      </c>
      <c r="P364" s="84">
        <v>22900</v>
      </c>
      <c r="Q364" s="84">
        <v>7339332</v>
      </c>
      <c r="R364" s="84">
        <v>1</v>
      </c>
      <c r="S364" s="96">
        <f t="shared" si="45"/>
        <v>0</v>
      </c>
      <c r="T364" s="96">
        <f t="shared" si="46"/>
        <v>335564436879929</v>
      </c>
      <c r="U364" s="89">
        <f t="shared" si="47"/>
        <v>301643706636800</v>
      </c>
      <c r="V364" s="86">
        <f t="shared" si="48"/>
        <v>898.9144065487892</v>
      </c>
      <c r="W364" s="97">
        <f t="shared" si="49"/>
        <v>-5.5338349063399073E-3</v>
      </c>
      <c r="X364" s="87">
        <f t="shared" si="50"/>
        <v>-4.3763676148796497E-3</v>
      </c>
      <c r="Y364" s="87">
        <f t="shared" si="51"/>
        <v>-1.8823529411764704E-2</v>
      </c>
      <c r="Z364" s="87">
        <f t="shared" si="52"/>
        <v>1.0948905109489052E-2</v>
      </c>
      <c r="AA364" s="87">
        <f t="shared" si="53"/>
        <v>-2.8384279475982533E-2</v>
      </c>
    </row>
    <row r="365" spans="1:27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v>1</v>
      </c>
      <c r="G365" s="84">
        <v>208500</v>
      </c>
      <c r="H365" s="84">
        <v>208000</v>
      </c>
      <c r="I365" s="88">
        <v>128329070</v>
      </c>
      <c r="J365" s="82">
        <v>1</v>
      </c>
      <c r="K365" s="83">
        <v>193900</v>
      </c>
      <c r="L365" s="83">
        <v>195000</v>
      </c>
      <c r="M365" s="83">
        <v>15956260</v>
      </c>
      <c r="N365" s="83">
        <v>1</v>
      </c>
      <c r="O365" s="84">
        <v>22900</v>
      </c>
      <c r="P365" s="84">
        <v>23100</v>
      </c>
      <c r="Q365" s="84">
        <v>7339332</v>
      </c>
      <c r="R365" s="84">
        <v>1</v>
      </c>
      <c r="S365" s="96">
        <f t="shared" si="45"/>
        <v>0</v>
      </c>
      <c r="T365" s="96">
        <f t="shared" si="46"/>
        <v>335564436879929</v>
      </c>
      <c r="U365" s="89">
        <f t="shared" si="47"/>
        <v>302195540109200</v>
      </c>
      <c r="V365" s="86">
        <f t="shared" si="48"/>
        <v>900.55889986140278</v>
      </c>
      <c r="W365" s="97">
        <f t="shared" si="49"/>
        <v>1.8294214673088794E-3</v>
      </c>
      <c r="X365" s="87">
        <f t="shared" si="50"/>
        <v>2.1978021978021978E-3</v>
      </c>
      <c r="Y365" s="87">
        <f t="shared" si="51"/>
        <v>-2.3980815347721821E-3</v>
      </c>
      <c r="Z365" s="87">
        <f t="shared" si="52"/>
        <v>5.6730273336771534E-3</v>
      </c>
      <c r="AA365" s="87">
        <f t="shared" si="53"/>
        <v>8.658008658008658E-3</v>
      </c>
    </row>
    <row r="366" spans="1:27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v>1</v>
      </c>
      <c r="G366" s="84">
        <v>208000</v>
      </c>
      <c r="H366" s="84">
        <v>210500</v>
      </c>
      <c r="I366" s="88">
        <v>128329070</v>
      </c>
      <c r="J366" s="82">
        <v>1</v>
      </c>
      <c r="K366" s="83">
        <v>195000</v>
      </c>
      <c r="L366" s="83">
        <v>203400</v>
      </c>
      <c r="M366" s="83">
        <v>15956260</v>
      </c>
      <c r="N366" s="83">
        <v>1</v>
      </c>
      <c r="O366" s="84">
        <v>23100</v>
      </c>
      <c r="P366" s="84">
        <v>23300</v>
      </c>
      <c r="Q366" s="84">
        <v>7339332</v>
      </c>
      <c r="R366" s="84">
        <v>1</v>
      </c>
      <c r="S366" s="96">
        <f t="shared" si="45"/>
        <v>0</v>
      </c>
      <c r="T366" s="96">
        <f t="shared" si="46"/>
        <v>335564436879929</v>
      </c>
      <c r="U366" s="89">
        <f t="shared" si="47"/>
        <v>303248841489600</v>
      </c>
      <c r="V366" s="86">
        <f t="shared" si="48"/>
        <v>903.69779440634795</v>
      </c>
      <c r="W366" s="97">
        <f t="shared" si="49"/>
        <v>3.4854961129452545E-3</v>
      </c>
      <c r="X366" s="87">
        <f t="shared" si="50"/>
        <v>2.1929824561403508E-3</v>
      </c>
      <c r="Y366" s="87">
        <f t="shared" si="51"/>
        <v>1.201923076923077E-2</v>
      </c>
      <c r="Z366" s="87">
        <f t="shared" si="52"/>
        <v>4.3076923076923075E-2</v>
      </c>
      <c r="AA366" s="87">
        <f t="shared" si="53"/>
        <v>8.5836909871244635E-3</v>
      </c>
    </row>
    <row r="367" spans="1:27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v>1</v>
      </c>
      <c r="G367" s="84">
        <v>210500</v>
      </c>
      <c r="H367" s="84">
        <v>204000</v>
      </c>
      <c r="I367" s="88">
        <v>128329070</v>
      </c>
      <c r="J367" s="82">
        <v>1</v>
      </c>
      <c r="K367" s="83">
        <v>203400</v>
      </c>
      <c r="L367" s="83">
        <v>193200</v>
      </c>
      <c r="M367" s="83">
        <v>15956260</v>
      </c>
      <c r="N367" s="83">
        <v>1</v>
      </c>
      <c r="O367" s="84">
        <v>23300</v>
      </c>
      <c r="P367" s="84">
        <v>22800</v>
      </c>
      <c r="Q367" s="84">
        <v>7339332</v>
      </c>
      <c r="R367" s="84">
        <v>1</v>
      </c>
      <c r="S367" s="96">
        <f t="shared" si="45"/>
        <v>0</v>
      </c>
      <c r="T367" s="96">
        <f t="shared" si="46"/>
        <v>335564436879929</v>
      </c>
      <c r="U367" s="89">
        <f t="shared" si="47"/>
        <v>307024105056600</v>
      </c>
      <c r="V367" s="86">
        <f t="shared" si="48"/>
        <v>914.94828209837613</v>
      </c>
      <c r="W367" s="97">
        <f t="shared" si="49"/>
        <v>1.2449391557294638E-2</v>
      </c>
      <c r="X367" s="87">
        <f t="shared" si="50"/>
        <v>1.7505470459518599E-2</v>
      </c>
      <c r="Y367" s="87">
        <f t="shared" si="51"/>
        <v>-3.0878859857482184E-2</v>
      </c>
      <c r="Z367" s="87">
        <f t="shared" si="52"/>
        <v>-5.0147492625368731E-2</v>
      </c>
      <c r="AA367" s="87">
        <f t="shared" si="53"/>
        <v>-2.1929824561403508E-2</v>
      </c>
    </row>
    <row r="368" spans="1:27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91">
        <v>1</v>
      </c>
      <c r="G368" s="91">
        <v>204000</v>
      </c>
      <c r="H368" s="91">
        <v>205500</v>
      </c>
      <c r="I368" s="92">
        <v>128329070</v>
      </c>
      <c r="J368" s="91">
        <v>1</v>
      </c>
      <c r="K368" s="91">
        <v>189600</v>
      </c>
      <c r="L368" s="91">
        <v>168600</v>
      </c>
      <c r="M368" s="91">
        <v>15956260</v>
      </c>
      <c r="N368" s="91">
        <v>1</v>
      </c>
      <c r="O368" s="91">
        <v>22800</v>
      </c>
      <c r="P368" s="91">
        <v>22750</v>
      </c>
      <c r="Q368" s="91">
        <v>7339332</v>
      </c>
      <c r="R368" s="91">
        <v>1</v>
      </c>
      <c r="S368" s="93">
        <f t="shared" si="45"/>
        <v>1</v>
      </c>
      <c r="T368" s="93">
        <f t="shared" si="46"/>
        <v>335501654603461.69</v>
      </c>
      <c r="U368" s="92">
        <f t="shared" si="47"/>
        <v>309808598974000</v>
      </c>
      <c r="V368" s="94">
        <f t="shared" si="48"/>
        <v>923.41898981145425</v>
      </c>
      <c r="W368" s="95">
        <f t="shared" si="49"/>
        <v>9.2581273486312191E-3</v>
      </c>
      <c r="X368" s="91">
        <f t="shared" si="50"/>
        <v>1.0752688172043012E-2</v>
      </c>
      <c r="Y368" s="91">
        <f t="shared" si="51"/>
        <v>7.3529411764705881E-3</v>
      </c>
      <c r="Z368" s="91">
        <f t="shared" si="52"/>
        <v>-0.11075949367088607</v>
      </c>
      <c r="AA368" s="91">
        <f t="shared" si="53"/>
        <v>-2.1978021978021978E-3</v>
      </c>
    </row>
    <row r="369" spans="1:27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v>1</v>
      </c>
      <c r="G369" s="91">
        <v>205500</v>
      </c>
      <c r="H369" s="91">
        <v>208000</v>
      </c>
      <c r="I369" s="92">
        <v>128329070</v>
      </c>
      <c r="J369" s="91">
        <v>1</v>
      </c>
      <c r="K369" s="91">
        <v>168600</v>
      </c>
      <c r="L369" s="91">
        <v>181000</v>
      </c>
      <c r="M369" s="91">
        <v>15956260</v>
      </c>
      <c r="N369" s="91">
        <v>1</v>
      </c>
      <c r="O369" s="91">
        <v>22750</v>
      </c>
      <c r="P369" s="91">
        <v>22350</v>
      </c>
      <c r="Q369" s="91">
        <v>7339332</v>
      </c>
      <c r="R369" s="91">
        <v>1</v>
      </c>
      <c r="S369" s="96">
        <f t="shared" si="45"/>
        <v>0</v>
      </c>
      <c r="T369" s="96">
        <f t="shared" si="46"/>
        <v>335501654603461.69</v>
      </c>
      <c r="U369" s="89">
        <f t="shared" si="47"/>
        <v>307936430520200</v>
      </c>
      <c r="V369" s="86">
        <f t="shared" si="48"/>
        <v>917.83878349022814</v>
      </c>
      <c r="W369" s="97">
        <f t="shared" si="49"/>
        <v>-6.0429841521512286E-3</v>
      </c>
      <c r="X369" s="87">
        <f t="shared" si="50"/>
        <v>-8.5106382978723406E-3</v>
      </c>
      <c r="Y369" s="87">
        <f t="shared" si="51"/>
        <v>1.2165450121654502E-2</v>
      </c>
      <c r="Z369" s="87">
        <f t="shared" si="52"/>
        <v>7.354685646500593E-2</v>
      </c>
      <c r="AA369" s="87">
        <f t="shared" si="53"/>
        <v>-1.7897091722595078E-2</v>
      </c>
    </row>
    <row r="370" spans="1:27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v>1</v>
      </c>
      <c r="G370" s="84">
        <v>208000</v>
      </c>
      <c r="H370" s="84">
        <v>205000</v>
      </c>
      <c r="I370" s="88">
        <v>128329070</v>
      </c>
      <c r="J370" s="82">
        <v>1</v>
      </c>
      <c r="K370" s="83">
        <v>181000</v>
      </c>
      <c r="L370" s="83">
        <v>178300</v>
      </c>
      <c r="M370" s="83">
        <v>15956260</v>
      </c>
      <c r="N370" s="83">
        <v>1</v>
      </c>
      <c r="O370" s="84">
        <v>22350</v>
      </c>
      <c r="P370" s="84">
        <v>22200</v>
      </c>
      <c r="Q370" s="84">
        <v>7339332</v>
      </c>
      <c r="R370" s="84">
        <v>1</v>
      </c>
      <c r="S370" s="96">
        <f t="shared" si="45"/>
        <v>0</v>
      </c>
      <c r="T370" s="96">
        <f t="shared" si="46"/>
        <v>335501654603461.69</v>
      </c>
      <c r="U370" s="89">
        <f t="shared" si="47"/>
        <v>305417836615900</v>
      </c>
      <c r="V370" s="86">
        <f t="shared" si="48"/>
        <v>910.33183421071783</v>
      </c>
      <c r="W370" s="97">
        <f t="shared" si="49"/>
        <v>-8.1789410237862667E-3</v>
      </c>
      <c r="X370" s="87">
        <f t="shared" si="50"/>
        <v>-7.5107296137339056E-3</v>
      </c>
      <c r="Y370" s="87">
        <f t="shared" si="51"/>
        <v>-1.4423076923076924E-2</v>
      </c>
      <c r="Z370" s="87">
        <f t="shared" si="52"/>
        <v>-1.4917127071823204E-2</v>
      </c>
      <c r="AA370" s="87">
        <f t="shared" si="53"/>
        <v>-6.7567567567567571E-3</v>
      </c>
    </row>
    <row r="371" spans="1:27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v>1</v>
      </c>
      <c r="G371" s="84">
        <v>205000</v>
      </c>
      <c r="H371" s="84">
        <v>206000</v>
      </c>
      <c r="I371" s="88">
        <v>128329070</v>
      </c>
      <c r="J371" s="82">
        <v>1</v>
      </c>
      <c r="K371" s="83">
        <v>178300</v>
      </c>
      <c r="L371" s="83">
        <v>184900</v>
      </c>
      <c r="M371" s="83">
        <v>15956260</v>
      </c>
      <c r="N371" s="83">
        <v>1</v>
      </c>
      <c r="O371" s="84">
        <v>22200</v>
      </c>
      <c r="P371" s="84">
        <v>21700</v>
      </c>
      <c r="Q371" s="84">
        <v>7339332</v>
      </c>
      <c r="R371" s="84">
        <v>1</v>
      </c>
      <c r="S371" s="96">
        <f t="shared" si="45"/>
        <v>0</v>
      </c>
      <c r="T371" s="96">
        <f t="shared" si="46"/>
        <v>335501654603461.69</v>
      </c>
      <c r="U371" s="89">
        <f t="shared" si="47"/>
        <v>300573492168400</v>
      </c>
      <c r="V371" s="86">
        <f t="shared" si="48"/>
        <v>895.89272673977064</v>
      </c>
      <c r="W371" s="97">
        <f t="shared" si="49"/>
        <v>-1.5861367172187585E-2</v>
      </c>
      <c r="X371" s="87">
        <f t="shared" si="50"/>
        <v>-1.8378378378378378E-2</v>
      </c>
      <c r="Y371" s="87">
        <f t="shared" si="51"/>
        <v>4.8780487804878049E-3</v>
      </c>
      <c r="Z371" s="87">
        <f t="shared" si="52"/>
        <v>3.7016264722378012E-2</v>
      </c>
      <c r="AA371" s="87">
        <f t="shared" si="53"/>
        <v>-2.3041474654377881E-2</v>
      </c>
    </row>
    <row r="372" spans="1:27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v>1</v>
      </c>
      <c r="G372" s="84">
        <v>206000</v>
      </c>
      <c r="H372" s="84">
        <v>203500</v>
      </c>
      <c r="I372" s="88">
        <v>128329070</v>
      </c>
      <c r="J372" s="82">
        <v>1</v>
      </c>
      <c r="K372" s="83">
        <v>184900</v>
      </c>
      <c r="L372" s="83">
        <v>182600</v>
      </c>
      <c r="M372" s="83">
        <v>15956260</v>
      </c>
      <c r="N372" s="83">
        <v>1</v>
      </c>
      <c r="O372" s="84">
        <v>21700</v>
      </c>
      <c r="P372" s="84">
        <v>21250</v>
      </c>
      <c r="Q372" s="84">
        <v>7339332</v>
      </c>
      <c r="R372" s="84">
        <v>1</v>
      </c>
      <c r="S372" s="96">
        <f t="shared" si="45"/>
        <v>0</v>
      </c>
      <c r="T372" s="96">
        <f t="shared" si="46"/>
        <v>335501654603461.69</v>
      </c>
      <c r="U372" s="89">
        <f t="shared" si="47"/>
        <v>303794536926000</v>
      </c>
      <c r="V372" s="86">
        <f t="shared" si="48"/>
        <v>905.49340892241753</v>
      </c>
      <c r="W372" s="97">
        <f t="shared" si="49"/>
        <v>1.0716330087402972E-2</v>
      </c>
      <c r="X372" s="87">
        <f t="shared" si="50"/>
        <v>1.3215859030837005E-2</v>
      </c>
      <c r="Y372" s="87">
        <f t="shared" si="51"/>
        <v>-1.2135922330097087E-2</v>
      </c>
      <c r="Z372" s="87">
        <f t="shared" si="52"/>
        <v>-1.2439156300703082E-2</v>
      </c>
      <c r="AA372" s="87">
        <f t="shared" si="53"/>
        <v>-2.1176470588235293E-2</v>
      </c>
    </row>
    <row r="373" spans="1:27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v>1</v>
      </c>
      <c r="G373" s="84">
        <v>203500</v>
      </c>
      <c r="H373" s="84">
        <v>208000</v>
      </c>
      <c r="I373" s="88">
        <v>128329070</v>
      </c>
      <c r="J373" s="82">
        <v>1</v>
      </c>
      <c r="K373" s="83">
        <v>182600</v>
      </c>
      <c r="L373" s="83">
        <v>186500</v>
      </c>
      <c r="M373" s="83">
        <v>15956260</v>
      </c>
      <c r="N373" s="83">
        <v>1</v>
      </c>
      <c r="O373" s="84">
        <v>21250</v>
      </c>
      <c r="P373" s="84">
        <v>21900</v>
      </c>
      <c r="Q373" s="84">
        <v>7339332</v>
      </c>
      <c r="R373" s="84">
        <v>1</v>
      </c>
      <c r="S373" s="96">
        <f t="shared" si="45"/>
        <v>0</v>
      </c>
      <c r="T373" s="96">
        <f t="shared" si="46"/>
        <v>335501654603461.69</v>
      </c>
      <c r="U373" s="89">
        <f t="shared" si="47"/>
        <v>302349593828300</v>
      </c>
      <c r="V373" s="86">
        <f t="shared" si="48"/>
        <v>901.18659529609477</v>
      </c>
      <c r="W373" s="97">
        <f t="shared" si="49"/>
        <v>-4.756316924987989E-3</v>
      </c>
      <c r="X373" s="87">
        <f t="shared" si="50"/>
        <v>-7.6086956521739134E-3</v>
      </c>
      <c r="Y373" s="87">
        <f t="shared" si="51"/>
        <v>2.2113022113022112E-2</v>
      </c>
      <c r="Z373" s="87">
        <f t="shared" si="52"/>
        <v>2.135815991237678E-2</v>
      </c>
      <c r="AA373" s="87">
        <f t="shared" si="53"/>
        <v>2.9680365296803651E-2</v>
      </c>
    </row>
    <row r="374" spans="1:27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v>1</v>
      </c>
      <c r="G374" s="84">
        <v>208000</v>
      </c>
      <c r="H374" s="84">
        <v>206000</v>
      </c>
      <c r="I374" s="88">
        <v>128329070</v>
      </c>
      <c r="J374" s="82">
        <v>1</v>
      </c>
      <c r="K374" s="83">
        <v>186500</v>
      </c>
      <c r="L374" s="83">
        <v>178300</v>
      </c>
      <c r="M374" s="83">
        <v>15956260</v>
      </c>
      <c r="N374" s="83">
        <v>1</v>
      </c>
      <c r="O374" s="84">
        <v>21900</v>
      </c>
      <c r="P374" s="84">
        <v>21150</v>
      </c>
      <c r="Q374" s="84">
        <v>7339332</v>
      </c>
      <c r="R374" s="84">
        <v>1</v>
      </c>
      <c r="S374" s="96">
        <f t="shared" si="45"/>
        <v>0</v>
      </c>
      <c r="T374" s="96">
        <f t="shared" si="46"/>
        <v>335501654603461.69</v>
      </c>
      <c r="U374" s="89">
        <f t="shared" si="47"/>
        <v>294494361669800</v>
      </c>
      <c r="V374" s="86">
        <f t="shared" si="48"/>
        <v>877.77320209603954</v>
      </c>
      <c r="W374" s="97">
        <f t="shared" si="49"/>
        <v>-2.5980627455252481E-2</v>
      </c>
      <c r="X374" s="87">
        <f t="shared" si="50"/>
        <v>-2.7382256297918947E-2</v>
      </c>
      <c r="Y374" s="87">
        <f t="shared" si="51"/>
        <v>-9.6153846153846159E-3</v>
      </c>
      <c r="Z374" s="87">
        <f t="shared" si="52"/>
        <v>-4.3967828418230562E-2</v>
      </c>
      <c r="AA374" s="87">
        <f t="shared" si="53"/>
        <v>-3.5460992907801421E-2</v>
      </c>
    </row>
    <row r="375" spans="1:27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v>1</v>
      </c>
      <c r="G375" s="84">
        <v>206000</v>
      </c>
      <c r="H375" s="84">
        <v>192500</v>
      </c>
      <c r="I375" s="88">
        <v>128329070</v>
      </c>
      <c r="J375" s="82">
        <v>1</v>
      </c>
      <c r="K375" s="83">
        <v>178300</v>
      </c>
      <c r="L375" s="83">
        <v>172000</v>
      </c>
      <c r="M375" s="83">
        <v>15956260</v>
      </c>
      <c r="N375" s="83">
        <v>1</v>
      </c>
      <c r="O375" s="84">
        <v>21150</v>
      </c>
      <c r="P375" s="84">
        <v>21100</v>
      </c>
      <c r="Q375" s="84">
        <v>7339332</v>
      </c>
      <c r="R375" s="84">
        <v>1</v>
      </c>
      <c r="S375" s="96">
        <f t="shared" si="45"/>
        <v>0</v>
      </c>
      <c r="T375" s="96">
        <f t="shared" si="46"/>
        <v>335501654603461.69</v>
      </c>
      <c r="U375" s="89">
        <f t="shared" si="47"/>
        <v>296839875605200</v>
      </c>
      <c r="V375" s="86">
        <f t="shared" si="48"/>
        <v>884.76426727624607</v>
      </c>
      <c r="W375" s="97">
        <f t="shared" si="49"/>
        <v>7.9645461532802889E-3</v>
      </c>
      <c r="X375" s="87">
        <f t="shared" si="50"/>
        <v>1.5765765765765764E-2</v>
      </c>
      <c r="Y375" s="87">
        <f t="shared" si="51"/>
        <v>-6.553398058252427E-2</v>
      </c>
      <c r="Z375" s="87">
        <f t="shared" si="52"/>
        <v>-3.5333707234997194E-2</v>
      </c>
      <c r="AA375" s="87">
        <f t="shared" si="53"/>
        <v>-2.3696682464454978E-3</v>
      </c>
    </row>
    <row r="376" spans="1:27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v>1</v>
      </c>
      <c r="G376" s="84">
        <v>192500</v>
      </c>
      <c r="H376" s="84">
        <v>189000</v>
      </c>
      <c r="I376" s="88">
        <v>128329070</v>
      </c>
      <c r="J376" s="82">
        <v>1</v>
      </c>
      <c r="K376" s="83">
        <v>172000</v>
      </c>
      <c r="L376" s="83">
        <v>173700</v>
      </c>
      <c r="M376" s="83">
        <v>15956260</v>
      </c>
      <c r="N376" s="83">
        <v>1</v>
      </c>
      <c r="O376" s="84">
        <v>21100</v>
      </c>
      <c r="P376" s="84">
        <v>21500</v>
      </c>
      <c r="Q376" s="84">
        <v>7339332</v>
      </c>
      <c r="R376" s="84">
        <v>1</v>
      </c>
      <c r="S376" s="96">
        <f t="shared" si="45"/>
        <v>0</v>
      </c>
      <c r="T376" s="96">
        <f t="shared" si="46"/>
        <v>335501654603461.69</v>
      </c>
      <c r="U376" s="89">
        <f t="shared" si="47"/>
        <v>299107187382500</v>
      </c>
      <c r="V376" s="86">
        <f t="shared" si="48"/>
        <v>891.52224222566872</v>
      </c>
      <c r="W376" s="97">
        <f t="shared" si="49"/>
        <v>7.6381644234199539E-3</v>
      </c>
      <c r="X376" s="87">
        <f t="shared" si="50"/>
        <v>9.9778270509977823E-3</v>
      </c>
      <c r="Y376" s="87">
        <f t="shared" si="51"/>
        <v>-1.8181818181818181E-2</v>
      </c>
      <c r="Z376" s="87">
        <f t="shared" si="52"/>
        <v>9.883720930232558E-3</v>
      </c>
      <c r="AA376" s="87">
        <f t="shared" si="53"/>
        <v>1.8604651162790697E-2</v>
      </c>
    </row>
    <row r="377" spans="1:27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v>1</v>
      </c>
      <c r="G377" s="84">
        <v>189000</v>
      </c>
      <c r="H377" s="84">
        <v>191500</v>
      </c>
      <c r="I377" s="88">
        <v>128329070</v>
      </c>
      <c r="J377" s="82">
        <v>1</v>
      </c>
      <c r="K377" s="83">
        <v>173700</v>
      </c>
      <c r="L377" s="83">
        <v>172700</v>
      </c>
      <c r="M377" s="83">
        <v>15956260</v>
      </c>
      <c r="N377" s="83">
        <v>1</v>
      </c>
      <c r="O377" s="84">
        <v>21500</v>
      </c>
      <c r="P377" s="84">
        <v>21500</v>
      </c>
      <c r="Q377" s="84">
        <v>7339332</v>
      </c>
      <c r="R377" s="84">
        <v>1</v>
      </c>
      <c r="S377" s="96">
        <f t="shared" ref="S377:S381" si="54">IF(U376&lt;&gt;(C377*E377*F377+G377*I377*J377+K377*M377*N377+O377*Q377*R377),1,0)</f>
        <v>0</v>
      </c>
      <c r="T377" s="96">
        <f t="shared" ref="T377:T381" si="55">IF(S377=0,T376,T376*(C377*E377*F377+G377*I377*J377+K377*M377*N377+O377*Q377*R377)/U376)</f>
        <v>335501654603461.69</v>
      </c>
      <c r="U377" s="89">
        <f t="shared" ref="U377:U381" si="56">D377*E377*F377+H377*I377*J377+L377*M377*N377+P377*Q377*R377</f>
        <v>303292412455000</v>
      </c>
      <c r="V377" s="86">
        <f t="shared" si="48"/>
        <v>903.99677108439118</v>
      </c>
      <c r="W377" s="97">
        <f t="shared" si="49"/>
        <v>1.3992392189318839E-2</v>
      </c>
      <c r="X377" s="87">
        <f t="shared" si="50"/>
        <v>1.4270032930845226E-2</v>
      </c>
      <c r="Y377" s="87">
        <f t="shared" si="51"/>
        <v>1.3227513227513227E-2</v>
      </c>
      <c r="Z377" s="87">
        <f t="shared" si="52"/>
        <v>-5.7570523891767415E-3</v>
      </c>
      <c r="AA377" s="87">
        <f t="shared" si="53"/>
        <v>0</v>
      </c>
    </row>
    <row r="378" spans="1:27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v>1</v>
      </c>
      <c r="G378" s="84">
        <v>191500</v>
      </c>
      <c r="H378" s="84">
        <v>188500</v>
      </c>
      <c r="I378" s="88">
        <v>128329070</v>
      </c>
      <c r="J378" s="82">
        <v>1</v>
      </c>
      <c r="K378" s="83">
        <v>172700</v>
      </c>
      <c r="L378" s="83">
        <v>169800</v>
      </c>
      <c r="M378" s="83">
        <v>15956260</v>
      </c>
      <c r="N378" s="83">
        <v>1</v>
      </c>
      <c r="O378" s="84">
        <v>21500</v>
      </c>
      <c r="P378" s="84">
        <v>21550</v>
      </c>
      <c r="Q378" s="84">
        <v>7339332</v>
      </c>
      <c r="R378" s="84">
        <v>1</v>
      </c>
      <c r="S378" s="96">
        <f t="shared" si="54"/>
        <v>0</v>
      </c>
      <c r="T378" s="96">
        <f t="shared" si="55"/>
        <v>335501654603461.69</v>
      </c>
      <c r="U378" s="89">
        <f t="shared" si="56"/>
        <v>303458497312600</v>
      </c>
      <c r="V378" s="86">
        <f t="shared" si="48"/>
        <v>904.49180547638628</v>
      </c>
      <c r="W378" s="97">
        <f t="shared" si="49"/>
        <v>5.4760637186930603E-4</v>
      </c>
      <c r="X378" s="87">
        <f t="shared" si="50"/>
        <v>2.1645021645021645E-3</v>
      </c>
      <c r="Y378" s="87">
        <f t="shared" si="51"/>
        <v>-1.5665796344647518E-2</v>
      </c>
      <c r="Z378" s="87">
        <f t="shared" si="52"/>
        <v>-1.679212507237985E-2</v>
      </c>
      <c r="AA378" s="87">
        <f t="shared" si="53"/>
        <v>2.3201856148491878E-3</v>
      </c>
    </row>
    <row r="379" spans="1:27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v>1</v>
      </c>
      <c r="G379" s="84">
        <v>188500</v>
      </c>
      <c r="H379" s="84">
        <v>183500</v>
      </c>
      <c r="I379" s="88">
        <v>128329070</v>
      </c>
      <c r="J379" s="82">
        <v>1</v>
      </c>
      <c r="K379" s="83">
        <v>169800</v>
      </c>
      <c r="L379" s="83">
        <v>171600</v>
      </c>
      <c r="M379" s="83">
        <v>15956260</v>
      </c>
      <c r="N379" s="83">
        <v>1</v>
      </c>
      <c r="O379" s="84">
        <v>21550</v>
      </c>
      <c r="P379" s="84">
        <v>21150</v>
      </c>
      <c r="Q379" s="84">
        <v>7339332</v>
      </c>
      <c r="R379" s="84">
        <v>1</v>
      </c>
      <c r="S379" s="96">
        <f t="shared" si="54"/>
        <v>0</v>
      </c>
      <c r="T379" s="96">
        <f t="shared" si="55"/>
        <v>335501654603461.69</v>
      </c>
      <c r="U379" s="89">
        <f t="shared" si="56"/>
        <v>303738104880300</v>
      </c>
      <c r="V379" s="86">
        <f t="shared" si="48"/>
        <v>905.32520693317031</v>
      </c>
      <c r="W379" s="97">
        <f t="shared" si="49"/>
        <v>9.2140299308194132E-4</v>
      </c>
      <c r="X379" s="87">
        <f t="shared" si="50"/>
        <v>3.2397408207343412E-3</v>
      </c>
      <c r="Y379" s="87">
        <f t="shared" si="51"/>
        <v>-2.6525198938992044E-2</v>
      </c>
      <c r="Z379" s="87">
        <f t="shared" si="52"/>
        <v>1.0600706713780919E-2</v>
      </c>
      <c r="AA379" s="87">
        <f t="shared" si="53"/>
        <v>-1.8912529550827423E-2</v>
      </c>
    </row>
    <row r="380" spans="1:27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v>1</v>
      </c>
      <c r="G380" s="84">
        <v>183500</v>
      </c>
      <c r="H380" s="84">
        <v>188500</v>
      </c>
      <c r="I380" s="88">
        <v>128329070</v>
      </c>
      <c r="J380" s="82">
        <v>1</v>
      </c>
      <c r="K380" s="83">
        <v>171600</v>
      </c>
      <c r="L380" s="83">
        <v>176000</v>
      </c>
      <c r="M380" s="83">
        <v>15956260</v>
      </c>
      <c r="N380" s="83">
        <v>1</v>
      </c>
      <c r="O380" s="84">
        <v>21150</v>
      </c>
      <c r="P380" s="84">
        <v>21000</v>
      </c>
      <c r="Q380" s="84">
        <v>7339332</v>
      </c>
      <c r="R380" s="84">
        <v>1</v>
      </c>
      <c r="S380" s="96">
        <f t="shared" si="54"/>
        <v>0</v>
      </c>
      <c r="T380" s="96">
        <f t="shared" si="55"/>
        <v>335501654603461.69</v>
      </c>
      <c r="U380" s="89">
        <f t="shared" si="56"/>
        <v>306836769894500</v>
      </c>
      <c r="V380" s="86">
        <f t="shared" si="48"/>
        <v>914.56112267809385</v>
      </c>
      <c r="W380" s="97">
        <f t="shared" si="49"/>
        <v>1.0201765812100409E-2</v>
      </c>
      <c r="X380" s="87">
        <f t="shared" si="50"/>
        <v>8.6114101184068884E-3</v>
      </c>
      <c r="Y380" s="87">
        <f t="shared" si="51"/>
        <v>2.7247956403269755E-2</v>
      </c>
      <c r="Z380" s="87">
        <f t="shared" si="52"/>
        <v>2.564102564102564E-2</v>
      </c>
      <c r="AA380" s="87">
        <f t="shared" si="53"/>
        <v>-7.1428571428571426E-3</v>
      </c>
    </row>
    <row r="381" spans="1:27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v>1</v>
      </c>
      <c r="G381" s="84">
        <v>188500</v>
      </c>
      <c r="H381" s="84">
        <v>184500</v>
      </c>
      <c r="I381" s="88">
        <v>128329070</v>
      </c>
      <c r="J381" s="82">
        <v>1</v>
      </c>
      <c r="K381" s="83">
        <v>176000</v>
      </c>
      <c r="L381" s="83">
        <v>178400</v>
      </c>
      <c r="M381" s="83">
        <v>15956260</v>
      </c>
      <c r="N381" s="83">
        <v>1</v>
      </c>
      <c r="O381" s="84">
        <v>21000</v>
      </c>
      <c r="P381" s="84">
        <v>20450</v>
      </c>
      <c r="Q381" s="84">
        <v>7339332</v>
      </c>
      <c r="R381" s="84">
        <v>1</v>
      </c>
      <c r="S381" s="96">
        <f t="shared" si="54"/>
        <v>0</v>
      </c>
      <c r="T381" s="96">
        <f t="shared" si="55"/>
        <v>335501654603461.69</v>
      </c>
      <c r="U381" s="89">
        <f t="shared" si="56"/>
        <v>301581885965900</v>
      </c>
      <c r="V381" s="86">
        <f t="shared" si="48"/>
        <v>898.89835661868085</v>
      </c>
      <c r="W381" s="97">
        <f t="shared" si="49"/>
        <v>-1.7125991550513309E-2</v>
      </c>
      <c r="X381" s="87">
        <f t="shared" si="50"/>
        <v>-1.7075773745997867E-2</v>
      </c>
      <c r="Y381" s="87">
        <f t="shared" si="51"/>
        <v>-2.1220159151193633E-2</v>
      </c>
      <c r="Z381" s="87">
        <f t="shared" si="52"/>
        <v>1.3636363636363636E-2</v>
      </c>
      <c r="AA381" s="87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16" workbookViewId="0">
      <selection activeCell="K23" sqref="K23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58" customFormat="1" ht="20.25">
      <c r="A1" s="57" t="s">
        <v>172</v>
      </c>
      <c r="B1" s="57" t="s">
        <v>171</v>
      </c>
    </row>
    <row r="2" spans="1:5">
      <c r="A2" s="48" t="s">
        <v>174</v>
      </c>
    </row>
    <row r="3" spans="1:5">
      <c r="A3" s="104" t="s">
        <v>173</v>
      </c>
    </row>
    <row r="4" spans="1:5">
      <c r="A4" s="104"/>
    </row>
    <row r="5" spans="1:5">
      <c r="A5" s="48" t="s">
        <v>118</v>
      </c>
    </row>
    <row r="6" spans="1:5">
      <c r="A6" s="49" t="s">
        <v>49</v>
      </c>
      <c r="B6" s="41">
        <v>2018</v>
      </c>
      <c r="C6" s="41"/>
    </row>
    <row r="7" spans="1:5">
      <c r="A7" s="49" t="s">
        <v>50</v>
      </c>
      <c r="B7" s="41" t="s">
        <v>51</v>
      </c>
      <c r="C7" s="41" t="s">
        <v>52</v>
      </c>
    </row>
    <row r="10" spans="1:5" s="60" customFormat="1" ht="19.5">
      <c r="A10" s="59" t="s">
        <v>66</v>
      </c>
      <c r="B10" s="59" t="s">
        <v>67</v>
      </c>
    </row>
    <row r="11" spans="1:5" s="54" customFormat="1">
      <c r="A11" s="53"/>
      <c r="B11" s="53"/>
    </row>
    <row r="12" spans="1:5">
      <c r="B12" s="51" t="s">
        <v>53</v>
      </c>
      <c r="C12" s="51" t="s">
        <v>55</v>
      </c>
      <c r="D12" s="51" t="s">
        <v>57</v>
      </c>
    </row>
    <row r="13" spans="1:5">
      <c r="A13" s="15"/>
      <c r="B13" s="42" t="s">
        <v>5</v>
      </c>
      <c r="C13" s="41" t="s">
        <v>54</v>
      </c>
      <c r="D13" s="50">
        <v>0.15</v>
      </c>
    </row>
    <row r="14" spans="1:5">
      <c r="A14" s="15"/>
      <c r="B14" s="42" t="s">
        <v>58</v>
      </c>
      <c r="C14" s="41" t="s">
        <v>59</v>
      </c>
      <c r="D14" s="50">
        <v>0.15</v>
      </c>
    </row>
    <row r="15" spans="1:5">
      <c r="A15" s="15"/>
      <c r="B15" s="42" t="s">
        <v>60</v>
      </c>
      <c r="C15" s="41" t="s">
        <v>61</v>
      </c>
      <c r="D15" s="50">
        <v>0.3</v>
      </c>
    </row>
    <row r="16" spans="1:5">
      <c r="A16" s="15"/>
      <c r="B16" s="42" t="s">
        <v>62</v>
      </c>
      <c r="C16" s="41" t="s">
        <v>63</v>
      </c>
      <c r="D16" s="50">
        <v>0.4</v>
      </c>
      <c r="E16" t="s">
        <v>79</v>
      </c>
    </row>
    <row r="17" spans="1:9">
      <c r="B17" s="41" t="s">
        <v>64</v>
      </c>
      <c r="C17" s="41"/>
      <c r="D17" s="50">
        <f>SUM(D13:D16)</f>
        <v>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69</v>
      </c>
    </row>
    <row r="21" spans="1:9">
      <c r="A21" s="48"/>
      <c r="B21" s="48"/>
    </row>
    <row r="22" spans="1:9" ht="17.25" thickBot="1">
      <c r="A22" s="48" t="s">
        <v>116</v>
      </c>
    </row>
    <row r="23" spans="1:9" ht="32.25" customHeight="1">
      <c r="A23" s="276" t="s">
        <v>175</v>
      </c>
      <c r="B23" s="260"/>
      <c r="C23" s="261"/>
    </row>
    <row r="24" spans="1:9" ht="10.5" customHeight="1" thickBot="1">
      <c r="A24" s="262"/>
      <c r="B24" s="263"/>
      <c r="C24" s="264"/>
    </row>
    <row r="26" spans="1:9">
      <c r="A26" s="49" t="s">
        <v>70</v>
      </c>
      <c r="B26" s="49" t="s">
        <v>71</v>
      </c>
      <c r="C26" s="49" t="s">
        <v>72</v>
      </c>
      <c r="D26" s="49" t="s">
        <v>57</v>
      </c>
      <c r="E26" s="49" t="s">
        <v>176</v>
      </c>
      <c r="F26" s="49" t="s">
        <v>74</v>
      </c>
      <c r="G26" s="49" t="s">
        <v>177</v>
      </c>
      <c r="H26" s="49" t="s">
        <v>75</v>
      </c>
    </row>
    <row r="27" spans="1:9">
      <c r="A27" s="105" t="s">
        <v>80</v>
      </c>
      <c r="B27" s="106" t="s">
        <v>5</v>
      </c>
      <c r="C27" s="105" t="s">
        <v>54</v>
      </c>
      <c r="D27" s="105">
        <v>0.15</v>
      </c>
      <c r="E27" s="105">
        <v>2548000</v>
      </c>
      <c r="F27" s="105">
        <v>129098494</v>
      </c>
      <c r="G27" s="107">
        <f>E27*F27</f>
        <v>328942962712000</v>
      </c>
      <c r="H27" s="105">
        <f>D27*SUM($G$27:$G$31)/G27</f>
        <v>0.16355583200168378</v>
      </c>
    </row>
    <row r="28" spans="1:9">
      <c r="A28" s="105" t="s">
        <v>80</v>
      </c>
      <c r="B28" s="106" t="s">
        <v>58</v>
      </c>
      <c r="C28" s="105" t="s">
        <v>59</v>
      </c>
      <c r="D28" s="105">
        <v>0.15</v>
      </c>
      <c r="E28" s="105">
        <v>221100</v>
      </c>
      <c r="F28" s="107">
        <v>122666424</v>
      </c>
      <c r="G28" s="107">
        <f t="shared" ref="G28:G47" si="0">E28*F28</f>
        <v>27121546346400</v>
      </c>
      <c r="H28" s="105">
        <f t="shared" ref="H28:H31" si="1">D28*SUM($G$27:$G$31)/G28</f>
        <v>1.9836826138271153</v>
      </c>
    </row>
    <row r="29" spans="1:9">
      <c r="A29" s="105" t="s">
        <v>80</v>
      </c>
      <c r="B29" s="106" t="s">
        <v>60</v>
      </c>
      <c r="C29" s="105" t="s">
        <v>61</v>
      </c>
      <c r="D29" s="105">
        <v>0.3</v>
      </c>
      <c r="E29" s="105">
        <v>163300</v>
      </c>
      <c r="F29" s="105">
        <v>15956260</v>
      </c>
      <c r="G29" s="107">
        <f t="shared" si="0"/>
        <v>2605657258000</v>
      </c>
      <c r="H29" s="228">
        <f t="shared" si="1"/>
        <v>41.295177853709873</v>
      </c>
    </row>
    <row r="30" spans="1:9">
      <c r="A30" s="108" t="s">
        <v>80</v>
      </c>
      <c r="B30" s="109" t="s">
        <v>62</v>
      </c>
      <c r="C30" s="110" t="s">
        <v>63</v>
      </c>
      <c r="D30" s="110">
        <v>0</v>
      </c>
      <c r="E30" s="110">
        <v>0</v>
      </c>
      <c r="F30" s="110">
        <v>0</v>
      </c>
      <c r="G30" s="107">
        <f t="shared" si="0"/>
        <v>0</v>
      </c>
      <c r="H30" s="105">
        <v>0</v>
      </c>
      <c r="I30" t="s">
        <v>178</v>
      </c>
    </row>
    <row r="31" spans="1:9">
      <c r="A31" s="105" t="s">
        <v>80</v>
      </c>
      <c r="B31" s="105" t="s">
        <v>76</v>
      </c>
      <c r="C31" s="105" t="s">
        <v>77</v>
      </c>
      <c r="D31" s="105">
        <v>0.4</v>
      </c>
      <c r="E31" s="105">
        <v>1</v>
      </c>
      <c r="F31" s="105">
        <v>100000000</v>
      </c>
      <c r="G31" s="107">
        <f t="shared" si="0"/>
        <v>100000000</v>
      </c>
      <c r="H31" s="105">
        <f t="shared" si="1"/>
        <v>1434681.0652656001</v>
      </c>
    </row>
    <row r="32" spans="1:9" ht="3" customHeight="1">
      <c r="A32" s="111"/>
      <c r="B32" s="111"/>
      <c r="C32" s="111"/>
      <c r="D32" s="111"/>
      <c r="E32" s="111"/>
      <c r="F32" s="111"/>
      <c r="G32" s="112"/>
      <c r="H32" s="111"/>
    </row>
    <row r="33" spans="1:9">
      <c r="A33" s="105" t="s">
        <v>81</v>
      </c>
      <c r="B33" s="106" t="s">
        <v>5</v>
      </c>
      <c r="C33" s="105" t="s">
        <v>54</v>
      </c>
      <c r="D33" s="105">
        <v>0.15</v>
      </c>
      <c r="E33" s="105">
        <v>46650</v>
      </c>
      <c r="F33" s="105">
        <v>6419324700</v>
      </c>
      <c r="G33" s="107">
        <f t="shared" si="0"/>
        <v>299461497255000</v>
      </c>
      <c r="H33" s="105">
        <f>D33*SUM($G$33:$G$37)/G33</f>
        <v>0.17094612419283317</v>
      </c>
    </row>
    <row r="34" spans="1:9">
      <c r="A34" s="105" t="s">
        <v>82</v>
      </c>
      <c r="B34" s="106" t="s">
        <v>58</v>
      </c>
      <c r="C34" s="105" t="s">
        <v>59</v>
      </c>
      <c r="D34" s="105">
        <v>0.15</v>
      </c>
      <c r="E34" s="105">
        <v>303500</v>
      </c>
      <c r="F34" s="107">
        <v>125395903</v>
      </c>
      <c r="G34" s="107">
        <f t="shared" si="0"/>
        <v>38057656560500</v>
      </c>
      <c r="H34" s="105">
        <f t="shared" ref="H34:H37" si="2">D34*SUM($G$33:$G$37)/G34</f>
        <v>1.3451112582128057</v>
      </c>
    </row>
    <row r="35" spans="1:9">
      <c r="A35" s="105" t="s">
        <v>83</v>
      </c>
      <c r="B35" s="106" t="s">
        <v>60</v>
      </c>
      <c r="C35" s="105" t="s">
        <v>61</v>
      </c>
      <c r="D35" s="105">
        <v>0.3</v>
      </c>
      <c r="E35" s="105">
        <v>235600</v>
      </c>
      <c r="F35" s="105">
        <v>15956260</v>
      </c>
      <c r="G35" s="107">
        <f t="shared" si="0"/>
        <v>3759294856000</v>
      </c>
      <c r="H35" s="105">
        <f t="shared" si="2"/>
        <v>27.234779000652562</v>
      </c>
    </row>
    <row r="36" spans="1:9">
      <c r="A36" s="108" t="s">
        <v>84</v>
      </c>
      <c r="B36" s="109" t="s">
        <v>62</v>
      </c>
      <c r="C36" s="110" t="s">
        <v>63</v>
      </c>
      <c r="D36" s="110">
        <v>0</v>
      </c>
      <c r="E36" s="110">
        <v>0</v>
      </c>
      <c r="F36" s="110">
        <v>0</v>
      </c>
      <c r="G36" s="107">
        <v>0</v>
      </c>
      <c r="H36" s="105">
        <v>0</v>
      </c>
      <c r="I36" t="s">
        <v>178</v>
      </c>
    </row>
    <row r="37" spans="1:9">
      <c r="A37" s="105" t="s">
        <v>81</v>
      </c>
      <c r="B37" s="105" t="s">
        <v>76</v>
      </c>
      <c r="C37" s="105" t="s">
        <v>77</v>
      </c>
      <c r="D37" s="105">
        <v>0.4</v>
      </c>
      <c r="E37" s="105">
        <v>1</v>
      </c>
      <c r="F37" s="105">
        <v>100000000</v>
      </c>
      <c r="G37" s="107">
        <f t="shared" si="0"/>
        <v>100000000</v>
      </c>
      <c r="H37" s="105">
        <f t="shared" si="2"/>
        <v>1365114.194686</v>
      </c>
    </row>
    <row r="38" spans="1:9" ht="3" customHeight="1">
      <c r="A38" s="111"/>
      <c r="B38" s="111"/>
      <c r="C38" s="111"/>
      <c r="D38" s="111"/>
      <c r="E38" s="111"/>
      <c r="F38" s="111"/>
      <c r="G38" s="112"/>
      <c r="H38" s="111"/>
    </row>
    <row r="39" spans="1:9">
      <c r="A39" s="105" t="s">
        <v>86</v>
      </c>
      <c r="B39" s="106" t="s">
        <v>5</v>
      </c>
      <c r="C39" s="105" t="s">
        <v>54</v>
      </c>
      <c r="D39" s="105">
        <v>0.15</v>
      </c>
      <c r="E39" s="105">
        <v>38700</v>
      </c>
      <c r="F39" s="105">
        <v>5969782550</v>
      </c>
      <c r="G39" s="107">
        <f t="shared" si="0"/>
        <v>231030584685000</v>
      </c>
      <c r="H39" s="105">
        <f>D39*SUM($G$39:$G$42)/G39</f>
        <v>0.1711597722073912</v>
      </c>
    </row>
    <row r="40" spans="1:9">
      <c r="A40" s="105" t="s">
        <v>86</v>
      </c>
      <c r="B40" s="106" t="s">
        <v>58</v>
      </c>
      <c r="C40" s="105" t="s">
        <v>59</v>
      </c>
      <c r="D40" s="105">
        <v>0.15</v>
      </c>
      <c r="E40" s="105">
        <v>222500</v>
      </c>
      <c r="F40" s="107">
        <v>125456133</v>
      </c>
      <c r="G40" s="107">
        <f t="shared" si="0"/>
        <v>27913989592500</v>
      </c>
      <c r="H40" s="105">
        <f t="shared" ref="H40:H42" si="3">D40*SUM($G$39:$G$42)/G40</f>
        <v>1.4166066128451071</v>
      </c>
    </row>
    <row r="41" spans="1:9">
      <c r="A41" s="105" t="s">
        <v>86</v>
      </c>
      <c r="B41" s="106" t="s">
        <v>60</v>
      </c>
      <c r="C41" s="105" t="s">
        <v>61</v>
      </c>
      <c r="D41" s="105">
        <v>0.3</v>
      </c>
      <c r="E41" s="105">
        <v>254000</v>
      </c>
      <c r="F41" s="105">
        <v>15956260</v>
      </c>
      <c r="G41" s="107">
        <f t="shared" si="0"/>
        <v>4052890040000</v>
      </c>
      <c r="H41" s="105">
        <f t="shared" si="3"/>
        <v>19.513552974472013</v>
      </c>
    </row>
    <row r="42" spans="1:9">
      <c r="A42" s="105" t="s">
        <v>86</v>
      </c>
      <c r="B42" s="106" t="s">
        <v>62</v>
      </c>
      <c r="C42" s="105" t="s">
        <v>63</v>
      </c>
      <c r="D42" s="105">
        <v>0.4</v>
      </c>
      <c r="E42" s="105">
        <v>10040</v>
      </c>
      <c r="F42" s="105">
        <v>62100000</v>
      </c>
      <c r="G42" s="107">
        <f t="shared" si="0"/>
        <v>623484000000</v>
      </c>
      <c r="H42" s="105">
        <f t="shared" si="3"/>
        <v>169.12764293390046</v>
      </c>
    </row>
    <row r="43" spans="1:9" ht="3" customHeight="1">
      <c r="A43" s="111"/>
      <c r="B43" s="111"/>
      <c r="C43" s="111"/>
      <c r="D43" s="111"/>
      <c r="E43" s="111"/>
      <c r="F43" s="111"/>
      <c r="G43" s="112"/>
      <c r="H43" s="111"/>
    </row>
    <row r="44" spans="1:9">
      <c r="A44" s="105" t="s">
        <v>87</v>
      </c>
      <c r="B44" s="106" t="s">
        <v>5</v>
      </c>
      <c r="C44" s="105" t="s">
        <v>54</v>
      </c>
      <c r="D44" s="105">
        <v>0.15</v>
      </c>
      <c r="E44" s="105">
        <v>47000</v>
      </c>
      <c r="F44" s="105">
        <v>5969782550</v>
      </c>
      <c r="G44" s="107">
        <f t="shared" si="0"/>
        <v>280579779850000</v>
      </c>
      <c r="H44" s="105">
        <f>D44*SUM($G$44:$G$47)/G44</f>
        <v>0.1659288966779407</v>
      </c>
    </row>
    <row r="45" spans="1:9">
      <c r="A45" s="105" t="s">
        <v>87</v>
      </c>
      <c r="B45" s="106" t="s">
        <v>58</v>
      </c>
      <c r="C45" s="105" t="s">
        <v>59</v>
      </c>
      <c r="D45" s="105">
        <v>0.15</v>
      </c>
      <c r="E45" s="105">
        <v>205500</v>
      </c>
      <c r="F45" s="107">
        <v>128329070</v>
      </c>
      <c r="G45" s="107">
        <f t="shared" si="0"/>
        <v>26371623885000</v>
      </c>
      <c r="H45" s="105">
        <f t="shared" ref="H45:H47" si="4">D45*SUM($G$44:$G$47)/G45</f>
        <v>1.7653934965730684</v>
      </c>
    </row>
    <row r="46" spans="1:9">
      <c r="A46" s="105" t="s">
        <v>87</v>
      </c>
      <c r="B46" s="106" t="s">
        <v>60</v>
      </c>
      <c r="C46" s="105" t="s">
        <v>61</v>
      </c>
      <c r="D46" s="105">
        <v>0.3</v>
      </c>
      <c r="E46" s="105">
        <v>168600</v>
      </c>
      <c r="F46" s="105">
        <v>15956260</v>
      </c>
      <c r="G46" s="107">
        <f t="shared" si="0"/>
        <v>2690225436000</v>
      </c>
      <c r="H46" s="105">
        <f t="shared" si="4"/>
        <v>34.611443842321918</v>
      </c>
    </row>
    <row r="47" spans="1:9">
      <c r="A47" s="105" t="s">
        <v>87</v>
      </c>
      <c r="B47" s="106" t="s">
        <v>62</v>
      </c>
      <c r="C47" s="105" t="s">
        <v>63</v>
      </c>
      <c r="D47" s="105">
        <v>0.4</v>
      </c>
      <c r="E47" s="105">
        <v>10805</v>
      </c>
      <c r="F47" s="105">
        <v>67900000</v>
      </c>
      <c r="G47" s="107">
        <f t="shared" si="0"/>
        <v>733659500000</v>
      </c>
      <c r="H47" s="105">
        <f t="shared" si="4"/>
        <v>169.22034740693741</v>
      </c>
    </row>
    <row r="49" spans="1:7" s="61" customFormat="1" ht="19.5">
      <c r="A49" s="61" t="s">
        <v>90</v>
      </c>
      <c r="B49" s="62" t="s">
        <v>119</v>
      </c>
    </row>
    <row r="50" spans="1:7">
      <c r="B50" s="52"/>
    </row>
    <row r="51" spans="1:7" ht="16.5" customHeight="1">
      <c r="A51" s="265" t="s">
        <v>121</v>
      </c>
      <c r="B51" s="266"/>
      <c r="C51" s="266"/>
      <c r="D51" s="266"/>
      <c r="E51" s="266"/>
      <c r="F51" s="266"/>
      <c r="G51" s="63"/>
    </row>
    <row r="52" spans="1:7">
      <c r="A52" s="266"/>
      <c r="B52" s="266"/>
      <c r="C52" s="266"/>
      <c r="D52" s="266"/>
      <c r="E52" s="266"/>
      <c r="F52" s="266"/>
      <c r="G52" s="63"/>
    </row>
    <row r="53" spans="1:7">
      <c r="A53" s="266"/>
      <c r="B53" s="266"/>
      <c r="C53" s="266"/>
      <c r="D53" s="266"/>
      <c r="E53" s="266"/>
      <c r="F53" s="266"/>
      <c r="G53" s="63"/>
    </row>
    <row r="54" spans="1:7">
      <c r="A54" s="266"/>
      <c r="B54" s="266"/>
      <c r="C54" s="266"/>
      <c r="D54" s="266"/>
      <c r="E54" s="266"/>
      <c r="F54" s="266"/>
      <c r="G54" s="63"/>
    </row>
    <row r="55" spans="1:7">
      <c r="A55" s="266"/>
      <c r="B55" s="266"/>
      <c r="C55" s="266"/>
      <c r="D55" s="266"/>
      <c r="E55" s="266"/>
      <c r="F55" s="266"/>
      <c r="G55" s="63"/>
    </row>
    <row r="56" spans="1:7">
      <c r="A56" s="266"/>
      <c r="B56" s="266"/>
      <c r="C56" s="266"/>
      <c r="D56" s="266"/>
      <c r="E56" s="266"/>
      <c r="F56" s="266"/>
      <c r="G56" s="63"/>
    </row>
    <row r="57" spans="1:7">
      <c r="A57" s="266"/>
      <c r="B57" s="266"/>
      <c r="C57" s="266"/>
      <c r="D57" s="266"/>
      <c r="E57" s="266"/>
      <c r="F57" s="266"/>
      <c r="G57" s="63"/>
    </row>
    <row r="58" spans="1:7">
      <c r="A58" s="266"/>
      <c r="B58" s="266"/>
      <c r="C58" s="266"/>
      <c r="D58" s="266"/>
      <c r="E58" s="266"/>
      <c r="F58" s="266"/>
      <c r="G58" s="63"/>
    </row>
    <row r="59" spans="1:7">
      <c r="A59" s="266"/>
      <c r="B59" s="266"/>
      <c r="C59" s="266"/>
      <c r="D59" s="266"/>
      <c r="E59" s="266"/>
      <c r="F59" s="266"/>
      <c r="G59" s="63"/>
    </row>
    <row r="60" spans="1:7">
      <c r="A60" s="266"/>
      <c r="B60" s="266"/>
      <c r="C60" s="266"/>
      <c r="D60" s="266"/>
      <c r="E60" s="266"/>
      <c r="F60" s="266"/>
      <c r="G60" s="63"/>
    </row>
    <row r="61" spans="1:7">
      <c r="A61" s="266"/>
      <c r="B61" s="266"/>
      <c r="C61" s="266"/>
      <c r="D61" s="266"/>
      <c r="E61" s="266"/>
      <c r="F61" s="266"/>
      <c r="G61" s="63"/>
    </row>
    <row r="62" spans="1:7">
      <c r="A62" s="266"/>
      <c r="B62" s="266"/>
      <c r="C62" s="266"/>
      <c r="D62" s="266"/>
      <c r="E62" s="266"/>
      <c r="F62" s="266"/>
      <c r="G62" s="63"/>
    </row>
    <row r="63" spans="1:7">
      <c r="A63" s="266"/>
      <c r="B63" s="266"/>
      <c r="C63" s="266"/>
      <c r="D63" s="266"/>
      <c r="E63" s="266"/>
      <c r="F63" s="266"/>
      <c r="G63" s="63"/>
    </row>
    <row r="64" spans="1:7">
      <c r="A64" s="266"/>
      <c r="B64" s="266"/>
      <c r="C64" s="266"/>
      <c r="D64" s="266"/>
      <c r="E64" s="266"/>
      <c r="F64" s="266"/>
      <c r="G64" s="63"/>
    </row>
    <row r="65" spans="1:7">
      <c r="A65" s="266"/>
      <c r="B65" s="266"/>
      <c r="C65" s="266"/>
      <c r="D65" s="266"/>
      <c r="E65" s="266"/>
      <c r="F65" s="266"/>
      <c r="G65" s="63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52" zoomScale="85" zoomScaleNormal="85" workbookViewId="0">
      <selection activeCell="G316" sqref="G31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0" t="s">
        <v>205</v>
      </c>
      <c r="D1" s="281"/>
      <c r="E1" s="281"/>
      <c r="F1" s="281"/>
      <c r="G1" s="282"/>
      <c r="H1" s="277" t="s">
        <v>206</v>
      </c>
      <c r="I1" s="278"/>
      <c r="J1" s="278"/>
      <c r="K1" s="278"/>
      <c r="L1" s="279"/>
      <c r="M1" s="280" t="s">
        <v>207</v>
      </c>
      <c r="N1" s="281"/>
      <c r="O1" s="281"/>
      <c r="P1" s="281"/>
      <c r="Q1" s="282"/>
      <c r="R1" s="277" t="s">
        <v>208</v>
      </c>
      <c r="S1" s="278"/>
      <c r="T1" s="278"/>
      <c r="U1" s="278"/>
      <c r="V1" s="279"/>
      <c r="W1" s="280" t="s">
        <v>209</v>
      </c>
      <c r="X1" s="281"/>
      <c r="Y1" s="281"/>
      <c r="Z1" s="281"/>
      <c r="AA1" s="282"/>
      <c r="AB1" s="271" t="s">
        <v>105</v>
      </c>
      <c r="AC1" s="271"/>
      <c r="AD1" s="271"/>
      <c r="AE1" s="271"/>
      <c r="AF1" s="271"/>
      <c r="AG1" s="274" t="s">
        <v>165</v>
      </c>
      <c r="AH1" s="274"/>
      <c r="AI1" s="274"/>
      <c r="AJ1" s="274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55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84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0.1711597722073912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1.4166066128451071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19.513552974472013</v>
      </c>
      <c r="R251" s="84">
        <v>9810</v>
      </c>
      <c r="S251" s="84">
        <v>9975</v>
      </c>
      <c r="T251" s="84">
        <v>62100000</v>
      </c>
      <c r="U251" s="84">
        <f t="shared" si="74"/>
        <v>169.12764293390046</v>
      </c>
      <c r="V251" s="84">
        <f t="shared" si="75"/>
        <v>169.12764293390046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0</v>
      </c>
      <c r="AC251" s="223">
        <f t="shared" si="72"/>
        <v>233564362899024.09</v>
      </c>
      <c r="AD251" s="222">
        <f t="shared" si="73"/>
        <v>262270069652971.28</v>
      </c>
      <c r="AE251" s="221">
        <f t="shared" si="52"/>
        <v>1122.9027682033727</v>
      </c>
      <c r="AF251" s="98">
        <f t="shared" si="63"/>
        <v>1.0495390790316765E-2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0.1711597722073912</v>
      </c>
      <c r="G252" s="220">
        <f t="shared" si="68"/>
        <v>0.1711597722073912</v>
      </c>
      <c r="H252" s="84">
        <v>216000</v>
      </c>
      <c r="I252" s="84">
        <v>213500</v>
      </c>
      <c r="J252" s="88">
        <v>125456133</v>
      </c>
      <c r="K252" s="84">
        <f t="shared" si="55"/>
        <v>1.4166066128451071</v>
      </c>
      <c r="L252" s="132">
        <f t="shared" si="69"/>
        <v>1.4166066128451071</v>
      </c>
      <c r="M252" s="85">
        <v>255400</v>
      </c>
      <c r="N252" s="85">
        <v>259800</v>
      </c>
      <c r="O252" s="85">
        <v>15956260</v>
      </c>
      <c r="P252" s="85">
        <f t="shared" si="57"/>
        <v>19.513552974472013</v>
      </c>
      <c r="Q252" s="220">
        <f t="shared" si="70"/>
        <v>19.513552974472013</v>
      </c>
      <c r="R252" s="84">
        <v>9975</v>
      </c>
      <c r="S252" s="84">
        <v>9920</v>
      </c>
      <c r="T252" s="84">
        <v>62100000</v>
      </c>
      <c r="U252" s="84">
        <f t="shared" si="74"/>
        <v>169.12764293390046</v>
      </c>
      <c r="V252" s="84">
        <f t="shared" si="75"/>
        <v>169.12764293390046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0</v>
      </c>
      <c r="AC252" s="223">
        <f t="shared" si="72"/>
        <v>233564362899024.09</v>
      </c>
      <c r="AD252" s="222">
        <f t="shared" si="73"/>
        <v>261953946544607</v>
      </c>
      <c r="AE252" s="221">
        <f t="shared" si="52"/>
        <v>1121.5492949917898</v>
      </c>
      <c r="AF252" s="98">
        <f t="shared" si="63"/>
        <v>-1.2053342906514152E-3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0.1711597722073912</v>
      </c>
      <c r="G253" s="220">
        <f t="shared" si="68"/>
        <v>0.1711597722073912</v>
      </c>
      <c r="H253" s="84">
        <v>213500</v>
      </c>
      <c r="I253" s="84">
        <v>214000</v>
      </c>
      <c r="J253" s="88">
        <v>125456133</v>
      </c>
      <c r="K253" s="84">
        <f t="shared" si="55"/>
        <v>1.4166066128451071</v>
      </c>
      <c r="L253" s="132">
        <f t="shared" si="69"/>
        <v>1.4166066128451071</v>
      </c>
      <c r="M253" s="85">
        <v>259800</v>
      </c>
      <c r="N253" s="85">
        <v>243700</v>
      </c>
      <c r="O253" s="85">
        <v>15956260</v>
      </c>
      <c r="P253" s="85">
        <f t="shared" si="57"/>
        <v>19.513552974472013</v>
      </c>
      <c r="Q253" s="220">
        <f t="shared" si="70"/>
        <v>19.513552974472013</v>
      </c>
      <c r="R253" s="84">
        <v>9920</v>
      </c>
      <c r="S253" s="84">
        <v>10145</v>
      </c>
      <c r="T253" s="84">
        <v>62100000</v>
      </c>
      <c r="U253" s="84">
        <f t="shared" si="74"/>
        <v>169.12764293390046</v>
      </c>
      <c r="V253" s="84">
        <f t="shared" si="75"/>
        <v>169.12764293390046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0</v>
      </c>
      <c r="AC253" s="223">
        <f t="shared" si="72"/>
        <v>233564362899024.09</v>
      </c>
      <c r="AD253" s="222">
        <f t="shared" si="73"/>
        <v>260925673932364.69</v>
      </c>
      <c r="AE253" s="221">
        <f t="shared" si="52"/>
        <v>1117.1467714240703</v>
      </c>
      <c r="AF253" s="98">
        <f t="shared" si="63"/>
        <v>-3.9253946191921555E-3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0.1711597722073912</v>
      </c>
      <c r="G254" s="220">
        <f t="shared" si="68"/>
        <v>0.1711597722073912</v>
      </c>
      <c r="H254" s="84">
        <v>214000</v>
      </c>
      <c r="I254" s="84">
        <v>216500</v>
      </c>
      <c r="J254" s="88">
        <v>125456133</v>
      </c>
      <c r="K254" s="84">
        <f t="shared" si="55"/>
        <v>1.4166066128451071</v>
      </c>
      <c r="L254" s="132">
        <f t="shared" si="69"/>
        <v>1.4166066128451071</v>
      </c>
      <c r="M254" s="85">
        <v>243700</v>
      </c>
      <c r="N254" s="85">
        <v>249300</v>
      </c>
      <c r="O254" s="85">
        <v>15956260</v>
      </c>
      <c r="P254" s="85">
        <f t="shared" si="57"/>
        <v>19.513552974472013</v>
      </c>
      <c r="Q254" s="220">
        <f t="shared" si="70"/>
        <v>19.513552974472013</v>
      </c>
      <c r="R254" s="84">
        <v>10145</v>
      </c>
      <c r="S254" s="84">
        <v>10125</v>
      </c>
      <c r="T254" s="84">
        <v>62100000</v>
      </c>
      <c r="U254" s="84">
        <f t="shared" si="74"/>
        <v>169.12764293390046</v>
      </c>
      <c r="V254" s="84">
        <f t="shared" si="75"/>
        <v>169.12764293390046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233564362899024.09</v>
      </c>
      <c r="AD254" s="222">
        <f t="shared" si="73"/>
        <v>263107914311985.25</v>
      </c>
      <c r="AE254" s="221">
        <f t="shared" si="52"/>
        <v>1126.4899792342617</v>
      </c>
      <c r="AF254" s="98">
        <f t="shared" si="63"/>
        <v>8.3634559479425132E-3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0.1711597722073912</v>
      </c>
      <c r="G255" s="220">
        <f t="shared" si="68"/>
        <v>0.1711597722073912</v>
      </c>
      <c r="H255" s="84">
        <v>216500</v>
      </c>
      <c r="I255" s="84">
        <v>216500</v>
      </c>
      <c r="J255" s="88">
        <v>125456133</v>
      </c>
      <c r="K255" s="84">
        <f t="shared" si="55"/>
        <v>1.4166066128451071</v>
      </c>
      <c r="L255" s="132">
        <f t="shared" si="69"/>
        <v>1.4166066128451071</v>
      </c>
      <c r="M255" s="85">
        <v>249300</v>
      </c>
      <c r="N255" s="85">
        <v>248700</v>
      </c>
      <c r="O255" s="85">
        <v>15956260</v>
      </c>
      <c r="P255" s="85">
        <f t="shared" si="57"/>
        <v>19.513552974472013</v>
      </c>
      <c r="Q255" s="220">
        <f t="shared" si="70"/>
        <v>19.513552974472013</v>
      </c>
      <c r="R255" s="84">
        <v>10125</v>
      </c>
      <c r="S255" s="84">
        <v>10240</v>
      </c>
      <c r="T255" s="84">
        <v>62100000</v>
      </c>
      <c r="U255" s="84">
        <f t="shared" si="74"/>
        <v>169.12764293390046</v>
      </c>
      <c r="V255" s="84">
        <f t="shared" si="75"/>
        <v>169.12764293390046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0</v>
      </c>
      <c r="AC255" s="223">
        <f t="shared" si="72"/>
        <v>233564362899024.09</v>
      </c>
      <c r="AD255" s="222">
        <f t="shared" si="73"/>
        <v>264844172014096.97</v>
      </c>
      <c r="AE255" s="221">
        <f t="shared" si="52"/>
        <v>1133.9237233233048</v>
      </c>
      <c r="AF255" s="98">
        <f t="shared" si="63"/>
        <v>6.599032593344714E-3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0.1711597722073912</v>
      </c>
      <c r="G256" s="220">
        <f t="shared" si="68"/>
        <v>0.1711597722073912</v>
      </c>
      <c r="H256" s="84">
        <v>216500</v>
      </c>
      <c r="I256" s="84">
        <v>211000</v>
      </c>
      <c r="J256" s="88">
        <v>125456133</v>
      </c>
      <c r="K256" s="84">
        <f t="shared" si="55"/>
        <v>1.4166066128451071</v>
      </c>
      <c r="L256" s="132">
        <f t="shared" si="69"/>
        <v>1.4166066128451071</v>
      </c>
      <c r="M256" s="85">
        <v>248700</v>
      </c>
      <c r="N256" s="85">
        <v>243800</v>
      </c>
      <c r="O256" s="85">
        <v>15956260</v>
      </c>
      <c r="P256" s="85">
        <f t="shared" si="57"/>
        <v>19.513552974472013</v>
      </c>
      <c r="Q256" s="220">
        <f t="shared" si="70"/>
        <v>19.513552974472013</v>
      </c>
      <c r="R256" s="84">
        <v>10240</v>
      </c>
      <c r="S256" s="84">
        <v>10200</v>
      </c>
      <c r="T256" s="84">
        <v>62100000</v>
      </c>
      <c r="U256" s="84">
        <f t="shared" si="74"/>
        <v>169.12764293390046</v>
      </c>
      <c r="V256" s="84">
        <f t="shared" si="75"/>
        <v>169.12764293390046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233564362899024.09</v>
      </c>
      <c r="AD256" s="222">
        <f t="shared" si="73"/>
        <v>261461103746018.06</v>
      </c>
      <c r="AE256" s="221">
        <f t="shared" si="52"/>
        <v>1119.4392008298564</v>
      </c>
      <c r="AF256" s="98">
        <f t="shared" si="63"/>
        <v>-1.2773806734545701E-2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0.1711597722073912</v>
      </c>
      <c r="G257" s="220">
        <f t="shared" si="68"/>
        <v>0.1711597722073912</v>
      </c>
      <c r="H257" s="84">
        <v>211000</v>
      </c>
      <c r="I257" s="84">
        <v>207500</v>
      </c>
      <c r="J257" s="88">
        <v>125456133</v>
      </c>
      <c r="K257" s="84">
        <f t="shared" si="55"/>
        <v>1.4166066128451071</v>
      </c>
      <c r="L257" s="132">
        <f t="shared" si="69"/>
        <v>1.4166066128451071</v>
      </c>
      <c r="M257" s="85">
        <v>243800</v>
      </c>
      <c r="N257" s="85">
        <v>247100</v>
      </c>
      <c r="O257" s="85">
        <v>15956260</v>
      </c>
      <c r="P257" s="85">
        <f t="shared" si="57"/>
        <v>19.513552974472013</v>
      </c>
      <c r="Q257" s="220">
        <f t="shared" si="70"/>
        <v>19.513552974472013</v>
      </c>
      <c r="R257" s="84">
        <v>10200</v>
      </c>
      <c r="S257" s="84">
        <v>10295</v>
      </c>
      <c r="T257" s="84">
        <v>62100000</v>
      </c>
      <c r="U257" s="84">
        <f t="shared" si="74"/>
        <v>169.12764293390046</v>
      </c>
      <c r="V257" s="84">
        <f t="shared" si="75"/>
        <v>169.12764293390046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233564362899024.09</v>
      </c>
      <c r="AD257" s="222">
        <f t="shared" si="73"/>
        <v>263937220243046.03</v>
      </c>
      <c r="AE257" s="221">
        <f t="shared" si="52"/>
        <v>1130.04063191418</v>
      </c>
      <c r="AF257" s="98">
        <f t="shared" si="63"/>
        <v>9.4703053783221341E-3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0.1711597722073912</v>
      </c>
      <c r="G258" s="220">
        <f t="shared" si="68"/>
        <v>0.1711597722073912</v>
      </c>
      <c r="H258" s="84">
        <v>207500</v>
      </c>
      <c r="I258" s="84">
        <v>202000</v>
      </c>
      <c r="J258" s="88">
        <v>125456133</v>
      </c>
      <c r="K258" s="84">
        <f t="shared" si="55"/>
        <v>1.4166066128451071</v>
      </c>
      <c r="L258" s="132">
        <f t="shared" si="69"/>
        <v>1.4166066128451071</v>
      </c>
      <c r="M258" s="85">
        <v>247100</v>
      </c>
      <c r="N258" s="85">
        <v>249200</v>
      </c>
      <c r="O258" s="85">
        <v>15956260</v>
      </c>
      <c r="P258" s="85">
        <f t="shared" si="57"/>
        <v>19.513552974472013</v>
      </c>
      <c r="Q258" s="220">
        <f t="shared" si="70"/>
        <v>19.513552974472013</v>
      </c>
      <c r="R258" s="84">
        <v>10295</v>
      </c>
      <c r="S258" s="84">
        <v>10400</v>
      </c>
      <c r="T258" s="84">
        <v>62100000</v>
      </c>
      <c r="U258" s="84">
        <f t="shared" si="74"/>
        <v>169.12764293390046</v>
      </c>
      <c r="V258" s="84">
        <f t="shared" si="75"/>
        <v>169.12764293390046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233564362899024.09</v>
      </c>
      <c r="AD258" s="222">
        <f t="shared" si="73"/>
        <v>265074034406365.09</v>
      </c>
      <c r="AE258" s="221">
        <f t="shared" si="52"/>
        <v>1134.9078734282912</v>
      </c>
      <c r="AF258" s="98">
        <f t="shared" si="63"/>
        <v>4.3071385016187338E-3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0.1711597722073912</v>
      </c>
      <c r="G259" s="220">
        <f t="shared" si="68"/>
        <v>0.1711597722073912</v>
      </c>
      <c r="H259" s="84">
        <v>202000</v>
      </c>
      <c r="I259" s="84">
        <v>195500</v>
      </c>
      <c r="J259" s="88">
        <v>125456133</v>
      </c>
      <c r="K259" s="84">
        <f t="shared" si="55"/>
        <v>1.4166066128451071</v>
      </c>
      <c r="L259" s="132">
        <f t="shared" si="69"/>
        <v>1.4166066128451071</v>
      </c>
      <c r="M259" s="85">
        <v>249200</v>
      </c>
      <c r="N259" s="85">
        <v>255100</v>
      </c>
      <c r="O259" s="85">
        <v>15956260</v>
      </c>
      <c r="P259" s="85">
        <f t="shared" si="57"/>
        <v>19.513552974472013</v>
      </c>
      <c r="Q259" s="220">
        <f t="shared" si="70"/>
        <v>19.513552974472013</v>
      </c>
      <c r="R259" s="84">
        <v>10400</v>
      </c>
      <c r="S259" s="84">
        <v>10410</v>
      </c>
      <c r="T259" s="84">
        <v>62100000</v>
      </c>
      <c r="U259" s="84">
        <f t="shared" si="74"/>
        <v>169.12764293390046</v>
      </c>
      <c r="V259" s="84">
        <f t="shared" si="75"/>
        <v>169.12764293390046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233564362899024.09</v>
      </c>
      <c r="AD259" s="222">
        <f t="shared" si="73"/>
        <v>266371806679954.56</v>
      </c>
      <c r="AE259" s="221">
        <f t="shared" si="52"/>
        <v>1140.4642530809119</v>
      </c>
      <c r="AF259" s="98">
        <f t="shared" si="63"/>
        <v>4.8958860738504174E-3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0.1711597722073912</v>
      </c>
      <c r="G260" s="220">
        <f t="shared" si="68"/>
        <v>0.1711597722073912</v>
      </c>
      <c r="H260" s="84">
        <v>195500</v>
      </c>
      <c r="I260" s="84">
        <v>201000</v>
      </c>
      <c r="J260" s="88">
        <v>125456133</v>
      </c>
      <c r="K260" s="84">
        <f t="shared" si="55"/>
        <v>1.4166066128451071</v>
      </c>
      <c r="L260" s="132">
        <f t="shared" si="69"/>
        <v>1.4166066128451071</v>
      </c>
      <c r="M260" s="85">
        <v>255100</v>
      </c>
      <c r="N260" s="85">
        <v>261000</v>
      </c>
      <c r="O260" s="85">
        <v>15956260</v>
      </c>
      <c r="P260" s="85">
        <f t="shared" si="57"/>
        <v>19.513552974472013</v>
      </c>
      <c r="Q260" s="220">
        <f t="shared" si="70"/>
        <v>19.513552974472013</v>
      </c>
      <c r="R260" s="84">
        <v>10410</v>
      </c>
      <c r="S260" s="84">
        <v>10470</v>
      </c>
      <c r="T260" s="84">
        <v>62100000</v>
      </c>
      <c r="U260" s="84">
        <f t="shared" si="74"/>
        <v>169.12764293390046</v>
      </c>
      <c r="V260" s="84">
        <f t="shared" si="75"/>
        <v>169.12764293390046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233564362899024.09</v>
      </c>
      <c r="AD260" s="222">
        <f t="shared" si="73"/>
        <v>270174116143203.28</v>
      </c>
      <c r="AE260" s="221">
        <f t="shared" ref="AE260:AE323" si="76">AD260/AC260*1000</f>
        <v>1156.7437463051954</v>
      </c>
      <c r="AF260" s="98">
        <f t="shared" si="63"/>
        <v>1.4274444096169727E-2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0.1711597722073912</v>
      </c>
      <c r="G261" s="220">
        <f t="shared" si="68"/>
        <v>0.1711597722073912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1.4166066128451071</v>
      </c>
      <c r="L261" s="132">
        <f t="shared" si="69"/>
        <v>1.4166066128451071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19.513552974472013</v>
      </c>
      <c r="Q261" s="220">
        <f t="shared" si="70"/>
        <v>19.513552974472013</v>
      </c>
      <c r="R261" s="84">
        <v>10470</v>
      </c>
      <c r="S261" s="84">
        <v>10505</v>
      </c>
      <c r="T261" s="84">
        <v>62100000</v>
      </c>
      <c r="U261" s="84">
        <f t="shared" si="74"/>
        <v>169.12764293390046</v>
      </c>
      <c r="V261" s="84">
        <f t="shared" si="75"/>
        <v>169.12764293390046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233564362899024.09</v>
      </c>
      <c r="AD261" s="222">
        <f t="shared" si="73"/>
        <v>269222899792716.5</v>
      </c>
      <c r="AE261" s="221">
        <f t="shared" si="76"/>
        <v>1152.6711372021618</v>
      </c>
      <c r="AF261" s="98">
        <f t="shared" ref="AF261:AF324" si="81">(AE261-AE260)/AE260</f>
        <v>-3.5207530760741289E-3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0.1711597722073912</v>
      </c>
      <c r="G262" s="220">
        <f t="shared" si="68"/>
        <v>0.1711597722073912</v>
      </c>
      <c r="H262" s="84">
        <v>198000</v>
      </c>
      <c r="I262" s="84">
        <v>200000</v>
      </c>
      <c r="J262" s="88">
        <v>125456133</v>
      </c>
      <c r="K262" s="84">
        <f t="shared" si="78"/>
        <v>1.4166066128451071</v>
      </c>
      <c r="L262" s="132">
        <f t="shared" si="69"/>
        <v>1.4166066128451071</v>
      </c>
      <c r="M262" s="85">
        <v>257000</v>
      </c>
      <c r="N262" s="85">
        <v>257100</v>
      </c>
      <c r="O262" s="85">
        <v>15956260</v>
      </c>
      <c r="P262" s="85">
        <f t="shared" si="79"/>
        <v>19.513552974472013</v>
      </c>
      <c r="Q262" s="220">
        <f t="shared" si="70"/>
        <v>19.513552974472013</v>
      </c>
      <c r="R262" s="84">
        <v>10505</v>
      </c>
      <c r="S262" s="84">
        <v>10450</v>
      </c>
      <c r="T262" s="84">
        <v>62100000</v>
      </c>
      <c r="U262" s="84">
        <f t="shared" si="74"/>
        <v>169.12764293390046</v>
      </c>
      <c r="V262" s="84">
        <f t="shared" si="75"/>
        <v>169.12764293390046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233564362899024.09</v>
      </c>
      <c r="AD262" s="222">
        <f t="shared" si="73"/>
        <v>268418752663182.41</v>
      </c>
      <c r="AE262" s="221">
        <f t="shared" si="76"/>
        <v>1149.2282013040954</v>
      </c>
      <c r="AF262" s="98">
        <f t="shared" si="81"/>
        <v>-2.986919501101934E-3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0.1711597722073912</v>
      </c>
      <c r="G263" s="220">
        <f t="shared" si="68"/>
        <v>0.1711597722073912</v>
      </c>
      <c r="H263" s="84">
        <v>200000</v>
      </c>
      <c r="I263" s="84">
        <v>200000</v>
      </c>
      <c r="J263" s="88">
        <v>125456133</v>
      </c>
      <c r="K263" s="84">
        <f t="shared" si="78"/>
        <v>1.4166066128451071</v>
      </c>
      <c r="L263" s="132">
        <f t="shared" si="69"/>
        <v>1.4166066128451071</v>
      </c>
      <c r="M263" s="85">
        <v>257100</v>
      </c>
      <c r="N263" s="85">
        <v>251900</v>
      </c>
      <c r="O263" s="85">
        <v>15956260</v>
      </c>
      <c r="P263" s="85">
        <f t="shared" si="79"/>
        <v>19.513552974472013</v>
      </c>
      <c r="Q263" s="220">
        <f t="shared" si="70"/>
        <v>19.513552974472013</v>
      </c>
      <c r="R263" s="84">
        <v>10450</v>
      </c>
      <c r="S263" s="84">
        <v>10485</v>
      </c>
      <c r="T263" s="84">
        <v>62100000</v>
      </c>
      <c r="U263" s="84">
        <f t="shared" si="74"/>
        <v>169.12764293390046</v>
      </c>
      <c r="V263" s="84">
        <f t="shared" si="75"/>
        <v>169.12764293390046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233564362899024.09</v>
      </c>
      <c r="AD263" s="222">
        <f t="shared" si="73"/>
        <v>267013994313012.25</v>
      </c>
      <c r="AE263" s="221">
        <f t="shared" si="76"/>
        <v>1143.2137634303797</v>
      </c>
      <c r="AF263" s="98">
        <f t="shared" si="81"/>
        <v>-5.2334583043565667E-3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0.1711597722073912</v>
      </c>
      <c r="G264" s="220">
        <f t="shared" si="68"/>
        <v>0.1711597722073912</v>
      </c>
      <c r="H264" s="84">
        <v>200000</v>
      </c>
      <c r="I264" s="84">
        <v>208000</v>
      </c>
      <c r="J264" s="88">
        <v>125456133</v>
      </c>
      <c r="K264" s="84">
        <f t="shared" si="78"/>
        <v>1.4166066128451071</v>
      </c>
      <c r="L264" s="132">
        <f t="shared" si="69"/>
        <v>1.4166066128451071</v>
      </c>
      <c r="M264" s="85">
        <v>251900</v>
      </c>
      <c r="N264" s="85">
        <v>261700</v>
      </c>
      <c r="O264" s="85">
        <v>15956260</v>
      </c>
      <c r="P264" s="85">
        <f t="shared" si="79"/>
        <v>19.513552974472013</v>
      </c>
      <c r="Q264" s="220">
        <f t="shared" si="70"/>
        <v>19.513552974472013</v>
      </c>
      <c r="R264" s="84">
        <v>10485</v>
      </c>
      <c r="S264" s="84">
        <v>10605</v>
      </c>
      <c r="T264" s="84">
        <v>62100000</v>
      </c>
      <c r="U264" s="84">
        <f t="shared" si="74"/>
        <v>169.12764293390046</v>
      </c>
      <c r="V264" s="84">
        <f t="shared" si="75"/>
        <v>169.12764293390046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233564362899024.09</v>
      </c>
      <c r="AD264" s="222">
        <f t="shared" si="73"/>
        <v>273820345944536.44</v>
      </c>
      <c r="AE264" s="221">
        <f t="shared" si="76"/>
        <v>1172.3549883460435</v>
      </c>
      <c r="AF264" s="98">
        <f t="shared" si="81"/>
        <v>2.549061763236761E-2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0.1711597722073912</v>
      </c>
      <c r="G265" s="220">
        <f t="shared" si="68"/>
        <v>0.1711597722073912</v>
      </c>
      <c r="H265" s="84">
        <v>208000</v>
      </c>
      <c r="I265" s="84">
        <v>208500</v>
      </c>
      <c r="J265" s="88">
        <v>125456133</v>
      </c>
      <c r="K265" s="84">
        <f t="shared" si="78"/>
        <v>1.4166066128451071</v>
      </c>
      <c r="L265" s="132">
        <f t="shared" si="69"/>
        <v>1.4166066128451071</v>
      </c>
      <c r="M265" s="85">
        <v>261700</v>
      </c>
      <c r="N265" s="85">
        <v>260300</v>
      </c>
      <c r="O265" s="85">
        <v>15956260</v>
      </c>
      <c r="P265" s="85">
        <f t="shared" si="79"/>
        <v>19.513552974472013</v>
      </c>
      <c r="Q265" s="220">
        <f t="shared" si="70"/>
        <v>19.513552974472013</v>
      </c>
      <c r="R265" s="84">
        <v>10605</v>
      </c>
      <c r="S265" s="84">
        <v>10820</v>
      </c>
      <c r="T265" s="84">
        <v>62100000</v>
      </c>
      <c r="U265" s="84">
        <f t="shared" si="74"/>
        <v>169.12764293390046</v>
      </c>
      <c r="V265" s="84">
        <f t="shared" si="75"/>
        <v>169.12764293390046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233564362899024.09</v>
      </c>
      <c r="AD265" s="222">
        <f t="shared" si="73"/>
        <v>277468443264640.69</v>
      </c>
      <c r="AE265" s="221">
        <f t="shared" si="76"/>
        <v>1187.9742261219767</v>
      </c>
      <c r="AF265" s="98">
        <f t="shared" si="81"/>
        <v>1.3322959283833338E-2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0.1711597722073912</v>
      </c>
      <c r="G266" s="220">
        <f t="shared" si="68"/>
        <v>0.1711597722073912</v>
      </c>
      <c r="H266" s="84">
        <v>208500</v>
      </c>
      <c r="I266" s="84">
        <v>211000</v>
      </c>
      <c r="J266" s="88">
        <v>125456133</v>
      </c>
      <c r="K266" s="84">
        <f t="shared" si="78"/>
        <v>1.4166066128451071</v>
      </c>
      <c r="L266" s="132">
        <f t="shared" si="69"/>
        <v>1.4166066128451071</v>
      </c>
      <c r="M266" s="85">
        <v>260300</v>
      </c>
      <c r="N266" s="85">
        <v>262700</v>
      </c>
      <c r="O266" s="85">
        <v>15956260</v>
      </c>
      <c r="P266" s="85">
        <f t="shared" si="79"/>
        <v>19.513552974472013</v>
      </c>
      <c r="Q266" s="220">
        <f t="shared" si="70"/>
        <v>19.513552974472013</v>
      </c>
      <c r="R266" s="84">
        <v>10820</v>
      </c>
      <c r="S266" s="84">
        <v>10875</v>
      </c>
      <c r="T266" s="84">
        <v>62100000</v>
      </c>
      <c r="U266" s="84">
        <f t="shared" si="74"/>
        <v>169.12764293390046</v>
      </c>
      <c r="V266" s="84">
        <f t="shared" si="75"/>
        <v>169.12764293390046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233564362899024.09</v>
      </c>
      <c r="AD266" s="222">
        <f t="shared" si="73"/>
        <v>279544211664054.22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0.1711597722073912</v>
      </c>
      <c r="G267" s="220">
        <f t="shared" si="68"/>
        <v>0.1711597722073912</v>
      </c>
      <c r="H267" s="84">
        <v>211000</v>
      </c>
      <c r="I267" s="84">
        <v>210500</v>
      </c>
      <c r="J267" s="88">
        <v>125456133</v>
      </c>
      <c r="K267" s="84">
        <f t="shared" si="78"/>
        <v>1.4166066128451071</v>
      </c>
      <c r="L267" s="132">
        <f t="shared" si="69"/>
        <v>1.4166066128451071</v>
      </c>
      <c r="M267" s="85">
        <v>262700</v>
      </c>
      <c r="N267" s="85">
        <v>269900</v>
      </c>
      <c r="O267" s="85">
        <v>15956260</v>
      </c>
      <c r="P267" s="85">
        <f t="shared" si="79"/>
        <v>19.513552974472013</v>
      </c>
      <c r="Q267" s="220">
        <f t="shared" si="70"/>
        <v>19.513552974472013</v>
      </c>
      <c r="R267" s="84">
        <v>10875</v>
      </c>
      <c r="S267" s="84">
        <v>10875</v>
      </c>
      <c r="T267" s="84">
        <v>62100000</v>
      </c>
      <c r="U267" s="84">
        <f t="shared" si="74"/>
        <v>169.12764293390046</v>
      </c>
      <c r="V267" s="84">
        <f t="shared" si="75"/>
        <v>169.12764293390046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233564362899024.09</v>
      </c>
      <c r="AD267" s="222">
        <f t="shared" si="73"/>
        <v>282156970588310.94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0.1711597722073912</v>
      </c>
      <c r="G268" s="220">
        <f t="shared" si="68"/>
        <v>0.1711597722073912</v>
      </c>
      <c r="H268" s="84">
        <v>210500</v>
      </c>
      <c r="I268" s="84">
        <v>215000</v>
      </c>
      <c r="J268" s="88">
        <v>125456133</v>
      </c>
      <c r="K268" s="84">
        <f t="shared" si="78"/>
        <v>1.4166066128451071</v>
      </c>
      <c r="L268" s="132">
        <f t="shared" si="69"/>
        <v>1.4166066128451071</v>
      </c>
      <c r="M268" s="85">
        <v>269900</v>
      </c>
      <c r="N268" s="85">
        <v>273500</v>
      </c>
      <c r="O268" s="85">
        <v>15956260</v>
      </c>
      <c r="P268" s="85">
        <f t="shared" si="79"/>
        <v>19.513552974472013</v>
      </c>
      <c r="Q268" s="220">
        <f t="shared" si="70"/>
        <v>19.513552974472013</v>
      </c>
      <c r="R268" s="84">
        <v>10875</v>
      </c>
      <c r="S268" s="84">
        <v>11020</v>
      </c>
      <c r="T268" s="84">
        <v>62100000</v>
      </c>
      <c r="U268" s="84">
        <f t="shared" si="74"/>
        <v>169.12764293390046</v>
      </c>
      <c r="V268" s="84">
        <f t="shared" si="75"/>
        <v>169.12764293390046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233564362899024.09</v>
      </c>
      <c r="AD268" s="222">
        <f t="shared" si="73"/>
        <v>286520145321914.31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0.1711597722073912</v>
      </c>
      <c r="G269" s="220">
        <f t="shared" si="68"/>
        <v>0.1711597722073912</v>
      </c>
      <c r="H269" s="84">
        <v>215000</v>
      </c>
      <c r="I269" s="84">
        <v>219000</v>
      </c>
      <c r="J269" s="88">
        <v>125456133</v>
      </c>
      <c r="K269" s="84">
        <f t="shared" si="78"/>
        <v>1.4166066128451071</v>
      </c>
      <c r="L269" s="132">
        <f t="shared" si="69"/>
        <v>1.4166066128451071</v>
      </c>
      <c r="M269" s="85">
        <v>273500</v>
      </c>
      <c r="N269" s="85">
        <v>276000</v>
      </c>
      <c r="O269" s="85">
        <v>15956260</v>
      </c>
      <c r="P269" s="85">
        <f t="shared" si="79"/>
        <v>19.513552974472013</v>
      </c>
      <c r="Q269" s="220">
        <f t="shared" si="70"/>
        <v>19.513552974472013</v>
      </c>
      <c r="R269" s="84">
        <v>11020</v>
      </c>
      <c r="S269" s="84">
        <v>11045</v>
      </c>
      <c r="T269" s="84">
        <v>62100000</v>
      </c>
      <c r="U269" s="84">
        <f t="shared" si="74"/>
        <v>169.12764293390046</v>
      </c>
      <c r="V269" s="84">
        <f t="shared" si="75"/>
        <v>169.12764293390046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233564362899024.09</v>
      </c>
      <c r="AD269" s="222">
        <f t="shared" si="73"/>
        <v>288016565594703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0.1711597722073912</v>
      </c>
      <c r="G270" s="220">
        <f t="shared" si="68"/>
        <v>0.1711597722073912</v>
      </c>
      <c r="H270" s="84">
        <v>219000</v>
      </c>
      <c r="I270" s="84">
        <v>214500</v>
      </c>
      <c r="J270" s="88">
        <v>125456133</v>
      </c>
      <c r="K270" s="84">
        <f t="shared" si="78"/>
        <v>1.4166066128451071</v>
      </c>
      <c r="L270" s="132">
        <f t="shared" si="69"/>
        <v>1.4166066128451071</v>
      </c>
      <c r="M270" s="85">
        <v>276000</v>
      </c>
      <c r="N270" s="85">
        <v>278200</v>
      </c>
      <c r="O270" s="85">
        <v>15956260</v>
      </c>
      <c r="P270" s="85">
        <f t="shared" si="79"/>
        <v>19.513552974472013</v>
      </c>
      <c r="Q270" s="220">
        <f t="shared" si="70"/>
        <v>19.513552974472013</v>
      </c>
      <c r="R270" s="84">
        <v>11045</v>
      </c>
      <c r="S270" s="84">
        <v>11030</v>
      </c>
      <c r="T270" s="84">
        <v>62100000</v>
      </c>
      <c r="U270" s="84">
        <f t="shared" si="74"/>
        <v>169.12764293390046</v>
      </c>
      <c r="V270" s="84">
        <f t="shared" si="75"/>
        <v>169.12764293390046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233564362899024.09</v>
      </c>
      <c r="AD270" s="222">
        <f t="shared" si="73"/>
        <v>287948630889779</v>
      </c>
      <c r="AE270" s="221">
        <f t="shared" si="76"/>
        <v>1232.844888302873</v>
      </c>
      <c r="AF270" s="98">
        <f t="shared" si="81"/>
        <v>-2.3587082494255069E-4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0.1711597722073912</v>
      </c>
      <c r="G271" s="220">
        <f t="shared" si="68"/>
        <v>0.1711597722073912</v>
      </c>
      <c r="H271" s="84">
        <v>214500</v>
      </c>
      <c r="I271" s="84">
        <v>214000</v>
      </c>
      <c r="J271" s="88">
        <v>125456133</v>
      </c>
      <c r="K271" s="84">
        <f t="shared" si="78"/>
        <v>1.4166066128451071</v>
      </c>
      <c r="L271" s="132">
        <f t="shared" si="69"/>
        <v>1.4166066128451071</v>
      </c>
      <c r="M271" s="85">
        <v>278200</v>
      </c>
      <c r="N271" s="85">
        <v>288100</v>
      </c>
      <c r="O271" s="85">
        <v>15956260</v>
      </c>
      <c r="P271" s="85">
        <f t="shared" si="79"/>
        <v>19.513552974472013</v>
      </c>
      <c r="Q271" s="220">
        <f t="shared" si="70"/>
        <v>19.513552974472013</v>
      </c>
      <c r="R271" s="84">
        <v>11030</v>
      </c>
      <c r="S271" s="84">
        <v>11020</v>
      </c>
      <c r="T271" s="84">
        <v>62100000</v>
      </c>
      <c r="U271" s="84">
        <f t="shared" si="74"/>
        <v>169.12764293390046</v>
      </c>
      <c r="V271" s="84">
        <f t="shared" si="75"/>
        <v>169.12764293390046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233564362899024.09</v>
      </c>
      <c r="AD271" s="222">
        <f t="shared" si="73"/>
        <v>290683970551860.38</v>
      </c>
      <c r="AE271" s="221">
        <f t="shared" si="76"/>
        <v>1244.5561769092767</v>
      </c>
      <c r="AF271" s="98">
        <f t="shared" si="81"/>
        <v>9.499401520434117E-3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0.1711597722073912</v>
      </c>
      <c r="G272" s="220">
        <f t="shared" si="68"/>
        <v>0.1711597722073912</v>
      </c>
      <c r="H272" s="84">
        <v>214000</v>
      </c>
      <c r="I272" s="84">
        <v>215000</v>
      </c>
      <c r="J272" s="88">
        <v>125456133</v>
      </c>
      <c r="K272" s="84">
        <f t="shared" si="78"/>
        <v>1.4166066128451071</v>
      </c>
      <c r="L272" s="132">
        <f t="shared" si="69"/>
        <v>1.4166066128451071</v>
      </c>
      <c r="M272" s="85">
        <v>288100</v>
      </c>
      <c r="N272" s="85">
        <v>289200</v>
      </c>
      <c r="O272" s="85">
        <v>15956260</v>
      </c>
      <c r="P272" s="85">
        <f t="shared" si="79"/>
        <v>19.513552974472013</v>
      </c>
      <c r="Q272" s="220">
        <f t="shared" si="70"/>
        <v>19.513552974472013</v>
      </c>
      <c r="R272" s="84">
        <v>11020</v>
      </c>
      <c r="S272" s="84">
        <v>10845</v>
      </c>
      <c r="T272" s="84">
        <v>62100000</v>
      </c>
      <c r="U272" s="84">
        <f t="shared" si="74"/>
        <v>169.12764293390046</v>
      </c>
      <c r="V272" s="84">
        <f t="shared" si="75"/>
        <v>169.12764293390046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233564362899024.09</v>
      </c>
      <c r="AD272" s="222">
        <f t="shared" si="73"/>
        <v>287935696267228.94</v>
      </c>
      <c r="AE272" s="221">
        <f t="shared" si="76"/>
        <v>1232.7895090387183</v>
      </c>
      <c r="AF272" s="98">
        <f t="shared" si="81"/>
        <v>-9.4545092370034219E-3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0.1711597722073912</v>
      </c>
      <c r="G273" s="220">
        <f t="shared" si="68"/>
        <v>0.1711597722073912</v>
      </c>
      <c r="H273" s="84">
        <v>215000</v>
      </c>
      <c r="I273" s="84">
        <v>215500</v>
      </c>
      <c r="J273" s="88">
        <v>125456133</v>
      </c>
      <c r="K273" s="84">
        <f t="shared" si="78"/>
        <v>1.4166066128451071</v>
      </c>
      <c r="L273" s="132">
        <f t="shared" si="69"/>
        <v>1.4166066128451071</v>
      </c>
      <c r="M273" s="85">
        <v>289200</v>
      </c>
      <c r="N273" s="85">
        <v>290000</v>
      </c>
      <c r="O273" s="85">
        <v>15956260</v>
      </c>
      <c r="P273" s="85">
        <f t="shared" si="79"/>
        <v>19.513552974472013</v>
      </c>
      <c r="Q273" s="220">
        <f t="shared" si="70"/>
        <v>19.513552974472013</v>
      </c>
      <c r="R273" s="84">
        <v>10845</v>
      </c>
      <c r="S273" s="84">
        <v>10775</v>
      </c>
      <c r="T273" s="84">
        <v>62100000</v>
      </c>
      <c r="U273" s="84">
        <f t="shared" si="74"/>
        <v>169.12764293390046</v>
      </c>
      <c r="V273" s="84">
        <f t="shared" si="75"/>
        <v>169.12764293390046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233564362899024.09</v>
      </c>
      <c r="AD273" s="222">
        <f t="shared" si="73"/>
        <v>287742807381314.87</v>
      </c>
      <c r="AE273" s="221">
        <f t="shared" si="76"/>
        <v>1231.9636600799136</v>
      </c>
      <c r="AF273" s="98">
        <f t="shared" si="81"/>
        <v>-6.6990264984384236E-4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0.1711597722073912</v>
      </c>
      <c r="G274" s="220">
        <f t="shared" si="68"/>
        <v>0.1711597722073912</v>
      </c>
      <c r="H274" s="84">
        <v>215500</v>
      </c>
      <c r="I274" s="84">
        <v>212500</v>
      </c>
      <c r="J274" s="88">
        <v>125456133</v>
      </c>
      <c r="K274" s="84">
        <f t="shared" si="78"/>
        <v>1.4166066128451071</v>
      </c>
      <c r="L274" s="132">
        <f t="shared" si="69"/>
        <v>1.4166066128451071</v>
      </c>
      <c r="M274" s="85">
        <v>290000</v>
      </c>
      <c r="N274" s="85">
        <v>279300</v>
      </c>
      <c r="O274" s="85">
        <v>15956260</v>
      </c>
      <c r="P274" s="85">
        <f t="shared" si="79"/>
        <v>19.513552974472013</v>
      </c>
      <c r="Q274" s="220">
        <f t="shared" si="70"/>
        <v>19.513552974472013</v>
      </c>
      <c r="R274" s="84">
        <v>10775</v>
      </c>
      <c r="S274" s="84">
        <v>10935</v>
      </c>
      <c r="T274" s="84">
        <v>62100000</v>
      </c>
      <c r="U274" s="84">
        <f t="shared" si="74"/>
        <v>169.12764293390046</v>
      </c>
      <c r="V274" s="84">
        <f t="shared" si="75"/>
        <v>169.12764293390046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233564362899024.09</v>
      </c>
      <c r="AD274" s="222">
        <f t="shared" si="73"/>
        <v>286631382055878.12</v>
      </c>
      <c r="AE274" s="221">
        <f t="shared" si="76"/>
        <v>1227.2051202425787</v>
      </c>
      <c r="AF274" s="98">
        <f t="shared" si="81"/>
        <v>-3.8625650995470062E-3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0.1711597722073912</v>
      </c>
      <c r="G275" s="220">
        <f t="shared" si="68"/>
        <v>0.1711597722073912</v>
      </c>
      <c r="H275" s="84">
        <v>212500</v>
      </c>
      <c r="I275" s="84">
        <v>212000</v>
      </c>
      <c r="J275" s="88">
        <v>125456133</v>
      </c>
      <c r="K275" s="84">
        <f t="shared" si="78"/>
        <v>1.4166066128451071</v>
      </c>
      <c r="L275" s="132">
        <f t="shared" si="69"/>
        <v>1.4166066128451071</v>
      </c>
      <c r="M275" s="85">
        <v>279300</v>
      </c>
      <c r="N275" s="85">
        <v>282600</v>
      </c>
      <c r="O275" s="85">
        <v>15956260</v>
      </c>
      <c r="P275" s="85">
        <f t="shared" si="79"/>
        <v>19.513552974472013</v>
      </c>
      <c r="Q275" s="220">
        <f t="shared" si="70"/>
        <v>19.513552974472013</v>
      </c>
      <c r="R275" s="84">
        <v>10935</v>
      </c>
      <c r="S275" s="84">
        <v>10990</v>
      </c>
      <c r="T275" s="84">
        <v>62100000</v>
      </c>
      <c r="U275" s="84">
        <f t="shared" si="74"/>
        <v>169.12764293390046</v>
      </c>
      <c r="V275" s="84">
        <f t="shared" si="75"/>
        <v>169.12764293390046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233564362899024.09</v>
      </c>
      <c r="AD275" s="222">
        <f t="shared" si="73"/>
        <v>288300943491500.5</v>
      </c>
      <c r="AE275" s="221">
        <f t="shared" si="76"/>
        <v>1234.3533059285267</v>
      </c>
      <c r="AF275" s="98">
        <f t="shared" si="81"/>
        <v>5.824768466199848E-3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0.1711597722073912</v>
      </c>
      <c r="G276" s="220">
        <f t="shared" si="68"/>
        <v>0.1711597722073912</v>
      </c>
      <c r="H276" s="84">
        <v>212000</v>
      </c>
      <c r="I276" s="84">
        <v>210000</v>
      </c>
      <c r="J276" s="88">
        <v>125456133</v>
      </c>
      <c r="K276" s="84">
        <f t="shared" si="78"/>
        <v>1.4166066128451071</v>
      </c>
      <c r="L276" s="132">
        <f t="shared" si="69"/>
        <v>1.4166066128451071</v>
      </c>
      <c r="M276" s="85">
        <v>282600</v>
      </c>
      <c r="N276" s="85">
        <v>280000</v>
      </c>
      <c r="O276" s="85">
        <v>15956260</v>
      </c>
      <c r="P276" s="85">
        <f t="shared" si="79"/>
        <v>19.513552974472013</v>
      </c>
      <c r="Q276" s="220">
        <f t="shared" si="70"/>
        <v>19.513552974472013</v>
      </c>
      <c r="R276" s="84">
        <v>10990</v>
      </c>
      <c r="S276" s="84">
        <v>11090</v>
      </c>
      <c r="T276" s="84">
        <v>62100000</v>
      </c>
      <c r="U276" s="84">
        <f t="shared" si="74"/>
        <v>169.12764293390046</v>
      </c>
      <c r="V276" s="84">
        <f t="shared" si="75"/>
        <v>169.12764293390046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233564362899024.09</v>
      </c>
      <c r="AD276" s="222">
        <f t="shared" si="73"/>
        <v>289514560142222.25</v>
      </c>
      <c r="AE276" s="221">
        <f t="shared" si="76"/>
        <v>1239.5493753787555</v>
      </c>
      <c r="AF276" s="98">
        <f t="shared" si="81"/>
        <v>4.2095479675652147E-3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0.1711597722073912</v>
      </c>
      <c r="G277" s="220">
        <f t="shared" si="68"/>
        <v>0.1711597722073912</v>
      </c>
      <c r="H277" s="84">
        <v>210000</v>
      </c>
      <c r="I277" s="84">
        <v>209500</v>
      </c>
      <c r="J277" s="88">
        <v>125456133</v>
      </c>
      <c r="K277" s="84">
        <f t="shared" si="78"/>
        <v>1.4166066128451071</v>
      </c>
      <c r="L277" s="132">
        <f t="shared" si="69"/>
        <v>1.4166066128451071</v>
      </c>
      <c r="M277" s="85">
        <v>280000</v>
      </c>
      <c r="N277" s="85">
        <v>284700</v>
      </c>
      <c r="O277" s="85">
        <v>15956260</v>
      </c>
      <c r="P277" s="85">
        <f t="shared" si="79"/>
        <v>19.513552974472013</v>
      </c>
      <c r="Q277" s="220">
        <f t="shared" si="70"/>
        <v>19.513552974472013</v>
      </c>
      <c r="R277" s="84">
        <v>11090</v>
      </c>
      <c r="S277" s="84">
        <v>10945</v>
      </c>
      <c r="T277" s="84">
        <v>62100000</v>
      </c>
      <c r="U277" s="84">
        <f t="shared" si="74"/>
        <v>169.12764293390046</v>
      </c>
      <c r="V277" s="84">
        <f t="shared" si="75"/>
        <v>169.12764293390046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233564362899024.09</v>
      </c>
      <c r="AD277" s="222">
        <f t="shared" si="73"/>
        <v>287884606313086.75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0.1711597722073912</v>
      </c>
      <c r="G278" s="220">
        <f t="shared" si="68"/>
        <v>0.1711597722073912</v>
      </c>
      <c r="H278" s="84">
        <v>209500</v>
      </c>
      <c r="I278" s="84">
        <v>212000</v>
      </c>
      <c r="J278" s="88">
        <v>125456133</v>
      </c>
      <c r="K278" s="84">
        <f t="shared" si="78"/>
        <v>1.4166066128451071</v>
      </c>
      <c r="L278" s="132">
        <f t="shared" si="69"/>
        <v>1.4166066128451071</v>
      </c>
      <c r="M278" s="85">
        <v>284700</v>
      </c>
      <c r="N278" s="85">
        <v>278700</v>
      </c>
      <c r="O278" s="85">
        <v>15956260</v>
      </c>
      <c r="P278" s="85">
        <f t="shared" si="79"/>
        <v>19.513552974472013</v>
      </c>
      <c r="Q278" s="220">
        <f t="shared" si="70"/>
        <v>19.513552974472013</v>
      </c>
      <c r="R278" s="84">
        <v>10945</v>
      </c>
      <c r="S278" s="84">
        <v>11015</v>
      </c>
      <c r="T278" s="84">
        <v>62100000</v>
      </c>
      <c r="U278" s="84">
        <f t="shared" si="74"/>
        <v>169.12764293390046</v>
      </c>
      <c r="V278" s="84">
        <f t="shared" si="75"/>
        <v>169.12764293390046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233564362899024.09</v>
      </c>
      <c r="AD278" s="222">
        <f t="shared" si="73"/>
        <v>287349197190496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0.1711597722073912</v>
      </c>
      <c r="G279" s="220">
        <f t="shared" si="68"/>
        <v>0.1711597722073912</v>
      </c>
      <c r="H279" s="84">
        <v>212000</v>
      </c>
      <c r="I279" s="84">
        <v>215000</v>
      </c>
      <c r="J279" s="88">
        <v>125456133</v>
      </c>
      <c r="K279" s="84">
        <f t="shared" si="78"/>
        <v>1.4166066128451071</v>
      </c>
      <c r="L279" s="132">
        <f t="shared" si="69"/>
        <v>1.4166066128451071</v>
      </c>
      <c r="M279" s="85">
        <v>278700</v>
      </c>
      <c r="N279" s="85">
        <v>288300</v>
      </c>
      <c r="O279" s="85">
        <v>15956260</v>
      </c>
      <c r="P279" s="85">
        <f t="shared" si="79"/>
        <v>19.513552974472013</v>
      </c>
      <c r="Q279" s="220">
        <f t="shared" si="70"/>
        <v>19.513552974472013</v>
      </c>
      <c r="R279" s="84">
        <v>11015</v>
      </c>
      <c r="S279" s="84">
        <v>10975</v>
      </c>
      <c r="T279" s="84">
        <v>62100000</v>
      </c>
      <c r="U279" s="84">
        <f t="shared" si="74"/>
        <v>169.12764293390046</v>
      </c>
      <c r="V279" s="84">
        <f t="shared" si="75"/>
        <v>169.12764293390046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233564362899024.09</v>
      </c>
      <c r="AD279" s="222">
        <f t="shared" si="73"/>
        <v>290195891350921.87</v>
      </c>
      <c r="AE279" s="221">
        <f t="shared" si="76"/>
        <v>1242.4664779719888</v>
      </c>
      <c r="AF279" s="98">
        <f t="shared" si="81"/>
        <v>9.9067413038175425E-3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0.1711597722073912</v>
      </c>
      <c r="G280" s="220">
        <f t="shared" si="68"/>
        <v>0.18081584632833098</v>
      </c>
      <c r="H280" s="84">
        <v>215000</v>
      </c>
      <c r="I280" s="84">
        <v>213500</v>
      </c>
      <c r="J280" s="88">
        <v>125461438</v>
      </c>
      <c r="K280" s="84">
        <f t="shared" si="78"/>
        <v>1.4166066128451071</v>
      </c>
      <c r="L280" s="132">
        <f t="shared" si="69"/>
        <v>1.4964619869729683</v>
      </c>
      <c r="M280" s="85">
        <v>288300</v>
      </c>
      <c r="N280" s="85">
        <v>290600</v>
      </c>
      <c r="O280" s="85">
        <v>15956260</v>
      </c>
      <c r="P280" s="85">
        <f t="shared" si="79"/>
        <v>19.513552974472013</v>
      </c>
      <c r="Q280" s="220">
        <f t="shared" si="70"/>
        <v>20.614420961466507</v>
      </c>
      <c r="R280" s="84">
        <v>10975</v>
      </c>
      <c r="S280" s="84">
        <v>11090</v>
      </c>
      <c r="T280" s="84">
        <v>62100000</v>
      </c>
      <c r="U280" s="84">
        <f t="shared" si="74"/>
        <v>169.12764293390046</v>
      </c>
      <c r="V280" s="84">
        <f t="shared" si="75"/>
        <v>178.6690733471799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246741026849186</v>
      </c>
      <c r="AD280" s="222">
        <f t="shared" si="73"/>
        <v>309343793937981.94</v>
      </c>
      <c r="AE280" s="221">
        <f t="shared" si="76"/>
        <v>1253.7185156770067</v>
      </c>
      <c r="AF280" s="98">
        <f t="shared" si="81"/>
        <v>9.056210291793208E-3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0.18081584632833098</v>
      </c>
      <c r="G281" s="220">
        <f t="shared" si="68"/>
        <v>0.18081584632833098</v>
      </c>
      <c r="H281" s="84">
        <v>213500</v>
      </c>
      <c r="I281" s="84">
        <v>207500</v>
      </c>
      <c r="J281" s="88">
        <v>125461438</v>
      </c>
      <c r="K281" s="84">
        <f t="shared" si="78"/>
        <v>1.4964619869729683</v>
      </c>
      <c r="L281" s="132">
        <f t="shared" si="69"/>
        <v>1.4964619869729683</v>
      </c>
      <c r="M281" s="85">
        <v>290600</v>
      </c>
      <c r="N281" s="85">
        <v>287200</v>
      </c>
      <c r="O281" s="85">
        <v>15956260</v>
      </c>
      <c r="P281" s="85">
        <f t="shared" si="79"/>
        <v>20.614420961466507</v>
      </c>
      <c r="Q281" s="220">
        <f t="shared" si="70"/>
        <v>20.614420961466507</v>
      </c>
      <c r="R281" s="84">
        <v>11090</v>
      </c>
      <c r="S281" s="84">
        <v>11095</v>
      </c>
      <c r="T281" s="84">
        <v>62100000</v>
      </c>
      <c r="U281" s="84">
        <f t="shared" si="74"/>
        <v>178.6690733471799</v>
      </c>
      <c r="V281" s="84">
        <f t="shared" si="75"/>
        <v>178.6690733471799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246741026849186</v>
      </c>
      <c r="AD281" s="222">
        <f t="shared" si="73"/>
        <v>307208393806601.12</v>
      </c>
      <c r="AE281" s="221">
        <f t="shared" si="76"/>
        <v>1245.0640970801107</v>
      </c>
      <c r="AF281" s="98">
        <f t="shared" si="81"/>
        <v>-6.9029997472938465E-3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0.18081584632833098</v>
      </c>
      <c r="G282" s="220">
        <f t="shared" si="68"/>
        <v>0.18081584632833098</v>
      </c>
      <c r="H282" s="84">
        <v>207500</v>
      </c>
      <c r="I282" s="84">
        <v>207000</v>
      </c>
      <c r="J282" s="88">
        <v>125461438</v>
      </c>
      <c r="K282" s="84">
        <f t="shared" si="78"/>
        <v>1.4964619869729683</v>
      </c>
      <c r="L282" s="132">
        <f t="shared" si="69"/>
        <v>1.4964619869729683</v>
      </c>
      <c r="M282" s="85">
        <v>287200</v>
      </c>
      <c r="N282" s="85">
        <v>287500</v>
      </c>
      <c r="O282" s="85">
        <v>15956260</v>
      </c>
      <c r="P282" s="85">
        <f t="shared" si="79"/>
        <v>20.614420961466507</v>
      </c>
      <c r="Q282" s="220">
        <f t="shared" si="70"/>
        <v>20.614420961466507</v>
      </c>
      <c r="R282" s="84">
        <v>11095</v>
      </c>
      <c r="S282" s="84">
        <v>11075</v>
      </c>
      <c r="T282" s="84">
        <v>62100000</v>
      </c>
      <c r="U282" s="84">
        <f t="shared" si="74"/>
        <v>178.6690733471799</v>
      </c>
      <c r="V282" s="84">
        <f t="shared" si="75"/>
        <v>178.6690733471799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246741026849186</v>
      </c>
      <c r="AD282" s="222">
        <f t="shared" si="73"/>
        <v>307207177656122.94</v>
      </c>
      <c r="AE282" s="221">
        <f t="shared" si="76"/>
        <v>1245.0591682261875</v>
      </c>
      <c r="AF282" s="98">
        <f t="shared" si="81"/>
        <v>-3.9587150049815186E-6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0.18081584632833098</v>
      </c>
      <c r="G283" s="220">
        <f t="shared" si="68"/>
        <v>0.18081584632833098</v>
      </c>
      <c r="H283" s="84">
        <v>207000</v>
      </c>
      <c r="I283" s="84">
        <v>204000</v>
      </c>
      <c r="J283" s="88">
        <v>125461438</v>
      </c>
      <c r="K283" s="84">
        <f t="shared" si="78"/>
        <v>1.4964619869729683</v>
      </c>
      <c r="L283" s="132">
        <f t="shared" si="69"/>
        <v>1.4964619869729683</v>
      </c>
      <c r="M283" s="85">
        <v>287500</v>
      </c>
      <c r="N283" s="85">
        <v>283000</v>
      </c>
      <c r="O283" s="85">
        <v>15956260</v>
      </c>
      <c r="P283" s="85">
        <f t="shared" si="79"/>
        <v>20.614420961466507</v>
      </c>
      <c r="Q283" s="220">
        <f t="shared" si="70"/>
        <v>20.614420961466507</v>
      </c>
      <c r="R283" s="84">
        <v>11075</v>
      </c>
      <c r="S283" s="84">
        <v>11130</v>
      </c>
      <c r="T283" s="84">
        <v>62100000</v>
      </c>
      <c r="U283" s="84">
        <f t="shared" si="74"/>
        <v>178.6690733471799</v>
      </c>
      <c r="V283" s="84">
        <f t="shared" si="75"/>
        <v>178.6690733471799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246741026849186</v>
      </c>
      <c r="AD283" s="222">
        <f t="shared" si="73"/>
        <v>305989882541833.5</v>
      </c>
      <c r="AE283" s="221">
        <f t="shared" si="76"/>
        <v>1240.1256752848881</v>
      </c>
      <c r="AF283" s="98">
        <f t="shared" si="81"/>
        <v>-3.9624566182891105E-3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0.18081584632833098</v>
      </c>
      <c r="G284" s="220">
        <f t="shared" si="68"/>
        <v>0.18081584632833098</v>
      </c>
      <c r="H284" s="84">
        <v>204000</v>
      </c>
      <c r="I284" s="84">
        <v>204500</v>
      </c>
      <c r="J284" s="88">
        <v>125461438</v>
      </c>
      <c r="K284" s="84">
        <f t="shared" si="78"/>
        <v>1.4964619869729683</v>
      </c>
      <c r="L284" s="132">
        <f t="shared" si="69"/>
        <v>1.4964619869729683</v>
      </c>
      <c r="M284" s="85">
        <v>283000</v>
      </c>
      <c r="N284" s="85">
        <v>281500</v>
      </c>
      <c r="O284" s="85">
        <v>15956260</v>
      </c>
      <c r="P284" s="85">
        <f t="shared" si="79"/>
        <v>20.614420961466507</v>
      </c>
      <c r="Q284" s="220">
        <f t="shared" si="70"/>
        <v>20.614420961466507</v>
      </c>
      <c r="R284" s="84">
        <v>11130</v>
      </c>
      <c r="S284" s="84">
        <v>11095</v>
      </c>
      <c r="T284" s="84">
        <v>62100000</v>
      </c>
      <c r="U284" s="84">
        <f t="shared" si="74"/>
        <v>178.6690733471799</v>
      </c>
      <c r="V284" s="84">
        <f t="shared" si="75"/>
        <v>178.6690733471799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246741026849186</v>
      </c>
      <c r="AD284" s="222">
        <f t="shared" si="73"/>
        <v>304554367085891.87</v>
      </c>
      <c r="AE284" s="221">
        <f t="shared" si="76"/>
        <v>1234.3077718973861</v>
      </c>
      <c r="AF284" s="98">
        <f t="shared" si="81"/>
        <v>-4.6913820941296208E-3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0.18081584632833098</v>
      </c>
      <c r="G285" s="220">
        <f t="shared" si="68"/>
        <v>0.18081584632833098</v>
      </c>
      <c r="H285" s="84">
        <v>204500</v>
      </c>
      <c r="I285" s="84">
        <v>202500</v>
      </c>
      <c r="J285" s="88">
        <v>125461438</v>
      </c>
      <c r="K285" s="84">
        <f t="shared" si="78"/>
        <v>1.4964619869729683</v>
      </c>
      <c r="L285" s="132">
        <f t="shared" si="69"/>
        <v>1.4964619869729683</v>
      </c>
      <c r="M285" s="85">
        <v>281500</v>
      </c>
      <c r="N285" s="85">
        <v>277300</v>
      </c>
      <c r="O285" s="85">
        <v>15956260</v>
      </c>
      <c r="P285" s="85">
        <f t="shared" si="79"/>
        <v>20.614420961466507</v>
      </c>
      <c r="Q285" s="220">
        <f t="shared" si="70"/>
        <v>20.614420961466507</v>
      </c>
      <c r="R285" s="84">
        <v>11095</v>
      </c>
      <c r="S285" s="84">
        <v>11095</v>
      </c>
      <c r="T285" s="84">
        <v>62100000</v>
      </c>
      <c r="U285" s="84">
        <f t="shared" si="74"/>
        <v>178.6690733471799</v>
      </c>
      <c r="V285" s="84">
        <f t="shared" si="75"/>
        <v>178.6690733471799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246741026849186</v>
      </c>
      <c r="AD285" s="222">
        <f t="shared" si="73"/>
        <v>302797368485731.37</v>
      </c>
      <c r="AE285" s="221">
        <f t="shared" si="76"/>
        <v>1227.1869512434523</v>
      </c>
      <c r="AF285" s="98">
        <f t="shared" si="81"/>
        <v>-5.7690803023849237E-3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0.18081584632833098</v>
      </c>
      <c r="G286" s="220">
        <f t="shared" si="68"/>
        <v>0.18081584632833098</v>
      </c>
      <c r="H286" s="84">
        <v>202500</v>
      </c>
      <c r="I286" s="84">
        <v>204500</v>
      </c>
      <c r="J286" s="88">
        <v>125461438</v>
      </c>
      <c r="K286" s="84">
        <f t="shared" si="78"/>
        <v>1.4964619869729683</v>
      </c>
      <c r="L286" s="132">
        <f t="shared" si="69"/>
        <v>1.4964619869729683</v>
      </c>
      <c r="M286" s="85">
        <v>277300</v>
      </c>
      <c r="N286" s="85">
        <v>277800</v>
      </c>
      <c r="O286" s="85">
        <v>15956260</v>
      </c>
      <c r="P286" s="85">
        <f t="shared" si="79"/>
        <v>20.614420961466507</v>
      </c>
      <c r="Q286" s="220">
        <f t="shared" si="70"/>
        <v>20.614420961466507</v>
      </c>
      <c r="R286" s="84">
        <v>11095</v>
      </c>
      <c r="S286" s="84">
        <v>10950</v>
      </c>
      <c r="T286" s="84">
        <v>62100000</v>
      </c>
      <c r="U286" s="84">
        <f t="shared" si="74"/>
        <v>178.6690733471799</v>
      </c>
      <c r="V286" s="84">
        <f t="shared" si="75"/>
        <v>178.6690733471799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0</v>
      </c>
      <c r="AC286" s="223">
        <f t="shared" si="72"/>
        <v>246741026849186</v>
      </c>
      <c r="AD286" s="222">
        <f t="shared" si="73"/>
        <v>299947442271790.25</v>
      </c>
      <c r="AE286" s="221">
        <f t="shared" si="76"/>
        <v>1215.6366782696632</v>
      </c>
      <c r="AF286" s="98">
        <f t="shared" si="81"/>
        <v>-9.4119913531395868E-3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0.18081584632833098</v>
      </c>
      <c r="G287" s="220">
        <f t="shared" si="68"/>
        <v>0.18081584632833098</v>
      </c>
      <c r="H287" s="84">
        <v>204500</v>
      </c>
      <c r="I287" s="84">
        <v>207500</v>
      </c>
      <c r="J287" s="88">
        <v>125461438</v>
      </c>
      <c r="K287" s="84">
        <f t="shared" si="78"/>
        <v>1.4964619869729683</v>
      </c>
      <c r="L287" s="132">
        <f t="shared" si="69"/>
        <v>1.4964619869729683</v>
      </c>
      <c r="M287" s="85">
        <v>277800</v>
      </c>
      <c r="N287" s="85">
        <v>290800</v>
      </c>
      <c r="O287" s="85">
        <v>15956260</v>
      </c>
      <c r="P287" s="85">
        <f t="shared" si="79"/>
        <v>20.614420961466507</v>
      </c>
      <c r="Q287" s="220">
        <f t="shared" si="70"/>
        <v>20.614420961466507</v>
      </c>
      <c r="R287" s="84">
        <v>10950</v>
      </c>
      <c r="S287" s="84">
        <v>10895</v>
      </c>
      <c r="T287" s="84">
        <v>62100000</v>
      </c>
      <c r="U287" s="84">
        <f t="shared" si="74"/>
        <v>178.6690733471799</v>
      </c>
      <c r="V287" s="84">
        <f t="shared" si="75"/>
        <v>178.6690733471799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246741026849186</v>
      </c>
      <c r="AD287" s="222">
        <f t="shared" si="73"/>
        <v>303906662837061.19</v>
      </c>
      <c r="AE287" s="221">
        <f t="shared" si="76"/>
        <v>1231.6827352056705</v>
      </c>
      <c r="AF287" s="98">
        <f t="shared" si="81"/>
        <v>1.3199714374238232E-2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0.18081584632833098</v>
      </c>
      <c r="G288" s="220">
        <f t="shared" si="68"/>
        <v>0.18081584632833098</v>
      </c>
      <c r="H288" s="84">
        <v>207500</v>
      </c>
      <c r="I288" s="84">
        <v>210000</v>
      </c>
      <c r="J288" s="88">
        <v>125461438</v>
      </c>
      <c r="K288" s="84">
        <f t="shared" si="78"/>
        <v>1.4964619869729683</v>
      </c>
      <c r="L288" s="132">
        <f t="shared" si="69"/>
        <v>1.4964619869729683</v>
      </c>
      <c r="M288" s="85">
        <v>290800</v>
      </c>
      <c r="N288" s="85">
        <v>298000</v>
      </c>
      <c r="O288" s="85">
        <v>15956260</v>
      </c>
      <c r="P288" s="85">
        <f t="shared" si="79"/>
        <v>20.614420961466507</v>
      </c>
      <c r="Q288" s="220">
        <f t="shared" si="70"/>
        <v>20.614420961466507</v>
      </c>
      <c r="R288" s="84">
        <v>10895</v>
      </c>
      <c r="S288" s="84">
        <v>10805</v>
      </c>
      <c r="T288" s="84">
        <v>62100000</v>
      </c>
      <c r="U288" s="84">
        <f t="shared" si="74"/>
        <v>178.6690733471799</v>
      </c>
      <c r="V288" s="84">
        <f t="shared" si="75"/>
        <v>178.6690733471799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246741026849186</v>
      </c>
      <c r="AD288" s="222">
        <f t="shared" si="73"/>
        <v>305098082534010.5</v>
      </c>
      <c r="AE288" s="221">
        <f t="shared" si="76"/>
        <v>1236.5113594201491</v>
      </c>
      <c r="AF288" s="98">
        <f t="shared" si="81"/>
        <v>3.9203474047822253E-3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0.18081584632833098</v>
      </c>
      <c r="G289" s="220">
        <f t="shared" si="68"/>
        <v>0.18081584632833098</v>
      </c>
      <c r="H289" s="84">
        <v>210000</v>
      </c>
      <c r="I289" s="84">
        <v>211000</v>
      </c>
      <c r="J289" s="88">
        <v>125461438</v>
      </c>
      <c r="K289" s="84">
        <f t="shared" si="78"/>
        <v>1.4964619869729683</v>
      </c>
      <c r="L289" s="132">
        <f t="shared" si="69"/>
        <v>1.4964619869729683</v>
      </c>
      <c r="M289" s="85">
        <v>298000</v>
      </c>
      <c r="N289" s="85">
        <v>297600</v>
      </c>
      <c r="O289" s="85">
        <v>15956260</v>
      </c>
      <c r="P289" s="85">
        <f t="shared" si="79"/>
        <v>20.614420961466507</v>
      </c>
      <c r="Q289" s="220">
        <f t="shared" si="70"/>
        <v>20.614420961466507</v>
      </c>
      <c r="R289" s="84">
        <v>10805</v>
      </c>
      <c r="S289" s="84">
        <v>10780</v>
      </c>
      <c r="T289" s="84">
        <v>62100000</v>
      </c>
      <c r="U289" s="84">
        <f t="shared" si="74"/>
        <v>178.6690733471799</v>
      </c>
      <c r="V289" s="84">
        <f t="shared" si="75"/>
        <v>178.6690733471799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246741026849186</v>
      </c>
      <c r="AD289" s="222">
        <f t="shared" si="73"/>
        <v>304607017625149.12</v>
      </c>
      <c r="AE289" s="221">
        <f t="shared" si="76"/>
        <v>1234.5211557027856</v>
      </c>
      <c r="AF289" s="98">
        <f t="shared" si="81"/>
        <v>-1.6095312850961955E-3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0.18081584632833098</v>
      </c>
      <c r="G290" s="220">
        <f t="shared" si="68"/>
        <v>0.18081584632833098</v>
      </c>
      <c r="H290" s="84">
        <v>211000</v>
      </c>
      <c r="I290" s="84">
        <v>207000</v>
      </c>
      <c r="J290" s="88">
        <v>125461438</v>
      </c>
      <c r="K290" s="84">
        <f t="shared" si="78"/>
        <v>1.4964619869729683</v>
      </c>
      <c r="L290" s="132">
        <f t="shared" si="69"/>
        <v>1.4964619869729683</v>
      </c>
      <c r="M290" s="85">
        <v>297600</v>
      </c>
      <c r="N290" s="85">
        <v>284000</v>
      </c>
      <c r="O290" s="85">
        <v>15956260</v>
      </c>
      <c r="P290" s="85">
        <f t="shared" si="79"/>
        <v>20.614420961466507</v>
      </c>
      <c r="Q290" s="220">
        <f t="shared" si="70"/>
        <v>20.614420961466507</v>
      </c>
      <c r="R290" s="84">
        <v>10780</v>
      </c>
      <c r="S290" s="84">
        <v>10740</v>
      </c>
      <c r="T290" s="84">
        <v>62100000</v>
      </c>
      <c r="U290" s="84">
        <f t="shared" si="74"/>
        <v>178.6690733471799</v>
      </c>
      <c r="V290" s="84">
        <f t="shared" si="75"/>
        <v>178.6690733471799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0</v>
      </c>
      <c r="AC290" s="223">
        <f t="shared" si="72"/>
        <v>246741026849186</v>
      </c>
      <c r="AD290" s="222">
        <f t="shared" si="73"/>
        <v>299424519409337</v>
      </c>
      <c r="AE290" s="221">
        <f t="shared" si="76"/>
        <v>1213.5173596094028</v>
      </c>
      <c r="AF290" s="98">
        <f t="shared" si="81"/>
        <v>-1.7013719041068836E-2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0.18081584632833098</v>
      </c>
      <c r="G291" s="220">
        <f t="shared" si="68"/>
        <v>0.18081584632833098</v>
      </c>
      <c r="H291" s="84">
        <v>207000</v>
      </c>
      <c r="I291" s="84">
        <v>206000</v>
      </c>
      <c r="J291" s="88">
        <v>125461438</v>
      </c>
      <c r="K291" s="84">
        <f t="shared" si="78"/>
        <v>1.4964619869729683</v>
      </c>
      <c r="L291" s="132">
        <f t="shared" si="69"/>
        <v>1.4964619869729683</v>
      </c>
      <c r="M291" s="85">
        <v>284000</v>
      </c>
      <c r="N291" s="85">
        <v>281500</v>
      </c>
      <c r="O291" s="85">
        <v>15956260</v>
      </c>
      <c r="P291" s="85">
        <f t="shared" si="79"/>
        <v>20.614420961466507</v>
      </c>
      <c r="Q291" s="220">
        <f t="shared" si="70"/>
        <v>20.614420961466507</v>
      </c>
      <c r="R291" s="84">
        <v>10740</v>
      </c>
      <c r="S291" s="84">
        <v>10660</v>
      </c>
      <c r="T291" s="84">
        <v>62100000</v>
      </c>
      <c r="U291" s="84">
        <f t="shared" si="74"/>
        <v>178.6690733471799</v>
      </c>
      <c r="V291" s="84">
        <f t="shared" si="75"/>
        <v>178.6690733471799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246741026849186</v>
      </c>
      <c r="AD291" s="222">
        <f t="shared" si="73"/>
        <v>296825190193910.44</v>
      </c>
      <c r="AE291" s="221">
        <f t="shared" si="76"/>
        <v>1202.9827142420747</v>
      </c>
      <c r="AF291" s="98">
        <f t="shared" si="81"/>
        <v>-8.6810833680359099E-3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0.18081584632833098</v>
      </c>
      <c r="G292" s="220">
        <f t="shared" si="68"/>
        <v>0.18081584632833098</v>
      </c>
      <c r="H292" s="84">
        <v>206000</v>
      </c>
      <c r="I292" s="84">
        <v>205000</v>
      </c>
      <c r="J292" s="88">
        <v>125461438</v>
      </c>
      <c r="K292" s="84">
        <f t="shared" si="78"/>
        <v>1.4964619869729683</v>
      </c>
      <c r="L292" s="132">
        <f t="shared" si="69"/>
        <v>1.4964619869729683</v>
      </c>
      <c r="M292" s="85">
        <v>281500</v>
      </c>
      <c r="N292" s="85">
        <v>288100</v>
      </c>
      <c r="O292" s="85">
        <v>15956260</v>
      </c>
      <c r="P292" s="85">
        <f t="shared" si="79"/>
        <v>20.614420961466507</v>
      </c>
      <c r="Q292" s="220">
        <f t="shared" si="70"/>
        <v>20.614420961466507</v>
      </c>
      <c r="R292" s="84">
        <v>10660</v>
      </c>
      <c r="S292" s="84">
        <v>10610</v>
      </c>
      <c r="T292" s="84">
        <v>62100000</v>
      </c>
      <c r="U292" s="84">
        <f t="shared" si="74"/>
        <v>178.6690733471799</v>
      </c>
      <c r="V292" s="84">
        <f t="shared" si="75"/>
        <v>178.6690733471799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0</v>
      </c>
      <c r="AC292" s="223">
        <f t="shared" si="72"/>
        <v>246741026849186</v>
      </c>
      <c r="AD292" s="222">
        <f t="shared" si="73"/>
        <v>298091691555773.31</v>
      </c>
      <c r="AE292" s="221">
        <f t="shared" si="76"/>
        <v>1208.1156318522337</v>
      </c>
      <c r="AF292" s="98">
        <f t="shared" si="81"/>
        <v>4.2668257402126673E-3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0.18081584632833098</v>
      </c>
      <c r="G293" s="220">
        <f t="shared" si="68"/>
        <v>0.18081584632833098</v>
      </c>
      <c r="H293" s="84">
        <v>205000</v>
      </c>
      <c r="I293" s="84">
        <v>209000</v>
      </c>
      <c r="J293" s="88">
        <v>125461438</v>
      </c>
      <c r="K293" s="84">
        <f t="shared" si="78"/>
        <v>1.4964619869729683</v>
      </c>
      <c r="L293" s="132">
        <f t="shared" si="69"/>
        <v>1.4964619869729683</v>
      </c>
      <c r="M293" s="85">
        <v>288100</v>
      </c>
      <c r="N293" s="85">
        <v>301500</v>
      </c>
      <c r="O293" s="85">
        <v>15956260</v>
      </c>
      <c r="P293" s="85">
        <f t="shared" si="79"/>
        <v>20.614420961466507</v>
      </c>
      <c r="Q293" s="220">
        <f t="shared" si="70"/>
        <v>20.614420961466507</v>
      </c>
      <c r="R293" s="84">
        <v>10610</v>
      </c>
      <c r="S293" s="84">
        <v>10725</v>
      </c>
      <c r="T293" s="84">
        <v>62100000</v>
      </c>
      <c r="U293" s="84">
        <f t="shared" si="74"/>
        <v>178.6690733471799</v>
      </c>
      <c r="V293" s="84">
        <f t="shared" si="75"/>
        <v>178.6690733471799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246741026849186</v>
      </c>
      <c r="AD293" s="222">
        <f t="shared" si="73"/>
        <v>305605730530630.62</v>
      </c>
      <c r="AE293" s="221">
        <f t="shared" si="76"/>
        <v>1238.5687716109901</v>
      </c>
      <c r="AF293" s="98">
        <f t="shared" si="81"/>
        <v>2.5207139909337043E-2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0.18081584632833098</v>
      </c>
      <c r="G294" s="220">
        <f t="shared" si="68"/>
        <v>0.18081584632833098</v>
      </c>
      <c r="H294" s="84">
        <v>209000</v>
      </c>
      <c r="I294" s="84">
        <v>207500</v>
      </c>
      <c r="J294" s="88">
        <v>125461438</v>
      </c>
      <c r="K294" s="84">
        <f t="shared" si="78"/>
        <v>1.4964619869729683</v>
      </c>
      <c r="L294" s="132">
        <f t="shared" si="69"/>
        <v>1.4964619869729683</v>
      </c>
      <c r="M294" s="85">
        <v>301500</v>
      </c>
      <c r="N294" s="85">
        <v>312200</v>
      </c>
      <c r="O294" s="85">
        <v>15956260</v>
      </c>
      <c r="P294" s="85">
        <f t="shared" si="79"/>
        <v>20.614420961466507</v>
      </c>
      <c r="Q294" s="220">
        <f t="shared" si="70"/>
        <v>20.614420961466507</v>
      </c>
      <c r="R294" s="84">
        <v>10725</v>
      </c>
      <c r="S294" s="84">
        <v>10630</v>
      </c>
      <c r="T294" s="84">
        <v>62100000</v>
      </c>
      <c r="U294" s="84">
        <f t="shared" si="74"/>
        <v>178.6690733471799</v>
      </c>
      <c r="V294" s="84">
        <f t="shared" si="75"/>
        <v>178.6690733471799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246741026849186</v>
      </c>
      <c r="AD294" s="222">
        <f t="shared" si="73"/>
        <v>306926045844416</v>
      </c>
      <c r="AE294" s="221">
        <f t="shared" si="76"/>
        <v>1243.9197881429607</v>
      </c>
      <c r="AF294" s="98">
        <f t="shared" si="81"/>
        <v>4.3203225001471456E-3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0.18081584632833098</v>
      </c>
      <c r="G295" s="220">
        <f t="shared" si="68"/>
        <v>0.18081584632833098</v>
      </c>
      <c r="H295" s="84">
        <v>207500</v>
      </c>
      <c r="I295" s="84">
        <v>206000</v>
      </c>
      <c r="J295" s="88">
        <v>125461438</v>
      </c>
      <c r="K295" s="84">
        <f t="shared" si="78"/>
        <v>1.4964619869729683</v>
      </c>
      <c r="L295" s="132">
        <f t="shared" si="69"/>
        <v>1.4964619869729683</v>
      </c>
      <c r="M295" s="85">
        <v>312200</v>
      </c>
      <c r="N295" s="85">
        <v>306800</v>
      </c>
      <c r="O295" s="85">
        <v>15956260</v>
      </c>
      <c r="P295" s="85">
        <f t="shared" si="79"/>
        <v>20.614420961466507</v>
      </c>
      <c r="Q295" s="220">
        <f t="shared" si="70"/>
        <v>20.614420961466507</v>
      </c>
      <c r="R295" s="84">
        <v>10630</v>
      </c>
      <c r="S295" s="84">
        <v>10620</v>
      </c>
      <c r="T295" s="84">
        <v>62100000</v>
      </c>
      <c r="U295" s="84">
        <f t="shared" si="74"/>
        <v>178.6690733471799</v>
      </c>
      <c r="V295" s="84">
        <f t="shared" si="75"/>
        <v>178.6690733471799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246741026849186</v>
      </c>
      <c r="AD295" s="222">
        <f t="shared" si="73"/>
        <v>304757253013373.12</v>
      </c>
      <c r="AE295" s="221">
        <f t="shared" si="76"/>
        <v>1235.1300345347433</v>
      </c>
      <c r="AF295" s="98">
        <f t="shared" si="81"/>
        <v>-7.0661739543025417E-3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0.18081584632833098</v>
      </c>
      <c r="G296" s="220">
        <f t="shared" si="68"/>
        <v>0.18081584632833098</v>
      </c>
      <c r="H296" s="84">
        <v>206000</v>
      </c>
      <c r="I296" s="84">
        <v>203000</v>
      </c>
      <c r="J296" s="88">
        <v>125461438</v>
      </c>
      <c r="K296" s="84">
        <f t="shared" si="78"/>
        <v>1.4964619869729683</v>
      </c>
      <c r="L296" s="132">
        <f t="shared" si="69"/>
        <v>1.4964619869729683</v>
      </c>
      <c r="M296" s="85">
        <v>306800</v>
      </c>
      <c r="N296" s="85">
        <v>305500</v>
      </c>
      <c r="O296" s="85">
        <v>15956260</v>
      </c>
      <c r="P296" s="85">
        <f t="shared" si="79"/>
        <v>20.614420961466507</v>
      </c>
      <c r="Q296" s="220">
        <f t="shared" si="70"/>
        <v>20.614420961466507</v>
      </c>
      <c r="R296" s="84">
        <v>10620</v>
      </c>
      <c r="S296" s="84">
        <v>10775</v>
      </c>
      <c r="T296" s="84">
        <v>62100000</v>
      </c>
      <c r="U296" s="84">
        <f t="shared" si="74"/>
        <v>178.6690733471799</v>
      </c>
      <c r="V296" s="84">
        <f t="shared" si="75"/>
        <v>178.6690733471799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246741026849186</v>
      </c>
      <c r="AD296" s="222">
        <f t="shared" si="73"/>
        <v>305863980531149.75</v>
      </c>
      <c r="AE296" s="221">
        <f t="shared" si="76"/>
        <v>1239.6154155510633</v>
      </c>
      <c r="AF296" s="98">
        <f t="shared" si="81"/>
        <v>3.6315050973637088E-3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0.18081584632833098</v>
      </c>
      <c r="G297" s="220">
        <f t="shared" si="68"/>
        <v>0.18081584632833098</v>
      </c>
      <c r="H297" s="84">
        <v>203000</v>
      </c>
      <c r="I297" s="84">
        <v>201000</v>
      </c>
      <c r="J297" s="88">
        <v>125461438</v>
      </c>
      <c r="K297" s="84">
        <f t="shared" si="78"/>
        <v>1.4964619869729683</v>
      </c>
      <c r="L297" s="132">
        <f t="shared" si="69"/>
        <v>1.4964619869729683</v>
      </c>
      <c r="M297" s="85">
        <v>305500</v>
      </c>
      <c r="N297" s="85">
        <v>299400</v>
      </c>
      <c r="O297" s="85">
        <v>15956260</v>
      </c>
      <c r="P297" s="85">
        <f t="shared" si="79"/>
        <v>20.614420961466507</v>
      </c>
      <c r="Q297" s="220">
        <f t="shared" si="70"/>
        <v>20.614420961466507</v>
      </c>
      <c r="R297" s="84">
        <v>10775</v>
      </c>
      <c r="S297" s="84">
        <v>10755</v>
      </c>
      <c r="T297" s="84">
        <v>62100000</v>
      </c>
      <c r="U297" s="84">
        <f t="shared" si="74"/>
        <v>178.6690733471799</v>
      </c>
      <c r="V297" s="84">
        <f t="shared" si="75"/>
        <v>178.6690733471799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246741026849186</v>
      </c>
      <c r="AD297" s="222">
        <f t="shared" si="73"/>
        <v>302720394084644.75</v>
      </c>
      <c r="AE297" s="221">
        <f t="shared" si="76"/>
        <v>1226.8749869055002</v>
      </c>
      <c r="AF297" s="98">
        <f t="shared" si="81"/>
        <v>-1.0277726854420704E-2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0.18081584632833098</v>
      </c>
      <c r="G298" s="220">
        <f t="shared" si="68"/>
        <v>0.18081584632833098</v>
      </c>
      <c r="H298" s="84">
        <v>201000</v>
      </c>
      <c r="I298" s="84">
        <v>203000</v>
      </c>
      <c r="J298" s="88">
        <v>125461438</v>
      </c>
      <c r="K298" s="84">
        <f t="shared" si="78"/>
        <v>1.4964619869729683</v>
      </c>
      <c r="L298" s="132">
        <f t="shared" si="69"/>
        <v>1.4964619869729683</v>
      </c>
      <c r="M298" s="85">
        <v>299400</v>
      </c>
      <c r="N298" s="85">
        <v>289800</v>
      </c>
      <c r="O298" s="85">
        <v>15956260</v>
      </c>
      <c r="P298" s="85">
        <f t="shared" si="79"/>
        <v>20.614420961466507</v>
      </c>
      <c r="Q298" s="220">
        <f t="shared" si="70"/>
        <v>20.614420961466507</v>
      </c>
      <c r="R298" s="84">
        <v>10755</v>
      </c>
      <c r="S298" s="84">
        <v>10775</v>
      </c>
      <c r="T298" s="84">
        <v>62100000</v>
      </c>
      <c r="U298" s="84">
        <f t="shared" si="74"/>
        <v>178.6690733471799</v>
      </c>
      <c r="V298" s="84">
        <f t="shared" si="75"/>
        <v>178.6690733471799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246741026849186</v>
      </c>
      <c r="AD298" s="222">
        <f t="shared" si="73"/>
        <v>300375964894310.87</v>
      </c>
      <c r="AE298" s="221">
        <f t="shared" si="76"/>
        <v>1217.3734085896781</v>
      </c>
      <c r="AF298" s="98">
        <f t="shared" si="81"/>
        <v>-7.7445366620340107E-3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0.18081584632833098</v>
      </c>
      <c r="G299" s="220">
        <f t="shared" si="68"/>
        <v>0.18081584632833098</v>
      </c>
      <c r="H299" s="84">
        <v>203000</v>
      </c>
      <c r="I299" s="84">
        <v>201000</v>
      </c>
      <c r="J299" s="88">
        <v>125461438</v>
      </c>
      <c r="K299" s="84">
        <f t="shared" si="78"/>
        <v>1.4964619869729683</v>
      </c>
      <c r="L299" s="132">
        <f t="shared" si="69"/>
        <v>1.4964619869729683</v>
      </c>
      <c r="M299" s="85">
        <v>289800</v>
      </c>
      <c r="N299" s="85">
        <v>294700</v>
      </c>
      <c r="O299" s="85">
        <v>15956260</v>
      </c>
      <c r="P299" s="85">
        <f t="shared" si="79"/>
        <v>20.614420961466507</v>
      </c>
      <c r="Q299" s="220">
        <f t="shared" si="70"/>
        <v>20.614420961466507</v>
      </c>
      <c r="R299" s="84">
        <v>10775</v>
      </c>
      <c r="S299" s="84">
        <v>10790</v>
      </c>
      <c r="T299" s="84">
        <v>62100000</v>
      </c>
      <c r="U299" s="84">
        <f t="shared" si="74"/>
        <v>178.6690733471799</v>
      </c>
      <c r="V299" s="84">
        <f t="shared" si="75"/>
        <v>178.6690733471799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0</v>
      </c>
      <c r="AC299" s="223">
        <f t="shared" si="72"/>
        <v>246741026849186</v>
      </c>
      <c r="AD299" s="222">
        <f t="shared" si="73"/>
        <v>301940565680156</v>
      </c>
      <c r="AE299" s="221">
        <f t="shared" si="76"/>
        <v>1223.714473169917</v>
      </c>
      <c r="AF299" s="98">
        <f t="shared" si="81"/>
        <v>5.2088081894157943E-3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0.18081584632833098</v>
      </c>
      <c r="G300" s="220">
        <f t="shared" si="68"/>
        <v>0.18081584632833098</v>
      </c>
      <c r="H300" s="84">
        <v>201000</v>
      </c>
      <c r="I300" s="84">
        <v>200500</v>
      </c>
      <c r="J300" s="88">
        <v>125461438</v>
      </c>
      <c r="K300" s="84">
        <f t="shared" si="78"/>
        <v>1.4964619869729683</v>
      </c>
      <c r="L300" s="132">
        <f t="shared" si="69"/>
        <v>1.4964619869729683</v>
      </c>
      <c r="M300" s="85">
        <v>294700</v>
      </c>
      <c r="N300" s="85">
        <v>282800</v>
      </c>
      <c r="O300" s="85">
        <v>15956260</v>
      </c>
      <c r="P300" s="85">
        <f t="shared" si="79"/>
        <v>20.614420961466507</v>
      </c>
      <c r="Q300" s="220">
        <f t="shared" si="70"/>
        <v>20.614420961466507</v>
      </c>
      <c r="R300" s="84">
        <v>10790</v>
      </c>
      <c r="S300" s="84">
        <v>10900</v>
      </c>
      <c r="T300" s="84">
        <v>62100000</v>
      </c>
      <c r="U300" s="84">
        <f t="shared" si="74"/>
        <v>178.6690733471799</v>
      </c>
      <c r="V300" s="84">
        <f t="shared" si="75"/>
        <v>178.6690733471799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246741026849186</v>
      </c>
      <c r="AD300" s="222">
        <f t="shared" si="73"/>
        <v>301095900474039.19</v>
      </c>
      <c r="AE300" s="221">
        <f t="shared" si="76"/>
        <v>1220.2911867513471</v>
      </c>
      <c r="AF300" s="98">
        <f t="shared" si="81"/>
        <v>-2.7974552018676271E-3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0.18081584632833098</v>
      </c>
      <c r="G301" s="220">
        <f t="shared" si="68"/>
        <v>0.18081584632833098</v>
      </c>
      <c r="H301" s="84">
        <v>200500</v>
      </c>
      <c r="I301" s="84">
        <v>199500</v>
      </c>
      <c r="J301" s="88">
        <v>125461438</v>
      </c>
      <c r="K301" s="84">
        <f t="shared" si="78"/>
        <v>1.4964619869729683</v>
      </c>
      <c r="L301" s="132">
        <f t="shared" si="69"/>
        <v>1.4964619869729683</v>
      </c>
      <c r="M301" s="85">
        <v>282800</v>
      </c>
      <c r="N301" s="85">
        <v>281300</v>
      </c>
      <c r="O301" s="85">
        <v>15956260</v>
      </c>
      <c r="P301" s="85">
        <f t="shared" si="79"/>
        <v>20.614420961466507</v>
      </c>
      <c r="Q301" s="220">
        <f t="shared" si="70"/>
        <v>20.614420961466507</v>
      </c>
      <c r="R301" s="84">
        <v>10900</v>
      </c>
      <c r="S301" s="84">
        <v>10925</v>
      </c>
      <c r="T301" s="84">
        <v>62100000</v>
      </c>
      <c r="U301" s="84">
        <f t="shared" si="74"/>
        <v>178.6690733471799</v>
      </c>
      <c r="V301" s="84">
        <f t="shared" si="75"/>
        <v>178.6690733471799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246741026849186</v>
      </c>
      <c r="AD301" s="222">
        <f t="shared" si="73"/>
        <v>301447744245618.87</v>
      </c>
      <c r="AE301" s="221">
        <f t="shared" si="76"/>
        <v>1221.7171505485828</v>
      </c>
      <c r="AF301" s="98">
        <f t="shared" si="81"/>
        <v>1.1685438792948056E-3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0.18081584632833098</v>
      </c>
      <c r="G302" s="220">
        <f t="shared" si="68"/>
        <v>0.18081584632833098</v>
      </c>
      <c r="H302" s="84">
        <v>199500</v>
      </c>
      <c r="I302" s="84">
        <v>198000</v>
      </c>
      <c r="J302" s="88">
        <v>125461438</v>
      </c>
      <c r="K302" s="84">
        <f t="shared" si="78"/>
        <v>1.4964619869729683</v>
      </c>
      <c r="L302" s="132">
        <f t="shared" si="69"/>
        <v>1.4964619869729683</v>
      </c>
      <c r="M302" s="85">
        <v>281300</v>
      </c>
      <c r="N302" s="85">
        <v>271500</v>
      </c>
      <c r="O302" s="85">
        <v>15956260</v>
      </c>
      <c r="P302" s="85">
        <f t="shared" si="79"/>
        <v>20.614420961466507</v>
      </c>
      <c r="Q302" s="220">
        <f t="shared" si="70"/>
        <v>20.614420961466507</v>
      </c>
      <c r="R302" s="84">
        <v>10925</v>
      </c>
      <c r="S302" s="84">
        <v>10720</v>
      </c>
      <c r="T302" s="84">
        <v>62100000</v>
      </c>
      <c r="U302" s="84">
        <f t="shared" si="74"/>
        <v>178.6690733471799</v>
      </c>
      <c r="V302" s="84">
        <f t="shared" si="75"/>
        <v>178.6690733471799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246741026849186</v>
      </c>
      <c r="AD302" s="222">
        <f t="shared" si="73"/>
        <v>294534667555808.56</v>
      </c>
      <c r="AE302" s="221">
        <f t="shared" si="76"/>
        <v>1193.6996101415887</v>
      </c>
      <c r="AF302" s="98">
        <f t="shared" si="81"/>
        <v>-2.2932918961163434E-2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0.18081584632833098</v>
      </c>
      <c r="G303" s="220">
        <f t="shared" si="68"/>
        <v>0.18081584632833098</v>
      </c>
      <c r="H303" s="84">
        <v>198000</v>
      </c>
      <c r="I303" s="84">
        <v>192500</v>
      </c>
      <c r="J303" s="88">
        <v>125461438</v>
      </c>
      <c r="K303" s="84">
        <f t="shared" si="78"/>
        <v>1.4964619869729683</v>
      </c>
      <c r="L303" s="132">
        <f t="shared" si="69"/>
        <v>1.4964619869729683</v>
      </c>
      <c r="M303" s="85">
        <v>271500</v>
      </c>
      <c r="N303" s="85">
        <v>286300</v>
      </c>
      <c r="O303" s="85">
        <v>15956260</v>
      </c>
      <c r="P303" s="85">
        <f t="shared" si="79"/>
        <v>20.614420961466507</v>
      </c>
      <c r="Q303" s="220">
        <f t="shared" si="70"/>
        <v>20.614420961466507</v>
      </c>
      <c r="R303" s="84">
        <v>10720</v>
      </c>
      <c r="S303" s="84">
        <v>10740</v>
      </c>
      <c r="T303" s="84">
        <v>62100000</v>
      </c>
      <c r="U303" s="84">
        <f t="shared" si="74"/>
        <v>178.6690733471799</v>
      </c>
      <c r="V303" s="84">
        <f t="shared" si="75"/>
        <v>178.6690733471799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246741026849186</v>
      </c>
      <c r="AD303" s="222">
        <f t="shared" si="73"/>
        <v>298322251320510.37</v>
      </c>
      <c r="AE303" s="221">
        <f t="shared" si="76"/>
        <v>1209.0500519107106</v>
      </c>
      <c r="AF303" s="98">
        <f t="shared" si="81"/>
        <v>1.2859551631504014E-2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0.18081584632833098</v>
      </c>
      <c r="G304" s="220">
        <f t="shared" si="68"/>
        <v>0.18081584632833098</v>
      </c>
      <c r="H304" s="84">
        <v>192500</v>
      </c>
      <c r="I304" s="84">
        <v>183000</v>
      </c>
      <c r="J304" s="88">
        <v>125461438</v>
      </c>
      <c r="K304" s="84">
        <f t="shared" si="78"/>
        <v>1.4964619869729683</v>
      </c>
      <c r="L304" s="132">
        <f t="shared" si="69"/>
        <v>1.4964619869729683</v>
      </c>
      <c r="M304" s="85">
        <v>286300</v>
      </c>
      <c r="N304" s="85">
        <v>269600</v>
      </c>
      <c r="O304" s="85">
        <v>15956260</v>
      </c>
      <c r="P304" s="85">
        <f t="shared" si="79"/>
        <v>20.614420961466507</v>
      </c>
      <c r="Q304" s="220">
        <f t="shared" si="70"/>
        <v>20.614420961466507</v>
      </c>
      <c r="R304" s="84">
        <v>10740</v>
      </c>
      <c r="S304" s="84">
        <v>10670</v>
      </c>
      <c r="T304" s="84">
        <v>62100000</v>
      </c>
      <c r="U304" s="84">
        <f t="shared" si="74"/>
        <v>178.6690733471799</v>
      </c>
      <c r="V304" s="84">
        <f t="shared" si="75"/>
        <v>178.6690733471799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246741026849186</v>
      </c>
      <c r="AD304" s="222">
        <f t="shared" si="73"/>
        <v>290376796083309.75</v>
      </c>
      <c r="AE304" s="221">
        <f t="shared" si="76"/>
        <v>1176.8484543950406</v>
      </c>
      <c r="AF304" s="98">
        <f t="shared" si="81"/>
        <v>-2.6633800201059162E-2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0.18081584632833098</v>
      </c>
      <c r="G305" s="220">
        <f t="shared" si="68"/>
        <v>0.18081584632833098</v>
      </c>
      <c r="H305" s="84">
        <v>183000</v>
      </c>
      <c r="I305" s="84">
        <v>180500</v>
      </c>
      <c r="J305" s="88">
        <v>125461438</v>
      </c>
      <c r="K305" s="84">
        <f t="shared" si="78"/>
        <v>1.4964619869729683</v>
      </c>
      <c r="L305" s="132">
        <f t="shared" si="69"/>
        <v>1.4964619869729683</v>
      </c>
      <c r="M305" s="85">
        <v>269600</v>
      </c>
      <c r="N305" s="85">
        <v>270300</v>
      </c>
      <c r="O305" s="85">
        <v>15956260</v>
      </c>
      <c r="P305" s="85">
        <f t="shared" si="79"/>
        <v>20.614420961466507</v>
      </c>
      <c r="Q305" s="220">
        <f t="shared" si="70"/>
        <v>20.614420961466507</v>
      </c>
      <c r="R305" s="84">
        <v>10670</v>
      </c>
      <c r="S305" s="84">
        <v>10630</v>
      </c>
      <c r="T305" s="84">
        <v>62100000</v>
      </c>
      <c r="U305" s="84">
        <f t="shared" si="74"/>
        <v>178.6690733471799</v>
      </c>
      <c r="V305" s="84">
        <f t="shared" si="75"/>
        <v>178.6690733471799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0</v>
      </c>
      <c r="AC305" s="223">
        <f t="shared" si="72"/>
        <v>246741026849186</v>
      </c>
      <c r="AD305" s="222">
        <f t="shared" si="73"/>
        <v>289154146123460.75</v>
      </c>
      <c r="AE305" s="221">
        <f t="shared" si="76"/>
        <v>1171.8932591627683</v>
      </c>
      <c r="AF305" s="98">
        <f t="shared" si="81"/>
        <v>-4.2105635723670449E-3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0.18081584632833098</v>
      </c>
      <c r="G306" s="220">
        <f t="shared" si="68"/>
        <v>0.18081584632833098</v>
      </c>
      <c r="H306" s="84">
        <v>180500</v>
      </c>
      <c r="I306" s="84">
        <v>181000</v>
      </c>
      <c r="J306" s="88">
        <v>125461438</v>
      </c>
      <c r="K306" s="84">
        <f t="shared" si="78"/>
        <v>1.4964619869729683</v>
      </c>
      <c r="L306" s="132">
        <f t="shared" si="69"/>
        <v>1.4964619869729683</v>
      </c>
      <c r="M306" s="85">
        <v>270300</v>
      </c>
      <c r="N306" s="85">
        <v>279800</v>
      </c>
      <c r="O306" s="85">
        <v>15956260</v>
      </c>
      <c r="P306" s="85">
        <f t="shared" si="79"/>
        <v>20.614420961466507</v>
      </c>
      <c r="Q306" s="220">
        <f t="shared" si="70"/>
        <v>20.614420961466507</v>
      </c>
      <c r="R306" s="84">
        <v>10630</v>
      </c>
      <c r="S306" s="84">
        <v>10715</v>
      </c>
      <c r="T306" s="84">
        <v>62100000</v>
      </c>
      <c r="U306" s="84">
        <f t="shared" si="74"/>
        <v>178.6690733471799</v>
      </c>
      <c r="V306" s="84">
        <f t="shared" si="75"/>
        <v>178.6690733471799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246741026849186</v>
      </c>
      <c r="AD306" s="222">
        <f t="shared" si="73"/>
        <v>293100064782488.75</v>
      </c>
      <c r="AE306" s="221">
        <f t="shared" si="76"/>
        <v>1187.8854057036833</v>
      </c>
      <c r="AF306" s="98">
        <f t="shared" si="81"/>
        <v>1.3646419087980919E-2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0.18081584632833098</v>
      </c>
      <c r="G307" s="220">
        <f t="shared" si="68"/>
        <v>0.18081584632833098</v>
      </c>
      <c r="H307" s="84">
        <v>181000</v>
      </c>
      <c r="I307" s="84">
        <v>182000</v>
      </c>
      <c r="J307" s="88">
        <v>125461438</v>
      </c>
      <c r="K307" s="84">
        <f t="shared" si="78"/>
        <v>1.4964619869729683</v>
      </c>
      <c r="L307" s="132">
        <f t="shared" si="69"/>
        <v>1.4964619869729683</v>
      </c>
      <c r="M307" s="85">
        <v>279800</v>
      </c>
      <c r="N307" s="85">
        <v>274900</v>
      </c>
      <c r="O307" s="85">
        <v>15956260</v>
      </c>
      <c r="P307" s="85">
        <f t="shared" si="79"/>
        <v>20.614420961466507</v>
      </c>
      <c r="Q307" s="220">
        <f t="shared" si="70"/>
        <v>20.614420961466507</v>
      </c>
      <c r="R307" s="84">
        <v>10715</v>
      </c>
      <c r="S307" s="84">
        <v>10850</v>
      </c>
      <c r="T307" s="84">
        <v>62100000</v>
      </c>
      <c r="U307" s="84">
        <f t="shared" si="74"/>
        <v>178.6690733471799</v>
      </c>
      <c r="V307" s="84">
        <f t="shared" si="75"/>
        <v>178.6690733471799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246741026849186</v>
      </c>
      <c r="AD307" s="222">
        <f t="shared" si="73"/>
        <v>293605705348370.56</v>
      </c>
      <c r="AE307" s="221">
        <f t="shared" si="76"/>
        <v>1189.9346821144154</v>
      </c>
      <c r="AF307" s="98">
        <f t="shared" si="81"/>
        <v>1.7251465510834641E-3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0.18081584632833098</v>
      </c>
      <c r="G308" s="220">
        <f t="shared" si="68"/>
        <v>0.18081584632833098</v>
      </c>
      <c r="H308" s="84">
        <v>182000</v>
      </c>
      <c r="I308" s="84">
        <v>190000</v>
      </c>
      <c r="J308" s="88">
        <v>125461438</v>
      </c>
      <c r="K308" s="84">
        <f t="shared" si="78"/>
        <v>1.4964619869729683</v>
      </c>
      <c r="L308" s="132">
        <f t="shared" si="69"/>
        <v>1.4964619869729683</v>
      </c>
      <c r="M308" s="85">
        <v>274900</v>
      </c>
      <c r="N308" s="85">
        <v>277000</v>
      </c>
      <c r="O308" s="85">
        <v>15956260</v>
      </c>
      <c r="P308" s="85">
        <f t="shared" si="79"/>
        <v>20.614420961466507</v>
      </c>
      <c r="Q308" s="220">
        <f t="shared" si="70"/>
        <v>20.614420961466507</v>
      </c>
      <c r="R308" s="84">
        <v>10850</v>
      </c>
      <c r="S308" s="84">
        <v>10915</v>
      </c>
      <c r="T308" s="84">
        <v>62100000</v>
      </c>
      <c r="U308" s="84">
        <f t="shared" si="74"/>
        <v>178.6690733471799</v>
      </c>
      <c r="V308" s="84">
        <f t="shared" si="75"/>
        <v>178.6690733471799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246741026849186</v>
      </c>
      <c r="AD308" s="222">
        <f t="shared" si="73"/>
        <v>297275242171524.44</v>
      </c>
      <c r="AE308" s="221">
        <f t="shared" si="76"/>
        <v>1204.8066994275182</v>
      </c>
      <c r="AF308" s="98">
        <f t="shared" si="81"/>
        <v>1.2498179552743554E-2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0.18081584632833098</v>
      </c>
      <c r="G309" s="220">
        <f t="shared" si="68"/>
        <v>0.18081584632833098</v>
      </c>
      <c r="H309" s="84">
        <v>190000</v>
      </c>
      <c r="I309" s="84">
        <v>193500</v>
      </c>
      <c r="J309" s="88">
        <v>125461438</v>
      </c>
      <c r="K309" s="84">
        <f t="shared" si="78"/>
        <v>1.4964619869729683</v>
      </c>
      <c r="L309" s="132">
        <f t="shared" si="69"/>
        <v>1.4964619869729683</v>
      </c>
      <c r="M309" s="85">
        <v>277000</v>
      </c>
      <c r="N309" s="85">
        <v>279500</v>
      </c>
      <c r="O309" s="85">
        <v>15956260</v>
      </c>
      <c r="P309" s="85">
        <f t="shared" si="79"/>
        <v>20.614420961466507</v>
      </c>
      <c r="Q309" s="220">
        <f t="shared" si="70"/>
        <v>20.614420961466507</v>
      </c>
      <c r="R309" s="84">
        <v>10915</v>
      </c>
      <c r="S309" s="84">
        <v>11080</v>
      </c>
      <c r="T309" s="84">
        <v>62100000</v>
      </c>
      <c r="U309" s="84">
        <f t="shared" si="74"/>
        <v>178.6690733471799</v>
      </c>
      <c r="V309" s="84">
        <f t="shared" si="75"/>
        <v>178.6690733471799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246741026849186</v>
      </c>
      <c r="AD309" s="222">
        <f t="shared" si="73"/>
        <v>301502933029443.94</v>
      </c>
      <c r="AE309" s="221">
        <f t="shared" si="76"/>
        <v>1221.9408214335174</v>
      </c>
      <c r="AF309" s="98">
        <f t="shared" si="81"/>
        <v>1.4221469729659306E-2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0.18081584632833098</v>
      </c>
      <c r="G310" s="220">
        <f t="shared" si="68"/>
        <v>0.18081584632833098</v>
      </c>
      <c r="H310" s="84">
        <v>193500</v>
      </c>
      <c r="I310" s="84">
        <v>192500</v>
      </c>
      <c r="J310" s="88">
        <v>125461438</v>
      </c>
      <c r="K310" s="84">
        <f t="shared" si="78"/>
        <v>1.4964619869729683</v>
      </c>
      <c r="L310" s="132">
        <f t="shared" si="69"/>
        <v>1.4964619869729683</v>
      </c>
      <c r="M310" s="85">
        <v>279500</v>
      </c>
      <c r="N310" s="85">
        <v>272900</v>
      </c>
      <c r="O310" s="85">
        <v>15956260</v>
      </c>
      <c r="P310" s="85">
        <f t="shared" si="79"/>
        <v>20.614420961466507</v>
      </c>
      <c r="Q310" s="220">
        <f t="shared" si="70"/>
        <v>20.614420961466507</v>
      </c>
      <c r="R310" s="84">
        <v>11080</v>
      </c>
      <c r="S310" s="84">
        <v>11120</v>
      </c>
      <c r="T310" s="84">
        <v>62100000</v>
      </c>
      <c r="U310" s="84">
        <f t="shared" si="74"/>
        <v>178.6690733471799</v>
      </c>
      <c r="V310" s="84">
        <f t="shared" si="75"/>
        <v>178.6690733471799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246741026849186</v>
      </c>
      <c r="AD310" s="222">
        <f t="shared" si="73"/>
        <v>299965867884271.37</v>
      </c>
      <c r="AE310" s="221">
        <f t="shared" si="76"/>
        <v>1215.7113541868239</v>
      </c>
      <c r="AF310" s="98">
        <f t="shared" si="81"/>
        <v>-5.0980105889133123E-3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0.18081584632833098</v>
      </c>
      <c r="G311" s="220">
        <f t="shared" si="68"/>
        <v>0.18081584632833098</v>
      </c>
      <c r="H311" s="84">
        <v>192500</v>
      </c>
      <c r="I311" s="84">
        <v>192000</v>
      </c>
      <c r="J311" s="88">
        <v>125461438</v>
      </c>
      <c r="K311" s="84">
        <f t="shared" si="78"/>
        <v>1.4964619869729683</v>
      </c>
      <c r="L311" s="132">
        <f t="shared" si="69"/>
        <v>1.4964619869729683</v>
      </c>
      <c r="M311" s="85">
        <v>272900</v>
      </c>
      <c r="N311" s="85">
        <v>265100</v>
      </c>
      <c r="O311" s="85">
        <v>15956260</v>
      </c>
      <c r="P311" s="85">
        <f t="shared" si="79"/>
        <v>20.614420961466507</v>
      </c>
      <c r="Q311" s="220">
        <f t="shared" si="70"/>
        <v>20.614420961466507</v>
      </c>
      <c r="R311" s="84">
        <v>11120</v>
      </c>
      <c r="S311" s="84">
        <v>11120</v>
      </c>
      <c r="T311" s="84">
        <v>62100000</v>
      </c>
      <c r="U311" s="84">
        <f t="shared" si="74"/>
        <v>178.6690733471799</v>
      </c>
      <c r="V311" s="84">
        <f t="shared" si="75"/>
        <v>178.6690733471799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246741026849186</v>
      </c>
      <c r="AD311" s="222">
        <f t="shared" si="73"/>
        <v>297198403946692.25</v>
      </c>
      <c r="AE311" s="221">
        <f t="shared" si="76"/>
        <v>1204.4952869890867</v>
      </c>
      <c r="AF311" s="98">
        <f t="shared" si="81"/>
        <v>-9.2259294602372779E-3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0.18081584632833098</v>
      </c>
      <c r="G312" s="220">
        <f t="shared" si="68"/>
        <v>0.18081584632833098</v>
      </c>
      <c r="H312" s="84">
        <v>192000</v>
      </c>
      <c r="I312" s="84">
        <v>195500</v>
      </c>
      <c r="J312" s="88">
        <v>125461438</v>
      </c>
      <c r="K312" s="84">
        <f t="shared" si="78"/>
        <v>1.4964619869729683</v>
      </c>
      <c r="L312" s="132">
        <f t="shared" si="69"/>
        <v>1.4964619869729683</v>
      </c>
      <c r="M312" s="85">
        <v>265100</v>
      </c>
      <c r="N312" s="85">
        <v>271200</v>
      </c>
      <c r="O312" s="85">
        <v>15956260</v>
      </c>
      <c r="P312" s="85">
        <f t="shared" si="79"/>
        <v>20.614420961466507</v>
      </c>
      <c r="Q312" s="220">
        <f t="shared" si="70"/>
        <v>20.614420961466507</v>
      </c>
      <c r="R312" s="84">
        <v>11120</v>
      </c>
      <c r="S312" s="84">
        <v>11105</v>
      </c>
      <c r="T312" s="84">
        <v>62100000</v>
      </c>
      <c r="U312" s="84">
        <f t="shared" si="74"/>
        <v>178.6690733471799</v>
      </c>
      <c r="V312" s="84">
        <f t="shared" si="75"/>
        <v>178.6690733471799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246741026849186</v>
      </c>
      <c r="AD312" s="222">
        <f t="shared" si="73"/>
        <v>299479673672552</v>
      </c>
      <c r="AE312" s="221">
        <f t="shared" si="76"/>
        <v>1213.7408905880945</v>
      </c>
      <c r="AF312" s="98">
        <f t="shared" si="81"/>
        <v>7.6759151313238851E-3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0.18081584632833098</v>
      </c>
      <c r="G313" s="220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84">
        <v>195500</v>
      </c>
      <c r="I313" s="84">
        <v>204500</v>
      </c>
      <c r="J313" s="88">
        <v>125461438</v>
      </c>
      <c r="K313" s="84">
        <f t="shared" si="78"/>
        <v>1.4964619869729683</v>
      </c>
      <c r="L313" s="132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85">
        <v>271200</v>
      </c>
      <c r="N313" s="85">
        <v>270900</v>
      </c>
      <c r="O313" s="85">
        <v>15956260</v>
      </c>
      <c r="P313" s="85">
        <f t="shared" si="79"/>
        <v>20.614420961466507</v>
      </c>
      <c r="Q313" s="220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84">
        <v>11105</v>
      </c>
      <c r="S313" s="84">
        <v>11175</v>
      </c>
      <c r="T313" s="84">
        <v>62100000</v>
      </c>
      <c r="U313" s="84">
        <f t="shared" si="74"/>
        <v>178.6690733471799</v>
      </c>
      <c r="V313" s="84">
        <f t="shared" si="75"/>
        <v>178.6690733471799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246741026849186</v>
      </c>
      <c r="AD313" s="222">
        <f t="shared" ref="AD313:AD376" si="91">D313*E313*G313+I313*J313*L313+N313*O313*Q313+S313*T313*V313</f>
        <v>301847403871390.75</v>
      </c>
      <c r="AE313" s="221">
        <f t="shared" si="76"/>
        <v>1223.3369039834915</v>
      </c>
      <c r="AF313" s="98">
        <f t="shared" si="81"/>
        <v>7.9061465835162173E-3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0.18081584632833098</v>
      </c>
      <c r="G314" s="220">
        <f t="shared" si="86"/>
        <v>0.18081584632833098</v>
      </c>
      <c r="H314" s="84">
        <v>204500</v>
      </c>
      <c r="I314" s="84">
        <v>205500</v>
      </c>
      <c r="J314" s="88">
        <v>125461438</v>
      </c>
      <c r="K314" s="84">
        <f t="shared" si="78"/>
        <v>1.4964619869729683</v>
      </c>
      <c r="L314" s="132">
        <f t="shared" si="87"/>
        <v>1.4964619869729683</v>
      </c>
      <c r="M314" s="85">
        <v>270900</v>
      </c>
      <c r="N314" s="85">
        <v>278000</v>
      </c>
      <c r="O314" s="85">
        <v>15956260</v>
      </c>
      <c r="P314" s="85">
        <f t="shared" si="79"/>
        <v>20.614420961466507</v>
      </c>
      <c r="Q314" s="220">
        <f t="shared" si="88"/>
        <v>20.614420961466507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178.6690733471799</v>
      </c>
      <c r="V314" s="84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246741026849186</v>
      </c>
      <c r="AD314" s="222">
        <f t="shared" si="91"/>
        <v>303481415335069.69</v>
      </c>
      <c r="AE314" s="221">
        <f t="shared" si="76"/>
        <v>1229.9592783998778</v>
      </c>
      <c r="AF314" s="98">
        <f t="shared" si="81"/>
        <v>5.4133692810395522E-3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0.18081584632833098</v>
      </c>
      <c r="G315" s="220">
        <f t="shared" si="86"/>
        <v>0.18081584632833098</v>
      </c>
      <c r="H315" s="84">
        <v>205500</v>
      </c>
      <c r="I315" s="84">
        <v>210500</v>
      </c>
      <c r="J315" s="88">
        <v>125461438</v>
      </c>
      <c r="K315" s="84">
        <f t="shared" si="78"/>
        <v>1.4964619869729683</v>
      </c>
      <c r="L315" s="132">
        <f t="shared" si="87"/>
        <v>1.4964619869729683</v>
      </c>
      <c r="M315" s="85">
        <v>278000</v>
      </c>
      <c r="N315" s="85">
        <v>278500</v>
      </c>
      <c r="O315" s="85">
        <v>15956260</v>
      </c>
      <c r="P315" s="85">
        <f t="shared" si="79"/>
        <v>20.614420961466507</v>
      </c>
      <c r="Q315" s="220">
        <f t="shared" si="88"/>
        <v>20.614420961466507</v>
      </c>
      <c r="R315" s="84">
        <v>11090</v>
      </c>
      <c r="S315" s="84">
        <v>11140</v>
      </c>
      <c r="T315" s="84">
        <v>62100000</v>
      </c>
      <c r="U315" s="84">
        <f t="shared" si="92"/>
        <v>178.6690733471799</v>
      </c>
      <c r="V315" s="84">
        <f t="shared" si="93"/>
        <v>178.6690733471799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246741026849186</v>
      </c>
      <c r="AD315" s="222">
        <f t="shared" si="91"/>
        <v>304653644624229.37</v>
      </c>
      <c r="AE315" s="221">
        <f t="shared" si="76"/>
        <v>1234.7101271100771</v>
      </c>
      <c r="AF315" s="98">
        <f t="shared" si="81"/>
        <v>3.8626065054608548E-3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0.18081584632833098</v>
      </c>
      <c r="G316" s="220">
        <f t="shared" si="86"/>
        <v>0.18081584632833098</v>
      </c>
      <c r="H316" s="84">
        <v>210500</v>
      </c>
      <c r="I316" s="84">
        <v>209000</v>
      </c>
      <c r="J316" s="88">
        <v>125461438</v>
      </c>
      <c r="K316" s="84">
        <f t="shared" si="78"/>
        <v>1.4964619869729683</v>
      </c>
      <c r="L316" s="132">
        <f t="shared" si="87"/>
        <v>1.4964619869729683</v>
      </c>
      <c r="M316" s="85">
        <v>278500</v>
      </c>
      <c r="N316" s="85">
        <v>274100</v>
      </c>
      <c r="O316" s="85">
        <v>15956260</v>
      </c>
      <c r="P316" s="85">
        <f t="shared" si="79"/>
        <v>20.614420961466507</v>
      </c>
      <c r="Q316" s="220">
        <f t="shared" si="88"/>
        <v>20.614420961466507</v>
      </c>
      <c r="R316" s="84">
        <v>11140</v>
      </c>
      <c r="S316" s="84">
        <v>11150</v>
      </c>
      <c r="T316" s="84">
        <v>62100000</v>
      </c>
      <c r="U316" s="84">
        <f t="shared" si="92"/>
        <v>178.6690733471799</v>
      </c>
      <c r="V316" s="84">
        <f t="shared" si="93"/>
        <v>178.6690733471799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246741026849186</v>
      </c>
      <c r="AD316" s="222">
        <f t="shared" si="91"/>
        <v>303683346613398.87</v>
      </c>
      <c r="AE316" s="221">
        <f t="shared" si="76"/>
        <v>1230.7776720043294</v>
      </c>
      <c r="AF316" s="98">
        <f t="shared" si="81"/>
        <v>-3.1849217232484579E-3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0.18081584632833098</v>
      </c>
      <c r="G317" s="220">
        <f t="shared" si="86"/>
        <v>0.18081584632833098</v>
      </c>
      <c r="H317" s="84">
        <v>209000</v>
      </c>
      <c r="I317" s="84">
        <v>203500</v>
      </c>
      <c r="J317" s="88">
        <v>125461438</v>
      </c>
      <c r="K317" s="84">
        <f t="shared" si="78"/>
        <v>1.4964619869729683</v>
      </c>
      <c r="L317" s="132">
        <f t="shared" si="87"/>
        <v>1.4964619869729683</v>
      </c>
      <c r="M317" s="85">
        <v>274100</v>
      </c>
      <c r="N317" s="85">
        <v>268400</v>
      </c>
      <c r="O317" s="85">
        <v>15956260</v>
      </c>
      <c r="P317" s="85">
        <f t="shared" si="79"/>
        <v>20.614420961466507</v>
      </c>
      <c r="Q317" s="220">
        <f t="shared" si="88"/>
        <v>20.614420961466507</v>
      </c>
      <c r="R317" s="84">
        <v>11150</v>
      </c>
      <c r="S317" s="84">
        <v>11190</v>
      </c>
      <c r="T317" s="84">
        <v>62100000</v>
      </c>
      <c r="U317" s="84">
        <f t="shared" si="92"/>
        <v>178.6690733471799</v>
      </c>
      <c r="V317" s="84">
        <f t="shared" si="93"/>
        <v>178.6690733471799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246741026849186</v>
      </c>
      <c r="AD317" s="222">
        <f t="shared" si="91"/>
        <v>301435535702558.87</v>
      </c>
      <c r="AE317" s="221">
        <f t="shared" si="76"/>
        <v>1221.667671371099</v>
      </c>
      <c r="AF317" s="98">
        <f t="shared" si="81"/>
        <v>-7.4018247490585864E-3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0.18081584632833098</v>
      </c>
      <c r="G318" s="220">
        <f t="shared" si="86"/>
        <v>0.18081584632833098</v>
      </c>
      <c r="H318" s="84">
        <v>203500</v>
      </c>
      <c r="I318" s="84">
        <v>208000</v>
      </c>
      <c r="J318" s="88">
        <v>125461438</v>
      </c>
      <c r="K318" s="84">
        <f t="shared" si="78"/>
        <v>1.4964619869729683</v>
      </c>
      <c r="L318" s="132">
        <f t="shared" si="87"/>
        <v>1.4964619869729683</v>
      </c>
      <c r="M318" s="85">
        <v>268400</v>
      </c>
      <c r="N318" s="85">
        <v>270200</v>
      </c>
      <c r="O318" s="85">
        <v>15956260</v>
      </c>
      <c r="P318" s="85">
        <f t="shared" si="79"/>
        <v>20.614420961466507</v>
      </c>
      <c r="Q318" s="220">
        <f t="shared" si="88"/>
        <v>20.614420961466507</v>
      </c>
      <c r="R318" s="84">
        <v>11190</v>
      </c>
      <c r="S318" s="84">
        <v>11260</v>
      </c>
      <c r="T318" s="84">
        <v>62100000</v>
      </c>
      <c r="U318" s="84">
        <f t="shared" si="92"/>
        <v>178.6690733471799</v>
      </c>
      <c r="V318" s="84">
        <f t="shared" si="93"/>
        <v>178.6690733471799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246741026849186</v>
      </c>
      <c r="AD318" s="222">
        <f t="shared" si="91"/>
        <v>303865035957923.87</v>
      </c>
      <c r="AE318" s="221">
        <f t="shared" si="76"/>
        <v>1231.5140284459196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0.18081584632833098</v>
      </c>
      <c r="G319" s="220">
        <f t="shared" si="86"/>
        <v>0.18081584632833098</v>
      </c>
      <c r="H319" s="84">
        <v>208000</v>
      </c>
      <c r="I319" s="84">
        <v>208500</v>
      </c>
      <c r="J319" s="88">
        <v>125461438</v>
      </c>
      <c r="K319" s="84">
        <f t="shared" si="78"/>
        <v>1.4964619869729683</v>
      </c>
      <c r="L319" s="132">
        <f t="shared" si="87"/>
        <v>1.4964619869729683</v>
      </c>
      <c r="M319" s="85">
        <v>270200</v>
      </c>
      <c r="N319" s="85">
        <v>266500</v>
      </c>
      <c r="O319" s="85">
        <v>15956260</v>
      </c>
      <c r="P319" s="85">
        <f t="shared" si="79"/>
        <v>20.614420961466507</v>
      </c>
      <c r="Q319" s="220">
        <f t="shared" si="88"/>
        <v>20.614420961466507</v>
      </c>
      <c r="R319" s="84">
        <v>11260</v>
      </c>
      <c r="S319" s="84">
        <v>11260</v>
      </c>
      <c r="T319" s="84">
        <v>62100000</v>
      </c>
      <c r="U319" s="84">
        <f t="shared" si="92"/>
        <v>178.6690733471799</v>
      </c>
      <c r="V319" s="84">
        <f t="shared" si="93"/>
        <v>178.6690733471799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246741026849186</v>
      </c>
      <c r="AD319" s="222">
        <f t="shared" si="91"/>
        <v>302525986313228.75</v>
      </c>
      <c r="AE319" s="221">
        <f t="shared" si="76"/>
        <v>1226.0870848127736</v>
      </c>
      <c r="AF319" s="98">
        <f t="shared" si="81"/>
        <v>-4.4067249806276614E-3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0.18081584632833098</v>
      </c>
      <c r="G320" s="220">
        <f t="shared" si="86"/>
        <v>0.18081584632833098</v>
      </c>
      <c r="H320" s="84">
        <v>208500</v>
      </c>
      <c r="I320" s="84">
        <v>203500</v>
      </c>
      <c r="J320" s="88">
        <v>125461438</v>
      </c>
      <c r="K320" s="84">
        <f t="shared" si="78"/>
        <v>1.4964619869729683</v>
      </c>
      <c r="L320" s="132">
        <f t="shared" si="87"/>
        <v>1.4964619869729683</v>
      </c>
      <c r="M320" s="85">
        <v>266500</v>
      </c>
      <c r="N320" s="85">
        <v>257500</v>
      </c>
      <c r="O320" s="85">
        <v>15956260</v>
      </c>
      <c r="P320" s="85">
        <f t="shared" si="79"/>
        <v>20.614420961466507</v>
      </c>
      <c r="Q320" s="220">
        <f t="shared" si="88"/>
        <v>20.614420961466507</v>
      </c>
      <c r="R320" s="84">
        <v>11260</v>
      </c>
      <c r="S320" s="84">
        <v>11085</v>
      </c>
      <c r="T320" s="84">
        <v>62100000</v>
      </c>
      <c r="U320" s="84">
        <f t="shared" si="92"/>
        <v>178.6690733471799</v>
      </c>
      <c r="V320" s="84">
        <f t="shared" si="93"/>
        <v>178.6690733471799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246741026849186</v>
      </c>
      <c r="AD320" s="222">
        <f t="shared" si="91"/>
        <v>295120021887090.12</v>
      </c>
      <c r="AE320" s="221">
        <f t="shared" si="76"/>
        <v>1196.071953074405</v>
      </c>
      <c r="AF320" s="98">
        <f t="shared" si="81"/>
        <v>-2.4480424033625631E-2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0.18081584632833098</v>
      </c>
      <c r="G321" s="220">
        <f t="shared" si="86"/>
        <v>0.18081584632833098</v>
      </c>
      <c r="H321" s="84">
        <v>203500</v>
      </c>
      <c r="I321" s="84">
        <v>218000</v>
      </c>
      <c r="J321" s="88">
        <v>125461438</v>
      </c>
      <c r="K321" s="84">
        <f t="shared" si="78"/>
        <v>1.4964619869729683</v>
      </c>
      <c r="L321" s="132">
        <f t="shared" si="87"/>
        <v>1.4964619869729683</v>
      </c>
      <c r="M321" s="85">
        <v>257500</v>
      </c>
      <c r="N321" s="85">
        <v>261500</v>
      </c>
      <c r="O321" s="85">
        <v>15956260</v>
      </c>
      <c r="P321" s="85">
        <f t="shared" si="79"/>
        <v>20.614420961466507</v>
      </c>
      <c r="Q321" s="220">
        <f t="shared" si="88"/>
        <v>20.614420961466507</v>
      </c>
      <c r="R321" s="84">
        <v>11085</v>
      </c>
      <c r="S321" s="84">
        <v>11085</v>
      </c>
      <c r="T321" s="84">
        <v>62100000</v>
      </c>
      <c r="U321" s="84">
        <f t="shared" si="92"/>
        <v>178.6690733471799</v>
      </c>
      <c r="V321" s="84">
        <f t="shared" si="93"/>
        <v>178.6690733471799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246741026849186</v>
      </c>
      <c r="AD321" s="222">
        <f t="shared" si="91"/>
        <v>298834258699850.81</v>
      </c>
      <c r="AE321" s="221">
        <f t="shared" si="76"/>
        <v>1211.1251319485893</v>
      </c>
      <c r="AF321" s="98">
        <f t="shared" si="81"/>
        <v>1.2585512799201925E-2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0.18081584632833098</v>
      </c>
      <c r="G322" s="220">
        <f t="shared" si="86"/>
        <v>0.18081584632833098</v>
      </c>
      <c r="H322" s="84">
        <v>218000</v>
      </c>
      <c r="I322" s="84">
        <v>220500</v>
      </c>
      <c r="J322" s="88">
        <v>125461438</v>
      </c>
      <c r="K322" s="84">
        <f t="shared" si="78"/>
        <v>1.4964619869729683</v>
      </c>
      <c r="L322" s="132">
        <f t="shared" si="87"/>
        <v>1.4964619869729683</v>
      </c>
      <c r="M322" s="85">
        <v>261500</v>
      </c>
      <c r="N322" s="85">
        <v>259300</v>
      </c>
      <c r="O322" s="85">
        <v>15956260</v>
      </c>
      <c r="P322" s="85">
        <f t="shared" si="79"/>
        <v>20.614420961466507</v>
      </c>
      <c r="Q322" s="220">
        <f t="shared" si="88"/>
        <v>20.614420961466507</v>
      </c>
      <c r="R322" s="84">
        <v>11085</v>
      </c>
      <c r="S322" s="84">
        <v>11085</v>
      </c>
      <c r="T322" s="84">
        <v>62100000</v>
      </c>
      <c r="U322" s="84">
        <f t="shared" si="92"/>
        <v>178.6690733471799</v>
      </c>
      <c r="V322" s="84">
        <f t="shared" si="93"/>
        <v>178.6690733471799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246741026849186</v>
      </c>
      <c r="AD322" s="222">
        <f t="shared" si="91"/>
        <v>298633957012711.12</v>
      </c>
      <c r="AE322" s="221">
        <f t="shared" si="76"/>
        <v>1210.3133428039241</v>
      </c>
      <c r="AF322" s="98">
        <f t="shared" si="81"/>
        <v>-6.7027685517443781E-4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0.18081584632833098</v>
      </c>
      <c r="G323" s="220">
        <f t="shared" si="86"/>
        <v>0.18081584632833098</v>
      </c>
      <c r="H323" s="84">
        <v>220500</v>
      </c>
      <c r="I323" s="84">
        <v>221500</v>
      </c>
      <c r="J323" s="88">
        <v>125461438</v>
      </c>
      <c r="K323" s="84">
        <f t="shared" si="78"/>
        <v>1.4964619869729683</v>
      </c>
      <c r="L323" s="132">
        <f t="shared" si="87"/>
        <v>1.4964619869729683</v>
      </c>
      <c r="M323" s="85">
        <v>259300</v>
      </c>
      <c r="N323" s="85">
        <v>259300</v>
      </c>
      <c r="O323" s="85">
        <v>15956260</v>
      </c>
      <c r="P323" s="85">
        <f t="shared" si="79"/>
        <v>20.614420961466507</v>
      </c>
      <c r="Q323" s="220">
        <f t="shared" si="88"/>
        <v>20.614420961466507</v>
      </c>
      <c r="R323" s="84">
        <v>11085</v>
      </c>
      <c r="S323" s="84">
        <v>11085</v>
      </c>
      <c r="T323" s="84">
        <v>62100000</v>
      </c>
      <c r="U323" s="84">
        <f t="shared" si="92"/>
        <v>178.6690733471799</v>
      </c>
      <c r="V323" s="84">
        <f t="shared" si="93"/>
        <v>178.6690733471799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246741026849186</v>
      </c>
      <c r="AD323" s="222">
        <f t="shared" si="91"/>
        <v>298659790592882.87</v>
      </c>
      <c r="AE323" s="221">
        <f t="shared" si="76"/>
        <v>1210.4180419717184</v>
      </c>
      <c r="AF323" s="98">
        <f t="shared" si="81"/>
        <v>8.6505836209072674E-5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0.18081584632833098</v>
      </c>
      <c r="G324" s="220">
        <f t="shared" si="86"/>
        <v>0.1834445465954988</v>
      </c>
      <c r="H324" s="84">
        <v>221500</v>
      </c>
      <c r="I324" s="84">
        <v>218000</v>
      </c>
      <c r="J324" s="88">
        <v>127953489</v>
      </c>
      <c r="K324" s="84">
        <f t="shared" si="78"/>
        <v>1.4964619869729683</v>
      </c>
      <c r="L324" s="132">
        <f t="shared" si="87"/>
        <v>1.4886483999019398</v>
      </c>
      <c r="M324" s="85">
        <v>259300</v>
      </c>
      <c r="N324" s="85">
        <v>258900</v>
      </c>
      <c r="O324" s="85">
        <v>15956260</v>
      </c>
      <c r="P324" s="85">
        <f t="shared" si="79"/>
        <v>20.614420961466507</v>
      </c>
      <c r="Q324" s="220">
        <f t="shared" si="88"/>
        <v>20.914113355630452</v>
      </c>
      <c r="R324" s="84">
        <v>11085</v>
      </c>
      <c r="S324" s="84">
        <v>10965</v>
      </c>
      <c r="T324" s="84">
        <v>62100000</v>
      </c>
      <c r="U324" s="84">
        <f t="shared" si="92"/>
        <v>178.6690733471799</v>
      </c>
      <c r="V324" s="84">
        <f t="shared" si="93"/>
        <v>181.2665638347643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250328147206004.47</v>
      </c>
      <c r="AD324" s="222">
        <f t="shared" si="91"/>
        <v>300357944973417.25</v>
      </c>
      <c r="AE324" s="221">
        <f t="shared" ref="AE324:AE381" si="94">AD324/AC324*1000</f>
        <v>1199.8568611872536</v>
      </c>
      <c r="AF324" s="98">
        <f t="shared" si="81"/>
        <v>-8.7252341077641987E-3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0.1834445465954988</v>
      </c>
      <c r="G325" s="220">
        <f t="shared" si="86"/>
        <v>0.1834445465954988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1.4886483999019398</v>
      </c>
      <c r="L325" s="132">
        <f t="shared" si="87"/>
        <v>1.4886483999019398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20.914113355630452</v>
      </c>
      <c r="Q325" s="220">
        <f t="shared" si="88"/>
        <v>20.914113355630452</v>
      </c>
      <c r="R325" s="84">
        <v>10965</v>
      </c>
      <c r="S325" s="84">
        <v>10965</v>
      </c>
      <c r="T325" s="84">
        <v>62100000</v>
      </c>
      <c r="U325" s="84">
        <f t="shared" si="92"/>
        <v>181.2665638347643</v>
      </c>
      <c r="V325" s="84">
        <f t="shared" si="93"/>
        <v>181.2665638347643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250328147206004.47</v>
      </c>
      <c r="AD325" s="222">
        <f t="shared" si="91"/>
        <v>297441885307052.25</v>
      </c>
      <c r="AE325" s="221">
        <f t="shared" si="94"/>
        <v>1188.2079128012563</v>
      </c>
      <c r="AF325" s="98">
        <f t="shared" ref="AF325:AF381" si="99">(AE325-AE324)/AE324</f>
        <v>-9.7086150546913681E-3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0.1834445465954988</v>
      </c>
      <c r="G326" s="220">
        <f t="shared" si="86"/>
        <v>0.1834445465954988</v>
      </c>
      <c r="H326" s="84">
        <v>211500</v>
      </c>
      <c r="I326" s="84">
        <v>212000</v>
      </c>
      <c r="J326" s="88">
        <v>127953489</v>
      </c>
      <c r="K326" s="84">
        <f t="shared" si="96"/>
        <v>1.4886483999019398</v>
      </c>
      <c r="L326" s="132">
        <f t="shared" si="87"/>
        <v>1.4886483999019398</v>
      </c>
      <c r="M326" s="85">
        <v>254200</v>
      </c>
      <c r="N326" s="85">
        <v>254200</v>
      </c>
      <c r="O326" s="85">
        <v>15956260</v>
      </c>
      <c r="P326" s="85">
        <f t="shared" si="97"/>
        <v>20.914113355630452</v>
      </c>
      <c r="Q326" s="220">
        <f t="shared" si="88"/>
        <v>20.914113355630452</v>
      </c>
      <c r="R326" s="84">
        <v>10965</v>
      </c>
      <c r="S326" s="84">
        <v>10910</v>
      </c>
      <c r="T326" s="84">
        <v>62100000</v>
      </c>
      <c r="U326" s="84">
        <f t="shared" si="92"/>
        <v>181.2665638347643</v>
      </c>
      <c r="V326" s="84">
        <f t="shared" si="93"/>
        <v>181.2665638347643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250328147206004.47</v>
      </c>
      <c r="AD326" s="222">
        <f t="shared" si="91"/>
        <v>297137033047237.12</v>
      </c>
      <c r="AE326" s="221">
        <f t="shared" si="94"/>
        <v>1186.9901022465199</v>
      </c>
      <c r="AF326" s="98">
        <f t="shared" si="99"/>
        <v>-1.024913688602984E-3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0.1834445465954988</v>
      </c>
      <c r="G327" s="220">
        <f t="shared" si="86"/>
        <v>0.1834445465954988</v>
      </c>
      <c r="H327" s="84">
        <v>212000</v>
      </c>
      <c r="I327" s="84">
        <v>216000</v>
      </c>
      <c r="J327" s="88">
        <v>127953489</v>
      </c>
      <c r="K327" s="84">
        <f t="shared" si="96"/>
        <v>1.4886483999019398</v>
      </c>
      <c r="L327" s="132">
        <f t="shared" si="87"/>
        <v>1.4886483999019398</v>
      </c>
      <c r="M327" s="85">
        <v>254200</v>
      </c>
      <c r="N327" s="85">
        <v>258400</v>
      </c>
      <c r="O327" s="85">
        <v>15956260</v>
      </c>
      <c r="P327" s="85">
        <f t="shared" si="97"/>
        <v>20.914113355630452</v>
      </c>
      <c r="Q327" s="220">
        <f t="shared" si="88"/>
        <v>20.914113355630452</v>
      </c>
      <c r="R327" s="84">
        <v>10910</v>
      </c>
      <c r="S327" s="84">
        <v>11075</v>
      </c>
      <c r="T327" s="84">
        <v>62100000</v>
      </c>
      <c r="U327" s="84">
        <f t="shared" si="92"/>
        <v>181.2665638347643</v>
      </c>
      <c r="V327" s="84">
        <f t="shared" si="93"/>
        <v>181.2665638347643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250328147206004.47</v>
      </c>
      <c r="AD327" s="222">
        <f t="shared" si="91"/>
        <v>302581539516885</v>
      </c>
      <c r="AE327" s="221">
        <f t="shared" si="94"/>
        <v>1208.7395800036791</v>
      </c>
      <c r="AF327" s="98">
        <f t="shared" si="99"/>
        <v>1.8323217452273371E-2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0.1834445465954988</v>
      </c>
      <c r="G328" s="220">
        <f t="shared" si="86"/>
        <v>0.1834445465954988</v>
      </c>
      <c r="H328" s="84">
        <v>216000</v>
      </c>
      <c r="I328" s="84">
        <v>212000</v>
      </c>
      <c r="J328" s="88">
        <v>127953489</v>
      </c>
      <c r="K328" s="84">
        <f t="shared" si="96"/>
        <v>1.4886483999019398</v>
      </c>
      <c r="L328" s="132">
        <f t="shared" si="87"/>
        <v>1.4886483999019398</v>
      </c>
      <c r="M328" s="85">
        <v>258400</v>
      </c>
      <c r="N328" s="85">
        <v>260300</v>
      </c>
      <c r="O328" s="85">
        <v>15956260</v>
      </c>
      <c r="P328" s="85">
        <f t="shared" si="97"/>
        <v>20.914113355630452</v>
      </c>
      <c r="Q328" s="220">
        <f t="shared" si="88"/>
        <v>20.914113355630452</v>
      </c>
      <c r="R328" s="84">
        <v>11075</v>
      </c>
      <c r="S328" s="84">
        <v>11070</v>
      </c>
      <c r="T328" s="84">
        <v>62100000</v>
      </c>
      <c r="U328" s="84">
        <f t="shared" si="92"/>
        <v>181.2665638347643</v>
      </c>
      <c r="V328" s="84">
        <f t="shared" si="93"/>
        <v>181.2665638347643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250328147206004.47</v>
      </c>
      <c r="AD328" s="222">
        <f t="shared" si="91"/>
        <v>302068858963926.5</v>
      </c>
      <c r="AE328" s="221">
        <f t="shared" si="94"/>
        <v>1206.6915460183654</v>
      </c>
      <c r="AF328" s="98">
        <f t="shared" si="99"/>
        <v>-1.6943550283241237E-3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0.1834445465954988</v>
      </c>
      <c r="G329" s="220">
        <f t="shared" si="86"/>
        <v>0.1834445465954988</v>
      </c>
      <c r="H329" s="84">
        <v>212000</v>
      </c>
      <c r="I329" s="84">
        <v>207000</v>
      </c>
      <c r="J329" s="88">
        <v>127953489</v>
      </c>
      <c r="K329" s="84">
        <f t="shared" si="96"/>
        <v>1.4886483999019398</v>
      </c>
      <c r="L329" s="132">
        <f t="shared" si="87"/>
        <v>1.4886483999019398</v>
      </c>
      <c r="M329" s="85">
        <v>260300</v>
      </c>
      <c r="N329" s="85">
        <v>249800</v>
      </c>
      <c r="O329" s="85">
        <v>15956260</v>
      </c>
      <c r="P329" s="85">
        <f t="shared" si="97"/>
        <v>20.914113355630452</v>
      </c>
      <c r="Q329" s="220">
        <f t="shared" si="88"/>
        <v>20.914113355630452</v>
      </c>
      <c r="R329" s="84">
        <v>11070</v>
      </c>
      <c r="S329" s="84">
        <v>11055</v>
      </c>
      <c r="T329" s="84">
        <v>62100000</v>
      </c>
      <c r="U329" s="84">
        <f t="shared" si="92"/>
        <v>181.2665638347643</v>
      </c>
      <c r="V329" s="84">
        <f t="shared" si="93"/>
        <v>181.2665638347643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250328147206004.47</v>
      </c>
      <c r="AD329" s="222">
        <f t="shared" si="91"/>
        <v>297498410760158.69</v>
      </c>
      <c r="AE329" s="221">
        <f t="shared" si="94"/>
        <v>1188.4337182240079</v>
      </c>
      <c r="AF329" s="98">
        <f t="shared" si="99"/>
        <v>-1.5130484550589287E-2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0.1834445465954988</v>
      </c>
      <c r="G330" s="220">
        <f t="shared" si="86"/>
        <v>0.1834445465954988</v>
      </c>
      <c r="H330" s="84">
        <v>207000</v>
      </c>
      <c r="I330" s="84">
        <v>204500</v>
      </c>
      <c r="J330" s="88">
        <v>127953489</v>
      </c>
      <c r="K330" s="84">
        <f t="shared" si="96"/>
        <v>1.4886483999019398</v>
      </c>
      <c r="L330" s="132">
        <f t="shared" si="87"/>
        <v>1.4886483999019398</v>
      </c>
      <c r="M330" s="85">
        <v>249800</v>
      </c>
      <c r="N330" s="85">
        <v>248000</v>
      </c>
      <c r="O330" s="85">
        <v>15956260</v>
      </c>
      <c r="P330" s="85">
        <f t="shared" si="97"/>
        <v>20.914113355630452</v>
      </c>
      <c r="Q330" s="220">
        <f t="shared" si="88"/>
        <v>20.914113355630452</v>
      </c>
      <c r="R330" s="84">
        <v>11055</v>
      </c>
      <c r="S330" s="84">
        <v>11065</v>
      </c>
      <c r="T330" s="84">
        <v>62100000</v>
      </c>
      <c r="U330" s="84">
        <f t="shared" si="92"/>
        <v>181.2665638347643</v>
      </c>
      <c r="V330" s="84">
        <f t="shared" si="93"/>
        <v>181.2665638347643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250328147206004.47</v>
      </c>
      <c r="AD330" s="222">
        <f t="shared" si="91"/>
        <v>295877028618081.19</v>
      </c>
      <c r="AE330" s="221">
        <f t="shared" si="94"/>
        <v>1181.9566913288133</v>
      </c>
      <c r="AF330" s="98">
        <f t="shared" si="99"/>
        <v>-5.4500531210724687E-3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0.1834445465954988</v>
      </c>
      <c r="G331" s="220">
        <f t="shared" si="86"/>
        <v>0.1834445465954988</v>
      </c>
      <c r="H331" s="84">
        <v>204500</v>
      </c>
      <c r="I331" s="84">
        <v>205500</v>
      </c>
      <c r="J331" s="88">
        <v>127953489</v>
      </c>
      <c r="K331" s="84">
        <f t="shared" si="96"/>
        <v>1.4886483999019398</v>
      </c>
      <c r="L331" s="132">
        <f t="shared" si="87"/>
        <v>1.4886483999019398</v>
      </c>
      <c r="M331" s="85">
        <v>248000</v>
      </c>
      <c r="N331" s="85">
        <v>239500</v>
      </c>
      <c r="O331" s="85">
        <v>15956260</v>
      </c>
      <c r="P331" s="85">
        <f t="shared" si="97"/>
        <v>20.914113355630452</v>
      </c>
      <c r="Q331" s="220">
        <f t="shared" si="88"/>
        <v>20.914113355630452</v>
      </c>
      <c r="R331" s="84">
        <v>11065</v>
      </c>
      <c r="S331" s="84">
        <v>10885</v>
      </c>
      <c r="T331" s="84">
        <v>62100000</v>
      </c>
      <c r="U331" s="84">
        <f t="shared" si="92"/>
        <v>181.2665638347643</v>
      </c>
      <c r="V331" s="84">
        <f t="shared" si="93"/>
        <v>181.2665638347643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250328147206004.47</v>
      </c>
      <c r="AD331" s="222">
        <f t="shared" si="91"/>
        <v>290711959142115.37</v>
      </c>
      <c r="AE331" s="221">
        <f t="shared" si="94"/>
        <v>1161.3234963261145</v>
      </c>
      <c r="AF331" s="98">
        <f t="shared" si="99"/>
        <v>-1.74568113654841E-2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0.1834445465954988</v>
      </c>
      <c r="G332" s="220">
        <f t="shared" si="86"/>
        <v>0.1834445465954988</v>
      </c>
      <c r="H332" s="84">
        <v>205500</v>
      </c>
      <c r="I332" s="84">
        <v>205500</v>
      </c>
      <c r="J332" s="88">
        <v>127953489</v>
      </c>
      <c r="K332" s="84">
        <f t="shared" si="96"/>
        <v>1.4886483999019398</v>
      </c>
      <c r="L332" s="132">
        <f t="shared" si="87"/>
        <v>1.4886483999019398</v>
      </c>
      <c r="M332" s="85">
        <v>239500</v>
      </c>
      <c r="N332" s="85">
        <v>231300</v>
      </c>
      <c r="O332" s="85">
        <v>15956260</v>
      </c>
      <c r="P332" s="85">
        <f t="shared" si="97"/>
        <v>20.914113355630452</v>
      </c>
      <c r="Q332" s="220">
        <f t="shared" si="88"/>
        <v>20.914113355630452</v>
      </c>
      <c r="R332" s="84">
        <v>10885</v>
      </c>
      <c r="S332" s="84">
        <v>10855</v>
      </c>
      <c r="T332" s="84">
        <v>62100000</v>
      </c>
      <c r="U332" s="84">
        <f t="shared" si="92"/>
        <v>181.2665638347643</v>
      </c>
      <c r="V332" s="84">
        <f t="shared" si="93"/>
        <v>181.2665638347643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250328147206004.47</v>
      </c>
      <c r="AD332" s="222">
        <f t="shared" si="91"/>
        <v>286980754652746.5</v>
      </c>
      <c r="AE332" s="221">
        <f t="shared" si="94"/>
        <v>1146.4182428377869</v>
      </c>
      <c r="AF332" s="98">
        <f t="shared" si="99"/>
        <v>-1.283471275271781E-2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0.1834445465954988</v>
      </c>
      <c r="G333" s="220">
        <f t="shared" si="86"/>
        <v>0.1834445465954988</v>
      </c>
      <c r="H333" s="84">
        <v>205500</v>
      </c>
      <c r="I333" s="84">
        <v>210000</v>
      </c>
      <c r="J333" s="88">
        <v>127953489</v>
      </c>
      <c r="K333" s="84">
        <f t="shared" si="96"/>
        <v>1.4886483999019398</v>
      </c>
      <c r="L333" s="132">
        <f t="shared" si="87"/>
        <v>1.4886483999019398</v>
      </c>
      <c r="M333" s="85">
        <v>231300</v>
      </c>
      <c r="N333" s="85">
        <v>228100</v>
      </c>
      <c r="O333" s="85">
        <v>15956260</v>
      </c>
      <c r="P333" s="85">
        <f t="shared" si="97"/>
        <v>20.914113355630452</v>
      </c>
      <c r="Q333" s="220">
        <f t="shared" si="88"/>
        <v>20.914113355630452</v>
      </c>
      <c r="R333" s="84">
        <v>10855</v>
      </c>
      <c r="S333" s="84">
        <v>10490</v>
      </c>
      <c r="T333" s="84">
        <v>62100000</v>
      </c>
      <c r="U333" s="84">
        <f t="shared" si="92"/>
        <v>181.2665638347643</v>
      </c>
      <c r="V333" s="84">
        <f t="shared" si="93"/>
        <v>181.2665638347643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250328147206004.47</v>
      </c>
      <c r="AD333" s="222">
        <f t="shared" si="91"/>
        <v>280690127395688.19</v>
      </c>
      <c r="AE333" s="221">
        <f t="shared" si="94"/>
        <v>1121.2887185422969</v>
      </c>
      <c r="AF333" s="98">
        <f t="shared" si="99"/>
        <v>-2.1920031761955935E-2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0.1834445465954988</v>
      </c>
      <c r="G334" s="220">
        <f t="shared" si="86"/>
        <v>0.1834445465954988</v>
      </c>
      <c r="H334" s="84">
        <v>210000</v>
      </c>
      <c r="I334" s="84">
        <v>201500</v>
      </c>
      <c r="J334" s="88">
        <v>127953489</v>
      </c>
      <c r="K334" s="84">
        <f t="shared" si="96"/>
        <v>1.4886483999019398</v>
      </c>
      <c r="L334" s="132">
        <f t="shared" si="87"/>
        <v>1.4886483999019398</v>
      </c>
      <c r="M334" s="85">
        <v>228100</v>
      </c>
      <c r="N334" s="85">
        <v>225500</v>
      </c>
      <c r="O334" s="85">
        <v>15956260</v>
      </c>
      <c r="P334" s="85">
        <f t="shared" si="97"/>
        <v>20.914113355630452</v>
      </c>
      <c r="Q334" s="220">
        <f t="shared" si="88"/>
        <v>20.914113355630452</v>
      </c>
      <c r="R334" s="84">
        <v>10490</v>
      </c>
      <c r="S334" s="84">
        <v>10530</v>
      </c>
      <c r="T334" s="84">
        <v>62100000</v>
      </c>
      <c r="U334" s="84">
        <f t="shared" si="92"/>
        <v>181.2665638347643</v>
      </c>
      <c r="V334" s="84">
        <f t="shared" si="93"/>
        <v>181.2665638347643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250328147206004.47</v>
      </c>
      <c r="AD334" s="222">
        <f t="shared" si="91"/>
        <v>279146489753583.41</v>
      </c>
      <c r="AE334" s="221">
        <f t="shared" si="94"/>
        <v>1115.1222619958244</v>
      </c>
      <c r="AF334" s="98">
        <f t="shared" si="99"/>
        <v>-5.4994368930145771E-3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0.1834445465954988</v>
      </c>
      <c r="G335" s="220">
        <f t="shared" si="86"/>
        <v>0.1834445465954988</v>
      </c>
      <c r="H335" s="84">
        <v>201500</v>
      </c>
      <c r="I335" s="84">
        <v>194500</v>
      </c>
      <c r="J335" s="88">
        <v>127953489</v>
      </c>
      <c r="K335" s="84">
        <f t="shared" si="96"/>
        <v>1.4886483999019398</v>
      </c>
      <c r="L335" s="132">
        <f t="shared" si="87"/>
        <v>1.4886483999019398</v>
      </c>
      <c r="M335" s="85">
        <v>225500</v>
      </c>
      <c r="N335" s="85">
        <v>223700</v>
      </c>
      <c r="O335" s="85">
        <v>15956260</v>
      </c>
      <c r="P335" s="85">
        <f t="shared" si="97"/>
        <v>20.914113355630452</v>
      </c>
      <c r="Q335" s="220">
        <f t="shared" si="88"/>
        <v>20.914113355630452</v>
      </c>
      <c r="R335" s="84">
        <v>10530</v>
      </c>
      <c r="S335" s="84">
        <v>10425</v>
      </c>
      <c r="T335" s="84">
        <v>62100000</v>
      </c>
      <c r="U335" s="84">
        <f t="shared" si="92"/>
        <v>181.2665638347643</v>
      </c>
      <c r="V335" s="84">
        <f t="shared" si="93"/>
        <v>181.2665638347643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250328147206004.47</v>
      </c>
      <c r="AD335" s="222">
        <f t="shared" si="91"/>
        <v>275756735959507.75</v>
      </c>
      <c r="AE335" s="221">
        <f t="shared" si="94"/>
        <v>1101.5810209012457</v>
      </c>
      <c r="AF335" s="98">
        <f t="shared" si="99"/>
        <v>-1.2143279312120319E-2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0.1834445465954988</v>
      </c>
      <c r="G336" s="220">
        <f t="shared" si="86"/>
        <v>0.1834445465954988</v>
      </c>
      <c r="H336" s="84">
        <v>194500</v>
      </c>
      <c r="I336" s="84">
        <v>195500</v>
      </c>
      <c r="J336" s="88">
        <v>127953489</v>
      </c>
      <c r="K336" s="84">
        <f t="shared" si="96"/>
        <v>1.4886483999019398</v>
      </c>
      <c r="L336" s="132">
        <f t="shared" si="87"/>
        <v>1.4886483999019398</v>
      </c>
      <c r="M336" s="85">
        <v>223700</v>
      </c>
      <c r="N336" s="85">
        <v>225500</v>
      </c>
      <c r="O336" s="85">
        <v>15956260</v>
      </c>
      <c r="P336" s="85">
        <f t="shared" si="97"/>
        <v>20.914113355630452</v>
      </c>
      <c r="Q336" s="220">
        <f t="shared" si="88"/>
        <v>20.914113355630452</v>
      </c>
      <c r="R336" s="84">
        <v>10425</v>
      </c>
      <c r="S336" s="84">
        <v>10415</v>
      </c>
      <c r="T336" s="84">
        <v>62100000</v>
      </c>
      <c r="U336" s="84">
        <f t="shared" si="92"/>
        <v>181.2665638347643</v>
      </c>
      <c r="V336" s="84">
        <f t="shared" si="93"/>
        <v>181.2665638347643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250328147206004.47</v>
      </c>
      <c r="AD336" s="222">
        <f t="shared" si="91"/>
        <v>276435327034697.5</v>
      </c>
      <c r="AE336" s="221">
        <f t="shared" si="94"/>
        <v>1104.2918270281784</v>
      </c>
      <c r="AF336" s="98">
        <f t="shared" si="99"/>
        <v>2.4608322724323554E-3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0.1834445465954988</v>
      </c>
      <c r="G337" s="220">
        <f t="shared" si="86"/>
        <v>0.1834445465954988</v>
      </c>
      <c r="H337" s="84">
        <v>195500</v>
      </c>
      <c r="I337" s="84">
        <v>196000</v>
      </c>
      <c r="J337" s="88">
        <v>127953489</v>
      </c>
      <c r="K337" s="84">
        <f t="shared" si="96"/>
        <v>1.4886483999019398</v>
      </c>
      <c r="L337" s="132">
        <f t="shared" si="87"/>
        <v>1.4886483999019398</v>
      </c>
      <c r="M337" s="85">
        <v>225500</v>
      </c>
      <c r="N337" s="85">
        <v>239400</v>
      </c>
      <c r="O337" s="85">
        <v>15956260</v>
      </c>
      <c r="P337" s="85">
        <f t="shared" si="97"/>
        <v>20.914113355630452</v>
      </c>
      <c r="Q337" s="220">
        <f t="shared" si="88"/>
        <v>20.914113355630452</v>
      </c>
      <c r="R337" s="84">
        <v>10415</v>
      </c>
      <c r="S337" s="84">
        <v>10440</v>
      </c>
      <c r="T337" s="84">
        <v>62100000</v>
      </c>
      <c r="U337" s="84">
        <f t="shared" si="92"/>
        <v>181.2665638347643</v>
      </c>
      <c r="V337" s="84">
        <f t="shared" si="93"/>
        <v>181.2665638347643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250328147206004.47</v>
      </c>
      <c r="AD337" s="222">
        <f t="shared" si="91"/>
        <v>281341053170235.62</v>
      </c>
      <c r="AE337" s="221">
        <f t="shared" si="94"/>
        <v>1123.8890085289108</v>
      </c>
      <c r="AF337" s="98">
        <f t="shared" si="99"/>
        <v>1.7746379191695621E-2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0.1834445465954988</v>
      </c>
      <c r="G338" s="220">
        <f t="shared" si="86"/>
        <v>0.1834445465954988</v>
      </c>
      <c r="H338" s="84">
        <v>196000</v>
      </c>
      <c r="I338" s="84">
        <v>196500</v>
      </c>
      <c r="J338" s="88">
        <v>127953489</v>
      </c>
      <c r="K338" s="84">
        <f t="shared" si="96"/>
        <v>1.4886483999019398</v>
      </c>
      <c r="L338" s="132">
        <f t="shared" si="87"/>
        <v>1.4886483999019398</v>
      </c>
      <c r="M338" s="85">
        <v>239400</v>
      </c>
      <c r="N338" s="85">
        <v>224300</v>
      </c>
      <c r="O338" s="85">
        <v>15956260</v>
      </c>
      <c r="P338" s="85">
        <f t="shared" si="97"/>
        <v>20.914113355630452</v>
      </c>
      <c r="Q338" s="220">
        <f t="shared" si="88"/>
        <v>20.914113355630452</v>
      </c>
      <c r="R338" s="84">
        <v>10440</v>
      </c>
      <c r="S338" s="84">
        <v>10280</v>
      </c>
      <c r="T338" s="84">
        <v>62100000</v>
      </c>
      <c r="U338" s="84">
        <f t="shared" si="92"/>
        <v>181.2665638347643</v>
      </c>
      <c r="V338" s="84">
        <f t="shared" si="93"/>
        <v>181.2665638347643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250328147206004.47</v>
      </c>
      <c r="AD338" s="222">
        <f t="shared" si="91"/>
        <v>273501066858529.87</v>
      </c>
      <c r="AE338" s="221">
        <f t="shared" si="94"/>
        <v>1092.5701720368486</v>
      </c>
      <c r="AF338" s="98">
        <f t="shared" si="99"/>
        <v>-2.7866485261793184E-2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0.1834445465954988</v>
      </c>
      <c r="G339" s="220">
        <f t="shared" si="86"/>
        <v>0.18611232124486676</v>
      </c>
      <c r="H339" s="84">
        <v>196500</v>
      </c>
      <c r="I339" s="84">
        <v>195500</v>
      </c>
      <c r="J339" s="88">
        <v>128329070</v>
      </c>
      <c r="K339" s="84">
        <f t="shared" si="96"/>
        <v>1.4886483999019398</v>
      </c>
      <c r="L339" s="132">
        <f t="shared" si="87"/>
        <v>1.5058771407602225</v>
      </c>
      <c r="M339" s="85">
        <v>224300</v>
      </c>
      <c r="N339" s="85">
        <v>222500</v>
      </c>
      <c r="O339" s="85">
        <v>15956260</v>
      </c>
      <c r="P339" s="85">
        <f t="shared" si="97"/>
        <v>20.914113355630452</v>
      </c>
      <c r="Q339" s="220">
        <f t="shared" si="88"/>
        <v>21.218260535034958</v>
      </c>
      <c r="R339" s="84">
        <v>10280</v>
      </c>
      <c r="S339" s="84">
        <v>10225</v>
      </c>
      <c r="T339" s="84">
        <v>62100000</v>
      </c>
      <c r="U339" s="84">
        <f t="shared" si="92"/>
        <v>181.2665638347643</v>
      </c>
      <c r="V339" s="84">
        <f t="shared" si="93"/>
        <v>183.90266478598383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253968588404902.56</v>
      </c>
      <c r="AD339" s="222">
        <f t="shared" si="91"/>
        <v>275658854082897.25</v>
      </c>
      <c r="AE339" s="221">
        <f t="shared" si="94"/>
        <v>1085.4053086416097</v>
      </c>
      <c r="AF339" s="98">
        <f t="shared" si="99"/>
        <v>-6.557806151600858E-3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0.18611232124486676</v>
      </c>
      <c r="G340" s="220">
        <f t="shared" si="86"/>
        <v>0.18611232124486676</v>
      </c>
      <c r="H340" s="84">
        <v>195500</v>
      </c>
      <c r="I340" s="84">
        <v>188000</v>
      </c>
      <c r="J340" s="88">
        <v>128329070</v>
      </c>
      <c r="K340" s="84">
        <f t="shared" si="96"/>
        <v>1.5058771407602225</v>
      </c>
      <c r="L340" s="132">
        <f t="shared" si="87"/>
        <v>1.5058771407602225</v>
      </c>
      <c r="M340" s="85">
        <v>222500</v>
      </c>
      <c r="N340" s="85">
        <v>211900</v>
      </c>
      <c r="O340" s="85">
        <v>15956260</v>
      </c>
      <c r="P340" s="85">
        <f t="shared" si="97"/>
        <v>21.218260535034958</v>
      </c>
      <c r="Q340" s="220">
        <f t="shared" si="88"/>
        <v>21.218260535034958</v>
      </c>
      <c r="R340" s="84">
        <v>10225</v>
      </c>
      <c r="S340" s="84">
        <v>10315</v>
      </c>
      <c r="T340" s="84">
        <v>62100000</v>
      </c>
      <c r="U340" s="84">
        <f t="shared" si="92"/>
        <v>183.90266478598383</v>
      </c>
      <c r="V340" s="84">
        <f t="shared" si="93"/>
        <v>183.90266478598383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253968588404902.56</v>
      </c>
      <c r="AD340" s="222">
        <f t="shared" si="91"/>
        <v>272537388281437.62</v>
      </c>
      <c r="AE340" s="221">
        <f t="shared" si="94"/>
        <v>1073.114553233374</v>
      </c>
      <c r="AF340" s="98">
        <f t="shared" si="99"/>
        <v>-1.1323655145576655E-2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0.18611232124486676</v>
      </c>
      <c r="G341" s="220">
        <f t="shared" si="86"/>
        <v>0.18611232124486676</v>
      </c>
      <c r="H341" s="84">
        <v>188000</v>
      </c>
      <c r="I341" s="84">
        <v>181000</v>
      </c>
      <c r="J341" s="88">
        <v>128329070</v>
      </c>
      <c r="K341" s="84">
        <f t="shared" si="96"/>
        <v>1.5058771407602225</v>
      </c>
      <c r="L341" s="132">
        <f t="shared" si="87"/>
        <v>1.5058771407602225</v>
      </c>
      <c r="M341" s="85">
        <v>211900</v>
      </c>
      <c r="N341" s="85">
        <v>214200</v>
      </c>
      <c r="O341" s="85">
        <v>15956260</v>
      </c>
      <c r="P341" s="85">
        <f t="shared" si="97"/>
        <v>21.218260535034958</v>
      </c>
      <c r="Q341" s="220">
        <f t="shared" si="88"/>
        <v>21.218260535034958</v>
      </c>
      <c r="R341" s="84">
        <v>10315</v>
      </c>
      <c r="S341" s="84">
        <v>10370</v>
      </c>
      <c r="T341" s="84">
        <v>62100000</v>
      </c>
      <c r="U341" s="84">
        <f t="shared" si="92"/>
        <v>183.90266478598383</v>
      </c>
      <c r="V341" s="84">
        <f t="shared" si="93"/>
        <v>183.90266478598383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253968588404902.56</v>
      </c>
      <c r="AD341" s="222">
        <f t="shared" si="91"/>
        <v>273869178131064.69</v>
      </c>
      <c r="AE341" s="221">
        <f t="shared" si="94"/>
        <v>1078.3584688608601</v>
      </c>
      <c r="AF341" s="98">
        <f t="shared" si="99"/>
        <v>4.8866317316131778E-3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0.18611232124486676</v>
      </c>
      <c r="G342" s="220">
        <f t="shared" si="86"/>
        <v>0.18611232124486676</v>
      </c>
      <c r="H342" s="84">
        <v>181000</v>
      </c>
      <c r="I342" s="84">
        <v>184500</v>
      </c>
      <c r="J342" s="88">
        <v>128329070</v>
      </c>
      <c r="K342" s="84">
        <f t="shared" si="96"/>
        <v>1.5058771407602225</v>
      </c>
      <c r="L342" s="132">
        <f t="shared" si="87"/>
        <v>1.5058771407602225</v>
      </c>
      <c r="M342" s="85">
        <v>214200</v>
      </c>
      <c r="N342" s="85">
        <v>214500</v>
      </c>
      <c r="O342" s="85">
        <v>15956260</v>
      </c>
      <c r="P342" s="85">
        <f t="shared" si="97"/>
        <v>21.218260535034958</v>
      </c>
      <c r="Q342" s="220">
        <f t="shared" si="88"/>
        <v>21.218260535034958</v>
      </c>
      <c r="R342" s="84">
        <v>10370</v>
      </c>
      <c r="S342" s="84">
        <v>10315</v>
      </c>
      <c r="T342" s="84">
        <v>62100000</v>
      </c>
      <c r="U342" s="84">
        <f t="shared" si="92"/>
        <v>183.90266478598383</v>
      </c>
      <c r="V342" s="84">
        <f t="shared" si="93"/>
        <v>183.90266478598383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253968588404902.56</v>
      </c>
      <c r="AD342" s="222">
        <f t="shared" si="91"/>
        <v>274407862680267.37</v>
      </c>
      <c r="AE342" s="221">
        <f t="shared" si="94"/>
        <v>1080.4795364802299</v>
      </c>
      <c r="AF342" s="98">
        <f t="shared" si="99"/>
        <v>1.9669411245134632E-3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0.18611232124486676</v>
      </c>
      <c r="G343" s="220">
        <f t="shared" si="86"/>
        <v>0.18611232124486676</v>
      </c>
      <c r="H343" s="84">
        <v>184500</v>
      </c>
      <c r="I343" s="84">
        <v>180500</v>
      </c>
      <c r="J343" s="88">
        <v>128329070</v>
      </c>
      <c r="K343" s="84">
        <f t="shared" si="96"/>
        <v>1.5058771407602225</v>
      </c>
      <c r="L343" s="132">
        <f t="shared" si="87"/>
        <v>1.5058771407602225</v>
      </c>
      <c r="M343" s="85">
        <v>214500</v>
      </c>
      <c r="N343" s="85">
        <v>203500</v>
      </c>
      <c r="O343" s="85">
        <v>15956260</v>
      </c>
      <c r="P343" s="85">
        <f t="shared" si="97"/>
        <v>21.218260535034958</v>
      </c>
      <c r="Q343" s="220">
        <f t="shared" si="88"/>
        <v>21.218260535034958</v>
      </c>
      <c r="R343" s="84">
        <v>10315</v>
      </c>
      <c r="S343" s="84">
        <v>10315</v>
      </c>
      <c r="T343" s="84">
        <v>62100000</v>
      </c>
      <c r="U343" s="84">
        <f t="shared" si="92"/>
        <v>183.90266478598383</v>
      </c>
      <c r="V343" s="84">
        <f t="shared" si="93"/>
        <v>183.90266478598383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253968588404902.56</v>
      </c>
      <c r="AD343" s="222">
        <f t="shared" si="91"/>
        <v>270299534058640.62</v>
      </c>
      <c r="AE343" s="221">
        <f t="shared" si="94"/>
        <v>1064.3030138345362</v>
      </c>
      <c r="AF343" s="98">
        <f t="shared" si="99"/>
        <v>-1.497161408386348E-2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0.18611232124486676</v>
      </c>
      <c r="G344" s="220">
        <f t="shared" si="86"/>
        <v>0.18611232124486676</v>
      </c>
      <c r="H344" s="84">
        <v>180500</v>
      </c>
      <c r="I344" s="84">
        <v>181000</v>
      </c>
      <c r="J344" s="88">
        <v>128329070</v>
      </c>
      <c r="K344" s="84">
        <f t="shared" si="96"/>
        <v>1.5058771407602225</v>
      </c>
      <c r="L344" s="132">
        <f t="shared" si="87"/>
        <v>1.5058771407602225</v>
      </c>
      <c r="M344" s="85">
        <v>203500</v>
      </c>
      <c r="N344" s="85">
        <v>211500</v>
      </c>
      <c r="O344" s="85">
        <v>15956260</v>
      </c>
      <c r="P344" s="85">
        <f t="shared" si="97"/>
        <v>21.218260535034958</v>
      </c>
      <c r="Q344" s="220">
        <f t="shared" si="88"/>
        <v>21.218260535034958</v>
      </c>
      <c r="R344" s="84">
        <v>10315</v>
      </c>
      <c r="S344" s="84">
        <v>10260</v>
      </c>
      <c r="T344" s="84">
        <v>62100000</v>
      </c>
      <c r="U344" s="84">
        <f t="shared" si="92"/>
        <v>183.90266478598383</v>
      </c>
      <c r="V344" s="84">
        <f t="shared" si="93"/>
        <v>183.90266478598383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253968588404902.56</v>
      </c>
      <c r="AD344" s="222">
        <f t="shared" si="91"/>
        <v>271198843467462.37</v>
      </c>
      <c r="AE344" s="221">
        <f t="shared" si="94"/>
        <v>1067.8440399687915</v>
      </c>
      <c r="AF344" s="98">
        <f t="shared" si="99"/>
        <v>3.327084569175054E-3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0.18611232124486676</v>
      </c>
      <c r="G345" s="220">
        <f t="shared" si="86"/>
        <v>0.18611232124486676</v>
      </c>
      <c r="H345" s="84">
        <v>181000</v>
      </c>
      <c r="I345" s="84">
        <v>174000</v>
      </c>
      <c r="J345" s="88">
        <v>128329070</v>
      </c>
      <c r="K345" s="84">
        <f t="shared" si="96"/>
        <v>1.5058771407602225</v>
      </c>
      <c r="L345" s="132">
        <f t="shared" si="87"/>
        <v>1.5058771407602225</v>
      </c>
      <c r="M345" s="85">
        <v>211500</v>
      </c>
      <c r="N345" s="85">
        <v>211500</v>
      </c>
      <c r="O345" s="85">
        <v>15956260</v>
      </c>
      <c r="P345" s="85">
        <f t="shared" si="97"/>
        <v>21.218260535034958</v>
      </c>
      <c r="Q345" s="220">
        <f t="shared" si="88"/>
        <v>21.218260535034958</v>
      </c>
      <c r="R345" s="84">
        <v>10260</v>
      </c>
      <c r="S345" s="84">
        <v>10220</v>
      </c>
      <c r="T345" s="84">
        <v>62100000</v>
      </c>
      <c r="U345" s="84">
        <f t="shared" si="92"/>
        <v>183.90266478598383</v>
      </c>
      <c r="V345" s="84">
        <f t="shared" si="93"/>
        <v>183.90266478598383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253968588404902.56</v>
      </c>
      <c r="AD345" s="222">
        <f t="shared" si="91"/>
        <v>269333742052692.5</v>
      </c>
      <c r="AE345" s="221">
        <f t="shared" si="94"/>
        <v>1060.5002128188123</v>
      </c>
      <c r="AF345" s="98">
        <f t="shared" si="99"/>
        <v>-6.877246934106465E-3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0.18611232124486676</v>
      </c>
      <c r="G346" s="220">
        <f t="shared" si="86"/>
        <v>0.18611232124486676</v>
      </c>
      <c r="H346" s="84">
        <v>174000</v>
      </c>
      <c r="I346" s="84">
        <v>186000</v>
      </c>
      <c r="J346" s="88">
        <v>128329070</v>
      </c>
      <c r="K346" s="84">
        <f t="shared" si="96"/>
        <v>1.5058771407602225</v>
      </c>
      <c r="L346" s="132">
        <f t="shared" si="87"/>
        <v>1.5058771407602225</v>
      </c>
      <c r="M346" s="85">
        <v>211500</v>
      </c>
      <c r="N346" s="85">
        <v>218200</v>
      </c>
      <c r="O346" s="85">
        <v>15956260</v>
      </c>
      <c r="P346" s="85">
        <f t="shared" si="97"/>
        <v>21.218260535034958</v>
      </c>
      <c r="Q346" s="220">
        <f t="shared" si="88"/>
        <v>21.218260535034958</v>
      </c>
      <c r="R346" s="84">
        <v>10220</v>
      </c>
      <c r="S346" s="84">
        <v>10260</v>
      </c>
      <c r="T346" s="84">
        <v>62100000</v>
      </c>
      <c r="U346" s="84">
        <f t="shared" si="92"/>
        <v>183.90266478598383</v>
      </c>
      <c r="V346" s="84">
        <f t="shared" si="93"/>
        <v>183.90266478598383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253968588404902.56</v>
      </c>
      <c r="AD346" s="222">
        <f t="shared" si="91"/>
        <v>274266804367706.19</v>
      </c>
      <c r="AE346" s="221">
        <f t="shared" si="94"/>
        <v>1079.9241201059169</v>
      </c>
      <c r="AF346" s="98">
        <f t="shared" si="99"/>
        <v>1.8315797632398222E-2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0.18611232124486676</v>
      </c>
      <c r="G347" s="220">
        <f t="shared" si="86"/>
        <v>0.18611232124486676</v>
      </c>
      <c r="H347" s="84">
        <v>186000</v>
      </c>
      <c r="I347" s="84">
        <v>185500</v>
      </c>
      <c r="J347" s="88">
        <v>128329070</v>
      </c>
      <c r="K347" s="84">
        <f t="shared" si="96"/>
        <v>1.5058771407602225</v>
      </c>
      <c r="L347" s="132">
        <f t="shared" si="87"/>
        <v>1.5058771407602225</v>
      </c>
      <c r="M347" s="85">
        <v>218200</v>
      </c>
      <c r="N347" s="85">
        <v>187900</v>
      </c>
      <c r="O347" s="85">
        <v>15956260</v>
      </c>
      <c r="P347" s="85">
        <f t="shared" si="97"/>
        <v>21.218260535034958</v>
      </c>
      <c r="Q347" s="220">
        <f t="shared" si="88"/>
        <v>21.218260535034958</v>
      </c>
      <c r="R347" s="84">
        <v>10260</v>
      </c>
      <c r="S347" s="84">
        <v>10075</v>
      </c>
      <c r="T347" s="84">
        <v>62100000</v>
      </c>
      <c r="U347" s="84">
        <f t="shared" si="92"/>
        <v>183.90266478598383</v>
      </c>
      <c r="V347" s="84">
        <f t="shared" si="93"/>
        <v>183.90266478598383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253968588404902.56</v>
      </c>
      <c r="AD347" s="222">
        <f t="shared" si="91"/>
        <v>260965635451131.56</v>
      </c>
      <c r="AE347" s="221">
        <f t="shared" si="94"/>
        <v>1027.5508364643647</v>
      </c>
      <c r="AF347" s="98">
        <f t="shared" si="99"/>
        <v>-4.8497188521370894E-2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0.18611232124486676</v>
      </c>
      <c r="G348" s="220">
        <f t="shared" si="86"/>
        <v>0.18611232124486676</v>
      </c>
      <c r="H348" s="84">
        <v>185500</v>
      </c>
      <c r="I348" s="84">
        <v>186000</v>
      </c>
      <c r="J348" s="88">
        <v>128329070</v>
      </c>
      <c r="K348" s="84">
        <f t="shared" si="96"/>
        <v>1.5058771407602225</v>
      </c>
      <c r="L348" s="132">
        <f t="shared" si="87"/>
        <v>1.5058771407602225</v>
      </c>
      <c r="M348" s="85">
        <v>187900</v>
      </c>
      <c r="N348" s="85">
        <v>183700</v>
      </c>
      <c r="O348" s="85">
        <v>15956260</v>
      </c>
      <c r="P348" s="85">
        <f t="shared" si="97"/>
        <v>21.218260535034958</v>
      </c>
      <c r="Q348" s="220">
        <f t="shared" si="88"/>
        <v>21.218260535034958</v>
      </c>
      <c r="R348" s="84">
        <v>10075</v>
      </c>
      <c r="S348" s="84">
        <v>10185</v>
      </c>
      <c r="T348" s="84">
        <v>62100000</v>
      </c>
      <c r="U348" s="84">
        <f t="shared" si="92"/>
        <v>183.90266478598383</v>
      </c>
      <c r="V348" s="84">
        <f t="shared" si="93"/>
        <v>183.90266478598383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0</v>
      </c>
      <c r="AC348" s="223">
        <f t="shared" si="90"/>
        <v>253968588404902.56</v>
      </c>
      <c r="AD348" s="222">
        <f t="shared" si="91"/>
        <v>261729816882821.37</v>
      </c>
      <c r="AE348" s="221">
        <f t="shared" si="94"/>
        <v>1030.5597968893107</v>
      </c>
      <c r="AF348" s="98">
        <f t="shared" si="99"/>
        <v>2.9282837580079219E-3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0.18611232124486676</v>
      </c>
      <c r="G349" s="220">
        <f t="shared" si="86"/>
        <v>0.18611232124486676</v>
      </c>
      <c r="H349" s="84">
        <v>186000</v>
      </c>
      <c r="I349" s="84">
        <v>190000</v>
      </c>
      <c r="J349" s="88">
        <v>128329070</v>
      </c>
      <c r="K349" s="84">
        <f t="shared" si="96"/>
        <v>1.5058771407602225</v>
      </c>
      <c r="L349" s="132">
        <f t="shared" si="87"/>
        <v>1.5058771407602225</v>
      </c>
      <c r="M349" s="85">
        <v>183700</v>
      </c>
      <c r="N349" s="85">
        <v>194800</v>
      </c>
      <c r="O349" s="85">
        <v>15956260</v>
      </c>
      <c r="P349" s="85">
        <f t="shared" si="97"/>
        <v>21.218260535034958</v>
      </c>
      <c r="Q349" s="220">
        <f t="shared" si="88"/>
        <v>21.218260535034958</v>
      </c>
      <c r="R349" s="84">
        <v>10185</v>
      </c>
      <c r="S349" s="84">
        <v>10245</v>
      </c>
      <c r="T349" s="84">
        <v>62100000</v>
      </c>
      <c r="U349" s="84">
        <f t="shared" si="92"/>
        <v>183.90266478598383</v>
      </c>
      <c r="V349" s="84">
        <f t="shared" si="93"/>
        <v>183.90266478598383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253968588404902.56</v>
      </c>
      <c r="AD349" s="222">
        <f t="shared" si="91"/>
        <v>266890538267937.44</v>
      </c>
      <c r="AE349" s="221">
        <f t="shared" si="94"/>
        <v>1050.8801105845159</v>
      </c>
      <c r="AF349" s="98">
        <f t="shared" si="99"/>
        <v>1.9717743459953474E-2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0.18611232124486676</v>
      </c>
      <c r="G350" s="220">
        <f t="shared" si="86"/>
        <v>0.18611232124486676</v>
      </c>
      <c r="H350" s="84">
        <v>190000</v>
      </c>
      <c r="I350" s="84">
        <v>193000</v>
      </c>
      <c r="J350" s="88">
        <v>128329070</v>
      </c>
      <c r="K350" s="84">
        <f t="shared" si="96"/>
        <v>1.5058771407602225</v>
      </c>
      <c r="L350" s="132">
        <f t="shared" si="87"/>
        <v>1.5058771407602225</v>
      </c>
      <c r="M350" s="85">
        <v>194800</v>
      </c>
      <c r="N350" s="85">
        <v>190200</v>
      </c>
      <c r="O350" s="85">
        <v>15956260</v>
      </c>
      <c r="P350" s="85">
        <f t="shared" si="97"/>
        <v>21.218260535034958</v>
      </c>
      <c r="Q350" s="220">
        <f t="shared" si="88"/>
        <v>21.218260535034958</v>
      </c>
      <c r="R350" s="84">
        <v>10245</v>
      </c>
      <c r="S350" s="84">
        <v>10410</v>
      </c>
      <c r="T350" s="84">
        <v>62100000</v>
      </c>
      <c r="U350" s="84">
        <f t="shared" si="92"/>
        <v>183.90266478598383</v>
      </c>
      <c r="V350" s="84">
        <f t="shared" si="93"/>
        <v>183.90266478598383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253968588404902.56</v>
      </c>
      <c r="AD350" s="222">
        <f t="shared" si="91"/>
        <v>269241610699225.06</v>
      </c>
      <c r="AE350" s="221">
        <f t="shared" si="94"/>
        <v>1060.1374460922416</v>
      </c>
      <c r="AF350" s="98">
        <f t="shared" si="99"/>
        <v>8.809126192879017E-3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0.18611232124486676</v>
      </c>
      <c r="G351" s="220">
        <f t="shared" si="86"/>
        <v>0.18611232124486676</v>
      </c>
      <c r="H351" s="84">
        <v>193000</v>
      </c>
      <c r="I351" s="84">
        <v>195500</v>
      </c>
      <c r="J351" s="88">
        <v>128329070</v>
      </c>
      <c r="K351" s="84">
        <f t="shared" si="96"/>
        <v>1.5058771407602225</v>
      </c>
      <c r="L351" s="132">
        <f t="shared" si="87"/>
        <v>1.5058771407602225</v>
      </c>
      <c r="M351" s="85">
        <v>190200</v>
      </c>
      <c r="N351" s="85">
        <v>187100</v>
      </c>
      <c r="O351" s="85">
        <v>15956260</v>
      </c>
      <c r="P351" s="85">
        <f t="shared" si="97"/>
        <v>21.218260535034958</v>
      </c>
      <c r="Q351" s="220">
        <f t="shared" si="88"/>
        <v>21.218260535034958</v>
      </c>
      <c r="R351" s="84">
        <v>10410</v>
      </c>
      <c r="S351" s="84">
        <v>10380</v>
      </c>
      <c r="T351" s="84">
        <v>62100000</v>
      </c>
      <c r="U351" s="84">
        <f t="shared" si="92"/>
        <v>183.90266478598383</v>
      </c>
      <c r="V351" s="84">
        <f t="shared" si="93"/>
        <v>183.90266478598383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253968588404902.56</v>
      </c>
      <c r="AD351" s="222">
        <f t="shared" si="91"/>
        <v>267943703382832.44</v>
      </c>
      <c r="AE351" s="221">
        <f t="shared" si="94"/>
        <v>1055.0269427636827</v>
      </c>
      <c r="AF351" s="98">
        <f t="shared" si="99"/>
        <v>-4.8206044861415775E-3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0.18611232124486676</v>
      </c>
      <c r="G352" s="220">
        <f t="shared" si="86"/>
        <v>0.18611232124486676</v>
      </c>
      <c r="H352" s="84">
        <v>195500</v>
      </c>
      <c r="I352" s="84">
        <v>196000</v>
      </c>
      <c r="J352" s="88">
        <v>128329070</v>
      </c>
      <c r="K352" s="84">
        <f t="shared" si="96"/>
        <v>1.5058771407602225</v>
      </c>
      <c r="L352" s="132">
        <f t="shared" si="87"/>
        <v>1.5058771407602225</v>
      </c>
      <c r="M352" s="85">
        <v>187100</v>
      </c>
      <c r="N352" s="85">
        <v>187900</v>
      </c>
      <c r="O352" s="85">
        <v>15956260</v>
      </c>
      <c r="P352" s="85">
        <f t="shared" si="97"/>
        <v>21.218260535034958</v>
      </c>
      <c r="Q352" s="220">
        <f t="shared" si="88"/>
        <v>21.218260535034958</v>
      </c>
      <c r="R352" s="84">
        <v>10380</v>
      </c>
      <c r="S352" s="84">
        <v>10380</v>
      </c>
      <c r="T352" s="84">
        <v>62100000</v>
      </c>
      <c r="U352" s="84">
        <f t="shared" si="92"/>
        <v>183.90266478598383</v>
      </c>
      <c r="V352" s="84">
        <f t="shared" si="93"/>
        <v>183.90266478598383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253968588404902.56</v>
      </c>
      <c r="AD352" s="222">
        <f t="shared" si="91"/>
        <v>268811151094280.69</v>
      </c>
      <c r="AE352" s="221">
        <f t="shared" si="94"/>
        <v>1058.4425136297352</v>
      </c>
      <c r="AF352" s="98">
        <f t="shared" si="99"/>
        <v>3.237425252008598E-3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0.18611232124486676</v>
      </c>
      <c r="G353" s="220">
        <f t="shared" si="86"/>
        <v>0.18611232124486676</v>
      </c>
      <c r="H353" s="84">
        <v>196000</v>
      </c>
      <c r="I353" s="84">
        <v>196500</v>
      </c>
      <c r="J353" s="88">
        <v>128329070</v>
      </c>
      <c r="K353" s="84">
        <f t="shared" si="96"/>
        <v>1.5058771407602225</v>
      </c>
      <c r="L353" s="132">
        <f t="shared" si="87"/>
        <v>1.5058771407602225</v>
      </c>
      <c r="M353" s="85">
        <v>187900</v>
      </c>
      <c r="N353" s="85">
        <v>190700</v>
      </c>
      <c r="O353" s="85">
        <v>15956260</v>
      </c>
      <c r="P353" s="85">
        <f t="shared" si="97"/>
        <v>21.218260535034958</v>
      </c>
      <c r="Q353" s="220">
        <f t="shared" si="88"/>
        <v>21.218260535034958</v>
      </c>
      <c r="R353" s="84">
        <v>10380</v>
      </c>
      <c r="S353" s="84">
        <v>10405</v>
      </c>
      <c r="T353" s="84">
        <v>62100000</v>
      </c>
      <c r="U353" s="84">
        <f t="shared" si="92"/>
        <v>183.90266478598383</v>
      </c>
      <c r="V353" s="84">
        <f t="shared" si="93"/>
        <v>183.90266478598383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0</v>
      </c>
      <c r="AC353" s="223">
        <f t="shared" si="90"/>
        <v>253968588404902.56</v>
      </c>
      <c r="AD353" s="222">
        <f t="shared" si="91"/>
        <v>270474578343342.53</v>
      </c>
      <c r="AE353" s="221">
        <f t="shared" si="94"/>
        <v>1064.9922497979335</v>
      </c>
      <c r="AF353" s="98">
        <f t="shared" si="99"/>
        <v>6.188088709453976E-3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0.18611232124486676</v>
      </c>
      <c r="G354" s="220">
        <f t="shared" si="86"/>
        <v>0.18611232124486676</v>
      </c>
      <c r="H354" s="84">
        <v>196500</v>
      </c>
      <c r="I354" s="84">
        <v>198500</v>
      </c>
      <c r="J354" s="88">
        <v>128329070</v>
      </c>
      <c r="K354" s="84">
        <f t="shared" si="96"/>
        <v>1.5058771407602225</v>
      </c>
      <c r="L354" s="132">
        <f t="shared" si="87"/>
        <v>1.5058771407602225</v>
      </c>
      <c r="M354" s="85">
        <v>190700</v>
      </c>
      <c r="N354" s="85">
        <v>191000</v>
      </c>
      <c r="O354" s="85">
        <v>15956260</v>
      </c>
      <c r="P354" s="85">
        <f t="shared" si="97"/>
        <v>21.218260535034958</v>
      </c>
      <c r="Q354" s="220">
        <f t="shared" si="88"/>
        <v>21.218260535034958</v>
      </c>
      <c r="R354" s="84">
        <v>10405</v>
      </c>
      <c r="S354" s="84">
        <v>10525</v>
      </c>
      <c r="T354" s="84">
        <v>62100000</v>
      </c>
      <c r="U354" s="84">
        <f t="shared" si="92"/>
        <v>183.90266478598383</v>
      </c>
      <c r="V354" s="84">
        <f t="shared" si="93"/>
        <v>183.90266478598383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253968588404902.56</v>
      </c>
      <c r="AD354" s="222">
        <f t="shared" si="91"/>
        <v>272999715904521.69</v>
      </c>
      <c r="AE354" s="221">
        <f t="shared" si="94"/>
        <v>1074.9349658520673</v>
      </c>
      <c r="AF354" s="98">
        <f t="shared" si="99"/>
        <v>9.3359515583520056E-3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0.18611232124486676</v>
      </c>
      <c r="G355" s="220">
        <f t="shared" si="86"/>
        <v>0.18611232124486676</v>
      </c>
      <c r="H355" s="84">
        <v>198500</v>
      </c>
      <c r="I355" s="84">
        <v>202000</v>
      </c>
      <c r="J355" s="88">
        <v>128329070</v>
      </c>
      <c r="K355" s="84">
        <f t="shared" si="96"/>
        <v>1.5058771407602225</v>
      </c>
      <c r="L355" s="132">
        <f t="shared" si="87"/>
        <v>1.5058771407602225</v>
      </c>
      <c r="M355" s="85">
        <v>191000</v>
      </c>
      <c r="N355" s="85">
        <v>197400</v>
      </c>
      <c r="O355" s="85">
        <v>15956260</v>
      </c>
      <c r="P355" s="85">
        <f t="shared" si="97"/>
        <v>21.218260535034958</v>
      </c>
      <c r="Q355" s="220">
        <f t="shared" si="88"/>
        <v>21.218260535034958</v>
      </c>
      <c r="R355" s="84">
        <v>10525</v>
      </c>
      <c r="S355" s="84">
        <v>10570</v>
      </c>
      <c r="T355" s="84">
        <v>62100000</v>
      </c>
      <c r="U355" s="84">
        <f t="shared" si="92"/>
        <v>183.90266478598383</v>
      </c>
      <c r="V355" s="84">
        <f t="shared" si="93"/>
        <v>183.90266478598383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0</v>
      </c>
      <c r="AC355" s="223">
        <f t="shared" si="90"/>
        <v>253968588404902.56</v>
      </c>
      <c r="AD355" s="222">
        <f t="shared" si="91"/>
        <v>276412361874986</v>
      </c>
      <c r="AE355" s="221">
        <f t="shared" si="94"/>
        <v>1088.3722416659705</v>
      </c>
      <c r="AF355" s="98">
        <f t="shared" si="99"/>
        <v>1.2500547698950199E-2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0.18611232124486676</v>
      </c>
      <c r="G356" s="220">
        <f t="shared" si="86"/>
        <v>0.18611232124486676</v>
      </c>
      <c r="H356" s="84">
        <v>202000</v>
      </c>
      <c r="I356" s="84">
        <v>204000</v>
      </c>
      <c r="J356" s="88">
        <v>128329070</v>
      </c>
      <c r="K356" s="84">
        <f t="shared" si="96"/>
        <v>1.5058771407602225</v>
      </c>
      <c r="L356" s="132">
        <f t="shared" si="87"/>
        <v>1.5058771407602225</v>
      </c>
      <c r="M356" s="85">
        <v>197400</v>
      </c>
      <c r="N356" s="85">
        <v>192000</v>
      </c>
      <c r="O356" s="85">
        <v>15956260</v>
      </c>
      <c r="P356" s="85">
        <f t="shared" si="97"/>
        <v>21.218260535034958</v>
      </c>
      <c r="Q356" s="220">
        <f t="shared" si="88"/>
        <v>21.218260535034958</v>
      </c>
      <c r="R356" s="84">
        <v>10570</v>
      </c>
      <c r="S356" s="84">
        <v>10530</v>
      </c>
      <c r="T356" s="84">
        <v>62100000</v>
      </c>
      <c r="U356" s="84">
        <f t="shared" si="92"/>
        <v>183.90266478598383</v>
      </c>
      <c r="V356" s="84">
        <f t="shared" si="93"/>
        <v>183.90266478598383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253968588404902.56</v>
      </c>
      <c r="AD356" s="222">
        <f t="shared" si="91"/>
        <v>274236034717785.06</v>
      </c>
      <c r="AE356" s="221">
        <f t="shared" si="94"/>
        <v>1079.8029647688954</v>
      </c>
      <c r="AF356" s="98">
        <f t="shared" si="99"/>
        <v>-7.873479834397519E-3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0.18611232124486676</v>
      </c>
      <c r="G357" s="220">
        <f t="shared" si="86"/>
        <v>0.18611232124486676</v>
      </c>
      <c r="H357" s="84">
        <v>204000</v>
      </c>
      <c r="I357" s="84">
        <v>207000</v>
      </c>
      <c r="J357" s="88">
        <v>128329070</v>
      </c>
      <c r="K357" s="84">
        <f t="shared" si="96"/>
        <v>1.5058771407602225</v>
      </c>
      <c r="L357" s="132">
        <f t="shared" si="87"/>
        <v>1.5058771407602225</v>
      </c>
      <c r="M357" s="85">
        <v>192000</v>
      </c>
      <c r="N357" s="85">
        <v>190800</v>
      </c>
      <c r="O357" s="85">
        <v>15956260</v>
      </c>
      <c r="P357" s="85">
        <f t="shared" si="97"/>
        <v>21.218260535034958</v>
      </c>
      <c r="Q357" s="220">
        <f t="shared" si="88"/>
        <v>21.218260535034958</v>
      </c>
      <c r="R357" s="84">
        <v>10530</v>
      </c>
      <c r="S357" s="84">
        <v>10495</v>
      </c>
      <c r="T357" s="84">
        <v>62100000</v>
      </c>
      <c r="U357" s="84">
        <f t="shared" si="92"/>
        <v>183.90266478598383</v>
      </c>
      <c r="V357" s="84">
        <f t="shared" si="93"/>
        <v>183.90266478598383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253968588404902.56</v>
      </c>
      <c r="AD357" s="222">
        <f t="shared" si="91"/>
        <v>273065396242131.62</v>
      </c>
      <c r="AE357" s="221">
        <f t="shared" si="94"/>
        <v>1075.1935818408497</v>
      </c>
      <c r="AF357" s="98">
        <f t="shared" si="99"/>
        <v>-4.2687259420817417E-3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0.18611232124486676</v>
      </c>
      <c r="G358" s="220">
        <f t="shared" si="86"/>
        <v>0.18611232124486676</v>
      </c>
      <c r="H358" s="84">
        <v>207000</v>
      </c>
      <c r="I358" s="84">
        <v>201000</v>
      </c>
      <c r="J358" s="88">
        <v>128329070</v>
      </c>
      <c r="K358" s="84">
        <f t="shared" si="96"/>
        <v>1.5058771407602225</v>
      </c>
      <c r="L358" s="132">
        <f t="shared" si="87"/>
        <v>1.5058771407602225</v>
      </c>
      <c r="M358" s="85">
        <v>190800</v>
      </c>
      <c r="N358" s="85">
        <v>190700</v>
      </c>
      <c r="O358" s="85">
        <v>15956260</v>
      </c>
      <c r="P358" s="85">
        <f t="shared" si="97"/>
        <v>21.218260535034958</v>
      </c>
      <c r="Q358" s="220">
        <f t="shared" si="88"/>
        <v>21.218260535034958</v>
      </c>
      <c r="R358" s="84">
        <v>10495</v>
      </c>
      <c r="S358" s="84">
        <v>10435</v>
      </c>
      <c r="T358" s="84">
        <v>62100000</v>
      </c>
      <c r="U358" s="84">
        <f t="shared" si="92"/>
        <v>183.90266478598383</v>
      </c>
      <c r="V358" s="84">
        <f t="shared" si="93"/>
        <v>183.90266478598383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253968588404902.56</v>
      </c>
      <c r="AD358" s="222">
        <f t="shared" si="91"/>
        <v>271464594148833.37</v>
      </c>
      <c r="AE358" s="221">
        <f t="shared" si="94"/>
        <v>1068.8904318987547</v>
      </c>
      <c r="AF358" s="98">
        <f t="shared" si="99"/>
        <v>-5.862339627533162E-3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0.18611232124486676</v>
      </c>
      <c r="G359" s="220">
        <f t="shared" si="86"/>
        <v>0.18611232124486676</v>
      </c>
      <c r="H359" s="84">
        <v>201000</v>
      </c>
      <c r="I359" s="84">
        <v>205000</v>
      </c>
      <c r="J359" s="88">
        <v>128329070</v>
      </c>
      <c r="K359" s="84">
        <f t="shared" si="96"/>
        <v>1.5058771407602225</v>
      </c>
      <c r="L359" s="132">
        <f t="shared" si="87"/>
        <v>1.5058771407602225</v>
      </c>
      <c r="M359" s="85">
        <v>190700</v>
      </c>
      <c r="N359" s="85">
        <v>190300</v>
      </c>
      <c r="O359" s="85">
        <v>15956260</v>
      </c>
      <c r="P359" s="85">
        <f t="shared" si="97"/>
        <v>21.218260535034958</v>
      </c>
      <c r="Q359" s="220">
        <f t="shared" si="88"/>
        <v>21.218260535034958</v>
      </c>
      <c r="R359" s="84">
        <v>10435</v>
      </c>
      <c r="S359" s="84">
        <v>10415</v>
      </c>
      <c r="T359" s="84">
        <v>62100000</v>
      </c>
      <c r="U359" s="84">
        <f t="shared" si="92"/>
        <v>183.90266478598383</v>
      </c>
      <c r="V359" s="84">
        <f t="shared" si="93"/>
        <v>183.90266478598383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253968588404902.56</v>
      </c>
      <c r="AD359" s="222">
        <f t="shared" si="91"/>
        <v>271762647649692.56</v>
      </c>
      <c r="AE359" s="221">
        <f t="shared" si="94"/>
        <v>1070.0640160129601</v>
      </c>
      <c r="AF359" s="98">
        <f t="shared" si="99"/>
        <v>1.0979461310366848E-3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0.18611232124486676</v>
      </c>
      <c r="G360" s="220">
        <f t="shared" si="86"/>
        <v>0.18611232124486676</v>
      </c>
      <c r="H360" s="84">
        <v>205000</v>
      </c>
      <c r="I360" s="84">
        <v>208000</v>
      </c>
      <c r="J360" s="88">
        <v>128329070</v>
      </c>
      <c r="K360" s="84">
        <f t="shared" si="96"/>
        <v>1.5058771407602225</v>
      </c>
      <c r="L360" s="132">
        <f t="shared" si="87"/>
        <v>1.5058771407602225</v>
      </c>
      <c r="M360" s="85">
        <v>190300</v>
      </c>
      <c r="N360" s="85">
        <v>185300</v>
      </c>
      <c r="O360" s="85">
        <v>15956260</v>
      </c>
      <c r="P360" s="85">
        <f t="shared" si="97"/>
        <v>21.218260535034958</v>
      </c>
      <c r="Q360" s="220">
        <f t="shared" si="88"/>
        <v>21.218260535034958</v>
      </c>
      <c r="R360" s="84">
        <v>10415</v>
      </c>
      <c r="S360" s="84">
        <v>10455</v>
      </c>
      <c r="T360" s="84">
        <v>62100000</v>
      </c>
      <c r="U360" s="84">
        <f t="shared" si="92"/>
        <v>183.90266478598383</v>
      </c>
      <c r="V360" s="84">
        <f t="shared" si="93"/>
        <v>183.90266478598383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253968588404902.56</v>
      </c>
      <c r="AD360" s="222">
        <f t="shared" si="91"/>
        <v>271606357438289.69</v>
      </c>
      <c r="AE360" s="221">
        <f t="shared" si="94"/>
        <v>1069.4486241159366</v>
      </c>
      <c r="AF360" s="98">
        <f t="shared" si="99"/>
        <v>-5.7509820703668523E-4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0.18611232124486676</v>
      </c>
      <c r="G361" s="220">
        <f t="shared" si="86"/>
        <v>0.18611232124486676</v>
      </c>
      <c r="H361" s="84">
        <v>208000</v>
      </c>
      <c r="I361" s="84">
        <v>211500</v>
      </c>
      <c r="J361" s="88">
        <v>128329070</v>
      </c>
      <c r="K361" s="84">
        <f t="shared" si="96"/>
        <v>1.5058771407602225</v>
      </c>
      <c r="L361" s="132">
        <f t="shared" si="87"/>
        <v>1.5058771407602225</v>
      </c>
      <c r="M361" s="85">
        <v>185300</v>
      </c>
      <c r="N361" s="85">
        <v>191500</v>
      </c>
      <c r="O361" s="85">
        <v>15956260</v>
      </c>
      <c r="P361" s="85">
        <f t="shared" si="97"/>
        <v>21.218260535034958</v>
      </c>
      <c r="Q361" s="220">
        <f t="shared" si="88"/>
        <v>21.218260535034958</v>
      </c>
      <c r="R361" s="84">
        <v>10455</v>
      </c>
      <c r="S361" s="84">
        <v>10620</v>
      </c>
      <c r="T361" s="84">
        <v>62100000</v>
      </c>
      <c r="U361" s="84">
        <f t="shared" si="92"/>
        <v>183.90266478598383</v>
      </c>
      <c r="V361" s="84">
        <f t="shared" si="93"/>
        <v>183.90266478598383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253968588404902.56</v>
      </c>
      <c r="AD361" s="222">
        <f t="shared" si="91"/>
        <v>277377230833692.41</v>
      </c>
      <c r="AE361" s="221">
        <f t="shared" si="94"/>
        <v>1092.1714081879661</v>
      </c>
      <c r="AF361" s="98">
        <f t="shared" si="99"/>
        <v>2.1247195573151908E-2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0.18611232124486676</v>
      </c>
      <c r="G362" s="220">
        <f t="shared" si="86"/>
        <v>0.18611232124486676</v>
      </c>
      <c r="H362" s="84">
        <v>211500</v>
      </c>
      <c r="I362" s="84">
        <v>214000</v>
      </c>
      <c r="J362" s="88">
        <v>128329070</v>
      </c>
      <c r="K362" s="84">
        <f t="shared" si="96"/>
        <v>1.5058771407602225</v>
      </c>
      <c r="L362" s="132">
        <f t="shared" si="87"/>
        <v>1.5058771407602225</v>
      </c>
      <c r="M362" s="85">
        <v>191500</v>
      </c>
      <c r="N362" s="85">
        <v>195300</v>
      </c>
      <c r="O362" s="85">
        <v>15956260</v>
      </c>
      <c r="P362" s="85">
        <f t="shared" si="97"/>
        <v>21.218260535034958</v>
      </c>
      <c r="Q362" s="220">
        <f t="shared" si="88"/>
        <v>21.218260535034958</v>
      </c>
      <c r="R362" s="84">
        <v>10620</v>
      </c>
      <c r="S362" s="84">
        <v>10640</v>
      </c>
      <c r="T362" s="84">
        <v>62100000</v>
      </c>
      <c r="U362" s="84">
        <f t="shared" si="92"/>
        <v>183.90266478598383</v>
      </c>
      <c r="V362" s="84">
        <f t="shared" si="93"/>
        <v>183.90266478598383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253968588404902.56</v>
      </c>
      <c r="AD362" s="222">
        <f t="shared" si="91"/>
        <v>279541958500042.87</v>
      </c>
      <c r="AE362" s="221">
        <f t="shared" si="94"/>
        <v>1100.6950121499619</v>
      </c>
      <c r="AF362" s="98">
        <f t="shared" si="99"/>
        <v>7.8042731187565502E-3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0.18611232124486676</v>
      </c>
      <c r="G363" s="220">
        <f t="shared" si="86"/>
        <v>0.18611232124486676</v>
      </c>
      <c r="H363" s="84">
        <v>214000</v>
      </c>
      <c r="I363" s="84">
        <v>212500</v>
      </c>
      <c r="J363" s="88">
        <v>128329070</v>
      </c>
      <c r="K363" s="84">
        <f t="shared" si="96"/>
        <v>1.5058771407602225</v>
      </c>
      <c r="L363" s="132">
        <f t="shared" si="87"/>
        <v>1.5058771407602225</v>
      </c>
      <c r="M363" s="85">
        <v>195300</v>
      </c>
      <c r="N363" s="85">
        <v>191800</v>
      </c>
      <c r="O363" s="85">
        <v>15956260</v>
      </c>
      <c r="P363" s="85">
        <f t="shared" si="97"/>
        <v>21.218260535034958</v>
      </c>
      <c r="Q363" s="220">
        <f t="shared" si="88"/>
        <v>21.218260535034958</v>
      </c>
      <c r="R363" s="84">
        <v>10640</v>
      </c>
      <c r="S363" s="84">
        <v>10650</v>
      </c>
      <c r="T363" s="84">
        <v>62100000</v>
      </c>
      <c r="U363" s="84">
        <f t="shared" si="92"/>
        <v>183.90266478598383</v>
      </c>
      <c r="V363" s="84">
        <f t="shared" si="93"/>
        <v>183.90266478598383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253968588404902.56</v>
      </c>
      <c r="AD363" s="222">
        <f t="shared" si="91"/>
        <v>278403526066447.81</v>
      </c>
      <c r="AE363" s="221">
        <f t="shared" si="94"/>
        <v>1096.2124403455305</v>
      </c>
      <c r="AF363" s="98">
        <f t="shared" si="99"/>
        <v>-4.0724921571832782E-3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0.18611232124486676</v>
      </c>
      <c r="G364" s="220">
        <f t="shared" si="86"/>
        <v>0.18611232124486676</v>
      </c>
      <c r="H364" s="84">
        <v>212500</v>
      </c>
      <c r="I364" s="84">
        <v>208500</v>
      </c>
      <c r="J364" s="88">
        <v>128329070</v>
      </c>
      <c r="K364" s="84">
        <f t="shared" si="96"/>
        <v>1.5058771407602225</v>
      </c>
      <c r="L364" s="132">
        <f t="shared" si="87"/>
        <v>1.5058771407602225</v>
      </c>
      <c r="M364" s="85">
        <v>191800</v>
      </c>
      <c r="N364" s="85">
        <v>193900</v>
      </c>
      <c r="O364" s="85">
        <v>15956260</v>
      </c>
      <c r="P364" s="85">
        <f t="shared" si="97"/>
        <v>21.218260535034958</v>
      </c>
      <c r="Q364" s="220">
        <f t="shared" si="88"/>
        <v>21.218260535034958</v>
      </c>
      <c r="R364" s="84">
        <v>10650</v>
      </c>
      <c r="S364" s="84">
        <v>10650</v>
      </c>
      <c r="T364" s="84">
        <v>62100000</v>
      </c>
      <c r="U364" s="84">
        <f t="shared" si="92"/>
        <v>183.90266478598383</v>
      </c>
      <c r="V364" s="84">
        <f t="shared" si="93"/>
        <v>183.90266478598383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253968588404902.56</v>
      </c>
      <c r="AD364" s="222">
        <f t="shared" si="91"/>
        <v>278119309368748.19</v>
      </c>
      <c r="AE364" s="221">
        <f t="shared" si="94"/>
        <v>1095.0933385720209</v>
      </c>
      <c r="AF364" s="98">
        <f t="shared" si="99"/>
        <v>-1.0208803807743784E-3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0.18611232124486676</v>
      </c>
      <c r="G365" s="220">
        <f t="shared" si="86"/>
        <v>0.18611232124486676</v>
      </c>
      <c r="H365" s="84">
        <v>208500</v>
      </c>
      <c r="I365" s="84">
        <v>208000</v>
      </c>
      <c r="J365" s="88">
        <v>128329070</v>
      </c>
      <c r="K365" s="84">
        <f t="shared" si="96"/>
        <v>1.5058771407602225</v>
      </c>
      <c r="L365" s="132">
        <f t="shared" si="87"/>
        <v>1.5058771407602225</v>
      </c>
      <c r="M365" s="85">
        <v>193900</v>
      </c>
      <c r="N365" s="85">
        <v>195000</v>
      </c>
      <c r="O365" s="85">
        <v>15956260</v>
      </c>
      <c r="P365" s="85">
        <f t="shared" si="97"/>
        <v>21.218260535034958</v>
      </c>
      <c r="Q365" s="220">
        <f t="shared" si="88"/>
        <v>21.218260535034958</v>
      </c>
      <c r="R365" s="84">
        <v>10650</v>
      </c>
      <c r="S365" s="84">
        <v>10650</v>
      </c>
      <c r="T365" s="84">
        <v>62100000</v>
      </c>
      <c r="U365" s="84">
        <f t="shared" si="92"/>
        <v>183.90266478598383</v>
      </c>
      <c r="V365" s="84">
        <f t="shared" si="93"/>
        <v>183.90266478598383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253968588404902.56</v>
      </c>
      <c r="AD365" s="222">
        <f t="shared" si="91"/>
        <v>278506210961044.19</v>
      </c>
      <c r="AE365" s="221">
        <f t="shared" si="94"/>
        <v>1096.6167615855754</v>
      </c>
      <c r="AF365" s="98">
        <f t="shared" si="99"/>
        <v>1.3911353123022669E-3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0.18611232124486676</v>
      </c>
      <c r="G366" s="220">
        <f t="shared" si="86"/>
        <v>0.18611232124486676</v>
      </c>
      <c r="H366" s="84">
        <v>208000</v>
      </c>
      <c r="I366" s="84">
        <v>210500</v>
      </c>
      <c r="J366" s="88">
        <v>128329070</v>
      </c>
      <c r="K366" s="84">
        <f t="shared" si="96"/>
        <v>1.5058771407602225</v>
      </c>
      <c r="L366" s="132">
        <f t="shared" si="87"/>
        <v>1.5058771407602225</v>
      </c>
      <c r="M366" s="85">
        <v>195000</v>
      </c>
      <c r="N366" s="85">
        <v>203400</v>
      </c>
      <c r="O366" s="85">
        <v>15956260</v>
      </c>
      <c r="P366" s="85">
        <f t="shared" si="97"/>
        <v>21.218260535034958</v>
      </c>
      <c r="Q366" s="220">
        <f t="shared" si="88"/>
        <v>21.218260535034958</v>
      </c>
      <c r="R366" s="84">
        <v>10650</v>
      </c>
      <c r="S366" s="84">
        <v>10655</v>
      </c>
      <c r="T366" s="84">
        <v>62100000</v>
      </c>
      <c r="U366" s="84">
        <f t="shared" si="92"/>
        <v>183.90266478598383</v>
      </c>
      <c r="V366" s="84">
        <f t="shared" si="93"/>
        <v>183.90266478598383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253968588404902.56</v>
      </c>
      <c r="AD366" s="222">
        <f t="shared" si="91"/>
        <v>282001475567247</v>
      </c>
      <c r="AE366" s="221">
        <f t="shared" si="94"/>
        <v>1110.3793478493158</v>
      </c>
      <c r="AF366" s="98">
        <f t="shared" si="99"/>
        <v>1.255004186133476E-2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0.18611232124486676</v>
      </c>
      <c r="G367" s="220">
        <f t="shared" si="86"/>
        <v>0.18611232124486676</v>
      </c>
      <c r="H367" s="84">
        <v>210500</v>
      </c>
      <c r="I367" s="84">
        <v>204000</v>
      </c>
      <c r="J367" s="88">
        <v>128329070</v>
      </c>
      <c r="K367" s="84">
        <f t="shared" si="96"/>
        <v>1.5058771407602225</v>
      </c>
      <c r="L367" s="132">
        <f t="shared" si="87"/>
        <v>1.5058771407602225</v>
      </c>
      <c r="M367" s="85">
        <v>203400</v>
      </c>
      <c r="N367" s="85">
        <v>193200</v>
      </c>
      <c r="O367" s="85">
        <v>15956260</v>
      </c>
      <c r="P367" s="85">
        <f t="shared" si="97"/>
        <v>21.218260535034958</v>
      </c>
      <c r="Q367" s="220">
        <f t="shared" si="88"/>
        <v>21.218260535034958</v>
      </c>
      <c r="R367" s="84">
        <v>10655</v>
      </c>
      <c r="S367" s="84">
        <v>10775</v>
      </c>
      <c r="T367" s="84">
        <v>62100000</v>
      </c>
      <c r="U367" s="84">
        <f t="shared" si="92"/>
        <v>183.90266478598383</v>
      </c>
      <c r="V367" s="84">
        <f t="shared" si="93"/>
        <v>183.90266478598383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253968588404902.56</v>
      </c>
      <c r="AD367" s="222">
        <f t="shared" si="91"/>
        <v>279551293876029.56</v>
      </c>
      <c r="AE367" s="221">
        <f t="shared" si="94"/>
        <v>1100.7317701445047</v>
      </c>
      <c r="AF367" s="98">
        <f t="shared" si="99"/>
        <v>-8.68854209464303E-3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0.18611232124486676</v>
      </c>
      <c r="G368" s="220">
        <f t="shared" si="86"/>
        <v>0.20469827469118759</v>
      </c>
      <c r="H368" s="84">
        <v>204000</v>
      </c>
      <c r="I368" s="84">
        <v>205500</v>
      </c>
      <c r="J368" s="88">
        <v>128329070</v>
      </c>
      <c r="K368" s="84">
        <f t="shared" si="96"/>
        <v>1.5058771407602225</v>
      </c>
      <c r="L368" s="132">
        <f t="shared" si="87"/>
        <v>1.6562603192990812</v>
      </c>
      <c r="M368" s="85">
        <v>189600</v>
      </c>
      <c r="N368" s="85">
        <v>168600</v>
      </c>
      <c r="O368" s="85">
        <v>15956260</v>
      </c>
      <c r="P368" s="85">
        <f t="shared" si="97"/>
        <v>21.218260535034958</v>
      </c>
      <c r="Q368" s="220">
        <f t="shared" si="88"/>
        <v>23.780316101633016</v>
      </c>
      <c r="R368" s="84">
        <v>10775</v>
      </c>
      <c r="S368" s="84">
        <v>10805</v>
      </c>
      <c r="T368" s="84">
        <v>62100000</v>
      </c>
      <c r="U368" s="84">
        <f t="shared" si="92"/>
        <v>183.90266478598383</v>
      </c>
      <c r="V368" s="84">
        <f t="shared" si="93"/>
        <v>202.26795271267403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279330951999900.34</v>
      </c>
      <c r="AD368" s="222">
        <f t="shared" si="91"/>
        <v>300806757022120.62</v>
      </c>
      <c r="AE368" s="221">
        <f t="shared" si="94"/>
        <v>1076.8830123137516</v>
      </c>
      <c r="AF368" s="98">
        <f t="shared" si="99"/>
        <v>-2.1666275542880215E-2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0.20469827469118759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1.6562603192990812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23.780316101633016</v>
      </c>
      <c r="Q369" s="101">
        <f t="shared" si="88"/>
        <v>34.611443842321918</v>
      </c>
      <c r="R369" s="155">
        <v>10805</v>
      </c>
      <c r="S369" s="155">
        <v>10805</v>
      </c>
      <c r="T369" s="155">
        <v>67900000</v>
      </c>
      <c r="U369" s="155">
        <f t="shared" si="92"/>
        <v>202.26795271267403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1</v>
      </c>
      <c r="AC369" s="224">
        <f>IF(AND(AB369=0,B369="N"),AC368,AC368*(C369*E369*G369+H369*J369*L369+M369*O369*Q369+R369*T369*V369)/AD368)</f>
        <v>288216347664486.75</v>
      </c>
      <c r="AD369" s="224">
        <f t="shared" si="91"/>
        <v>317393581204077.94</v>
      </c>
      <c r="AE369" s="225">
        <f t="shared" si="94"/>
        <v>1101.2337911295594</v>
      </c>
      <c r="AF369" s="226">
        <f t="shared" si="99"/>
        <v>2.2612278713069003E-2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288216347664486.75</v>
      </c>
      <c r="AD370" s="222">
        <f t="shared" si="91"/>
        <v>314129250651131.12</v>
      </c>
      <c r="AE370" s="221">
        <f t="shared" si="94"/>
        <v>1089.9078181949958</v>
      </c>
      <c r="AF370" s="98">
        <f t="shared" si="99"/>
        <v>-1.0284803304978822E-2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288216347664486.75</v>
      </c>
      <c r="AD371" s="222">
        <f t="shared" si="91"/>
        <v>315837446056558.87</v>
      </c>
      <c r="AE371" s="221">
        <f t="shared" si="94"/>
        <v>1095.8346000006422</v>
      </c>
      <c r="AF371" s="98">
        <f t="shared" si="99"/>
        <v>5.4378743841491366E-3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288216347664486.75</v>
      </c>
      <c r="AD372" s="222">
        <f t="shared" si="91"/>
        <v>314595184298794</v>
      </c>
      <c r="AE372" s="221">
        <f t="shared" si="94"/>
        <v>1091.5244289509037</v>
      </c>
      <c r="AF372" s="98">
        <f t="shared" si="99"/>
        <v>-3.9332313925258449E-3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288216347664486.75</v>
      </c>
      <c r="AD373" s="222">
        <f t="shared" si="91"/>
        <v>317306918624927.87</v>
      </c>
      <c r="AE373" s="221">
        <f t="shared" si="94"/>
        <v>1100.9331052737698</v>
      </c>
      <c r="AF373" s="98">
        <f t="shared" si="99"/>
        <v>8.6197579030906721E-3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288216347664486.75</v>
      </c>
      <c r="AD374" s="222">
        <f t="shared" si="91"/>
        <v>309133698838927.56</v>
      </c>
      <c r="AE374" s="221">
        <f t="shared" si="94"/>
        <v>1072.5751725880266</v>
      </c>
      <c r="AF374" s="98">
        <f t="shared" si="99"/>
        <v>-2.5758088797494576E-2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288216347664486.75</v>
      </c>
      <c r="AD375" s="222">
        <f t="shared" si="91"/>
        <v>303002100335346.31</v>
      </c>
      <c r="AE375" s="221">
        <f t="shared" si="94"/>
        <v>1051.3008814061848</v>
      </c>
      <c r="AF375" s="98">
        <f t="shared" si="99"/>
        <v>-1.9834778694819949E-2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288216347664486.75</v>
      </c>
      <c r="AD376" s="222">
        <f t="shared" si="91"/>
        <v>304053382608444</v>
      </c>
      <c r="AE376" s="221">
        <f t="shared" si="94"/>
        <v>1054.9484270142552</v>
      </c>
      <c r="AF376" s="98">
        <f t="shared" si="99"/>
        <v>3.4695544088117042E-3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288216347664486.75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1061.417279942877</v>
      </c>
      <c r="AF377" s="98">
        <f t="shared" si="99"/>
        <v>6.1319139049575439E-3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288216347664486.75</v>
      </c>
      <c r="AD378" s="222">
        <f t="shared" si="109"/>
        <v>303907984052261</v>
      </c>
      <c r="AE378" s="221">
        <f t="shared" si="94"/>
        <v>1054.4439498832348</v>
      </c>
      <c r="AF378" s="98">
        <f t="shared" si="99"/>
        <v>-6.5698290308760397E-3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288216347664486.75</v>
      </c>
      <c r="AD379" s="222">
        <f t="shared" si="109"/>
        <v>304032796609405.5</v>
      </c>
      <c r="AE379" s="221">
        <f t="shared" si="94"/>
        <v>1054.8770015062807</v>
      </c>
      <c r="AF379" s="98">
        <f t="shared" si="99"/>
        <v>4.1069193207838786E-4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288216347664486.75</v>
      </c>
      <c r="AD380" s="222">
        <f t="shared" si="109"/>
        <v>308508814148138.62</v>
      </c>
      <c r="AE380" s="221">
        <f t="shared" si="94"/>
        <v>1070.4070627779738</v>
      </c>
      <c r="AF380" s="98">
        <f t="shared" si="99"/>
        <v>1.4722153625036247E-2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288216347664486.75</v>
      </c>
      <c r="AD381" s="222">
        <f t="shared" si="109"/>
        <v>307446203757479.06</v>
      </c>
      <c r="AE381" s="221">
        <f t="shared" si="94"/>
        <v>1066.7202129539778</v>
      </c>
      <c r="AF381" s="98">
        <f t="shared" si="99"/>
        <v>-3.4443437008232201E-3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zoomScale="85" zoomScaleNormal="85" workbookViewId="0">
      <selection sqref="A1:XFD104857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0" t="s">
        <v>205</v>
      </c>
      <c r="D1" s="281"/>
      <c r="E1" s="281"/>
      <c r="F1" s="281"/>
      <c r="G1" s="282"/>
      <c r="H1" s="277" t="s">
        <v>206</v>
      </c>
      <c r="I1" s="278"/>
      <c r="J1" s="278"/>
      <c r="K1" s="278"/>
      <c r="L1" s="279"/>
      <c r="M1" s="280" t="s">
        <v>207</v>
      </c>
      <c r="N1" s="281"/>
      <c r="O1" s="281"/>
      <c r="P1" s="281"/>
      <c r="Q1" s="282"/>
      <c r="R1" s="277" t="s">
        <v>208</v>
      </c>
      <c r="S1" s="278"/>
      <c r="T1" s="278"/>
      <c r="U1" s="278"/>
      <c r="V1" s="279"/>
      <c r="W1" s="280" t="s">
        <v>209</v>
      </c>
      <c r="X1" s="281"/>
      <c r="Y1" s="281"/>
      <c r="Z1" s="281"/>
      <c r="AA1" s="282"/>
      <c r="AB1" s="271" t="s">
        <v>105</v>
      </c>
      <c r="AC1" s="271"/>
      <c r="AD1" s="271"/>
      <c r="AE1" s="271"/>
      <c r="AF1" s="271"/>
      <c r="AG1" s="274" t="s">
        <v>165</v>
      </c>
      <c r="AH1" s="274"/>
      <c r="AI1" s="274"/>
      <c r="AJ1" s="274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15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ROUND(0.15*(D3*E3+I3*J3+N3*O3+X3*Y3)/(D3*E3),17)</f>
        <v>0.163555832001684</v>
      </c>
      <c r="G3" s="85">
        <f>ROUND(0.15*(D3*E3+I3*J3+N3*O3+X3*Y3)/(D3*E3),17)</f>
        <v>0.163555832001684</v>
      </c>
      <c r="H3" s="84">
        <v>220000</v>
      </c>
      <c r="I3" s="84">
        <v>221100</v>
      </c>
      <c r="J3" s="88">
        <v>122666424</v>
      </c>
      <c r="K3" s="84">
        <f>ROUND(0.15*(D3*E3+I3*J3+N3*O3+X3*Y3)/(I3*J3),17)</f>
        <v>1.98368261382712</v>
      </c>
      <c r="L3" s="84">
        <f>ROUND(0.15*(D3*E3+I3*J3+N3*O3+X3*Y3)/(I3*J3),17)</f>
        <v>1.98368261382712</v>
      </c>
      <c r="M3" s="85">
        <v>160000</v>
      </c>
      <c r="N3" s="85">
        <v>163300</v>
      </c>
      <c r="O3" s="85">
        <v>15956260</v>
      </c>
      <c r="P3" s="85">
        <f>ROUND(0.3*(D3*E3+I3*J3+N3*O3+X3*Y3)/(N3*O3),17)</f>
        <v>41.295177853709902</v>
      </c>
      <c r="Q3" s="85">
        <f>ROUND(0.3*(D3*E3+I3*J3+N3*O3+X3*Y3)/(N3*O3),17)</f>
        <v>41.295177853709902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ROUND(0.4*(D3*E3+I3*J3+N3*O3+X3*Y3)/(X3*Y3),17)</f>
        <v>1434681.0652656001</v>
      </c>
      <c r="AA3" s="85">
        <f>ROUND(0.4*(D3*E3+I3*J3+N3*O3+X3*Y3)/(X3*Y3),17)</f>
        <v>1434681.0652656001</v>
      </c>
      <c r="AB3" s="222" t="e">
        <f>C3*E3*F3+H3*J3*K3+M3*O3*P3+#REF!*#REF!*#REF!</f>
        <v>#REF!</v>
      </c>
      <c r="AC3" s="222">
        <f>D3*E3*G3+I3*J3*L3+N3*O3*Q3+X3*Y3*AA3</f>
        <v>358670266316400.25</v>
      </c>
      <c r="AD3" s="222">
        <f t="shared" ref="AD3:AD66" si="0">D3*E3*G3+I3*J3*L3+N3*O3*Q3+X3*Y3*AA3</f>
        <v>358670266316400.25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0.163555832001684</v>
      </c>
      <c r="G4" s="85">
        <f>IF(B4="Y",ROUND(0.15*(C4*E4+H4*J4+M4*O4+W4*Y4)/(C4*E4),17),IF(AB4=0,F4,ROUND(D3*E3*G3/AD3*(C4*E4+H4*J4+M4*O4+W4*Y4)/(C4*E4),17)))</f>
        <v>0.163555832001684</v>
      </c>
      <c r="H4" s="84">
        <v>221100</v>
      </c>
      <c r="I4" s="84">
        <v>225900</v>
      </c>
      <c r="J4" s="88">
        <v>122666424</v>
      </c>
      <c r="K4" s="84">
        <f>L3</f>
        <v>1.98368261382712</v>
      </c>
      <c r="L4" s="84">
        <f>IF(B4="Y",ROUND(0.15*(C4*E4+H4*J4+M4*O4+W4*Y4)/(H4*J4),17),IF(AB4=0,K4,ROUND(I3*J3*L3/AD3*(C4*E4+H4*J4+M4*O4+W4*Y4)/(H4*J4),17)))</f>
        <v>1.98368261382712</v>
      </c>
      <c r="M4" s="85">
        <v>163300</v>
      </c>
      <c r="N4" s="85">
        <v>166300</v>
      </c>
      <c r="O4" s="85">
        <v>15956260</v>
      </c>
      <c r="P4" s="85">
        <f>Q3</f>
        <v>41.295177853709902</v>
      </c>
      <c r="Q4" s="85">
        <f>IF(B4="Y",ROUND(0.3*(C4*E4+H4*J4+M4*O4+W4*Y4)/(M4*O4),17),IF(AB4=0,P4,ROUND(N3*O3*Q3/AD3*(C4*E4+H4*J4+M4*O4+W4*Y4)/(M4*O4),17)))</f>
        <v>41.295177853709902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IF(B4="Y",ROUND(0.4*(C4*E4+H4*J4+M4*O4+W4*Y4)/(W4*Y4),17),IF(AB4=0,Z4,ROUND(X3*Y3*AA3/AD3*(C4*E4+H4*J4+M4*O4+W4*Y4)/(W4*Y4),17)))</f>
        <v>1434681.0652656001</v>
      </c>
      <c r="AB4" s="223">
        <f t="shared" ref="AB4:AB67" si="1">IF(AD3&lt;&gt;(C4*E4*F4+H4*J4*K4+M4*O4*P4+W4*Y4*Z4),1,0)</f>
        <v>0</v>
      </c>
      <c r="AC4" s="223">
        <f t="shared" ref="AC4:AC67" si="2">IF(AND(AB4=0,B4="N"),AC3,AC3*(C4*E4*G4+H4*J4*L4+M4*O4*Q4+W4*Y4*AA4)/AD3)</f>
        <v>358670266316400.25</v>
      </c>
      <c r="AD4" s="222">
        <f t="shared" si="0"/>
        <v>361878350547357.25</v>
      </c>
      <c r="AE4" s="221">
        <f t="shared" ref="AE4:AE67" si="3">AD4/AC4*1000</f>
        <v>1008.9443829952913</v>
      </c>
      <c r="AF4" s="98">
        <f>(AE4-AE3)/AE3</f>
        <v>8.9443829952913344E-3</v>
      </c>
      <c r="AG4" s="84">
        <f t="shared" ref="AG4:AG67" si="4"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5">G4</f>
        <v>0.163555832001684</v>
      </c>
      <c r="G5" s="85">
        <f t="shared" ref="G5:G68" si="6">IF(B5="Y",ROUND(0.15*(C5*E5+H5*J5+M5*O5+W5*Y5)/(C5*E5),17),IF(AB5=0,F5,ROUND(D4*E4*G4/AD4*(C5*E5+H5*J5+M5*O5+W5*Y5)/(C5*E5),17)))</f>
        <v>0.163555832001684</v>
      </c>
      <c r="H5" s="84">
        <v>225900</v>
      </c>
      <c r="I5" s="84">
        <v>246700</v>
      </c>
      <c r="J5" s="88">
        <v>122666424</v>
      </c>
      <c r="K5" s="84">
        <f t="shared" ref="K5:K68" si="7">L4</f>
        <v>1.98368261382712</v>
      </c>
      <c r="L5" s="84">
        <f t="shared" ref="L5:L68" si="8">IF(B5="Y",ROUND(0.15*(C5*E5+H5*J5+M5*O5+W5*Y5)/(H5*J5),17),IF(AB5=0,K5,ROUND(I4*J4*L4/AD4*(C5*E5+H5*J5+M5*O5+W5*Y5)/(H5*J5),17)))</f>
        <v>1.98368261382712</v>
      </c>
      <c r="M5" s="85">
        <v>166300</v>
      </c>
      <c r="N5" s="85">
        <v>164200</v>
      </c>
      <c r="O5" s="85">
        <v>15956260</v>
      </c>
      <c r="P5" s="85">
        <f t="shared" ref="P5:P68" si="9">Q4</f>
        <v>41.295177853709902</v>
      </c>
      <c r="Q5" s="85">
        <f t="shared" ref="Q5:Q68" si="10">IF(B5="Y",ROUND(0.3*(C5*E5+H5*J5+M5*O5+W5*Y5)/(M5*O5),17),IF(AB5=0,P5,ROUND(N4*O4*Q4/AD4*(C5*E5+H5*J5+M5*O5+W5*Y5)/(M5*O5),17)))</f>
        <v>41.295177853709902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11">AA4</f>
        <v>1434681.0652656001</v>
      </c>
      <c r="AA5" s="85">
        <f t="shared" ref="AA5:AA68" si="12">IF(B5="Y",ROUND(0.4*(C5*E5+H5*J5+M5*O5+W5*Y5)/(W5*Y5),17),IF(AB5=0,Z5,ROUND(X4*Y4*AA4/AD4*(C5*E5+H5*J5+M5*O5+W5*Y5)/(W5*Y5),17)))</f>
        <v>1434681.0652656001</v>
      </c>
      <c r="AB5" s="223">
        <f t="shared" si="1"/>
        <v>0</v>
      </c>
      <c r="AC5" s="223">
        <f t="shared" si="2"/>
        <v>358670266316400.25</v>
      </c>
      <c r="AD5" s="222">
        <f t="shared" si="0"/>
        <v>366189360100483.5</v>
      </c>
      <c r="AE5" s="221">
        <f t="shared" si="3"/>
        <v>1020.9638057297182</v>
      </c>
      <c r="AF5" s="98">
        <f t="shared" ref="AF5:AF68" si="13">(AE5-AE4)/AE4</f>
        <v>1.1912869467338041E-2</v>
      </c>
      <c r="AG5" s="84">
        <f t="shared" si="4"/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5"/>
        <v>0.163555832001684</v>
      </c>
      <c r="G6" s="85">
        <f t="shared" si="6"/>
        <v>0.163555832001684</v>
      </c>
      <c r="H6" s="84">
        <v>246700</v>
      </c>
      <c r="I6" s="84">
        <v>250000</v>
      </c>
      <c r="J6" s="88">
        <v>122666424</v>
      </c>
      <c r="K6" s="84">
        <f t="shared" si="7"/>
        <v>1.98368261382712</v>
      </c>
      <c r="L6" s="84">
        <f t="shared" si="8"/>
        <v>1.98368261382712</v>
      </c>
      <c r="M6" s="85">
        <v>164200</v>
      </c>
      <c r="N6" s="85">
        <v>164400</v>
      </c>
      <c r="O6" s="85">
        <v>15956260</v>
      </c>
      <c r="P6" s="85">
        <f t="shared" si="9"/>
        <v>41.295177853709902</v>
      </c>
      <c r="Q6" s="85">
        <f t="shared" si="10"/>
        <v>41.295177853709902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11"/>
        <v>1434681.0652656001</v>
      </c>
      <c r="AA6" s="85">
        <f t="shared" si="12"/>
        <v>1434681.0652656001</v>
      </c>
      <c r="AB6" s="223">
        <f t="shared" si="1"/>
        <v>0</v>
      </c>
      <c r="AC6" s="223">
        <f t="shared" si="2"/>
        <v>358670266316400.25</v>
      </c>
      <c r="AD6" s="222">
        <f t="shared" si="0"/>
        <v>366554036639842.62</v>
      </c>
      <c r="AE6" s="221">
        <f t="shared" si="3"/>
        <v>1021.9805516760838</v>
      </c>
      <c r="AF6" s="98">
        <f t="shared" si="13"/>
        <v>9.958687474125765E-4</v>
      </c>
      <c r="AG6" s="84">
        <f t="shared" si="4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5"/>
        <v>0.163555832001684</v>
      </c>
      <c r="G7" s="85">
        <f t="shared" si="6"/>
        <v>0.163555832001684</v>
      </c>
      <c r="H7" s="84">
        <v>250000</v>
      </c>
      <c r="I7" s="84">
        <v>266900</v>
      </c>
      <c r="J7" s="88">
        <v>122666424</v>
      </c>
      <c r="K7" s="84">
        <f t="shared" si="7"/>
        <v>1.98368261382712</v>
      </c>
      <c r="L7" s="84">
        <f t="shared" si="8"/>
        <v>1.98368261382712</v>
      </c>
      <c r="M7" s="85">
        <v>164400</v>
      </c>
      <c r="N7" s="85">
        <v>170500</v>
      </c>
      <c r="O7" s="85">
        <v>15956260</v>
      </c>
      <c r="P7" s="85">
        <f t="shared" si="9"/>
        <v>41.295177853709902</v>
      </c>
      <c r="Q7" s="85">
        <f t="shared" si="10"/>
        <v>41.295177853709902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11"/>
        <v>1434681.0652656001</v>
      </c>
      <c r="AA7" s="85">
        <f t="shared" si="12"/>
        <v>1434681.0652656001</v>
      </c>
      <c r="AB7" s="223">
        <f t="shared" si="1"/>
        <v>0</v>
      </c>
      <c r="AC7" s="223">
        <f t="shared" si="2"/>
        <v>358670266316400.25</v>
      </c>
      <c r="AD7" s="222">
        <f t="shared" si="0"/>
        <v>375783696238546.81</v>
      </c>
      <c r="AE7" s="221">
        <f t="shared" si="3"/>
        <v>1047.7135450839128</v>
      </c>
      <c r="AF7" s="98">
        <f t="shared" si="13"/>
        <v>2.5179533373336681E-2</v>
      </c>
      <c r="AG7" s="84">
        <f t="shared" si="4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5"/>
        <v>0.163555832001684</v>
      </c>
      <c r="G8" s="85">
        <f t="shared" si="6"/>
        <v>0.163555832001684</v>
      </c>
      <c r="H8" s="84">
        <v>266900</v>
      </c>
      <c r="I8" s="84">
        <v>302500</v>
      </c>
      <c r="J8" s="88">
        <v>122666424</v>
      </c>
      <c r="K8" s="84">
        <f t="shared" si="7"/>
        <v>1.98368261382712</v>
      </c>
      <c r="L8" s="84">
        <f t="shared" si="8"/>
        <v>1.98368261382712</v>
      </c>
      <c r="M8" s="85">
        <v>170500</v>
      </c>
      <c r="N8" s="85">
        <v>170200</v>
      </c>
      <c r="O8" s="85">
        <v>15956260</v>
      </c>
      <c r="P8" s="85">
        <f t="shared" si="9"/>
        <v>41.295177853709902</v>
      </c>
      <c r="Q8" s="85">
        <f t="shared" si="10"/>
        <v>41.295177853709902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11"/>
        <v>1434681.0652656001</v>
      </c>
      <c r="AA8" s="85">
        <f t="shared" si="12"/>
        <v>1434681.0652656001</v>
      </c>
      <c r="AB8" s="223">
        <f t="shared" si="1"/>
        <v>0</v>
      </c>
      <c r="AC8" s="223">
        <f t="shared" si="2"/>
        <v>358670266316400.25</v>
      </c>
      <c r="AD8" s="222">
        <f t="shared" si="0"/>
        <v>384143039794364.75</v>
      </c>
      <c r="AE8" s="221">
        <f t="shared" si="3"/>
        <v>1071.020031126566</v>
      </c>
      <c r="AF8" s="98">
        <f t="shared" si="13"/>
        <v>2.2245093758701533E-2</v>
      </c>
      <c r="AG8" s="84">
        <f t="shared" si="4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5"/>
        <v>0.163555832001684</v>
      </c>
      <c r="G9" s="85">
        <f t="shared" si="6"/>
        <v>0.163555832001684</v>
      </c>
      <c r="H9" s="84">
        <v>302500</v>
      </c>
      <c r="I9" s="84">
        <v>292500</v>
      </c>
      <c r="J9" s="88">
        <v>122666424</v>
      </c>
      <c r="K9" s="84">
        <f t="shared" si="7"/>
        <v>1.98368261382712</v>
      </c>
      <c r="L9" s="84">
        <f t="shared" si="8"/>
        <v>1.98368261382712</v>
      </c>
      <c r="M9" s="85">
        <v>170200</v>
      </c>
      <c r="N9" s="85">
        <v>164000</v>
      </c>
      <c r="O9" s="85">
        <v>15956260</v>
      </c>
      <c r="P9" s="85">
        <f t="shared" si="9"/>
        <v>41.295177853709902</v>
      </c>
      <c r="Q9" s="85">
        <f t="shared" si="10"/>
        <v>41.295177853709902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11"/>
        <v>1434681.0652656001</v>
      </c>
      <c r="AA9" s="85">
        <f t="shared" si="12"/>
        <v>1434681.0652656001</v>
      </c>
      <c r="AB9" s="223">
        <f t="shared" si="1"/>
        <v>0</v>
      </c>
      <c r="AC9" s="223">
        <f t="shared" si="2"/>
        <v>358670266316400.25</v>
      </c>
      <c r="AD9" s="222">
        <f t="shared" si="0"/>
        <v>375914144642773.94</v>
      </c>
      <c r="AE9" s="221">
        <f t="shared" si="3"/>
        <v>1048.0772451630046</v>
      </c>
      <c r="AF9" s="98">
        <f t="shared" si="13"/>
        <v>-2.1421434984207281E-2</v>
      </c>
      <c r="AG9" s="84">
        <f t="shared" si="4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5"/>
        <v>0.163555832001684</v>
      </c>
      <c r="G10" s="85">
        <f t="shared" si="6"/>
        <v>0.163555832001684</v>
      </c>
      <c r="H10" s="84">
        <v>292500</v>
      </c>
      <c r="I10" s="84">
        <v>296000</v>
      </c>
      <c r="J10" s="88">
        <v>122666424</v>
      </c>
      <c r="K10" s="84">
        <f t="shared" si="7"/>
        <v>1.98368261382712</v>
      </c>
      <c r="L10" s="84">
        <f t="shared" si="8"/>
        <v>1.98368261382712</v>
      </c>
      <c r="M10" s="85">
        <v>164000</v>
      </c>
      <c r="N10" s="85">
        <v>164000</v>
      </c>
      <c r="O10" s="85">
        <v>15956260</v>
      </c>
      <c r="P10" s="85">
        <f t="shared" si="9"/>
        <v>41.295177853709902</v>
      </c>
      <c r="Q10" s="85">
        <f t="shared" si="10"/>
        <v>41.295177853709902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11"/>
        <v>1434681.0652656001</v>
      </c>
      <c r="AA10" s="85">
        <f t="shared" si="12"/>
        <v>1434681.0652656001</v>
      </c>
      <c r="AB10" s="223">
        <f t="shared" si="1"/>
        <v>0</v>
      </c>
      <c r="AC10" s="223">
        <f t="shared" si="2"/>
        <v>358670266316400.25</v>
      </c>
      <c r="AD10" s="222">
        <f t="shared" si="0"/>
        <v>375118848722321.87</v>
      </c>
      <c r="AE10" s="221">
        <f t="shared" si="3"/>
        <v>1045.8598996087719</v>
      </c>
      <c r="AF10" s="98">
        <f t="shared" si="13"/>
        <v>-2.1156318052567027E-3</v>
      </c>
      <c r="AG10" s="84">
        <f t="shared" si="4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5"/>
        <v>0.163555832001684</v>
      </c>
      <c r="G11" s="85">
        <f t="shared" si="6"/>
        <v>0.163555832001684</v>
      </c>
      <c r="H11" s="84">
        <v>296000</v>
      </c>
      <c r="I11" s="84">
        <v>307000</v>
      </c>
      <c r="J11" s="88">
        <v>122666424</v>
      </c>
      <c r="K11" s="84">
        <f t="shared" si="7"/>
        <v>1.98368261382712</v>
      </c>
      <c r="L11" s="84">
        <f t="shared" si="8"/>
        <v>1.98368261382712</v>
      </c>
      <c r="M11" s="85">
        <v>164000</v>
      </c>
      <c r="N11" s="85">
        <v>169000</v>
      </c>
      <c r="O11" s="85">
        <v>15956260</v>
      </c>
      <c r="P11" s="85">
        <f t="shared" si="9"/>
        <v>41.295177853709902</v>
      </c>
      <c r="Q11" s="85">
        <f t="shared" si="10"/>
        <v>41.295177853709902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11"/>
        <v>1434681.0652656001</v>
      </c>
      <c r="AA11" s="85">
        <f t="shared" si="12"/>
        <v>1434681.0652656001</v>
      </c>
      <c r="AB11" s="223">
        <f t="shared" si="1"/>
        <v>0</v>
      </c>
      <c r="AC11" s="223">
        <f t="shared" si="2"/>
        <v>358670266316400.25</v>
      </c>
      <c r="AD11" s="222">
        <f t="shared" si="0"/>
        <v>380456631125812.62</v>
      </c>
      <c r="AE11" s="221">
        <f t="shared" si="3"/>
        <v>1060.7420431951657</v>
      </c>
      <c r="AF11" s="98">
        <f t="shared" si="13"/>
        <v>1.4229576630637435E-2</v>
      </c>
      <c r="AG11" s="84">
        <f t="shared" si="4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5"/>
        <v>0.163555832001684</v>
      </c>
      <c r="G12" s="85">
        <f t="shared" si="6"/>
        <v>0.163555832001684</v>
      </c>
      <c r="H12" s="84">
        <v>307000</v>
      </c>
      <c r="I12" s="84">
        <v>341500</v>
      </c>
      <c r="J12" s="88">
        <v>122666424</v>
      </c>
      <c r="K12" s="84">
        <f t="shared" si="7"/>
        <v>1.98368261382712</v>
      </c>
      <c r="L12" s="84">
        <f t="shared" si="8"/>
        <v>1.98368261382712</v>
      </c>
      <c r="M12" s="85">
        <v>169000</v>
      </c>
      <c r="N12" s="85">
        <v>177500</v>
      </c>
      <c r="O12" s="85">
        <v>15956260</v>
      </c>
      <c r="P12" s="85">
        <f t="shared" si="9"/>
        <v>41.295177853709902</v>
      </c>
      <c r="Q12" s="85">
        <f t="shared" si="10"/>
        <v>41.295177853709902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11"/>
        <v>1434681.0652656001</v>
      </c>
      <c r="AA12" s="85">
        <f t="shared" si="12"/>
        <v>1434681.0652656001</v>
      </c>
      <c r="AB12" s="223">
        <f t="shared" si="1"/>
        <v>0</v>
      </c>
      <c r="AC12" s="223">
        <f t="shared" si="2"/>
        <v>358670266316400.25</v>
      </c>
      <c r="AD12" s="222">
        <f t="shared" si="0"/>
        <v>394410120770875.81</v>
      </c>
      <c r="AE12" s="221">
        <f t="shared" si="3"/>
        <v>1099.6454342913044</v>
      </c>
      <c r="AF12" s="98">
        <f t="shared" si="13"/>
        <v>3.6675637913770161E-2</v>
      </c>
      <c r="AG12" s="84">
        <f t="shared" si="4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5"/>
        <v>0.163555832001684</v>
      </c>
      <c r="G13" s="85">
        <f t="shared" si="6"/>
        <v>0.163555832001684</v>
      </c>
      <c r="H13" s="84">
        <v>341500</v>
      </c>
      <c r="I13" s="84">
        <v>350000</v>
      </c>
      <c r="J13" s="88">
        <v>122666424</v>
      </c>
      <c r="K13" s="84">
        <f t="shared" si="7"/>
        <v>1.98368261382712</v>
      </c>
      <c r="L13" s="84">
        <f t="shared" si="8"/>
        <v>1.98368261382712</v>
      </c>
      <c r="M13" s="85">
        <v>177500</v>
      </c>
      <c r="N13" s="85">
        <v>230700</v>
      </c>
      <c r="O13" s="85">
        <v>15956260</v>
      </c>
      <c r="P13" s="85">
        <f t="shared" si="9"/>
        <v>41.295177853709902</v>
      </c>
      <c r="Q13" s="85">
        <f t="shared" si="10"/>
        <v>41.295177853709902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11"/>
        <v>1434681.0652656001</v>
      </c>
      <c r="AA13" s="85">
        <f t="shared" si="12"/>
        <v>1434681.0652656001</v>
      </c>
      <c r="AB13" s="223">
        <f t="shared" si="1"/>
        <v>0</v>
      </c>
      <c r="AC13" s="223">
        <f t="shared" si="2"/>
        <v>358670266316400.25</v>
      </c>
      <c r="AD13" s="222">
        <f t="shared" si="0"/>
        <v>431891751046679.19</v>
      </c>
      <c r="AE13" s="221">
        <f t="shared" si="3"/>
        <v>1204.1470721347355</v>
      </c>
      <c r="AF13" s="98">
        <f t="shared" si="13"/>
        <v>9.5032120886110877E-2</v>
      </c>
      <c r="AG13" s="84">
        <f t="shared" si="4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5"/>
        <v>0.163555832001684</v>
      </c>
      <c r="G14" s="85">
        <f t="shared" si="6"/>
        <v>0.163555832001684</v>
      </c>
      <c r="H14" s="84">
        <v>350000</v>
      </c>
      <c r="I14" s="84">
        <v>347400</v>
      </c>
      <c r="J14" s="88">
        <v>122666424</v>
      </c>
      <c r="K14" s="84">
        <f t="shared" si="7"/>
        <v>1.98368261382712</v>
      </c>
      <c r="L14" s="84">
        <f t="shared" si="8"/>
        <v>1.98368261382712</v>
      </c>
      <c r="M14" s="85">
        <v>230700</v>
      </c>
      <c r="N14" s="85">
        <v>229700</v>
      </c>
      <c r="O14" s="85">
        <v>15956260</v>
      </c>
      <c r="P14" s="85">
        <f t="shared" si="9"/>
        <v>41.295177853709902</v>
      </c>
      <c r="Q14" s="85">
        <f t="shared" si="10"/>
        <v>41.295177853709902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11"/>
        <v>1434681.0652656001</v>
      </c>
      <c r="AA14" s="85">
        <f t="shared" si="12"/>
        <v>1434681.0652656001</v>
      </c>
      <c r="AB14" s="223">
        <f t="shared" si="1"/>
        <v>0</v>
      </c>
      <c r="AC14" s="223">
        <f t="shared" si="2"/>
        <v>358670266316400.25</v>
      </c>
      <c r="AD14" s="222">
        <f t="shared" si="0"/>
        <v>432141554441899.75</v>
      </c>
      <c r="AE14" s="221">
        <f t="shared" si="3"/>
        <v>1204.843543012531</v>
      </c>
      <c r="AF14" s="98">
        <f t="shared" si="13"/>
        <v>5.7839353174755795E-4</v>
      </c>
      <c r="AG14" s="84">
        <f t="shared" si="4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5"/>
        <v>0.163555832001684</v>
      </c>
      <c r="G15" s="85">
        <f t="shared" si="6"/>
        <v>0.163555832001684</v>
      </c>
      <c r="H15" s="84">
        <v>347400</v>
      </c>
      <c r="I15" s="84">
        <v>313500</v>
      </c>
      <c r="J15" s="88">
        <v>122666424</v>
      </c>
      <c r="K15" s="84">
        <f t="shared" si="7"/>
        <v>1.98368261382712</v>
      </c>
      <c r="L15" s="84">
        <f t="shared" si="8"/>
        <v>1.98368261382712</v>
      </c>
      <c r="M15" s="85">
        <v>229700</v>
      </c>
      <c r="N15" s="85">
        <v>249200</v>
      </c>
      <c r="O15" s="85">
        <v>15956260</v>
      </c>
      <c r="P15" s="85">
        <f t="shared" si="9"/>
        <v>41.295177853709902</v>
      </c>
      <c r="Q15" s="85">
        <f t="shared" si="10"/>
        <v>41.295177853709902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11"/>
        <v>1434681.0652656001</v>
      </c>
      <c r="AA15" s="85">
        <f t="shared" si="12"/>
        <v>1434681.0652656001</v>
      </c>
      <c r="AB15" s="223">
        <f t="shared" si="1"/>
        <v>0</v>
      </c>
      <c r="AC15" s="223">
        <f t="shared" si="2"/>
        <v>358670266316400.25</v>
      </c>
      <c r="AD15" s="222">
        <f t="shared" si="0"/>
        <v>436340317153108.12</v>
      </c>
      <c r="AE15" s="221">
        <f t="shared" si="3"/>
        <v>1216.5500130088603</v>
      </c>
      <c r="AF15" s="98">
        <f t="shared" si="13"/>
        <v>9.7161744063956092E-3</v>
      </c>
      <c r="AG15" s="84">
        <f t="shared" si="4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5"/>
        <v>0.163555832001684</v>
      </c>
      <c r="G16" s="85">
        <f t="shared" si="6"/>
        <v>0.163555832001684</v>
      </c>
      <c r="H16" s="84">
        <v>313500</v>
      </c>
      <c r="I16" s="84">
        <v>319300</v>
      </c>
      <c r="J16" s="88">
        <v>122666424</v>
      </c>
      <c r="K16" s="84">
        <f t="shared" si="7"/>
        <v>1.98368261382712</v>
      </c>
      <c r="L16" s="84">
        <f t="shared" si="8"/>
        <v>1.98368261382712</v>
      </c>
      <c r="M16" s="85">
        <v>249200</v>
      </c>
      <c r="N16" s="85">
        <v>252000</v>
      </c>
      <c r="O16" s="85">
        <v>15956260</v>
      </c>
      <c r="P16" s="85">
        <f t="shared" si="9"/>
        <v>41.295177853709902</v>
      </c>
      <c r="Q16" s="85">
        <f t="shared" si="10"/>
        <v>41.295177853709902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11"/>
        <v>1434681.0652656001</v>
      </c>
      <c r="AA16" s="85">
        <f t="shared" si="12"/>
        <v>1434681.0652656001</v>
      </c>
      <c r="AB16" s="223">
        <f t="shared" si="1"/>
        <v>0</v>
      </c>
      <c r="AC16" s="223">
        <f t="shared" si="2"/>
        <v>358670266316400.25</v>
      </c>
      <c r="AD16" s="222">
        <f t="shared" si="0"/>
        <v>439892212245298</v>
      </c>
      <c r="AE16" s="221">
        <f t="shared" si="3"/>
        <v>1226.452966851866</v>
      </c>
      <c r="AF16" s="98">
        <f t="shared" si="13"/>
        <v>8.1401945971073999E-3</v>
      </c>
      <c r="AG16" s="84">
        <f t="shared" si="4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5"/>
        <v>0.163555832001684</v>
      </c>
      <c r="G17" s="85">
        <f t="shared" si="6"/>
        <v>0.163555832001684</v>
      </c>
      <c r="H17" s="84">
        <v>319300</v>
      </c>
      <c r="I17" s="84">
        <v>287800</v>
      </c>
      <c r="J17" s="88">
        <v>122666424</v>
      </c>
      <c r="K17" s="84">
        <f t="shared" si="7"/>
        <v>1.98368261382712</v>
      </c>
      <c r="L17" s="84">
        <f t="shared" si="8"/>
        <v>1.98368261382712</v>
      </c>
      <c r="M17" s="85">
        <v>252000</v>
      </c>
      <c r="N17" s="85">
        <v>236000</v>
      </c>
      <c r="O17" s="85">
        <v>15956260</v>
      </c>
      <c r="P17" s="85">
        <f t="shared" si="9"/>
        <v>41.295177853709902</v>
      </c>
      <c r="Q17" s="85">
        <f t="shared" si="10"/>
        <v>41.295177853709902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11"/>
        <v>1434681.0652656001</v>
      </c>
      <c r="AA17" s="85">
        <f t="shared" si="12"/>
        <v>1434681.0652656001</v>
      </c>
      <c r="AB17" s="223">
        <f t="shared" si="1"/>
        <v>0</v>
      </c>
      <c r="AC17" s="223">
        <f t="shared" si="2"/>
        <v>358670266316400.25</v>
      </c>
      <c r="AD17" s="222">
        <f t="shared" si="0"/>
        <v>421072282739165.62</v>
      </c>
      <c r="AE17" s="221">
        <f t="shared" si="3"/>
        <v>1173.981571050324</v>
      </c>
      <c r="AF17" s="98">
        <f t="shared" si="13"/>
        <v>-4.2783047715420179E-2</v>
      </c>
      <c r="AG17" s="84">
        <f t="shared" si="4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5"/>
        <v>0.163555832001684</v>
      </c>
      <c r="G18" s="85">
        <f t="shared" si="6"/>
        <v>0.163555832001684</v>
      </c>
      <c r="H18" s="84">
        <v>287800</v>
      </c>
      <c r="I18" s="84">
        <v>280600</v>
      </c>
      <c r="J18" s="88">
        <v>122666424</v>
      </c>
      <c r="K18" s="84">
        <f t="shared" si="7"/>
        <v>1.98368261382712</v>
      </c>
      <c r="L18" s="84">
        <f t="shared" si="8"/>
        <v>1.98368261382712</v>
      </c>
      <c r="M18" s="85">
        <v>236000</v>
      </c>
      <c r="N18" s="85">
        <v>234900</v>
      </c>
      <c r="O18" s="85">
        <v>15956260</v>
      </c>
      <c r="P18" s="85">
        <f t="shared" si="9"/>
        <v>41.295177853709902</v>
      </c>
      <c r="Q18" s="85">
        <f t="shared" si="10"/>
        <v>41.295177853709902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11"/>
        <v>1434681.0652656001</v>
      </c>
      <c r="AA18" s="85">
        <f t="shared" si="12"/>
        <v>1434681.0652656001</v>
      </c>
      <c r="AB18" s="223">
        <f t="shared" si="1"/>
        <v>0</v>
      </c>
      <c r="AC18" s="223">
        <f t="shared" si="2"/>
        <v>358670266316400.25</v>
      </c>
      <c r="AD18" s="222">
        <f t="shared" si="0"/>
        <v>417455289640283.62</v>
      </c>
      <c r="AE18" s="221">
        <f t="shared" si="3"/>
        <v>1163.8971190102116</v>
      </c>
      <c r="AF18" s="98">
        <f t="shared" si="13"/>
        <v>-8.5899577035865836E-3</v>
      </c>
      <c r="AG18" s="84">
        <f t="shared" si="4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5"/>
        <v>0.163555832001684</v>
      </c>
      <c r="G19" s="85">
        <f t="shared" si="6"/>
        <v>0.163555832001684</v>
      </c>
      <c r="H19" s="84">
        <v>280600</v>
      </c>
      <c r="I19" s="84">
        <v>299000</v>
      </c>
      <c r="J19" s="88">
        <v>122666424</v>
      </c>
      <c r="K19" s="84">
        <f t="shared" si="7"/>
        <v>1.98368261382712</v>
      </c>
      <c r="L19" s="84">
        <f t="shared" si="8"/>
        <v>1.98368261382712</v>
      </c>
      <c r="M19" s="85">
        <v>234900</v>
      </c>
      <c r="N19" s="85">
        <v>242800</v>
      </c>
      <c r="O19" s="85">
        <v>15956260</v>
      </c>
      <c r="P19" s="85">
        <f t="shared" si="9"/>
        <v>41.295177853709902</v>
      </c>
      <c r="Q19" s="85">
        <f t="shared" si="10"/>
        <v>41.295177853709902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11"/>
        <v>1434681.0652656001</v>
      </c>
      <c r="AA19" s="85">
        <f t="shared" si="12"/>
        <v>1434681.0652656001</v>
      </c>
      <c r="AB19" s="223">
        <f t="shared" si="1"/>
        <v>0</v>
      </c>
      <c r="AC19" s="223">
        <f t="shared" si="2"/>
        <v>358670266316400.25</v>
      </c>
      <c r="AD19" s="222">
        <f t="shared" si="0"/>
        <v>428109307118537.62</v>
      </c>
      <c r="AE19" s="221">
        <f t="shared" si="3"/>
        <v>1193.6013305905929</v>
      </c>
      <c r="AF19" s="98">
        <f t="shared" si="13"/>
        <v>2.5521337835806332E-2</v>
      </c>
      <c r="AG19" s="84">
        <f t="shared" si="4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5"/>
        <v>0.163555832001684</v>
      </c>
      <c r="G20" s="85">
        <f t="shared" si="6"/>
        <v>0.163555832001684</v>
      </c>
      <c r="H20" s="84">
        <v>299000</v>
      </c>
      <c r="I20" s="84">
        <v>293500</v>
      </c>
      <c r="J20" s="88">
        <v>122666424</v>
      </c>
      <c r="K20" s="84">
        <f t="shared" si="7"/>
        <v>1.98368261382712</v>
      </c>
      <c r="L20" s="84">
        <f t="shared" si="8"/>
        <v>1.98368261382712</v>
      </c>
      <c r="M20" s="85">
        <v>242800</v>
      </c>
      <c r="N20" s="85">
        <v>280400</v>
      </c>
      <c r="O20" s="85">
        <v>15956260</v>
      </c>
      <c r="P20" s="85">
        <f t="shared" si="9"/>
        <v>41.295177853709902</v>
      </c>
      <c r="Q20" s="85">
        <f t="shared" si="10"/>
        <v>41.295177853709902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11"/>
        <v>1434681.0652656001</v>
      </c>
      <c r="AA20" s="85">
        <f t="shared" si="12"/>
        <v>1434681.0652656001</v>
      </c>
      <c r="AB20" s="223">
        <f t="shared" si="1"/>
        <v>0</v>
      </c>
      <c r="AC20" s="223">
        <f t="shared" si="2"/>
        <v>358670266316400.25</v>
      </c>
      <c r="AD20" s="222">
        <f t="shared" si="0"/>
        <v>451736282489873.69</v>
      </c>
      <c r="AE20" s="221">
        <f t="shared" si="3"/>
        <v>1259.4751361167346</v>
      </c>
      <c r="AF20" s="98">
        <f t="shared" si="13"/>
        <v>5.5189118709801893E-2</v>
      </c>
      <c r="AG20" s="84">
        <f t="shared" si="4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5"/>
        <v>0.163555832001684</v>
      </c>
      <c r="G21" s="85">
        <f t="shared" si="6"/>
        <v>0.163555832001684</v>
      </c>
      <c r="H21" s="84">
        <v>293500</v>
      </c>
      <c r="I21" s="84">
        <v>289700</v>
      </c>
      <c r="J21" s="88">
        <v>122666424</v>
      </c>
      <c r="K21" s="84">
        <f t="shared" si="7"/>
        <v>1.98368261382712</v>
      </c>
      <c r="L21" s="84">
        <f t="shared" si="8"/>
        <v>1.98368261382712</v>
      </c>
      <c r="M21" s="85">
        <v>280400</v>
      </c>
      <c r="N21" s="85">
        <v>275900</v>
      </c>
      <c r="O21" s="85">
        <v>15956260</v>
      </c>
      <c r="P21" s="85">
        <f t="shared" si="9"/>
        <v>41.295177853709902</v>
      </c>
      <c r="Q21" s="85">
        <f t="shared" si="10"/>
        <v>41.295177853709902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11"/>
        <v>1434681.0652656001</v>
      </c>
      <c r="AA21" s="85">
        <f t="shared" si="12"/>
        <v>1434681.0652656001</v>
      </c>
      <c r="AB21" s="223">
        <f t="shared" si="1"/>
        <v>0</v>
      </c>
      <c r="AC21" s="223">
        <f t="shared" si="2"/>
        <v>358670266316400.25</v>
      </c>
      <c r="AD21" s="222">
        <f t="shared" si="0"/>
        <v>448817780387856.12</v>
      </c>
      <c r="AE21" s="221">
        <f t="shared" si="3"/>
        <v>1251.3381301363088</v>
      </c>
      <c r="AF21" s="98">
        <f t="shared" si="13"/>
        <v>-6.4606324865722512E-3</v>
      </c>
      <c r="AG21" s="84">
        <f t="shared" si="4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5"/>
        <v>0.163555832001684</v>
      </c>
      <c r="G22" s="85">
        <f t="shared" si="6"/>
        <v>0.163555832001684</v>
      </c>
      <c r="H22" s="84">
        <v>289700</v>
      </c>
      <c r="I22" s="84">
        <v>300000</v>
      </c>
      <c r="J22" s="88">
        <v>122666424</v>
      </c>
      <c r="K22" s="84">
        <f t="shared" si="7"/>
        <v>1.98368261382712</v>
      </c>
      <c r="L22" s="84">
        <f t="shared" si="8"/>
        <v>1.98368261382712</v>
      </c>
      <c r="M22" s="85">
        <v>275900</v>
      </c>
      <c r="N22" s="85">
        <v>274400</v>
      </c>
      <c r="O22" s="85">
        <v>15956260</v>
      </c>
      <c r="P22" s="85">
        <f t="shared" si="9"/>
        <v>41.295177853709902</v>
      </c>
      <c r="Q22" s="85">
        <f t="shared" si="10"/>
        <v>41.295177853709902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11"/>
        <v>1434681.0652656001</v>
      </c>
      <c r="AA22" s="85">
        <f t="shared" si="12"/>
        <v>1434681.0652656001</v>
      </c>
      <c r="AB22" s="223">
        <f t="shared" si="1"/>
        <v>0</v>
      </c>
      <c r="AC22" s="223">
        <f t="shared" si="2"/>
        <v>358670266316400.25</v>
      </c>
      <c r="AD22" s="222">
        <f t="shared" si="0"/>
        <v>450884702499159</v>
      </c>
      <c r="AE22" s="221">
        <f t="shared" si="3"/>
        <v>1257.1008662909683</v>
      </c>
      <c r="AF22" s="98">
        <f t="shared" si="13"/>
        <v>4.6052589750715427E-3</v>
      </c>
      <c r="AG22" s="84">
        <f t="shared" si="4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5"/>
        <v>0.163555832001684</v>
      </c>
      <c r="G23" s="85">
        <f t="shared" si="6"/>
        <v>0.163555832001684</v>
      </c>
      <c r="H23" s="84">
        <v>300000</v>
      </c>
      <c r="I23" s="84">
        <v>328300</v>
      </c>
      <c r="J23" s="88">
        <v>122666424</v>
      </c>
      <c r="K23" s="84">
        <f t="shared" si="7"/>
        <v>1.98368261382712</v>
      </c>
      <c r="L23" s="84">
        <f t="shared" si="8"/>
        <v>1.98368261382712</v>
      </c>
      <c r="M23" s="85">
        <v>274400</v>
      </c>
      <c r="N23" s="85">
        <v>290000</v>
      </c>
      <c r="O23" s="85">
        <v>15956260</v>
      </c>
      <c r="P23" s="85">
        <f t="shared" si="9"/>
        <v>41.295177853709902</v>
      </c>
      <c r="Q23" s="85">
        <f t="shared" si="10"/>
        <v>41.295177853709902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11"/>
        <v>1434681.0652656001</v>
      </c>
      <c r="AA23" s="85">
        <f t="shared" si="12"/>
        <v>1434681.0652656001</v>
      </c>
      <c r="AB23" s="223">
        <f t="shared" si="1"/>
        <v>0</v>
      </c>
      <c r="AC23" s="223">
        <f t="shared" si="2"/>
        <v>358670266316400.25</v>
      </c>
      <c r="AD23" s="222">
        <f t="shared" si="0"/>
        <v>468514601677999.75</v>
      </c>
      <c r="AE23" s="221">
        <f t="shared" si="3"/>
        <v>1306.2543669697463</v>
      </c>
      <c r="AF23" s="98">
        <f t="shared" si="13"/>
        <v>3.9100681573630398E-2</v>
      </c>
      <c r="AG23" s="84">
        <f t="shared" si="4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5"/>
        <v>0.163555832001684</v>
      </c>
      <c r="G24" s="85">
        <f t="shared" si="6"/>
        <v>0.163555832001684</v>
      </c>
      <c r="H24" s="84">
        <v>328300</v>
      </c>
      <c r="I24" s="84">
        <v>326600</v>
      </c>
      <c r="J24" s="88">
        <v>122666424</v>
      </c>
      <c r="K24" s="84">
        <f t="shared" si="7"/>
        <v>1.98368261382712</v>
      </c>
      <c r="L24" s="84">
        <f t="shared" si="8"/>
        <v>1.98368261382712</v>
      </c>
      <c r="M24" s="85">
        <v>290000</v>
      </c>
      <c r="N24" s="85">
        <v>290300</v>
      </c>
      <c r="O24" s="85">
        <v>15956260</v>
      </c>
      <c r="P24" s="85">
        <f t="shared" si="9"/>
        <v>41.295177853709902</v>
      </c>
      <c r="Q24" s="85">
        <f t="shared" si="10"/>
        <v>41.295177853709902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11"/>
        <v>1434681.0652656001</v>
      </c>
      <c r="AA24" s="85">
        <f t="shared" si="12"/>
        <v>1434681.0652656001</v>
      </c>
      <c r="AB24" s="223">
        <f t="shared" si="1"/>
        <v>0</v>
      </c>
      <c r="AC24" s="223">
        <f t="shared" si="2"/>
        <v>358670266316400.25</v>
      </c>
      <c r="AD24" s="222">
        <f t="shared" si="0"/>
        <v>466799461903632.5</v>
      </c>
      <c r="AE24" s="221">
        <f t="shared" si="3"/>
        <v>1301.4724267437498</v>
      </c>
      <c r="AF24" s="98">
        <f t="shared" si="13"/>
        <v>-3.6608032454580131E-3</v>
      </c>
      <c r="AG24" s="84">
        <f t="shared" si="4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5"/>
        <v>0.163555832001684</v>
      </c>
      <c r="G25" s="85">
        <f t="shared" si="6"/>
        <v>0.163555832001684</v>
      </c>
      <c r="H25" s="84">
        <v>326600</v>
      </c>
      <c r="I25" s="84">
        <v>315700</v>
      </c>
      <c r="J25" s="88">
        <v>122666424</v>
      </c>
      <c r="K25" s="84">
        <f t="shared" si="7"/>
        <v>1.98368261382712</v>
      </c>
      <c r="L25" s="84">
        <f t="shared" si="8"/>
        <v>1.98368261382712</v>
      </c>
      <c r="M25" s="85">
        <v>290300</v>
      </c>
      <c r="N25" s="85">
        <v>267000</v>
      </c>
      <c r="O25" s="85">
        <v>15956260</v>
      </c>
      <c r="P25" s="85">
        <f t="shared" si="9"/>
        <v>41.295177853709902</v>
      </c>
      <c r="Q25" s="85">
        <f t="shared" si="10"/>
        <v>41.295177853709902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11"/>
        <v>1434681.0652656001</v>
      </c>
      <c r="AA25" s="85">
        <f t="shared" si="12"/>
        <v>1434681.0652656001</v>
      </c>
      <c r="AB25" s="223">
        <f t="shared" si="1"/>
        <v>0</v>
      </c>
      <c r="AC25" s="223">
        <f t="shared" si="2"/>
        <v>358670266316400.25</v>
      </c>
      <c r="AD25" s="222">
        <f t="shared" si="0"/>
        <v>448899968654677.56</v>
      </c>
      <c r="AE25" s="221">
        <f t="shared" si="3"/>
        <v>1251.5672772793532</v>
      </c>
      <c r="AF25" s="98">
        <f t="shared" si="13"/>
        <v>-3.8345145420604847E-2</v>
      </c>
      <c r="AG25" s="84">
        <f t="shared" si="4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5"/>
        <v>0.163555832001684</v>
      </c>
      <c r="G26" s="85">
        <f t="shared" si="6"/>
        <v>0.163555832001684</v>
      </c>
      <c r="H26" s="84">
        <v>315700</v>
      </c>
      <c r="I26" s="84">
        <v>299800</v>
      </c>
      <c r="J26" s="88">
        <v>122666424</v>
      </c>
      <c r="K26" s="84">
        <f t="shared" si="7"/>
        <v>1.98368261382712</v>
      </c>
      <c r="L26" s="84">
        <f t="shared" si="8"/>
        <v>1.98368261382712</v>
      </c>
      <c r="M26" s="85">
        <v>267000</v>
      </c>
      <c r="N26" s="85">
        <v>245400</v>
      </c>
      <c r="O26" s="85">
        <v>15956260</v>
      </c>
      <c r="P26" s="85">
        <f t="shared" si="9"/>
        <v>41.295177853709902</v>
      </c>
      <c r="Q26" s="85">
        <f t="shared" si="10"/>
        <v>41.295177853709902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11"/>
        <v>1434681.0652656001</v>
      </c>
      <c r="AA26" s="85">
        <f t="shared" si="12"/>
        <v>1434681.0652656001</v>
      </c>
      <c r="AB26" s="223">
        <f t="shared" si="1"/>
        <v>0</v>
      </c>
      <c r="AC26" s="223">
        <f t="shared" si="2"/>
        <v>358670266316400.25</v>
      </c>
      <c r="AD26" s="222">
        <f t="shared" si="0"/>
        <v>430713944049196.06</v>
      </c>
      <c r="AE26" s="221">
        <f t="shared" si="3"/>
        <v>1200.8632565857652</v>
      </c>
      <c r="AF26" s="98">
        <f t="shared" si="13"/>
        <v>-4.0512421197051472E-2</v>
      </c>
      <c r="AG26" s="84">
        <f t="shared" si="4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5"/>
        <v>0.163555832001684</v>
      </c>
      <c r="G27" s="85">
        <f t="shared" si="6"/>
        <v>0.163555832001684</v>
      </c>
      <c r="H27" s="84">
        <v>299800</v>
      </c>
      <c r="I27" s="84">
        <v>301400</v>
      </c>
      <c r="J27" s="88">
        <v>122666424</v>
      </c>
      <c r="K27" s="84">
        <f t="shared" si="7"/>
        <v>1.98368261382712</v>
      </c>
      <c r="L27" s="84">
        <f t="shared" si="8"/>
        <v>1.98368261382712</v>
      </c>
      <c r="M27" s="85">
        <v>245400</v>
      </c>
      <c r="N27" s="85">
        <v>253300</v>
      </c>
      <c r="O27" s="85">
        <v>15956260</v>
      </c>
      <c r="P27" s="85">
        <f t="shared" si="9"/>
        <v>41.295177853709902</v>
      </c>
      <c r="Q27" s="85">
        <f t="shared" si="10"/>
        <v>41.295177853709902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11"/>
        <v>1434681.0652656001</v>
      </c>
      <c r="AA27" s="85">
        <f t="shared" si="12"/>
        <v>1434681.0652656001</v>
      </c>
      <c r="AB27" s="223">
        <f t="shared" si="1"/>
        <v>0</v>
      </c>
      <c r="AC27" s="223">
        <f t="shared" si="2"/>
        <v>358670266316400.25</v>
      </c>
      <c r="AD27" s="222">
        <f t="shared" si="0"/>
        <v>434070545121309.5</v>
      </c>
      <c r="AE27" s="221">
        <f t="shared" si="3"/>
        <v>1210.2217158374513</v>
      </c>
      <c r="AF27" s="98">
        <f t="shared" si="13"/>
        <v>7.7931098319167554E-3</v>
      </c>
      <c r="AG27" s="84">
        <f t="shared" si="4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5"/>
        <v>0.163555832001684</v>
      </c>
      <c r="G28" s="85">
        <f t="shared" si="6"/>
        <v>0.163555832001684</v>
      </c>
      <c r="H28" s="84">
        <v>301400</v>
      </c>
      <c r="I28" s="84">
        <v>286000</v>
      </c>
      <c r="J28" s="88">
        <v>122666424</v>
      </c>
      <c r="K28" s="84">
        <f t="shared" si="7"/>
        <v>1.98368261382712</v>
      </c>
      <c r="L28" s="84">
        <f t="shared" si="8"/>
        <v>1.98368261382712</v>
      </c>
      <c r="M28" s="85">
        <v>253300</v>
      </c>
      <c r="N28" s="85">
        <v>216000</v>
      </c>
      <c r="O28" s="85">
        <v>15956260</v>
      </c>
      <c r="P28" s="85">
        <f t="shared" si="9"/>
        <v>41.295177853709902</v>
      </c>
      <c r="Q28" s="85">
        <f t="shared" si="10"/>
        <v>41.295177853709902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11"/>
        <v>1434681.0652656001</v>
      </c>
      <c r="AA28" s="85">
        <f t="shared" si="12"/>
        <v>1434681.0652656001</v>
      </c>
      <c r="AB28" s="223">
        <f t="shared" si="1"/>
        <v>0</v>
      </c>
      <c r="AC28" s="223">
        <f t="shared" si="2"/>
        <v>358670266316400.25</v>
      </c>
      <c r="AD28" s="222">
        <f t="shared" si="0"/>
        <v>405977917781161</v>
      </c>
      <c r="AE28" s="221">
        <f t="shared" si="3"/>
        <v>1131.8973327524964</v>
      </c>
      <c r="AF28" s="98">
        <f t="shared" si="13"/>
        <v>-6.471903623936863E-2</v>
      </c>
      <c r="AG28" s="84">
        <f t="shared" si="4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5"/>
        <v>0.163555832001684</v>
      </c>
      <c r="G29" s="85">
        <f t="shared" si="6"/>
        <v>0.163555832001684</v>
      </c>
      <c r="H29" s="84">
        <v>286000</v>
      </c>
      <c r="I29" s="84">
        <v>284200</v>
      </c>
      <c r="J29" s="88">
        <v>122666424</v>
      </c>
      <c r="K29" s="84">
        <f t="shared" si="7"/>
        <v>1.98368261382712</v>
      </c>
      <c r="L29" s="84">
        <f t="shared" si="8"/>
        <v>1.98368261382712</v>
      </c>
      <c r="M29" s="85">
        <v>216000</v>
      </c>
      <c r="N29" s="85">
        <v>231200</v>
      </c>
      <c r="O29" s="85">
        <v>15956260</v>
      </c>
      <c r="P29" s="85">
        <f t="shared" si="9"/>
        <v>41.295177853709902</v>
      </c>
      <c r="Q29" s="85">
        <f t="shared" si="10"/>
        <v>41.295177853709902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11"/>
        <v>1434681.0652656001</v>
      </c>
      <c r="AA29" s="85">
        <f t="shared" si="12"/>
        <v>1434681.0652656001</v>
      </c>
      <c r="AB29" s="223">
        <f t="shared" si="1"/>
        <v>0</v>
      </c>
      <c r="AC29" s="223">
        <f t="shared" si="2"/>
        <v>358670266316400.25</v>
      </c>
      <c r="AD29" s="222">
        <f t="shared" si="0"/>
        <v>415027583474208.69</v>
      </c>
      <c r="AE29" s="221">
        <f t="shared" si="3"/>
        <v>1157.1284894524624</v>
      </c>
      <c r="AF29" s="98">
        <f t="shared" si="13"/>
        <v>2.229102938038565E-2</v>
      </c>
      <c r="AG29" s="84">
        <f t="shared" si="4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5"/>
        <v>0.163555832001684</v>
      </c>
      <c r="G30" s="85">
        <f t="shared" si="6"/>
        <v>0.163555832001684</v>
      </c>
      <c r="H30" s="84">
        <v>284200</v>
      </c>
      <c r="I30" s="84">
        <v>256000</v>
      </c>
      <c r="J30" s="88">
        <v>122666424</v>
      </c>
      <c r="K30" s="84">
        <f t="shared" si="7"/>
        <v>1.98368261382712</v>
      </c>
      <c r="L30" s="84">
        <f t="shared" si="8"/>
        <v>1.98368261382712</v>
      </c>
      <c r="M30" s="85">
        <v>231200</v>
      </c>
      <c r="N30" s="85">
        <v>210000</v>
      </c>
      <c r="O30" s="85">
        <v>15956260</v>
      </c>
      <c r="P30" s="85">
        <f t="shared" si="9"/>
        <v>41.295177853709902</v>
      </c>
      <c r="Q30" s="85">
        <f t="shared" si="10"/>
        <v>41.295177853709902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11"/>
        <v>1434681.0652656001</v>
      </c>
      <c r="AA30" s="85">
        <f t="shared" si="12"/>
        <v>1434681.0652656001</v>
      </c>
      <c r="AB30" s="223">
        <f t="shared" si="1"/>
        <v>0</v>
      </c>
      <c r="AC30" s="223">
        <f t="shared" si="2"/>
        <v>358670266316400.25</v>
      </c>
      <c r="AD30" s="222">
        <f t="shared" si="0"/>
        <v>392486310606794.87</v>
      </c>
      <c r="AE30" s="221">
        <f t="shared" si="3"/>
        <v>1094.2817051373975</v>
      </c>
      <c r="AF30" s="98">
        <f t="shared" si="13"/>
        <v>-5.4312710202825618E-2</v>
      </c>
      <c r="AG30" s="84">
        <f t="shared" si="4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5"/>
        <v>0.163555832001684</v>
      </c>
      <c r="G31" s="85">
        <f t="shared" si="6"/>
        <v>0.13775915409814601</v>
      </c>
      <c r="H31" s="84">
        <v>256000</v>
      </c>
      <c r="I31" s="84">
        <v>271400</v>
      </c>
      <c r="J31" s="88">
        <v>122666424</v>
      </c>
      <c r="K31" s="84">
        <f t="shared" si="7"/>
        <v>1.98368261382712</v>
      </c>
      <c r="L31" s="84">
        <f t="shared" si="8"/>
        <v>1.6615934933437</v>
      </c>
      <c r="M31" s="85">
        <v>210000</v>
      </c>
      <c r="N31" s="85">
        <v>220800</v>
      </c>
      <c r="O31" s="85">
        <v>15956260</v>
      </c>
      <c r="P31" s="85">
        <f t="shared" si="9"/>
        <v>41.295177853709902</v>
      </c>
      <c r="Q31" s="85">
        <f t="shared" si="10"/>
        <v>34.590109501345502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11"/>
        <v>1434681.0652656001</v>
      </c>
      <c r="AA31" s="85">
        <f t="shared" si="12"/>
        <v>1201732.93169594</v>
      </c>
      <c r="AB31" s="223">
        <f t="shared" si="1"/>
        <v>1</v>
      </c>
      <c r="AC31" s="223">
        <f t="shared" si="2"/>
        <v>300433232923985.44</v>
      </c>
      <c r="AD31" s="222">
        <f t="shared" si="0"/>
        <v>338035140055275.44</v>
      </c>
      <c r="AE31" s="221">
        <f t="shared" si="3"/>
        <v>1125.158947182131</v>
      </c>
      <c r="AF31" s="98">
        <f t="shared" si="13"/>
        <v>2.8216904202795375E-2</v>
      </c>
      <c r="AG31" s="84">
        <f t="shared" si="4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5"/>
        <v>0.13775915409814601</v>
      </c>
      <c r="G32" s="85">
        <f t="shared" si="6"/>
        <v>0.13534697817567001</v>
      </c>
      <c r="H32" s="160">
        <v>271500</v>
      </c>
      <c r="I32" s="160">
        <v>288000</v>
      </c>
      <c r="J32" s="147">
        <v>122666424</v>
      </c>
      <c r="K32" s="84">
        <f t="shared" si="7"/>
        <v>1.6615934933437</v>
      </c>
      <c r="L32" s="84">
        <f t="shared" si="8"/>
        <v>1.63189754415124</v>
      </c>
      <c r="M32" s="85">
        <v>220800</v>
      </c>
      <c r="N32" s="85">
        <v>203900</v>
      </c>
      <c r="O32" s="85">
        <v>15956260</v>
      </c>
      <c r="P32" s="85">
        <f t="shared" si="9"/>
        <v>34.590109501345502</v>
      </c>
      <c r="Q32" s="85">
        <f t="shared" si="10"/>
        <v>33.9844333860907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11"/>
        <v>1201732.93169594</v>
      </c>
      <c r="AA32" s="85">
        <f t="shared" si="12"/>
        <v>1180690.47348646</v>
      </c>
      <c r="AB32" s="223">
        <f t="shared" si="1"/>
        <v>1</v>
      </c>
      <c r="AC32" s="223">
        <f t="shared" si="2"/>
        <v>295172618371615.44</v>
      </c>
      <c r="AD32" s="222">
        <f t="shared" si="0"/>
        <v>325125310268615.37</v>
      </c>
      <c r="AE32" s="221">
        <f t="shared" si="3"/>
        <v>1101.475170909282</v>
      </c>
      <c r="AF32" s="98">
        <f t="shared" si="13"/>
        <v>-2.1049271600393025E-2</v>
      </c>
      <c r="AG32" s="84">
        <f t="shared" si="4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5"/>
        <v>0.13534697817567001</v>
      </c>
      <c r="G33" s="85">
        <f t="shared" si="6"/>
        <v>0.13534697817567001</v>
      </c>
      <c r="H33" s="84">
        <v>288000</v>
      </c>
      <c r="I33" s="84">
        <v>302500</v>
      </c>
      <c r="J33" s="88">
        <v>122666424</v>
      </c>
      <c r="K33" s="84">
        <f t="shared" si="7"/>
        <v>1.63189754415124</v>
      </c>
      <c r="L33" s="84">
        <f t="shared" si="8"/>
        <v>1.63189754415124</v>
      </c>
      <c r="M33" s="85">
        <v>203900</v>
      </c>
      <c r="N33" s="85">
        <v>216500</v>
      </c>
      <c r="O33" s="85">
        <v>15956260</v>
      </c>
      <c r="P33" s="85">
        <f t="shared" si="9"/>
        <v>33.9844333860907</v>
      </c>
      <c r="Q33" s="85">
        <f t="shared" si="10"/>
        <v>33.9844333860907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11"/>
        <v>1180690.47348646</v>
      </c>
      <c r="AA33" s="85">
        <f t="shared" si="12"/>
        <v>1180690.47348646</v>
      </c>
      <c r="AB33" s="223">
        <f t="shared" si="1"/>
        <v>0</v>
      </c>
      <c r="AC33" s="223">
        <f t="shared" si="2"/>
        <v>295172618371615.44</v>
      </c>
      <c r="AD33" s="222">
        <f t="shared" si="0"/>
        <v>335746651349554.19</v>
      </c>
      <c r="AE33" s="221">
        <f t="shared" si="3"/>
        <v>1137.4586613140957</v>
      </c>
      <c r="AF33" s="98">
        <f t="shared" si="13"/>
        <v>3.2668453502323461E-2</v>
      </c>
      <c r="AG33" s="84">
        <f t="shared" si="4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5"/>
        <v>0.13534697817567001</v>
      </c>
      <c r="G34" s="85">
        <f t="shared" si="6"/>
        <v>0.13534697817567001</v>
      </c>
      <c r="H34" s="84">
        <v>302500</v>
      </c>
      <c r="I34" s="84">
        <v>294000</v>
      </c>
      <c r="J34" s="88">
        <v>122666424</v>
      </c>
      <c r="K34" s="84">
        <f t="shared" si="7"/>
        <v>1.63189754415124</v>
      </c>
      <c r="L34" s="84">
        <f t="shared" si="8"/>
        <v>1.63189754415124</v>
      </c>
      <c r="M34" s="85">
        <v>216500</v>
      </c>
      <c r="N34" s="85">
        <v>200200</v>
      </c>
      <c r="O34" s="85">
        <v>15956260</v>
      </c>
      <c r="P34" s="85">
        <f t="shared" si="9"/>
        <v>33.9844333860907</v>
      </c>
      <c r="Q34" s="85">
        <f t="shared" si="10"/>
        <v>33.9844333860907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11"/>
        <v>1180690.47348646</v>
      </c>
      <c r="AA34" s="85">
        <f t="shared" si="12"/>
        <v>1180690.47348646</v>
      </c>
      <c r="AB34" s="223">
        <f t="shared" si="1"/>
        <v>0</v>
      </c>
      <c r="AC34" s="223">
        <f t="shared" si="2"/>
        <v>295172618371615.44</v>
      </c>
      <c r="AD34" s="222">
        <f t="shared" si="0"/>
        <v>326787500809550.19</v>
      </c>
      <c r="AE34" s="221">
        <f t="shared" si="3"/>
        <v>1107.1064200071985</v>
      </c>
      <c r="AF34" s="98">
        <f t="shared" si="13"/>
        <v>-2.6684258812387559E-2</v>
      </c>
      <c r="AG34" s="84">
        <f t="shared" si="4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5"/>
        <v>0.13534697817567001</v>
      </c>
      <c r="G35" s="85">
        <f t="shared" si="6"/>
        <v>0.13534697817567001</v>
      </c>
      <c r="H35" s="84">
        <v>294000</v>
      </c>
      <c r="I35" s="84">
        <v>312500</v>
      </c>
      <c r="J35" s="88">
        <v>122666424</v>
      </c>
      <c r="K35" s="84">
        <f t="shared" si="7"/>
        <v>1.63189754415124</v>
      </c>
      <c r="L35" s="84">
        <f t="shared" si="8"/>
        <v>1.63189754415124</v>
      </c>
      <c r="M35" s="85">
        <v>200200</v>
      </c>
      <c r="N35" s="85">
        <v>205600</v>
      </c>
      <c r="O35" s="85">
        <v>15956260</v>
      </c>
      <c r="P35" s="85">
        <f t="shared" si="9"/>
        <v>33.9844333860907</v>
      </c>
      <c r="Q35" s="85">
        <f t="shared" si="10"/>
        <v>33.9844333860907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11"/>
        <v>1180690.47348646</v>
      </c>
      <c r="AA35" s="85">
        <f t="shared" si="12"/>
        <v>1180690.47348646</v>
      </c>
      <c r="AB35" s="223">
        <f t="shared" si="1"/>
        <v>0</v>
      </c>
      <c r="AC35" s="223">
        <f t="shared" si="2"/>
        <v>295172618371615.44</v>
      </c>
      <c r="AD35" s="222">
        <f t="shared" si="0"/>
        <v>334687541886382.75</v>
      </c>
      <c r="AE35" s="221">
        <f t="shared" si="3"/>
        <v>1133.8705593112263</v>
      </c>
      <c r="AF35" s="98">
        <f t="shared" si="13"/>
        <v>2.4174856924643068E-2</v>
      </c>
      <c r="AG35" s="84">
        <f t="shared" si="4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5"/>
        <v>0.13534697817567001</v>
      </c>
      <c r="G36" s="85">
        <f t="shared" si="6"/>
        <v>0.13534697817567001</v>
      </c>
      <c r="H36" s="84">
        <v>312500</v>
      </c>
      <c r="I36" s="84">
        <v>316500</v>
      </c>
      <c r="J36" s="88">
        <v>122666424</v>
      </c>
      <c r="K36" s="84">
        <f t="shared" si="7"/>
        <v>1.63189754415124</v>
      </c>
      <c r="L36" s="84">
        <f t="shared" si="8"/>
        <v>1.63189754415124</v>
      </c>
      <c r="M36" s="85">
        <v>205600</v>
      </c>
      <c r="N36" s="85">
        <v>219500</v>
      </c>
      <c r="O36" s="85">
        <v>15956260</v>
      </c>
      <c r="P36" s="85">
        <f t="shared" si="9"/>
        <v>33.9844333860907</v>
      </c>
      <c r="Q36" s="85">
        <f t="shared" si="10"/>
        <v>33.9844333860907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11"/>
        <v>1180690.47348646</v>
      </c>
      <c r="AA36" s="85">
        <f t="shared" si="12"/>
        <v>1180690.47348646</v>
      </c>
      <c r="AB36" s="223">
        <f t="shared" si="1"/>
        <v>0</v>
      </c>
      <c r="AC36" s="223">
        <f t="shared" si="2"/>
        <v>295172618371615.44</v>
      </c>
      <c r="AD36" s="222">
        <f t="shared" si="0"/>
        <v>342487055511988.75</v>
      </c>
      <c r="AE36" s="221">
        <f t="shared" si="3"/>
        <v>1160.2941268786849</v>
      </c>
      <c r="AF36" s="98">
        <f t="shared" si="13"/>
        <v>2.3303865992878117E-2</v>
      </c>
      <c r="AG36" s="84">
        <f t="shared" si="4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5"/>
        <v>0.13534697817567001</v>
      </c>
      <c r="G37" s="85">
        <f t="shared" si="6"/>
        <v>0.13534697817567001</v>
      </c>
      <c r="H37" s="84">
        <v>316500</v>
      </c>
      <c r="I37" s="84">
        <v>304000</v>
      </c>
      <c r="J37" s="88">
        <v>122666424</v>
      </c>
      <c r="K37" s="84">
        <f t="shared" si="7"/>
        <v>1.63189754415124</v>
      </c>
      <c r="L37" s="84">
        <f t="shared" si="8"/>
        <v>1.63189754415124</v>
      </c>
      <c r="M37" s="85">
        <v>219500</v>
      </c>
      <c r="N37" s="85">
        <v>215000</v>
      </c>
      <c r="O37" s="85">
        <v>15956260</v>
      </c>
      <c r="P37" s="85">
        <f t="shared" si="9"/>
        <v>33.9844333860907</v>
      </c>
      <c r="Q37" s="85">
        <f t="shared" si="10"/>
        <v>33.9844333860907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11"/>
        <v>1180690.47348646</v>
      </c>
      <c r="AA37" s="85">
        <f t="shared" si="12"/>
        <v>1180690.47348646</v>
      </c>
      <c r="AB37" s="223">
        <f t="shared" si="1"/>
        <v>0</v>
      </c>
      <c r="AC37" s="223">
        <f t="shared" si="2"/>
        <v>295172618371615.44</v>
      </c>
      <c r="AD37" s="222">
        <f t="shared" si="0"/>
        <v>336693168037199</v>
      </c>
      <c r="AE37" s="221">
        <f t="shared" si="3"/>
        <v>1140.665316094158</v>
      </c>
      <c r="AF37" s="98">
        <f t="shared" si="13"/>
        <v>-1.6917099147377806E-2</v>
      </c>
      <c r="AG37" s="84">
        <f t="shared" si="4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5"/>
        <v>0.13534697817567001</v>
      </c>
      <c r="G38" s="85">
        <f t="shared" si="6"/>
        <v>0.13534697817567001</v>
      </c>
      <c r="H38" s="84">
        <v>304000</v>
      </c>
      <c r="I38" s="84">
        <v>307500</v>
      </c>
      <c r="J38" s="88">
        <v>122666424</v>
      </c>
      <c r="K38" s="84">
        <f t="shared" si="7"/>
        <v>1.63189754415124</v>
      </c>
      <c r="L38" s="84">
        <f t="shared" si="8"/>
        <v>1.63189754415124</v>
      </c>
      <c r="M38" s="85">
        <v>215000</v>
      </c>
      <c r="N38" s="85">
        <v>221200</v>
      </c>
      <c r="O38" s="85">
        <v>15956260</v>
      </c>
      <c r="P38" s="85">
        <f t="shared" si="9"/>
        <v>33.9844333860907</v>
      </c>
      <c r="Q38" s="85">
        <f t="shared" si="10"/>
        <v>33.9844333860907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11"/>
        <v>1180690.47348646</v>
      </c>
      <c r="AA38" s="85">
        <f t="shared" si="12"/>
        <v>1180690.47348646</v>
      </c>
      <c r="AB38" s="223">
        <f t="shared" si="1"/>
        <v>0</v>
      </c>
      <c r="AC38" s="223">
        <f t="shared" si="2"/>
        <v>295172618371615.44</v>
      </c>
      <c r="AD38" s="222">
        <f t="shared" si="0"/>
        <v>340651573940833.25</v>
      </c>
      <c r="AE38" s="221">
        <f t="shared" si="3"/>
        <v>1154.0757940899546</v>
      </c>
      <c r="AF38" s="98">
        <f t="shared" si="13"/>
        <v>1.1756715845202017E-2</v>
      </c>
      <c r="AG38" s="84">
        <f t="shared" si="4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5"/>
        <v>0.13534697817567001</v>
      </c>
      <c r="G39" s="85">
        <f t="shared" si="6"/>
        <v>0.13534697817567001</v>
      </c>
      <c r="H39" s="84">
        <v>307500</v>
      </c>
      <c r="I39" s="84">
        <v>307500</v>
      </c>
      <c r="J39" s="88">
        <v>122666424</v>
      </c>
      <c r="K39" s="84">
        <f t="shared" si="7"/>
        <v>1.63189754415124</v>
      </c>
      <c r="L39" s="84">
        <f t="shared" si="8"/>
        <v>1.63189754415124</v>
      </c>
      <c r="M39" s="85">
        <v>221200</v>
      </c>
      <c r="N39" s="85">
        <v>219300</v>
      </c>
      <c r="O39" s="85">
        <v>15956260</v>
      </c>
      <c r="P39" s="85">
        <f t="shared" si="9"/>
        <v>33.9844333860907</v>
      </c>
      <c r="Q39" s="85">
        <f t="shared" si="10"/>
        <v>33.9844333860907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11"/>
        <v>1180690.47348646</v>
      </c>
      <c r="AA39" s="85">
        <f t="shared" si="12"/>
        <v>1180690.47348646</v>
      </c>
      <c r="AB39" s="223">
        <f t="shared" si="1"/>
        <v>0</v>
      </c>
      <c r="AC39" s="223">
        <f t="shared" si="2"/>
        <v>295172618371615.44</v>
      </c>
      <c r="AD39" s="222">
        <f t="shared" si="0"/>
        <v>339169476652178.87</v>
      </c>
      <c r="AE39" s="221">
        <f t="shared" si="3"/>
        <v>1149.0546735780636</v>
      </c>
      <c r="AF39" s="98">
        <f t="shared" si="13"/>
        <v>-4.3507718796324058E-3</v>
      </c>
      <c r="AG39" s="84">
        <f t="shared" si="4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5"/>
        <v>0.13534697817567001</v>
      </c>
      <c r="G40" s="85">
        <f t="shared" si="6"/>
        <v>0.13534697817567001</v>
      </c>
      <c r="H40" s="84">
        <v>307500</v>
      </c>
      <c r="I40" s="84">
        <v>318000</v>
      </c>
      <c r="J40" s="88">
        <v>122666424</v>
      </c>
      <c r="K40" s="84">
        <f t="shared" si="7"/>
        <v>1.63189754415124</v>
      </c>
      <c r="L40" s="84">
        <f t="shared" si="8"/>
        <v>1.63189754415124</v>
      </c>
      <c r="M40" s="85">
        <v>219300</v>
      </c>
      <c r="N40" s="85">
        <v>222700</v>
      </c>
      <c r="O40" s="85">
        <v>15956260</v>
      </c>
      <c r="P40" s="85">
        <f t="shared" si="9"/>
        <v>33.9844333860907</v>
      </c>
      <c r="Q40" s="85">
        <f t="shared" si="10"/>
        <v>33.9844333860907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11"/>
        <v>1180690.47348646</v>
      </c>
      <c r="AA40" s="85">
        <f t="shared" si="12"/>
        <v>1180690.47348646</v>
      </c>
      <c r="AB40" s="223">
        <f t="shared" si="1"/>
        <v>0</v>
      </c>
      <c r="AC40" s="223">
        <f t="shared" si="2"/>
        <v>295172618371615.44</v>
      </c>
      <c r="AD40" s="222">
        <f t="shared" si="0"/>
        <v>343514720330212.37</v>
      </c>
      <c r="AE40" s="221">
        <f t="shared" si="3"/>
        <v>1163.7756992003078</v>
      </c>
      <c r="AF40" s="98">
        <f t="shared" si="13"/>
        <v>1.2811423129592419E-2</v>
      </c>
      <c r="AG40" s="84">
        <f t="shared" si="4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5"/>
        <v>0.13534697817567001</v>
      </c>
      <c r="G41" s="85">
        <f t="shared" si="6"/>
        <v>0.13534697817567001</v>
      </c>
      <c r="H41" s="84">
        <v>318000</v>
      </c>
      <c r="I41" s="84">
        <v>326500</v>
      </c>
      <c r="J41" s="88">
        <v>122666424</v>
      </c>
      <c r="K41" s="84">
        <f t="shared" si="7"/>
        <v>1.63189754415124</v>
      </c>
      <c r="L41" s="84">
        <f t="shared" si="8"/>
        <v>1.63189754415124</v>
      </c>
      <c r="M41" s="85">
        <v>222700</v>
      </c>
      <c r="N41" s="85">
        <v>224300</v>
      </c>
      <c r="O41" s="85">
        <v>15956260</v>
      </c>
      <c r="P41" s="85">
        <f t="shared" si="9"/>
        <v>33.9844333860907</v>
      </c>
      <c r="Q41" s="85">
        <f t="shared" si="10"/>
        <v>33.9844333860907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11"/>
        <v>1180690.47348646</v>
      </c>
      <c r="AA41" s="85">
        <f t="shared" si="12"/>
        <v>1180690.47348646</v>
      </c>
      <c r="AB41" s="223">
        <f t="shared" si="1"/>
        <v>0</v>
      </c>
      <c r="AC41" s="223">
        <f t="shared" si="2"/>
        <v>295172618371615.44</v>
      </c>
      <c r="AD41" s="222">
        <f t="shared" si="0"/>
        <v>346222879056963</v>
      </c>
      <c r="AE41" s="221">
        <f t="shared" si="3"/>
        <v>1172.9505296493203</v>
      </c>
      <c r="AF41" s="98">
        <f t="shared" si="13"/>
        <v>7.8836759139385496E-3</v>
      </c>
      <c r="AG41" s="84">
        <f t="shared" si="4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5"/>
        <v>0.13534697817567001</v>
      </c>
      <c r="G42" s="85">
        <f t="shared" si="6"/>
        <v>0.13534697817567001</v>
      </c>
      <c r="H42" s="84">
        <v>326500</v>
      </c>
      <c r="I42" s="84">
        <v>351000</v>
      </c>
      <c r="J42" s="88">
        <v>122666424</v>
      </c>
      <c r="K42" s="84">
        <f t="shared" si="7"/>
        <v>1.63189754415124</v>
      </c>
      <c r="L42" s="84">
        <f t="shared" si="8"/>
        <v>1.63189754415124</v>
      </c>
      <c r="M42" s="85">
        <v>224300</v>
      </c>
      <c r="N42" s="85">
        <v>225200</v>
      </c>
      <c r="O42" s="85">
        <v>15956260</v>
      </c>
      <c r="P42" s="85">
        <f t="shared" si="9"/>
        <v>33.9844333860907</v>
      </c>
      <c r="Q42" s="85">
        <f t="shared" si="10"/>
        <v>33.9844333860907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11"/>
        <v>1180690.47348646</v>
      </c>
      <c r="AA42" s="85">
        <f t="shared" si="12"/>
        <v>1180690.47348646</v>
      </c>
      <c r="AB42" s="223">
        <f t="shared" si="1"/>
        <v>0</v>
      </c>
      <c r="AC42" s="223">
        <f t="shared" si="2"/>
        <v>295172618371615.44</v>
      </c>
      <c r="AD42" s="222">
        <f t="shared" si="0"/>
        <v>351615303450365.62</v>
      </c>
      <c r="AE42" s="221">
        <f t="shared" si="3"/>
        <v>1191.2192444886271</v>
      </c>
      <c r="AF42" s="98">
        <f t="shared" si="13"/>
        <v>1.5575008815391905E-2</v>
      </c>
      <c r="AG42" s="84">
        <f t="shared" si="4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5"/>
        <v>0.13534697817567001</v>
      </c>
      <c r="G43" s="85">
        <f t="shared" si="6"/>
        <v>0.13534697817567001</v>
      </c>
      <c r="H43" s="84">
        <v>351000</v>
      </c>
      <c r="I43" s="84">
        <v>353000</v>
      </c>
      <c r="J43" s="88">
        <v>122666424</v>
      </c>
      <c r="K43" s="84">
        <f t="shared" si="7"/>
        <v>1.63189754415124</v>
      </c>
      <c r="L43" s="84">
        <f t="shared" si="8"/>
        <v>1.63189754415124</v>
      </c>
      <c r="M43" s="85">
        <v>225200</v>
      </c>
      <c r="N43" s="85">
        <v>234000</v>
      </c>
      <c r="O43" s="85">
        <v>15956260</v>
      </c>
      <c r="P43" s="85">
        <f t="shared" si="9"/>
        <v>33.9844333860907</v>
      </c>
      <c r="Q43" s="85">
        <f t="shared" si="10"/>
        <v>33.9844333860907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11"/>
        <v>1180690.47348646</v>
      </c>
      <c r="AA43" s="85">
        <f t="shared" si="12"/>
        <v>1180690.47348646</v>
      </c>
      <c r="AB43" s="223">
        <f t="shared" si="1"/>
        <v>0</v>
      </c>
      <c r="AC43" s="223">
        <f t="shared" si="2"/>
        <v>295172618371615.44</v>
      </c>
      <c r="AD43" s="222">
        <f t="shared" si="0"/>
        <v>356509561143031.06</v>
      </c>
      <c r="AE43" s="221">
        <f t="shared" si="3"/>
        <v>1207.8002462077761</v>
      </c>
      <c r="AF43" s="98">
        <f t="shared" si="13"/>
        <v>1.391935346567294E-2</v>
      </c>
      <c r="AG43" s="84">
        <f t="shared" si="4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5"/>
        <v>0.13534697817567001</v>
      </c>
      <c r="G44" s="85">
        <f t="shared" si="6"/>
        <v>0.13534697817567001</v>
      </c>
      <c r="H44" s="84">
        <v>353000</v>
      </c>
      <c r="I44" s="84">
        <v>372000</v>
      </c>
      <c r="J44" s="88">
        <v>122666424</v>
      </c>
      <c r="K44" s="84">
        <f t="shared" si="7"/>
        <v>1.63189754415124</v>
      </c>
      <c r="L44" s="84">
        <f t="shared" si="8"/>
        <v>1.63189754415124</v>
      </c>
      <c r="M44" s="85">
        <v>234000</v>
      </c>
      <c r="N44" s="85">
        <v>239000</v>
      </c>
      <c r="O44" s="85">
        <v>15956260</v>
      </c>
      <c r="P44" s="85">
        <f t="shared" si="9"/>
        <v>33.9844333860907</v>
      </c>
      <c r="Q44" s="85">
        <f t="shared" si="10"/>
        <v>33.9844333860907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11"/>
        <v>1180690.47348646</v>
      </c>
      <c r="AA44" s="85">
        <f t="shared" si="12"/>
        <v>1180690.47348646</v>
      </c>
      <c r="AB44" s="223">
        <f t="shared" si="1"/>
        <v>0</v>
      </c>
      <c r="AC44" s="223">
        <f t="shared" si="2"/>
        <v>295172618371615.44</v>
      </c>
      <c r="AD44" s="222">
        <f t="shared" si="0"/>
        <v>362120695455693.25</v>
      </c>
      <c r="AE44" s="221">
        <f t="shared" si="3"/>
        <v>1226.8099170357048</v>
      </c>
      <c r="AF44" s="98">
        <f t="shared" si="13"/>
        <v>1.573908507438607E-2</v>
      </c>
      <c r="AG44" s="84">
        <f t="shared" si="4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5"/>
        <v>0.13534697817567001</v>
      </c>
      <c r="G45" s="85">
        <f t="shared" si="6"/>
        <v>0.13534697817567001</v>
      </c>
      <c r="H45" s="84">
        <v>372000</v>
      </c>
      <c r="I45" s="84">
        <v>373500</v>
      </c>
      <c r="J45" s="88">
        <v>122666424</v>
      </c>
      <c r="K45" s="84">
        <f t="shared" si="7"/>
        <v>1.63189754415124</v>
      </c>
      <c r="L45" s="84">
        <f t="shared" si="8"/>
        <v>1.63189754415124</v>
      </c>
      <c r="M45" s="85">
        <v>239000</v>
      </c>
      <c r="N45" s="85">
        <v>228900</v>
      </c>
      <c r="O45" s="85">
        <v>15956260</v>
      </c>
      <c r="P45" s="85">
        <f t="shared" si="9"/>
        <v>33.9844333860907</v>
      </c>
      <c r="Q45" s="85">
        <f t="shared" si="10"/>
        <v>33.9844333860907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11"/>
        <v>1180690.47348646</v>
      </c>
      <c r="AA45" s="85">
        <f t="shared" si="12"/>
        <v>1180690.47348646</v>
      </c>
      <c r="AB45" s="223">
        <f t="shared" si="1"/>
        <v>0</v>
      </c>
      <c r="AC45" s="223">
        <f t="shared" si="2"/>
        <v>295172618371615.44</v>
      </c>
      <c r="AD45" s="222">
        <f t="shared" si="0"/>
        <v>356231647329628.62</v>
      </c>
      <c r="AE45" s="221">
        <f t="shared" si="3"/>
        <v>1206.8587164177311</v>
      </c>
      <c r="AF45" s="98">
        <f t="shared" si="13"/>
        <v>-1.6262666563847967E-2</v>
      </c>
      <c r="AG45" s="84">
        <f t="shared" si="4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5"/>
        <v>0.13534697817567001</v>
      </c>
      <c r="G46" s="85">
        <f t="shared" si="6"/>
        <v>0.13534697817567001</v>
      </c>
      <c r="H46" s="84">
        <v>373500</v>
      </c>
      <c r="I46" s="84">
        <v>370000</v>
      </c>
      <c r="J46" s="88">
        <v>122666424</v>
      </c>
      <c r="K46" s="84">
        <f t="shared" si="7"/>
        <v>1.63189754415124</v>
      </c>
      <c r="L46" s="84">
        <f t="shared" si="8"/>
        <v>1.63189754415124</v>
      </c>
      <c r="M46" s="85">
        <v>228900</v>
      </c>
      <c r="N46" s="85">
        <v>236700</v>
      </c>
      <c r="O46" s="85">
        <v>15956260</v>
      </c>
      <c r="P46" s="85">
        <f t="shared" si="9"/>
        <v>33.9844333860907</v>
      </c>
      <c r="Q46" s="85">
        <f t="shared" si="10"/>
        <v>33.9844333860907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11"/>
        <v>1180690.47348646</v>
      </c>
      <c r="AA46" s="85">
        <f t="shared" si="12"/>
        <v>1180690.47348646</v>
      </c>
      <c r="AB46" s="223">
        <f t="shared" si="1"/>
        <v>0</v>
      </c>
      <c r="AC46" s="223">
        <f t="shared" si="2"/>
        <v>295172618371615.44</v>
      </c>
      <c r="AD46" s="222">
        <f t="shared" si="0"/>
        <v>361341965336975.25</v>
      </c>
      <c r="AE46" s="221">
        <f t="shared" si="3"/>
        <v>1224.1716976676141</v>
      </c>
      <c r="AF46" s="98">
        <f t="shared" si="13"/>
        <v>1.4345491327495592E-2</v>
      </c>
      <c r="AG46" s="84">
        <f t="shared" si="4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5"/>
        <v>0.13534697817567001</v>
      </c>
      <c r="G47" s="85">
        <f t="shared" si="6"/>
        <v>0.13534697817567001</v>
      </c>
      <c r="H47" s="84">
        <v>370000</v>
      </c>
      <c r="I47" s="84">
        <v>325000</v>
      </c>
      <c r="J47" s="88">
        <v>122666424</v>
      </c>
      <c r="K47" s="84">
        <f t="shared" si="7"/>
        <v>1.63189754415124</v>
      </c>
      <c r="L47" s="84">
        <f t="shared" si="8"/>
        <v>1.63189754415124</v>
      </c>
      <c r="M47" s="85">
        <v>236700</v>
      </c>
      <c r="N47" s="85">
        <v>223700</v>
      </c>
      <c r="O47" s="85">
        <v>15956260</v>
      </c>
      <c r="P47" s="85">
        <f t="shared" si="9"/>
        <v>33.9844333860907</v>
      </c>
      <c r="Q47" s="85">
        <f t="shared" si="10"/>
        <v>33.9844333860907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11"/>
        <v>1180690.47348646</v>
      </c>
      <c r="AA47" s="85">
        <f t="shared" si="12"/>
        <v>1180690.47348646</v>
      </c>
      <c r="AB47" s="223">
        <f t="shared" si="1"/>
        <v>0</v>
      </c>
      <c r="AC47" s="223">
        <f t="shared" si="2"/>
        <v>295172618371615.44</v>
      </c>
      <c r="AD47" s="222">
        <f t="shared" si="0"/>
        <v>346674608717904.25</v>
      </c>
      <c r="AE47" s="221">
        <f t="shared" si="3"/>
        <v>1174.4809211315428</v>
      </c>
      <c r="AF47" s="98">
        <f t="shared" si="13"/>
        <v>-4.0591345667234428E-2</v>
      </c>
      <c r="AG47" s="84">
        <f t="shared" si="4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5"/>
        <v>0.13534697817567001</v>
      </c>
      <c r="G48" s="85">
        <f t="shared" si="6"/>
        <v>0.13534697817567001</v>
      </c>
      <c r="H48" s="84">
        <v>325000</v>
      </c>
      <c r="I48" s="84">
        <v>354000</v>
      </c>
      <c r="J48" s="88">
        <v>122666424</v>
      </c>
      <c r="K48" s="84">
        <f t="shared" si="7"/>
        <v>1.63189754415124</v>
      </c>
      <c r="L48" s="84">
        <f t="shared" si="8"/>
        <v>1.63189754415124</v>
      </c>
      <c r="M48" s="85">
        <v>223700</v>
      </c>
      <c r="N48" s="85">
        <v>234300</v>
      </c>
      <c r="O48" s="85">
        <v>15956260</v>
      </c>
      <c r="P48" s="85">
        <f t="shared" si="9"/>
        <v>33.9844333860907</v>
      </c>
      <c r="Q48" s="85">
        <f t="shared" si="10"/>
        <v>33.9844333860907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11"/>
        <v>1180690.47348646</v>
      </c>
      <c r="AA48" s="85">
        <f t="shared" si="12"/>
        <v>1180690.47348646</v>
      </c>
      <c r="AB48" s="223">
        <f t="shared" si="1"/>
        <v>0</v>
      </c>
      <c r="AC48" s="223">
        <f t="shared" si="2"/>
        <v>295172618371615.44</v>
      </c>
      <c r="AD48" s="222">
        <f t="shared" si="0"/>
        <v>358731728983782</v>
      </c>
      <c r="AE48" s="221">
        <f t="shared" si="3"/>
        <v>1215.328613347689</v>
      </c>
      <c r="AF48" s="98">
        <f t="shared" si="13"/>
        <v>3.477935782625733E-2</v>
      </c>
      <c r="AG48" s="84">
        <f t="shared" si="4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5"/>
        <v>0.13534697817567001</v>
      </c>
      <c r="G49" s="85">
        <f t="shared" si="6"/>
        <v>0.13534697817567001</v>
      </c>
      <c r="H49" s="84">
        <v>354000</v>
      </c>
      <c r="I49" s="84">
        <v>326000</v>
      </c>
      <c r="J49" s="88">
        <v>122666424</v>
      </c>
      <c r="K49" s="84">
        <f t="shared" si="7"/>
        <v>1.63189754415124</v>
      </c>
      <c r="L49" s="84">
        <f t="shared" si="8"/>
        <v>1.63189754415124</v>
      </c>
      <c r="M49" s="85">
        <v>234300</v>
      </c>
      <c r="N49" s="85">
        <v>243200</v>
      </c>
      <c r="O49" s="85">
        <v>15956260</v>
      </c>
      <c r="P49" s="85">
        <f t="shared" si="9"/>
        <v>33.9844333860907</v>
      </c>
      <c r="Q49" s="85">
        <f t="shared" si="10"/>
        <v>33.9844333860907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11"/>
        <v>1180690.47348646</v>
      </c>
      <c r="AA49" s="85">
        <f t="shared" si="12"/>
        <v>1180690.47348646</v>
      </c>
      <c r="AB49" s="223">
        <f t="shared" si="1"/>
        <v>0</v>
      </c>
      <c r="AC49" s="223">
        <f t="shared" si="2"/>
        <v>295172618371615.44</v>
      </c>
      <c r="AD49" s="222">
        <f t="shared" si="0"/>
        <v>358422041171754.19</v>
      </c>
      <c r="AE49" s="221">
        <f t="shared" si="3"/>
        <v>1214.2794380761607</v>
      </c>
      <c r="AF49" s="98">
        <f t="shared" si="13"/>
        <v>-8.6328525470849658E-4</v>
      </c>
      <c r="AG49" s="84">
        <f t="shared" si="4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5"/>
        <v>0.13534697817567001</v>
      </c>
      <c r="G50" s="85">
        <f t="shared" si="6"/>
        <v>0.13534697817567001</v>
      </c>
      <c r="H50" s="84">
        <v>326000</v>
      </c>
      <c r="I50" s="84">
        <v>322000</v>
      </c>
      <c r="J50" s="88">
        <v>122666424</v>
      </c>
      <c r="K50" s="84">
        <f t="shared" si="7"/>
        <v>1.63189754415124</v>
      </c>
      <c r="L50" s="84">
        <f t="shared" si="8"/>
        <v>1.63189754415124</v>
      </c>
      <c r="M50" s="85">
        <v>243200</v>
      </c>
      <c r="N50" s="85">
        <v>255300</v>
      </c>
      <c r="O50" s="85">
        <v>15956260</v>
      </c>
      <c r="P50" s="85">
        <f t="shared" si="9"/>
        <v>33.9844333860907</v>
      </c>
      <c r="Q50" s="85">
        <f t="shared" si="10"/>
        <v>33.9844333860907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11"/>
        <v>1180690.47348646</v>
      </c>
      <c r="AA50" s="85">
        <f t="shared" si="12"/>
        <v>1180690.47348646</v>
      </c>
      <c r="AB50" s="223">
        <f t="shared" si="1"/>
        <v>0</v>
      </c>
      <c r="AC50" s="223">
        <f t="shared" si="2"/>
        <v>295172618371615.44</v>
      </c>
      <c r="AD50" s="222">
        <f t="shared" si="0"/>
        <v>364182724933692.37</v>
      </c>
      <c r="AE50" s="221">
        <f t="shared" si="3"/>
        <v>1233.7957597245515</v>
      </c>
      <c r="AF50" s="98">
        <f t="shared" si="13"/>
        <v>1.6072347959141513E-2</v>
      </c>
      <c r="AG50" s="84">
        <f t="shared" si="4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5"/>
        <v>0.13534697817567001</v>
      </c>
      <c r="G51" s="85">
        <f t="shared" si="6"/>
        <v>0.13534697817567001</v>
      </c>
      <c r="H51" s="84">
        <v>322000</v>
      </c>
      <c r="I51" s="84">
        <v>311000</v>
      </c>
      <c r="J51" s="88">
        <v>122666424</v>
      </c>
      <c r="K51" s="84">
        <f t="shared" si="7"/>
        <v>1.63189754415124</v>
      </c>
      <c r="L51" s="84">
        <f t="shared" si="8"/>
        <v>1.63189754415124</v>
      </c>
      <c r="M51" s="85">
        <v>255300</v>
      </c>
      <c r="N51" s="85">
        <v>256000</v>
      </c>
      <c r="O51" s="85">
        <v>15956260</v>
      </c>
      <c r="P51" s="85">
        <f t="shared" si="9"/>
        <v>33.9844333860907</v>
      </c>
      <c r="Q51" s="85">
        <f t="shared" si="10"/>
        <v>33.9844333860907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11"/>
        <v>1180690.47348646</v>
      </c>
      <c r="AA51" s="85">
        <f t="shared" si="12"/>
        <v>1180690.47348646</v>
      </c>
      <c r="AB51" s="223">
        <f t="shared" si="1"/>
        <v>0</v>
      </c>
      <c r="AC51" s="223">
        <f t="shared" si="2"/>
        <v>295172618371615.44</v>
      </c>
      <c r="AD51" s="222">
        <f t="shared" si="0"/>
        <v>364028506159546.62</v>
      </c>
      <c r="AE51" s="221">
        <f t="shared" si="3"/>
        <v>1233.2732899406112</v>
      </c>
      <c r="AF51" s="98">
        <f t="shared" si="13"/>
        <v>-4.2346537489881331E-4</v>
      </c>
      <c r="AG51" s="84">
        <f t="shared" si="4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5"/>
        <v>0.13534697817567001</v>
      </c>
      <c r="G52" s="85">
        <f t="shared" si="6"/>
        <v>0.13534697817567001</v>
      </c>
      <c r="H52" s="84">
        <v>311000</v>
      </c>
      <c r="I52" s="84">
        <v>306500</v>
      </c>
      <c r="J52" s="88">
        <v>122666424</v>
      </c>
      <c r="K52" s="84">
        <f t="shared" si="7"/>
        <v>1.63189754415124</v>
      </c>
      <c r="L52" s="84">
        <f t="shared" si="8"/>
        <v>1.63189754415124</v>
      </c>
      <c r="M52" s="85">
        <v>256000</v>
      </c>
      <c r="N52" s="85">
        <v>243500</v>
      </c>
      <c r="O52" s="85">
        <v>15956260</v>
      </c>
      <c r="P52" s="85">
        <f t="shared" si="9"/>
        <v>33.9844333860907</v>
      </c>
      <c r="Q52" s="85">
        <f t="shared" si="10"/>
        <v>33.9844333860907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11"/>
        <v>1180690.47348646</v>
      </c>
      <c r="AA52" s="85">
        <f t="shared" si="12"/>
        <v>1180690.47348646</v>
      </c>
      <c r="AB52" s="223">
        <f t="shared" si="1"/>
        <v>0</v>
      </c>
      <c r="AC52" s="223">
        <f t="shared" si="2"/>
        <v>295172618371615.44</v>
      </c>
      <c r="AD52" s="222">
        <f t="shared" si="0"/>
        <v>356436278428950.31</v>
      </c>
      <c r="AE52" s="221">
        <f t="shared" si="3"/>
        <v>1207.5519755027051</v>
      </c>
      <c r="AF52" s="98">
        <f t="shared" si="13"/>
        <v>-2.0856135171098005E-2</v>
      </c>
      <c r="AG52" s="84">
        <f t="shared" si="4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5"/>
        <v>0.13534697817567001</v>
      </c>
      <c r="G53" s="85">
        <f t="shared" si="6"/>
        <v>0.13534697817567001</v>
      </c>
      <c r="H53" s="84">
        <v>306500</v>
      </c>
      <c r="I53" s="84">
        <v>322500</v>
      </c>
      <c r="J53" s="88">
        <v>122666424</v>
      </c>
      <c r="K53" s="84">
        <f t="shared" si="7"/>
        <v>1.63189754415124</v>
      </c>
      <c r="L53" s="84">
        <f t="shared" si="8"/>
        <v>1.63189754415124</v>
      </c>
      <c r="M53" s="85">
        <v>243500</v>
      </c>
      <c r="N53" s="85">
        <v>240000</v>
      </c>
      <c r="O53" s="85">
        <v>15956260</v>
      </c>
      <c r="P53" s="85">
        <f t="shared" si="9"/>
        <v>33.9844333860907</v>
      </c>
      <c r="Q53" s="85">
        <f t="shared" si="10"/>
        <v>33.9844333860907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11"/>
        <v>1180690.47348646</v>
      </c>
      <c r="AA53" s="85">
        <f t="shared" si="12"/>
        <v>1180690.47348646</v>
      </c>
      <c r="AB53" s="223">
        <f t="shared" si="1"/>
        <v>0</v>
      </c>
      <c r="AC53" s="223">
        <f t="shared" si="2"/>
        <v>295172618371615.44</v>
      </c>
      <c r="AD53" s="222">
        <f t="shared" si="0"/>
        <v>357550073449426.75</v>
      </c>
      <c r="AE53" s="221">
        <f t="shared" si="3"/>
        <v>1211.3253438680399</v>
      </c>
      <c r="AF53" s="98">
        <f t="shared" si="13"/>
        <v>3.1248082417023588E-3</v>
      </c>
      <c r="AG53" s="84">
        <f t="shared" si="4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5"/>
        <v>0.13534697817567001</v>
      </c>
      <c r="G54" s="85">
        <f t="shared" si="6"/>
        <v>0.13534697817567001</v>
      </c>
      <c r="H54" s="84">
        <v>322500</v>
      </c>
      <c r="I54" s="84">
        <v>324000</v>
      </c>
      <c r="J54" s="88">
        <v>122666424</v>
      </c>
      <c r="K54" s="84">
        <f t="shared" si="7"/>
        <v>1.63189754415124</v>
      </c>
      <c r="L54" s="84">
        <f t="shared" si="8"/>
        <v>1.63189754415124</v>
      </c>
      <c r="M54" s="85">
        <v>240000</v>
      </c>
      <c r="N54" s="85">
        <v>241000</v>
      </c>
      <c r="O54" s="85">
        <v>15956260</v>
      </c>
      <c r="P54" s="85">
        <f t="shared" si="9"/>
        <v>33.9844333860907</v>
      </c>
      <c r="Q54" s="85">
        <f t="shared" si="10"/>
        <v>33.9844333860907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11"/>
        <v>1180690.47348646</v>
      </c>
      <c r="AA54" s="85">
        <f t="shared" si="12"/>
        <v>1180690.47348646</v>
      </c>
      <c r="AB54" s="223">
        <f t="shared" si="1"/>
        <v>0</v>
      </c>
      <c r="AC54" s="223">
        <f t="shared" si="2"/>
        <v>295172618371615.44</v>
      </c>
      <c r="AD54" s="222">
        <f t="shared" si="0"/>
        <v>358045071978571.69</v>
      </c>
      <c r="AE54" s="221">
        <f t="shared" si="3"/>
        <v>1213.0023237040277</v>
      </c>
      <c r="AF54" s="98">
        <f t="shared" si="13"/>
        <v>1.3844173610970945E-3</v>
      </c>
      <c r="AG54" s="84">
        <f t="shared" si="4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5"/>
        <v>0.13534697817567001</v>
      </c>
      <c r="G55" s="85">
        <f t="shared" si="6"/>
        <v>0.13534697817567001</v>
      </c>
      <c r="H55" s="84">
        <v>324000</v>
      </c>
      <c r="I55" s="84">
        <v>319000</v>
      </c>
      <c r="J55" s="88">
        <v>122666424</v>
      </c>
      <c r="K55" s="84">
        <f t="shared" si="7"/>
        <v>1.63189754415124</v>
      </c>
      <c r="L55" s="84">
        <f t="shared" si="8"/>
        <v>1.63189754415124</v>
      </c>
      <c r="M55" s="85">
        <v>241000</v>
      </c>
      <c r="N55" s="85">
        <v>233000</v>
      </c>
      <c r="O55" s="85">
        <v>15956260</v>
      </c>
      <c r="P55" s="85">
        <f t="shared" si="9"/>
        <v>33.9844333860907</v>
      </c>
      <c r="Q55" s="85">
        <f t="shared" si="10"/>
        <v>33.9844333860907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11"/>
        <v>1180690.47348646</v>
      </c>
      <c r="AA55" s="85">
        <f t="shared" si="12"/>
        <v>1180690.47348646</v>
      </c>
      <c r="AB55" s="223">
        <f t="shared" si="1"/>
        <v>0</v>
      </c>
      <c r="AC55" s="223">
        <f t="shared" si="2"/>
        <v>295172618371615.44</v>
      </c>
      <c r="AD55" s="222">
        <f t="shared" si="0"/>
        <v>352358526677676.06</v>
      </c>
      <c r="AE55" s="221">
        <f t="shared" si="3"/>
        <v>1193.7371719014427</v>
      </c>
      <c r="AF55" s="98">
        <f t="shared" si="13"/>
        <v>-1.5882205191295014E-2</v>
      </c>
      <c r="AG55" s="84">
        <f t="shared" si="4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5"/>
        <v>0.13534697817567001</v>
      </c>
      <c r="G56" s="85">
        <f t="shared" si="6"/>
        <v>0.13534697817567001</v>
      </c>
      <c r="H56" s="84">
        <v>319000</v>
      </c>
      <c r="I56" s="84">
        <v>322500</v>
      </c>
      <c r="J56" s="88">
        <v>122666424</v>
      </c>
      <c r="K56" s="84">
        <f t="shared" si="7"/>
        <v>1.63189754415124</v>
      </c>
      <c r="L56" s="84">
        <f t="shared" si="8"/>
        <v>1.63189754415124</v>
      </c>
      <c r="M56" s="85">
        <v>233000</v>
      </c>
      <c r="N56" s="85">
        <v>240600</v>
      </c>
      <c r="O56" s="85">
        <v>15956260</v>
      </c>
      <c r="P56" s="85">
        <f t="shared" si="9"/>
        <v>33.9844333860907</v>
      </c>
      <c r="Q56" s="85">
        <f t="shared" si="10"/>
        <v>33.9844333860907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11"/>
        <v>1180690.47348646</v>
      </c>
      <c r="AA56" s="85">
        <f t="shared" si="12"/>
        <v>1180690.47348646</v>
      </c>
      <c r="AB56" s="223">
        <f t="shared" si="1"/>
        <v>0</v>
      </c>
      <c r="AC56" s="223">
        <f t="shared" si="2"/>
        <v>295172618371615.44</v>
      </c>
      <c r="AD56" s="222">
        <f t="shared" si="0"/>
        <v>357580027814438.5</v>
      </c>
      <c r="AE56" s="221">
        <f t="shared" si="3"/>
        <v>1211.4268247072077</v>
      </c>
      <c r="AF56" s="98">
        <f t="shared" si="13"/>
        <v>1.4818716566887245E-2</v>
      </c>
      <c r="AG56" s="84">
        <f t="shared" si="4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5"/>
        <v>0.13534697817567001</v>
      </c>
      <c r="G57" s="85">
        <f t="shared" si="6"/>
        <v>0.13534697817567001</v>
      </c>
      <c r="H57" s="84">
        <v>322500</v>
      </c>
      <c r="I57" s="84">
        <v>311500</v>
      </c>
      <c r="J57" s="88">
        <v>122666424</v>
      </c>
      <c r="K57" s="84">
        <f t="shared" si="7"/>
        <v>1.63189754415124</v>
      </c>
      <c r="L57" s="84">
        <f t="shared" si="8"/>
        <v>1.63189754415124</v>
      </c>
      <c r="M57" s="85">
        <v>240600</v>
      </c>
      <c r="N57" s="85">
        <v>241000</v>
      </c>
      <c r="O57" s="85">
        <v>15956260</v>
      </c>
      <c r="P57" s="85">
        <f t="shared" si="9"/>
        <v>33.9844333860907</v>
      </c>
      <c r="Q57" s="85">
        <f t="shared" si="10"/>
        <v>33.9844333860907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11"/>
        <v>1180690.47348646</v>
      </c>
      <c r="AA57" s="85">
        <f t="shared" si="12"/>
        <v>1180690.47348646</v>
      </c>
      <c r="AB57" s="223">
        <f t="shared" si="1"/>
        <v>0</v>
      </c>
      <c r="AC57" s="223">
        <f t="shared" si="2"/>
        <v>295172618371615.44</v>
      </c>
      <c r="AD57" s="222">
        <f t="shared" si="0"/>
        <v>355473327131623.12</v>
      </c>
      <c r="AE57" s="221">
        <f t="shared" si="3"/>
        <v>1204.2896427611402</v>
      </c>
      <c r="AF57" s="98">
        <f t="shared" si="13"/>
        <v>-5.891550195607222E-3</v>
      </c>
      <c r="AG57" s="84">
        <f t="shared" si="4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5"/>
        <v>0.13534697817567001</v>
      </c>
      <c r="G58" s="85">
        <f t="shared" si="6"/>
        <v>0.13534697817567001</v>
      </c>
      <c r="H58" s="84">
        <v>311500</v>
      </c>
      <c r="I58" s="84">
        <v>310500</v>
      </c>
      <c r="J58" s="88">
        <v>122666424</v>
      </c>
      <c r="K58" s="84">
        <f t="shared" si="7"/>
        <v>1.63189754415124</v>
      </c>
      <c r="L58" s="84">
        <f t="shared" si="8"/>
        <v>1.63189754415124</v>
      </c>
      <c r="M58" s="85">
        <v>241000</v>
      </c>
      <c r="N58" s="85">
        <v>227900</v>
      </c>
      <c r="O58" s="85">
        <v>15956260</v>
      </c>
      <c r="P58" s="85">
        <f t="shared" si="9"/>
        <v>33.9844333860907</v>
      </c>
      <c r="Q58" s="85">
        <f t="shared" si="10"/>
        <v>33.9844333860907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11"/>
        <v>1180690.47348646</v>
      </c>
      <c r="AA58" s="85">
        <f t="shared" si="12"/>
        <v>1180690.47348646</v>
      </c>
      <c r="AB58" s="223">
        <f t="shared" si="1"/>
        <v>0</v>
      </c>
      <c r="AC58" s="223">
        <f t="shared" si="2"/>
        <v>295172618371615.44</v>
      </c>
      <c r="AD58" s="222">
        <f t="shared" si="0"/>
        <v>348795045798299.62</v>
      </c>
      <c r="AE58" s="221">
        <f t="shared" si="3"/>
        <v>1181.6646399063168</v>
      </c>
      <c r="AF58" s="98">
        <f t="shared" si="13"/>
        <v>-1.8787011073972047E-2</v>
      </c>
      <c r="AG58" s="84">
        <f t="shared" si="4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5"/>
        <v>0.13534697817567001</v>
      </c>
      <c r="G59" s="85">
        <f t="shared" si="6"/>
        <v>0.13534697817567001</v>
      </c>
      <c r="H59" s="84">
        <v>310500</v>
      </c>
      <c r="I59" s="84">
        <v>300000</v>
      </c>
      <c r="J59" s="88">
        <v>122666424</v>
      </c>
      <c r="K59" s="84">
        <f t="shared" si="7"/>
        <v>1.63189754415124</v>
      </c>
      <c r="L59" s="84">
        <f t="shared" si="8"/>
        <v>1.63189754415124</v>
      </c>
      <c r="M59" s="85">
        <v>227900</v>
      </c>
      <c r="N59" s="85">
        <v>201500</v>
      </c>
      <c r="O59" s="85">
        <v>15956260</v>
      </c>
      <c r="P59" s="85">
        <f t="shared" si="9"/>
        <v>33.9844333860907</v>
      </c>
      <c r="Q59" s="85">
        <f t="shared" si="10"/>
        <v>33.9844333860907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11"/>
        <v>1180690.47348646</v>
      </c>
      <c r="AA59" s="85">
        <f t="shared" si="12"/>
        <v>1180690.47348646</v>
      </c>
      <c r="AB59" s="223">
        <f t="shared" si="1"/>
        <v>0</v>
      </c>
      <c r="AC59" s="223">
        <f t="shared" si="2"/>
        <v>295172618371615.44</v>
      </c>
      <c r="AD59" s="222">
        <f t="shared" si="0"/>
        <v>330587581733742.25</v>
      </c>
      <c r="AE59" s="221">
        <f t="shared" si="3"/>
        <v>1119.9805170191642</v>
      </c>
      <c r="AF59" s="98">
        <f t="shared" si="13"/>
        <v>-5.2201039790818304E-2</v>
      </c>
      <c r="AG59" s="84">
        <f t="shared" si="4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5"/>
        <v>0.13534697817567001</v>
      </c>
      <c r="G60" s="85">
        <f t="shared" si="6"/>
        <v>0.13534697817567001</v>
      </c>
      <c r="H60" s="84">
        <v>300000</v>
      </c>
      <c r="I60" s="84">
        <v>300000</v>
      </c>
      <c r="J60" s="88">
        <v>122666424</v>
      </c>
      <c r="K60" s="84">
        <f t="shared" si="7"/>
        <v>1.63189754415124</v>
      </c>
      <c r="L60" s="84">
        <f t="shared" si="8"/>
        <v>1.63189754415124</v>
      </c>
      <c r="M60" s="85">
        <v>201500</v>
      </c>
      <c r="N60" s="85">
        <v>208600</v>
      </c>
      <c r="O60" s="85">
        <v>15956260</v>
      </c>
      <c r="P60" s="85">
        <f t="shared" si="9"/>
        <v>33.9844333860907</v>
      </c>
      <c r="Q60" s="85">
        <f t="shared" si="10"/>
        <v>33.9844333860907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11"/>
        <v>1180690.47348646</v>
      </c>
      <c r="AA60" s="85">
        <f t="shared" si="12"/>
        <v>1180690.47348646</v>
      </c>
      <c r="AB60" s="223">
        <f t="shared" si="1"/>
        <v>0</v>
      </c>
      <c r="AC60" s="223">
        <f t="shared" si="2"/>
        <v>295172618371615.44</v>
      </c>
      <c r="AD60" s="222">
        <f t="shared" si="0"/>
        <v>334924207636717.5</v>
      </c>
      <c r="AE60" s="221">
        <f t="shared" si="3"/>
        <v>1134.6723469283852</v>
      </c>
      <c r="AF60" s="98">
        <f t="shared" si="13"/>
        <v>1.311793346934592E-2</v>
      </c>
      <c r="AG60" s="84">
        <f t="shared" si="4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5"/>
        <v>0.13534697817567001</v>
      </c>
      <c r="G61" s="85">
        <f t="shared" si="6"/>
        <v>0.13534697817567001</v>
      </c>
      <c r="H61" s="84">
        <v>300000</v>
      </c>
      <c r="I61" s="84">
        <v>297000</v>
      </c>
      <c r="J61" s="88">
        <v>122666424</v>
      </c>
      <c r="K61" s="84">
        <f t="shared" si="7"/>
        <v>1.63189754415124</v>
      </c>
      <c r="L61" s="84">
        <f t="shared" si="8"/>
        <v>1.63189754415124</v>
      </c>
      <c r="M61" s="85">
        <v>208600</v>
      </c>
      <c r="N61" s="85">
        <v>213100</v>
      </c>
      <c r="O61" s="85">
        <v>15956260</v>
      </c>
      <c r="P61" s="85">
        <f t="shared" si="9"/>
        <v>33.9844333860907</v>
      </c>
      <c r="Q61" s="85">
        <f t="shared" si="10"/>
        <v>33.9844333860907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11"/>
        <v>1180690.47348646</v>
      </c>
      <c r="AA61" s="85">
        <f t="shared" si="12"/>
        <v>1180690.47348646</v>
      </c>
      <c r="AB61" s="223">
        <f t="shared" si="1"/>
        <v>0</v>
      </c>
      <c r="AC61" s="223">
        <f t="shared" si="2"/>
        <v>295172618371615.44</v>
      </c>
      <c r="AD61" s="222">
        <f t="shared" si="0"/>
        <v>336503209716244.37</v>
      </c>
      <c r="AE61" s="221">
        <f t="shared" si="3"/>
        <v>1140.0217661537788</v>
      </c>
      <c r="AF61" s="98">
        <f t="shared" si="13"/>
        <v>4.7145056807586343E-3</v>
      </c>
      <c r="AG61" s="84">
        <f t="shared" si="4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5"/>
        <v>0.13534697817567001</v>
      </c>
      <c r="G62" s="85">
        <f t="shared" si="6"/>
        <v>0.13534697817567001</v>
      </c>
      <c r="H62" s="84">
        <v>297000</v>
      </c>
      <c r="I62" s="84">
        <v>289500</v>
      </c>
      <c r="J62" s="88">
        <v>122666424</v>
      </c>
      <c r="K62" s="84">
        <f t="shared" si="7"/>
        <v>1.63189754415124</v>
      </c>
      <c r="L62" s="84">
        <f t="shared" si="8"/>
        <v>1.63189754415124</v>
      </c>
      <c r="M62" s="85">
        <v>213100</v>
      </c>
      <c r="N62" s="85">
        <v>212000</v>
      </c>
      <c r="O62" s="85">
        <v>15956260</v>
      </c>
      <c r="P62" s="85">
        <f t="shared" si="9"/>
        <v>33.9844333860907</v>
      </c>
      <c r="Q62" s="85">
        <f t="shared" si="10"/>
        <v>33.9844333860907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11"/>
        <v>1180690.47348646</v>
      </c>
      <c r="AA62" s="85">
        <f t="shared" si="12"/>
        <v>1180690.47348646</v>
      </c>
      <c r="AB62" s="223">
        <f t="shared" si="1"/>
        <v>0</v>
      </c>
      <c r="AC62" s="223">
        <f t="shared" si="2"/>
        <v>295172618371615.44</v>
      </c>
      <c r="AD62" s="222">
        <f t="shared" si="0"/>
        <v>333293265709017.5</v>
      </c>
      <c r="AE62" s="221">
        <f t="shared" si="3"/>
        <v>1129.1469633860452</v>
      </c>
      <c r="AF62" s="98">
        <f t="shared" si="13"/>
        <v>-9.5391185419408143E-3</v>
      </c>
      <c r="AG62" s="84">
        <f t="shared" si="4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5"/>
        <v>0.13534697817567001</v>
      </c>
      <c r="G63" s="85">
        <f t="shared" si="6"/>
        <v>0.13534697817567001</v>
      </c>
      <c r="H63" s="84">
        <v>289500</v>
      </c>
      <c r="I63" s="84">
        <v>317000</v>
      </c>
      <c r="J63" s="88">
        <v>122666424</v>
      </c>
      <c r="K63" s="84">
        <f t="shared" si="7"/>
        <v>1.63189754415124</v>
      </c>
      <c r="L63" s="84">
        <f t="shared" si="8"/>
        <v>1.63189754415124</v>
      </c>
      <c r="M63" s="85">
        <v>212000</v>
      </c>
      <c r="N63" s="85">
        <v>221000</v>
      </c>
      <c r="O63" s="85">
        <v>15956260</v>
      </c>
      <c r="P63" s="85">
        <f t="shared" si="9"/>
        <v>33.9844333860907</v>
      </c>
      <c r="Q63" s="85">
        <f t="shared" si="10"/>
        <v>33.9844333860907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11"/>
        <v>1180690.47348646</v>
      </c>
      <c r="AA63" s="85">
        <f t="shared" si="12"/>
        <v>1180690.47348646</v>
      </c>
      <c r="AB63" s="223">
        <f t="shared" si="1"/>
        <v>0</v>
      </c>
      <c r="AC63" s="223">
        <f t="shared" si="2"/>
        <v>295172618371615.44</v>
      </c>
      <c r="AD63" s="222">
        <f t="shared" si="0"/>
        <v>343973973604666.69</v>
      </c>
      <c r="AE63" s="221">
        <f t="shared" si="3"/>
        <v>1165.3315795424203</v>
      </c>
      <c r="AF63" s="98">
        <f t="shared" si="13"/>
        <v>3.2045975705293481E-2</v>
      </c>
      <c r="AG63" s="84">
        <f t="shared" si="4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5"/>
        <v>0.13534697817567001</v>
      </c>
      <c r="G64" s="85">
        <f t="shared" si="6"/>
        <v>0.13534697817567001</v>
      </c>
      <c r="H64" s="84">
        <v>317000</v>
      </c>
      <c r="I64" s="84">
        <v>309500</v>
      </c>
      <c r="J64" s="88">
        <v>122666424</v>
      </c>
      <c r="K64" s="84">
        <f t="shared" si="7"/>
        <v>1.63189754415124</v>
      </c>
      <c r="L64" s="84">
        <f t="shared" si="8"/>
        <v>1.63189754415124</v>
      </c>
      <c r="M64" s="85">
        <v>221000</v>
      </c>
      <c r="N64" s="85">
        <v>224900</v>
      </c>
      <c r="O64" s="85">
        <v>15956260</v>
      </c>
      <c r="P64" s="85">
        <f t="shared" si="9"/>
        <v>33.9844333860907</v>
      </c>
      <c r="Q64" s="85">
        <f t="shared" si="10"/>
        <v>33.9844333860907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11"/>
        <v>1180690.47348646</v>
      </c>
      <c r="AA64" s="85">
        <f t="shared" si="12"/>
        <v>1180690.47348646</v>
      </c>
      <c r="AB64" s="223">
        <f t="shared" si="1"/>
        <v>0</v>
      </c>
      <c r="AC64" s="223">
        <f t="shared" si="2"/>
        <v>295172618371615.44</v>
      </c>
      <c r="AD64" s="222">
        <f t="shared" si="0"/>
        <v>344743852724852.75</v>
      </c>
      <c r="AE64" s="221">
        <f t="shared" si="3"/>
        <v>1167.9398130717814</v>
      </c>
      <c r="AF64" s="98">
        <f t="shared" si="13"/>
        <v>2.2381900354792044E-3</v>
      </c>
      <c r="AG64" s="84">
        <f t="shared" si="4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5"/>
        <v>0.13534697817567001</v>
      </c>
      <c r="G65" s="85">
        <f t="shared" si="6"/>
        <v>0.13534697817567001</v>
      </c>
      <c r="H65" s="84">
        <v>309500</v>
      </c>
      <c r="I65" s="84">
        <v>304000</v>
      </c>
      <c r="J65" s="88">
        <v>122666424</v>
      </c>
      <c r="K65" s="84">
        <f t="shared" si="7"/>
        <v>1.63189754415124</v>
      </c>
      <c r="L65" s="84">
        <f t="shared" si="8"/>
        <v>1.63189754415124</v>
      </c>
      <c r="M65" s="85">
        <v>224900</v>
      </c>
      <c r="N65" s="85">
        <v>224000</v>
      </c>
      <c r="O65" s="85">
        <v>15956260</v>
      </c>
      <c r="P65" s="85">
        <f t="shared" si="9"/>
        <v>33.9844333860907</v>
      </c>
      <c r="Q65" s="85">
        <f t="shared" si="10"/>
        <v>33.9844333860907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11"/>
        <v>1180690.47348646</v>
      </c>
      <c r="AA65" s="85">
        <f t="shared" si="12"/>
        <v>1180690.47348646</v>
      </c>
      <c r="AB65" s="223">
        <f t="shared" si="1"/>
        <v>0</v>
      </c>
      <c r="AC65" s="223">
        <f t="shared" si="2"/>
        <v>295172618371615.44</v>
      </c>
      <c r="AD65" s="222">
        <f t="shared" si="0"/>
        <v>342564021400833</v>
      </c>
      <c r="AE65" s="221">
        <f t="shared" si="3"/>
        <v>1160.554875620451</v>
      </c>
      <c r="AF65" s="98">
        <f t="shared" si="13"/>
        <v>-6.3230462466275549E-3</v>
      </c>
      <c r="AG65" s="84">
        <f t="shared" si="4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5"/>
        <v>0.13534697817567001</v>
      </c>
      <c r="G66" s="85">
        <f t="shared" si="6"/>
        <v>0.13534697817567001</v>
      </c>
      <c r="H66" s="84">
        <v>304000</v>
      </c>
      <c r="I66" s="84">
        <v>299000</v>
      </c>
      <c r="J66" s="88">
        <v>122666424</v>
      </c>
      <c r="K66" s="84">
        <f t="shared" si="7"/>
        <v>1.63189754415124</v>
      </c>
      <c r="L66" s="84">
        <f t="shared" si="8"/>
        <v>1.63189754415124</v>
      </c>
      <c r="M66" s="85">
        <v>224000</v>
      </c>
      <c r="N66" s="85">
        <v>237300</v>
      </c>
      <c r="O66" s="85">
        <v>15956260</v>
      </c>
      <c r="P66" s="85">
        <f t="shared" si="9"/>
        <v>33.9844333860907</v>
      </c>
      <c r="Q66" s="85">
        <f t="shared" si="10"/>
        <v>33.9844333860907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11"/>
        <v>1180690.47348646</v>
      </c>
      <c r="AA66" s="85">
        <f t="shared" si="12"/>
        <v>1180690.47348646</v>
      </c>
      <c r="AB66" s="223">
        <f t="shared" si="1"/>
        <v>0</v>
      </c>
      <c r="AC66" s="223">
        <f t="shared" si="2"/>
        <v>295172618371615.44</v>
      </c>
      <c r="AD66" s="222">
        <f t="shared" si="0"/>
        <v>348410332268738.25</v>
      </c>
      <c r="AE66" s="221">
        <f t="shared" si="3"/>
        <v>1180.3612888987479</v>
      </c>
      <c r="AF66" s="98">
        <f t="shared" si="13"/>
        <v>1.7066330678855806E-2</v>
      </c>
      <c r="AG66" s="84">
        <f t="shared" si="4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5"/>
        <v>0.13534697817567001</v>
      </c>
      <c r="G67" s="85">
        <f t="shared" si="6"/>
        <v>0.13534697817567001</v>
      </c>
      <c r="H67" s="84">
        <v>299000</v>
      </c>
      <c r="I67" s="84">
        <v>294000</v>
      </c>
      <c r="J67" s="88">
        <v>122666424</v>
      </c>
      <c r="K67" s="84">
        <f t="shared" si="7"/>
        <v>1.63189754415124</v>
      </c>
      <c r="L67" s="84">
        <f t="shared" si="8"/>
        <v>1.63189754415124</v>
      </c>
      <c r="M67" s="85">
        <v>237300</v>
      </c>
      <c r="N67" s="85">
        <v>241600</v>
      </c>
      <c r="O67" s="85">
        <v>15956260</v>
      </c>
      <c r="P67" s="85">
        <f t="shared" si="9"/>
        <v>33.9844333860907</v>
      </c>
      <c r="Q67" s="85">
        <f t="shared" si="10"/>
        <v>33.9844333860907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11"/>
        <v>1180690.47348646</v>
      </c>
      <c r="AA67" s="85">
        <f t="shared" si="12"/>
        <v>1180690.47348646</v>
      </c>
      <c r="AB67" s="223">
        <f t="shared" si="1"/>
        <v>0</v>
      </c>
      <c r="AC67" s="223">
        <f t="shared" si="2"/>
        <v>295172618371615.44</v>
      </c>
      <c r="AD67" s="222">
        <f t="shared" ref="AD67:AD130" si="17">D67*E67*G67+I67*J67*L67+N67*O67*Q67+X67*Y67*AA67</f>
        <v>348698570805036</v>
      </c>
      <c r="AE67" s="221">
        <f t="shared" si="3"/>
        <v>1181.3377972818353</v>
      </c>
      <c r="AF67" s="98">
        <f t="shared" si="13"/>
        <v>8.2729617810355549E-4</v>
      </c>
      <c r="AG67" s="84">
        <f t="shared" si="4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5"/>
        <v>0.13534697817567001</v>
      </c>
      <c r="G68" s="85">
        <f t="shared" si="6"/>
        <v>0.13534697817567001</v>
      </c>
      <c r="H68" s="84">
        <v>294000</v>
      </c>
      <c r="I68" s="84">
        <v>295000</v>
      </c>
      <c r="J68" s="88">
        <v>122666424</v>
      </c>
      <c r="K68" s="84">
        <f t="shared" si="7"/>
        <v>1.63189754415124</v>
      </c>
      <c r="L68" s="84">
        <f t="shared" si="8"/>
        <v>1.63189754415124</v>
      </c>
      <c r="M68" s="85">
        <v>241600</v>
      </c>
      <c r="N68" s="85">
        <v>240400</v>
      </c>
      <c r="O68" s="85">
        <v>15956260</v>
      </c>
      <c r="P68" s="85">
        <f t="shared" si="9"/>
        <v>33.9844333860907</v>
      </c>
      <c r="Q68" s="85">
        <f t="shared" si="10"/>
        <v>33.9844333860907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11"/>
        <v>1180690.47348646</v>
      </c>
      <c r="AA68" s="85">
        <f t="shared" si="12"/>
        <v>1180690.47348646</v>
      </c>
      <c r="AB68" s="223">
        <f t="shared" ref="AB68:AB131" si="18">IF(AD67&lt;&gt;(C68*E68*F68+H68*J68*K68+M68*O68*P68+W68*Y68*Z68),1,0)</f>
        <v>0</v>
      </c>
      <c r="AC68" s="223">
        <f t="shared" ref="AC68:AC131" si="19">IF(AND(AB68=0,B68="N"),AC67,AC67*(C68*E68*G68+H68*J68*L68+M68*O68*Q68+W68*Y68*AA68)/AD67)</f>
        <v>295172618371615.44</v>
      </c>
      <c r="AD68" s="222">
        <f t="shared" si="17"/>
        <v>349829314379171.69</v>
      </c>
      <c r="AE68" s="221">
        <f t="shared" ref="AE68:AE131" si="20">AD68/AC68*1000</f>
        <v>1185.1685847728081</v>
      </c>
      <c r="AF68" s="98">
        <f t="shared" si="13"/>
        <v>3.2427536812816718E-3</v>
      </c>
      <c r="AG68" s="84">
        <f t="shared" ref="AG68:AG131" si="21">(D68-C68)/C68</f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22">G68</f>
        <v>0.13534697817567001</v>
      </c>
      <c r="G69" s="85">
        <f t="shared" ref="G69:G132" si="23">IF(B69="Y",ROUND(0.15*(C69*E69+H69*J69+M69*O69+W69*Y69)/(C69*E69),17),IF(AB69=0,F69,ROUND(D68*E68*G68/AD68*(C69*E69+H69*J69+M69*O69+W69*Y69)/(C69*E69),17)))</f>
        <v>0.13534697817567001</v>
      </c>
      <c r="H69" s="84">
        <v>295000</v>
      </c>
      <c r="I69" s="84">
        <v>292000</v>
      </c>
      <c r="J69" s="88">
        <v>122666424</v>
      </c>
      <c r="K69" s="84">
        <f t="shared" ref="K69:K132" si="24">L68</f>
        <v>1.63189754415124</v>
      </c>
      <c r="L69" s="84">
        <f t="shared" ref="L69:L132" si="25">IF(B69="Y",ROUND(0.15*(C69*E69+H69*J69+M69*O69+W69*Y69)/(H69*J69),17),IF(AB69=0,K69,ROUND(I68*J68*L68/AD68*(C69*E69+H69*J69+M69*O69+W69*Y69)/(H69*J69),17)))</f>
        <v>1.63189754415124</v>
      </c>
      <c r="M69" s="85">
        <v>240400</v>
      </c>
      <c r="N69" s="85">
        <v>241600</v>
      </c>
      <c r="O69" s="85">
        <v>15956260</v>
      </c>
      <c r="P69" s="85">
        <f t="shared" ref="P69:P132" si="26">Q68</f>
        <v>33.9844333860907</v>
      </c>
      <c r="Q69" s="85">
        <f t="shared" ref="Q69:Q132" si="27">IF(B69="Y",ROUND(0.3*(C69*E69+H69*J69+M69*O69+W69*Y69)/(M69*O69),17),IF(AB69=0,P69,ROUND(N68*O68*Q68/AD68*(C69*E69+H69*J69+M69*O69+W69*Y69)/(M69*O69),17)))</f>
        <v>33.9844333860907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8">AA68</f>
        <v>1180690.47348646</v>
      </c>
      <c r="AA69" s="85">
        <f t="shared" ref="AA69:AA132" si="29">IF(B69="Y",ROUND(0.4*(C69*E69+H69*J69+M69*O69+W69*Y69)/(W69*Y69),17),IF(AB69=0,Z69,ROUND(X68*Y68*AA68/AD68*(C69*E69+H69*J69+M69*O69+W69*Y69)/(W69*Y69),17)))</f>
        <v>1180690.47348646</v>
      </c>
      <c r="AB69" s="223">
        <f t="shared" si="18"/>
        <v>0</v>
      </c>
      <c r="AC69" s="223">
        <f t="shared" si="19"/>
        <v>295172618371615.44</v>
      </c>
      <c r="AD69" s="222">
        <f t="shared" si="17"/>
        <v>349584090308993.87</v>
      </c>
      <c r="AE69" s="221">
        <f t="shared" si="20"/>
        <v>1184.3378028678651</v>
      </c>
      <c r="AF69" s="98">
        <f t="shared" ref="AF69:AF132" si="30">(AE69-AE68)/AE68</f>
        <v>-7.0098205066942531E-4</v>
      </c>
      <c r="AG69" s="84">
        <f t="shared" si="21"/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22"/>
        <v>0.13534697817567001</v>
      </c>
      <c r="G70" s="85">
        <f t="shared" si="23"/>
        <v>0.13534697817567001</v>
      </c>
      <c r="H70" s="84">
        <v>292000</v>
      </c>
      <c r="I70" s="84">
        <v>306000</v>
      </c>
      <c r="J70" s="88">
        <v>122666424</v>
      </c>
      <c r="K70" s="84">
        <f t="shared" si="24"/>
        <v>1.63189754415124</v>
      </c>
      <c r="L70" s="84">
        <f t="shared" si="25"/>
        <v>1.63189754415124</v>
      </c>
      <c r="M70" s="85">
        <v>241600</v>
      </c>
      <c r="N70" s="85">
        <v>255100</v>
      </c>
      <c r="O70" s="85">
        <v>15956260</v>
      </c>
      <c r="P70" s="85">
        <f t="shared" si="26"/>
        <v>33.9844333860907</v>
      </c>
      <c r="Q70" s="85">
        <f t="shared" si="27"/>
        <v>33.9844333860907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8"/>
        <v>1180690.47348646</v>
      </c>
      <c r="AA70" s="85">
        <f t="shared" si="29"/>
        <v>1180690.47348646</v>
      </c>
      <c r="AB70" s="223">
        <f t="shared" si="18"/>
        <v>0</v>
      </c>
      <c r="AC70" s="223">
        <f t="shared" si="19"/>
        <v>295172618371615.44</v>
      </c>
      <c r="AD70" s="222">
        <f t="shared" si="17"/>
        <v>360402235917433.87</v>
      </c>
      <c r="AE70" s="221">
        <f t="shared" si="20"/>
        <v>1220.9880371210309</v>
      </c>
      <c r="AF70" s="98">
        <f t="shared" si="30"/>
        <v>3.0945760714905405E-2</v>
      </c>
      <c r="AG70" s="84">
        <f t="shared" si="21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22"/>
        <v>0.13534697817567001</v>
      </c>
      <c r="G71" s="85">
        <f t="shared" si="23"/>
        <v>0.13534697817567001</v>
      </c>
      <c r="H71" s="84">
        <v>306000</v>
      </c>
      <c r="I71" s="84">
        <v>303000</v>
      </c>
      <c r="J71" s="88">
        <v>122666424</v>
      </c>
      <c r="K71" s="84">
        <f t="shared" si="24"/>
        <v>1.63189754415124</v>
      </c>
      <c r="L71" s="84">
        <f t="shared" si="25"/>
        <v>1.63189754415124</v>
      </c>
      <c r="M71" s="85">
        <v>255100</v>
      </c>
      <c r="N71" s="85">
        <v>260200</v>
      </c>
      <c r="O71" s="85">
        <v>15956260</v>
      </c>
      <c r="P71" s="85">
        <f t="shared" si="26"/>
        <v>33.9844333860907</v>
      </c>
      <c r="Q71" s="85">
        <f t="shared" si="27"/>
        <v>33.9844333860907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8"/>
        <v>1180690.47348646</v>
      </c>
      <c r="AA71" s="85">
        <f t="shared" si="29"/>
        <v>1180690.47348646</v>
      </c>
      <c r="AB71" s="223">
        <f t="shared" si="18"/>
        <v>0</v>
      </c>
      <c r="AC71" s="223">
        <f t="shared" si="19"/>
        <v>295172618371615.44</v>
      </c>
      <c r="AD71" s="222">
        <f t="shared" si="17"/>
        <v>362289219945995.94</v>
      </c>
      <c r="AE71" s="221">
        <f t="shared" si="20"/>
        <v>1227.3808524132216</v>
      </c>
      <c r="AF71" s="98">
        <f t="shared" si="30"/>
        <v>5.2357722580676684E-3</v>
      </c>
      <c r="AG71" s="84">
        <f t="shared" si="21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22"/>
        <v>0.13534697817567001</v>
      </c>
      <c r="G72" s="85">
        <f t="shared" si="23"/>
        <v>0.13534697817567001</v>
      </c>
      <c r="H72" s="84">
        <v>303000</v>
      </c>
      <c r="I72" s="84">
        <v>298000</v>
      </c>
      <c r="J72" s="88">
        <v>122666424</v>
      </c>
      <c r="K72" s="84">
        <f t="shared" si="24"/>
        <v>1.63189754415124</v>
      </c>
      <c r="L72" s="84">
        <f t="shared" si="25"/>
        <v>1.63189754415124</v>
      </c>
      <c r="M72" s="85">
        <v>260200</v>
      </c>
      <c r="N72" s="85">
        <v>256500</v>
      </c>
      <c r="O72" s="85">
        <v>15956260</v>
      </c>
      <c r="P72" s="85">
        <f t="shared" si="26"/>
        <v>33.9844333860907</v>
      </c>
      <c r="Q72" s="85">
        <f t="shared" si="27"/>
        <v>33.9844333860907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8"/>
        <v>1180690.47348646</v>
      </c>
      <c r="AA72" s="85">
        <f t="shared" si="29"/>
        <v>1180690.47348646</v>
      </c>
      <c r="AB72" s="223">
        <f t="shared" si="18"/>
        <v>0</v>
      </c>
      <c r="AC72" s="223">
        <f t="shared" si="19"/>
        <v>295172618371615.44</v>
      </c>
      <c r="AD72" s="222">
        <f t="shared" si="17"/>
        <v>359264569557891.19</v>
      </c>
      <c r="AE72" s="221">
        <f t="shared" si="20"/>
        <v>1217.1337962845371</v>
      </c>
      <c r="AF72" s="98">
        <f t="shared" si="30"/>
        <v>-8.3487176034539364E-3</v>
      </c>
      <c r="AG72" s="84">
        <f t="shared" si="21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22"/>
        <v>0.13534697817567001</v>
      </c>
      <c r="G73" s="85">
        <f t="shared" si="23"/>
        <v>0.13534697817567001</v>
      </c>
      <c r="H73" s="84">
        <v>298000</v>
      </c>
      <c r="I73" s="84">
        <v>298500</v>
      </c>
      <c r="J73" s="88">
        <v>122666424</v>
      </c>
      <c r="K73" s="84">
        <f t="shared" si="24"/>
        <v>1.63189754415124</v>
      </c>
      <c r="L73" s="84">
        <f t="shared" si="25"/>
        <v>1.63189754415124</v>
      </c>
      <c r="M73" s="85">
        <v>256500</v>
      </c>
      <c r="N73" s="85">
        <v>232100</v>
      </c>
      <c r="O73" s="85">
        <v>15956260</v>
      </c>
      <c r="P73" s="85">
        <f t="shared" si="26"/>
        <v>33.9844333860907</v>
      </c>
      <c r="Q73" s="85">
        <f t="shared" si="27"/>
        <v>33.9844333860907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8"/>
        <v>1180690.47348646</v>
      </c>
      <c r="AA73" s="85">
        <f t="shared" si="29"/>
        <v>1180690.47348646</v>
      </c>
      <c r="AB73" s="223">
        <f t="shared" si="18"/>
        <v>0</v>
      </c>
      <c r="AC73" s="223">
        <f t="shared" si="19"/>
        <v>295172618371615.44</v>
      </c>
      <c r="AD73" s="222">
        <f t="shared" si="17"/>
        <v>346255043440447.25</v>
      </c>
      <c r="AE73" s="221">
        <f t="shared" si="20"/>
        <v>1173.0594976954137</v>
      </c>
      <c r="AF73" s="98">
        <f t="shared" si="30"/>
        <v>-3.6211547755609148E-2</v>
      </c>
      <c r="AG73" s="84">
        <f t="shared" si="21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22"/>
        <v>0.13534697817567001</v>
      </c>
      <c r="G74" s="85">
        <f t="shared" si="23"/>
        <v>0.13534697817567001</v>
      </c>
      <c r="H74" s="84">
        <v>298500</v>
      </c>
      <c r="I74" s="84">
        <v>290000</v>
      </c>
      <c r="J74" s="88">
        <v>122666424</v>
      </c>
      <c r="K74" s="84">
        <f t="shared" si="24"/>
        <v>1.63189754415124</v>
      </c>
      <c r="L74" s="84">
        <f t="shared" si="25"/>
        <v>1.63189754415124</v>
      </c>
      <c r="M74" s="85">
        <v>232100</v>
      </c>
      <c r="N74" s="85">
        <v>236000</v>
      </c>
      <c r="O74" s="85">
        <v>15956260</v>
      </c>
      <c r="P74" s="85">
        <f t="shared" si="26"/>
        <v>33.9844333860907</v>
      </c>
      <c r="Q74" s="85">
        <f t="shared" si="27"/>
        <v>33.9844333860907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8"/>
        <v>1180690.47348646</v>
      </c>
      <c r="AA74" s="85">
        <f t="shared" si="29"/>
        <v>1180690.47348646</v>
      </c>
      <c r="AB74" s="223">
        <f t="shared" si="18"/>
        <v>0</v>
      </c>
      <c r="AC74" s="223">
        <f t="shared" si="19"/>
        <v>295172618371615.44</v>
      </c>
      <c r="AD74" s="222">
        <f t="shared" si="17"/>
        <v>347363421968603.44</v>
      </c>
      <c r="AE74" s="221">
        <f t="shared" si="20"/>
        <v>1176.8145158074283</v>
      </c>
      <c r="AF74" s="98">
        <f t="shared" si="30"/>
        <v>3.2010465960095429E-3</v>
      </c>
      <c r="AG74" s="84">
        <f t="shared" si="21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22"/>
        <v>0.13534697817567001</v>
      </c>
      <c r="G75" s="85">
        <f t="shared" si="23"/>
        <v>0.13534697817567001</v>
      </c>
      <c r="H75" s="84">
        <v>290000</v>
      </c>
      <c r="I75" s="84">
        <v>295500</v>
      </c>
      <c r="J75" s="88">
        <v>122666424</v>
      </c>
      <c r="K75" s="84">
        <f t="shared" si="24"/>
        <v>1.63189754415124</v>
      </c>
      <c r="L75" s="84">
        <f t="shared" si="25"/>
        <v>1.63189754415124</v>
      </c>
      <c r="M75" s="85">
        <v>236000</v>
      </c>
      <c r="N75" s="85">
        <v>227300</v>
      </c>
      <c r="O75" s="85">
        <v>15956260</v>
      </c>
      <c r="P75" s="85">
        <f t="shared" si="26"/>
        <v>33.9844333860907</v>
      </c>
      <c r="Q75" s="85">
        <f t="shared" si="27"/>
        <v>33.9844333860907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8"/>
        <v>1180690.47348646</v>
      </c>
      <c r="AA75" s="85">
        <f t="shared" si="29"/>
        <v>1180690.47348646</v>
      </c>
      <c r="AB75" s="223">
        <f t="shared" si="18"/>
        <v>0</v>
      </c>
      <c r="AC75" s="223">
        <f t="shared" si="19"/>
        <v>295172618371615.44</v>
      </c>
      <c r="AD75" s="222">
        <f t="shared" si="17"/>
        <v>344215877456025.94</v>
      </c>
      <c r="AE75" s="221">
        <f t="shared" si="20"/>
        <v>1166.1511130502836</v>
      </c>
      <c r="AF75" s="98">
        <f t="shared" si="30"/>
        <v>-9.0612433938481729E-3</v>
      </c>
      <c r="AG75" s="84">
        <f t="shared" si="21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22"/>
        <v>0.13534697817567001</v>
      </c>
      <c r="G76" s="85">
        <f t="shared" si="23"/>
        <v>0.14302601615872099</v>
      </c>
      <c r="H76" s="84">
        <v>295500</v>
      </c>
      <c r="I76" s="84">
        <v>290000</v>
      </c>
      <c r="J76" s="88">
        <v>125108377</v>
      </c>
      <c r="K76" s="84">
        <f t="shared" si="24"/>
        <v>1.63189754415124</v>
      </c>
      <c r="L76" s="84">
        <f t="shared" si="25"/>
        <v>1.6908250818539301</v>
      </c>
      <c r="M76" s="85">
        <v>227300</v>
      </c>
      <c r="N76" s="85">
        <v>234100</v>
      </c>
      <c r="O76" s="85">
        <v>15956260</v>
      </c>
      <c r="P76" s="85">
        <f t="shared" si="26"/>
        <v>33.9844333860907</v>
      </c>
      <c r="Q76" s="85">
        <f t="shared" si="27"/>
        <v>35.912572147087303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8"/>
        <v>1180690.47348646</v>
      </c>
      <c r="AA76" s="85">
        <f t="shared" si="29"/>
        <v>1247678.0569134201</v>
      </c>
      <c r="AB76" s="223">
        <f t="shared" si="18"/>
        <v>1</v>
      </c>
      <c r="AC76" s="223">
        <f t="shared" si="19"/>
        <v>311919514228355</v>
      </c>
      <c r="AD76" s="222">
        <f t="shared" si="17"/>
        <v>366147917943367.94</v>
      </c>
      <c r="AE76" s="221">
        <f t="shared" si="20"/>
        <v>1173.8538348559769</v>
      </c>
      <c r="AF76" s="98">
        <f t="shared" si="30"/>
        <v>6.6052518575790585E-3</v>
      </c>
      <c r="AG76" s="84">
        <f t="shared" si="21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22"/>
        <v>0.14302601615872099</v>
      </c>
      <c r="G77" s="85">
        <f t="shared" si="23"/>
        <v>0.14302601615872099</v>
      </c>
      <c r="H77" s="84">
        <v>290000</v>
      </c>
      <c r="I77" s="84">
        <v>284500</v>
      </c>
      <c r="J77" s="88">
        <v>125108377</v>
      </c>
      <c r="K77" s="84">
        <f t="shared" si="24"/>
        <v>1.6908250818539301</v>
      </c>
      <c r="L77" s="84">
        <f t="shared" si="25"/>
        <v>1.6908250818539301</v>
      </c>
      <c r="M77" s="85">
        <v>234100</v>
      </c>
      <c r="N77" s="85">
        <v>233500</v>
      </c>
      <c r="O77" s="85">
        <v>15956260</v>
      </c>
      <c r="P77" s="85">
        <f t="shared" si="26"/>
        <v>35.912572147087303</v>
      </c>
      <c r="Q77" s="85">
        <f t="shared" si="27"/>
        <v>35.912572147087303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8"/>
        <v>1247678.0569134201</v>
      </c>
      <c r="AA77" s="85">
        <f t="shared" si="29"/>
        <v>1247678.0569134201</v>
      </c>
      <c r="AB77" s="223">
        <f t="shared" si="18"/>
        <v>0</v>
      </c>
      <c r="AC77" s="223">
        <f t="shared" si="19"/>
        <v>311919514228355</v>
      </c>
      <c r="AD77" s="222">
        <f t="shared" si="17"/>
        <v>365907669645313.31</v>
      </c>
      <c r="AE77" s="221">
        <f t="shared" si="20"/>
        <v>1173.0836095667737</v>
      </c>
      <c r="AF77" s="98">
        <f t="shared" si="30"/>
        <v>-6.5615093321874673E-4</v>
      </c>
      <c r="AG77" s="84">
        <f t="shared" si="21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22"/>
        <v>0.14302601615872099</v>
      </c>
      <c r="G78" s="85">
        <f t="shared" si="23"/>
        <v>0.14302601615872099</v>
      </c>
      <c r="H78" s="84">
        <v>284500</v>
      </c>
      <c r="I78" s="84">
        <v>266500</v>
      </c>
      <c r="J78" s="88">
        <v>125108377</v>
      </c>
      <c r="K78" s="84">
        <f t="shared" si="24"/>
        <v>1.6908250818539301</v>
      </c>
      <c r="L78" s="84">
        <f t="shared" si="25"/>
        <v>1.6908250818539301</v>
      </c>
      <c r="M78" s="85">
        <v>233500</v>
      </c>
      <c r="N78" s="85">
        <v>223200</v>
      </c>
      <c r="O78" s="85">
        <v>15956260</v>
      </c>
      <c r="P78" s="85">
        <f t="shared" si="26"/>
        <v>35.912572147087303</v>
      </c>
      <c r="Q78" s="85">
        <f t="shared" si="27"/>
        <v>35.912572147087303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8"/>
        <v>1247678.0569134201</v>
      </c>
      <c r="AA78" s="85">
        <f t="shared" si="29"/>
        <v>1247678.0569134201</v>
      </c>
      <c r="AB78" s="223">
        <f t="shared" si="18"/>
        <v>0</v>
      </c>
      <c r="AC78" s="223">
        <f t="shared" si="19"/>
        <v>311919514228355</v>
      </c>
      <c r="AD78" s="222">
        <f t="shared" si="17"/>
        <v>357501547509576.5</v>
      </c>
      <c r="AE78" s="221">
        <f t="shared" si="20"/>
        <v>1146.1339582872365</v>
      </c>
      <c r="AF78" s="98">
        <f t="shared" si="30"/>
        <v>-2.2973342274801578E-2</v>
      </c>
      <c r="AG78" s="84">
        <f t="shared" si="21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22"/>
        <v>0.14302601615872099</v>
      </c>
      <c r="G79" s="85">
        <f t="shared" si="23"/>
        <v>0.14302601615872099</v>
      </c>
      <c r="H79" s="84">
        <v>266500</v>
      </c>
      <c r="I79" s="84">
        <v>269000</v>
      </c>
      <c r="J79" s="88">
        <v>125108377</v>
      </c>
      <c r="K79" s="84">
        <f t="shared" si="24"/>
        <v>1.6908250818539301</v>
      </c>
      <c r="L79" s="84">
        <f t="shared" si="25"/>
        <v>1.6908250818539301</v>
      </c>
      <c r="M79" s="85">
        <v>223200</v>
      </c>
      <c r="N79" s="85">
        <v>224200</v>
      </c>
      <c r="O79" s="85">
        <v>15956260</v>
      </c>
      <c r="P79" s="85">
        <f t="shared" si="26"/>
        <v>35.912572147087303</v>
      </c>
      <c r="Q79" s="85">
        <f t="shared" si="27"/>
        <v>35.912572147087303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8"/>
        <v>1247678.0569134201</v>
      </c>
      <c r="AA79" s="85">
        <f t="shared" si="29"/>
        <v>1247678.0569134201</v>
      </c>
      <c r="AB79" s="223">
        <f t="shared" si="18"/>
        <v>0</v>
      </c>
      <c r="AC79" s="223">
        <f t="shared" si="19"/>
        <v>311919514228355</v>
      </c>
      <c r="AD79" s="222">
        <f t="shared" si="17"/>
        <v>357538387494084.69</v>
      </c>
      <c r="AE79" s="221">
        <f t="shared" si="20"/>
        <v>1146.2520656284823</v>
      </c>
      <c r="AF79" s="98">
        <f t="shared" si="30"/>
        <v>1.0304846164956967E-4</v>
      </c>
      <c r="AG79" s="84">
        <f t="shared" si="21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22"/>
        <v>0.14302601615872099</v>
      </c>
      <c r="G80" s="85">
        <f t="shared" si="23"/>
        <v>0.14302601615872099</v>
      </c>
      <c r="H80" s="84">
        <v>269000</v>
      </c>
      <c r="I80" s="84">
        <v>250500</v>
      </c>
      <c r="J80" s="88">
        <v>125108377</v>
      </c>
      <c r="K80" s="84">
        <f t="shared" si="24"/>
        <v>1.6908250818539301</v>
      </c>
      <c r="L80" s="84">
        <f t="shared" si="25"/>
        <v>1.6908250818539301</v>
      </c>
      <c r="M80" s="85">
        <v>224200</v>
      </c>
      <c r="N80" s="85">
        <v>214000</v>
      </c>
      <c r="O80" s="85">
        <v>15956260</v>
      </c>
      <c r="P80" s="85">
        <f t="shared" si="26"/>
        <v>35.912572147087303</v>
      </c>
      <c r="Q80" s="85">
        <f t="shared" si="27"/>
        <v>35.912572147087303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8"/>
        <v>1247678.0569134201</v>
      </c>
      <c r="AA80" s="85">
        <f t="shared" si="29"/>
        <v>1247678.0569134201</v>
      </c>
      <c r="AB80" s="223">
        <f t="shared" si="18"/>
        <v>0</v>
      </c>
      <c r="AC80" s="223">
        <f t="shared" si="19"/>
        <v>311919514228355</v>
      </c>
      <c r="AD80" s="222">
        <f t="shared" si="17"/>
        <v>348037131501673.75</v>
      </c>
      <c r="AE80" s="221">
        <f t="shared" si="20"/>
        <v>1115.7914642264966</v>
      </c>
      <c r="AF80" s="98">
        <f t="shared" si="30"/>
        <v>-2.6574086377139393E-2</v>
      </c>
      <c r="AG80" s="84">
        <f t="shared" si="21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22"/>
        <v>0.14302601615872099</v>
      </c>
      <c r="G81" s="85">
        <f t="shared" si="23"/>
        <v>0.14302601615872099</v>
      </c>
      <c r="H81" s="84">
        <v>250500</v>
      </c>
      <c r="I81" s="84">
        <v>248500</v>
      </c>
      <c r="J81" s="88">
        <v>125108377</v>
      </c>
      <c r="K81" s="84">
        <f t="shared" si="24"/>
        <v>1.6908250818539301</v>
      </c>
      <c r="L81" s="84">
        <f t="shared" si="25"/>
        <v>1.6908250818539301</v>
      </c>
      <c r="M81" s="85">
        <v>214000</v>
      </c>
      <c r="N81" s="85">
        <v>208900</v>
      </c>
      <c r="O81" s="85">
        <v>15956260</v>
      </c>
      <c r="P81" s="85">
        <f t="shared" si="26"/>
        <v>35.912572147087303</v>
      </c>
      <c r="Q81" s="85">
        <f t="shared" si="27"/>
        <v>35.912572147087303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8"/>
        <v>1247678.0569134201</v>
      </c>
      <c r="AA81" s="85">
        <f t="shared" si="29"/>
        <v>1247678.0569134201</v>
      </c>
      <c r="AB81" s="223">
        <f t="shared" si="18"/>
        <v>0</v>
      </c>
      <c r="AC81" s="223">
        <f t="shared" si="19"/>
        <v>311919514228355</v>
      </c>
      <c r="AD81" s="222">
        <f t="shared" si="17"/>
        <v>343369496180918.06</v>
      </c>
      <c r="AE81" s="221">
        <f t="shared" si="20"/>
        <v>1100.8272343279514</v>
      </c>
      <c r="AF81" s="98">
        <f t="shared" si="30"/>
        <v>-1.3411314191150337E-2</v>
      </c>
      <c r="AG81" s="84">
        <f t="shared" si="21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22"/>
        <v>0.14302601615872099</v>
      </c>
      <c r="G82" s="85">
        <f t="shared" si="23"/>
        <v>0.14302601615872099</v>
      </c>
      <c r="H82" s="84">
        <v>248500</v>
      </c>
      <c r="I82" s="84">
        <v>251000</v>
      </c>
      <c r="J82" s="88">
        <v>125108377</v>
      </c>
      <c r="K82" s="84">
        <f t="shared" si="24"/>
        <v>1.6908250818539301</v>
      </c>
      <c r="L82" s="84">
        <f t="shared" si="25"/>
        <v>1.6908250818539301</v>
      </c>
      <c r="M82" s="85">
        <v>208900</v>
      </c>
      <c r="N82" s="85">
        <v>215000</v>
      </c>
      <c r="O82" s="85">
        <v>15956260</v>
      </c>
      <c r="P82" s="85">
        <f t="shared" si="26"/>
        <v>35.912572147087303</v>
      </c>
      <c r="Q82" s="85">
        <f t="shared" si="27"/>
        <v>35.912572147087303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8"/>
        <v>1247678.0569134201</v>
      </c>
      <c r="AA82" s="85">
        <f t="shared" si="29"/>
        <v>1247678.0569134201</v>
      </c>
      <c r="AB82" s="223">
        <f t="shared" si="18"/>
        <v>0</v>
      </c>
      <c r="AC82" s="223">
        <f t="shared" si="19"/>
        <v>311919514228355</v>
      </c>
      <c r="AD82" s="222">
        <f t="shared" si="17"/>
        <v>347338734373606.81</v>
      </c>
      <c r="AE82" s="221">
        <f t="shared" si="20"/>
        <v>1113.5524342966291</v>
      </c>
      <c r="AF82" s="98">
        <f t="shared" si="30"/>
        <v>1.1559670375021591E-2</v>
      </c>
      <c r="AG82" s="84">
        <f t="shared" si="21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22"/>
        <v>0.14302601615872099</v>
      </c>
      <c r="G83" s="85">
        <f t="shared" si="23"/>
        <v>0.14302601615872099</v>
      </c>
      <c r="H83" s="84">
        <v>251000</v>
      </c>
      <c r="I83" s="84">
        <v>257000</v>
      </c>
      <c r="J83" s="88">
        <v>125108377</v>
      </c>
      <c r="K83" s="84">
        <f t="shared" si="24"/>
        <v>1.6908250818539301</v>
      </c>
      <c r="L83" s="84">
        <f t="shared" si="25"/>
        <v>1.6908250818539301</v>
      </c>
      <c r="M83" s="85">
        <v>215000</v>
      </c>
      <c r="N83" s="85">
        <v>218700</v>
      </c>
      <c r="O83" s="85">
        <v>15956260</v>
      </c>
      <c r="P83" s="85">
        <f t="shared" si="26"/>
        <v>35.912572147087303</v>
      </c>
      <c r="Q83" s="85">
        <f t="shared" si="27"/>
        <v>35.912572147087303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8"/>
        <v>1247678.0569134201</v>
      </c>
      <c r="AA83" s="85">
        <f t="shared" si="29"/>
        <v>1247678.0569134201</v>
      </c>
      <c r="AB83" s="223">
        <f t="shared" si="18"/>
        <v>0</v>
      </c>
      <c r="AC83" s="223">
        <f t="shared" si="19"/>
        <v>311919514228355</v>
      </c>
      <c r="AD83" s="222">
        <f t="shared" si="17"/>
        <v>352325711879143.37</v>
      </c>
      <c r="AE83" s="221">
        <f t="shared" si="20"/>
        <v>1129.540460944701</v>
      </c>
      <c r="AF83" s="98">
        <f t="shared" si="30"/>
        <v>1.4357677425554353E-2</v>
      </c>
      <c r="AG83" s="84">
        <f t="shared" si="21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22"/>
        <v>0.14302601615872099</v>
      </c>
      <c r="G84" s="85">
        <f t="shared" si="23"/>
        <v>0.14302601615872099</v>
      </c>
      <c r="H84" s="84">
        <v>257000</v>
      </c>
      <c r="I84" s="84">
        <v>276500</v>
      </c>
      <c r="J84" s="88">
        <v>125108377</v>
      </c>
      <c r="K84" s="84">
        <f t="shared" si="24"/>
        <v>1.6908250818539301</v>
      </c>
      <c r="L84" s="84">
        <f t="shared" si="25"/>
        <v>1.6908250818539301</v>
      </c>
      <c r="M84" s="85">
        <v>218700</v>
      </c>
      <c r="N84" s="85">
        <v>223000</v>
      </c>
      <c r="O84" s="85">
        <v>15956260</v>
      </c>
      <c r="P84" s="85">
        <f t="shared" si="26"/>
        <v>35.912572147087303</v>
      </c>
      <c r="Q84" s="85">
        <f t="shared" si="27"/>
        <v>35.912572147087303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8"/>
        <v>1247678.0569134201</v>
      </c>
      <c r="AA84" s="85">
        <f t="shared" si="29"/>
        <v>1247678.0569134201</v>
      </c>
      <c r="AB84" s="223">
        <f t="shared" si="18"/>
        <v>0</v>
      </c>
      <c r="AC84" s="223">
        <f t="shared" si="19"/>
        <v>311919514228355</v>
      </c>
      <c r="AD84" s="222">
        <f t="shared" si="17"/>
        <v>359704293956122.75</v>
      </c>
      <c r="AE84" s="221">
        <f t="shared" si="20"/>
        <v>1153.1958647921742</v>
      </c>
      <c r="AF84" s="98">
        <f t="shared" si="30"/>
        <v>2.0942502429429469E-2</v>
      </c>
      <c r="AG84" s="84">
        <f t="shared" si="21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22"/>
        <v>0.14302601615872099</v>
      </c>
      <c r="G85" s="85">
        <f t="shared" si="23"/>
        <v>0.14302601615872099</v>
      </c>
      <c r="H85" s="84">
        <v>276500</v>
      </c>
      <c r="I85" s="84">
        <v>271000</v>
      </c>
      <c r="J85" s="88">
        <v>125108377</v>
      </c>
      <c r="K85" s="84">
        <f t="shared" si="24"/>
        <v>1.6908250818539301</v>
      </c>
      <c r="L85" s="84">
        <f t="shared" si="25"/>
        <v>1.6908250818539301</v>
      </c>
      <c r="M85" s="85">
        <v>223000</v>
      </c>
      <c r="N85" s="85">
        <v>216500</v>
      </c>
      <c r="O85" s="85">
        <v>15956260</v>
      </c>
      <c r="P85" s="85">
        <f t="shared" si="26"/>
        <v>35.912572147087303</v>
      </c>
      <c r="Q85" s="85">
        <f t="shared" si="27"/>
        <v>35.912572147087303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8"/>
        <v>1247678.0569134201</v>
      </c>
      <c r="AA85" s="85">
        <f t="shared" si="29"/>
        <v>1247678.0569134201</v>
      </c>
      <c r="AB85" s="223">
        <f t="shared" si="18"/>
        <v>0</v>
      </c>
      <c r="AC85" s="223">
        <f t="shared" si="19"/>
        <v>311919514228355</v>
      </c>
      <c r="AD85" s="222">
        <f t="shared" si="17"/>
        <v>354816146656413.81</v>
      </c>
      <c r="AE85" s="221">
        <f t="shared" si="20"/>
        <v>1137.5246833599977</v>
      </c>
      <c r="AF85" s="98">
        <f t="shared" si="30"/>
        <v>-1.358934931231374E-2</v>
      </c>
      <c r="AG85" s="84">
        <f t="shared" si="21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22"/>
        <v>0.14302601615872099</v>
      </c>
      <c r="G86" s="85">
        <f t="shared" si="23"/>
        <v>0.14302601615872099</v>
      </c>
      <c r="H86" s="84">
        <v>271000</v>
      </c>
      <c r="I86" s="84">
        <v>259000</v>
      </c>
      <c r="J86" s="88">
        <v>125108377</v>
      </c>
      <c r="K86" s="84">
        <f t="shared" si="24"/>
        <v>1.6908250818539301</v>
      </c>
      <c r="L86" s="84">
        <f t="shared" si="25"/>
        <v>1.6908250818539301</v>
      </c>
      <c r="M86" s="85">
        <v>216500</v>
      </c>
      <c r="N86" s="85">
        <v>214700</v>
      </c>
      <c r="O86" s="85">
        <v>15956260</v>
      </c>
      <c r="P86" s="85">
        <f t="shared" si="26"/>
        <v>35.912572147087303</v>
      </c>
      <c r="Q86" s="85">
        <f t="shared" si="27"/>
        <v>35.912572147087303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8"/>
        <v>1247678.0569134201</v>
      </c>
      <c r="AA86" s="85">
        <f t="shared" si="29"/>
        <v>1247678.0569134201</v>
      </c>
      <c r="AB86" s="223">
        <f t="shared" si="18"/>
        <v>0</v>
      </c>
      <c r="AC86" s="223">
        <f t="shared" si="19"/>
        <v>311919514228355</v>
      </c>
      <c r="AD86" s="222">
        <f t="shared" si="17"/>
        <v>351246255465828.31</v>
      </c>
      <c r="AE86" s="221">
        <f t="shared" si="20"/>
        <v>1126.0797720038843</v>
      </c>
      <c r="AF86" s="98">
        <f t="shared" si="30"/>
        <v>-1.0061242207340618E-2</v>
      </c>
      <c r="AG86" s="84">
        <f t="shared" si="21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22"/>
        <v>0.14302601615872099</v>
      </c>
      <c r="G87" s="85">
        <f t="shared" si="23"/>
        <v>0.14302601615872099</v>
      </c>
      <c r="H87" s="84">
        <v>259000</v>
      </c>
      <c r="I87" s="84">
        <v>262000</v>
      </c>
      <c r="J87" s="88">
        <v>125108377</v>
      </c>
      <c r="K87" s="84">
        <f t="shared" si="24"/>
        <v>1.6908250818539301</v>
      </c>
      <c r="L87" s="84">
        <f t="shared" si="25"/>
        <v>1.6908250818539301</v>
      </c>
      <c r="M87" s="85">
        <v>214700</v>
      </c>
      <c r="N87" s="85">
        <v>207700</v>
      </c>
      <c r="O87" s="85">
        <v>15956260</v>
      </c>
      <c r="P87" s="85">
        <f t="shared" si="26"/>
        <v>35.912572147087303</v>
      </c>
      <c r="Q87" s="85">
        <f t="shared" si="27"/>
        <v>35.912572147087303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8"/>
        <v>1247678.0569134201</v>
      </c>
      <c r="AA87" s="85">
        <f t="shared" si="29"/>
        <v>1247678.0569134201</v>
      </c>
      <c r="AB87" s="223">
        <f t="shared" si="18"/>
        <v>0</v>
      </c>
      <c r="AC87" s="223">
        <f t="shared" si="19"/>
        <v>311919514228355</v>
      </c>
      <c r="AD87" s="222">
        <f t="shared" si="17"/>
        <v>347869652242039.5</v>
      </c>
      <c r="AE87" s="221">
        <f t="shared" si="20"/>
        <v>1115.2545332170707</v>
      </c>
      <c r="AF87" s="98">
        <f t="shared" si="30"/>
        <v>-9.6132077459750356E-3</v>
      </c>
      <c r="AG87" s="84">
        <f t="shared" si="21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22"/>
        <v>0.14302601615872099</v>
      </c>
      <c r="G88" s="85">
        <f t="shared" si="23"/>
        <v>0.14302601615872099</v>
      </c>
      <c r="H88" s="84">
        <v>262000</v>
      </c>
      <c r="I88" s="84">
        <v>250000</v>
      </c>
      <c r="J88" s="88">
        <v>125108377</v>
      </c>
      <c r="K88" s="84">
        <f t="shared" si="24"/>
        <v>1.6908250818539301</v>
      </c>
      <c r="L88" s="84">
        <f t="shared" si="25"/>
        <v>1.6908250818539301</v>
      </c>
      <c r="M88" s="85">
        <v>207700</v>
      </c>
      <c r="N88" s="85">
        <v>200200</v>
      </c>
      <c r="O88" s="85">
        <v>15956260</v>
      </c>
      <c r="P88" s="85">
        <f t="shared" si="26"/>
        <v>35.912572147087303</v>
      </c>
      <c r="Q88" s="85">
        <f t="shared" si="27"/>
        <v>35.912572147087303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8"/>
        <v>1247678.0569134201</v>
      </c>
      <c r="AA88" s="85">
        <f t="shared" si="29"/>
        <v>1247678.0569134201</v>
      </c>
      <c r="AB88" s="223">
        <f t="shared" si="18"/>
        <v>0</v>
      </c>
      <c r="AC88" s="223">
        <f t="shared" si="19"/>
        <v>311919514228355</v>
      </c>
      <c r="AD88" s="222">
        <f t="shared" si="17"/>
        <v>340023544640204.87</v>
      </c>
      <c r="AE88" s="221">
        <f t="shared" si="20"/>
        <v>1090.1002634650008</v>
      </c>
      <c r="AF88" s="98">
        <f t="shared" si="30"/>
        <v>-2.255473437037709E-2</v>
      </c>
      <c r="AG88" s="84">
        <f t="shared" si="21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22"/>
        <v>0.14302601615872099</v>
      </c>
      <c r="G89" s="85">
        <f t="shared" si="23"/>
        <v>0.14302601615872099</v>
      </c>
      <c r="H89" s="84">
        <v>250000</v>
      </c>
      <c r="I89" s="84">
        <v>236000</v>
      </c>
      <c r="J89" s="88">
        <v>125108377</v>
      </c>
      <c r="K89" s="84">
        <f t="shared" si="24"/>
        <v>1.6908250818539301</v>
      </c>
      <c r="L89" s="84">
        <f t="shared" si="25"/>
        <v>1.6908250818539301</v>
      </c>
      <c r="M89" s="85">
        <v>200200</v>
      </c>
      <c r="N89" s="85">
        <v>194500</v>
      </c>
      <c r="O89" s="85">
        <v>15956260</v>
      </c>
      <c r="P89" s="85">
        <f t="shared" si="26"/>
        <v>35.912572147087303</v>
      </c>
      <c r="Q89" s="85">
        <f t="shared" si="27"/>
        <v>35.912572147087303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8"/>
        <v>1247678.0569134201</v>
      </c>
      <c r="AA89" s="85">
        <f t="shared" si="29"/>
        <v>1247678.0569134201</v>
      </c>
      <c r="AB89" s="223">
        <f t="shared" si="18"/>
        <v>0</v>
      </c>
      <c r="AC89" s="223">
        <f t="shared" si="19"/>
        <v>311919514228355</v>
      </c>
      <c r="AD89" s="222">
        <f t="shared" si="17"/>
        <v>334438453672899.37</v>
      </c>
      <c r="AE89" s="221">
        <f t="shared" si="20"/>
        <v>1072.1947118321632</v>
      </c>
      <c r="AF89" s="98">
        <f t="shared" si="30"/>
        <v>-1.6425600683668211E-2</v>
      </c>
      <c r="AG89" s="84">
        <f t="shared" si="21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22"/>
        <v>0.14302601615872099</v>
      </c>
      <c r="G90" s="85">
        <f t="shared" si="23"/>
        <v>0.14302601615872099</v>
      </c>
      <c r="H90" s="84">
        <v>236000</v>
      </c>
      <c r="I90" s="84">
        <v>259000</v>
      </c>
      <c r="J90" s="88">
        <v>125108377</v>
      </c>
      <c r="K90" s="84">
        <f t="shared" si="24"/>
        <v>1.6908250818539301</v>
      </c>
      <c r="L90" s="84">
        <f t="shared" si="25"/>
        <v>1.6908250818539301</v>
      </c>
      <c r="M90" s="85">
        <v>194500</v>
      </c>
      <c r="N90" s="85">
        <v>201900</v>
      </c>
      <c r="O90" s="85">
        <v>15956260</v>
      </c>
      <c r="P90" s="85">
        <f t="shared" si="26"/>
        <v>35.912572147087303</v>
      </c>
      <c r="Q90" s="85">
        <f t="shared" si="27"/>
        <v>35.912572147087303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8"/>
        <v>1247678.0569134201</v>
      </c>
      <c r="AA90" s="85">
        <f t="shared" si="29"/>
        <v>1247678.0569134201</v>
      </c>
      <c r="AB90" s="223">
        <f t="shared" si="18"/>
        <v>0</v>
      </c>
      <c r="AC90" s="223">
        <f t="shared" si="19"/>
        <v>311919514228355</v>
      </c>
      <c r="AD90" s="222">
        <f t="shared" si="17"/>
        <v>341983393213330.44</v>
      </c>
      <c r="AE90" s="221">
        <f t="shared" si="20"/>
        <v>1096.3834502607165</v>
      </c>
      <c r="AF90" s="98">
        <f t="shared" si="30"/>
        <v>2.2560023997152189E-2</v>
      </c>
      <c r="AG90" s="84">
        <f t="shared" si="21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22"/>
        <v>0.14302601615872099</v>
      </c>
      <c r="G91" s="85">
        <f t="shared" si="23"/>
        <v>0.14302601615872099</v>
      </c>
      <c r="H91" s="84">
        <v>259000</v>
      </c>
      <c r="I91" s="84">
        <v>259000</v>
      </c>
      <c r="J91" s="88">
        <v>125108377</v>
      </c>
      <c r="K91" s="84">
        <f t="shared" si="24"/>
        <v>1.6908250818539301</v>
      </c>
      <c r="L91" s="84">
        <f t="shared" si="25"/>
        <v>1.6908250818539301</v>
      </c>
      <c r="M91" s="85">
        <v>201900</v>
      </c>
      <c r="N91" s="85">
        <v>198600</v>
      </c>
      <c r="O91" s="85">
        <v>15956260</v>
      </c>
      <c r="P91" s="85">
        <f t="shared" si="26"/>
        <v>35.912572147087303</v>
      </c>
      <c r="Q91" s="85">
        <f t="shared" si="27"/>
        <v>35.912572147087303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8"/>
        <v>1247678.0569134201</v>
      </c>
      <c r="AA91" s="85">
        <f t="shared" si="29"/>
        <v>1247678.0569134201</v>
      </c>
      <c r="AB91" s="223">
        <f t="shared" si="18"/>
        <v>0</v>
      </c>
      <c r="AC91" s="223">
        <f t="shared" si="19"/>
        <v>311919514228355</v>
      </c>
      <c r="AD91" s="222">
        <f t="shared" si="17"/>
        <v>340735084403242.25</v>
      </c>
      <c r="AE91" s="221">
        <f t="shared" si="20"/>
        <v>1092.3814280942727</v>
      </c>
      <c r="AF91" s="98">
        <f t="shared" si="30"/>
        <v>-3.650203006523061E-3</v>
      </c>
      <c r="AG91" s="84">
        <f t="shared" si="21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22"/>
        <v>0.14302601615872099</v>
      </c>
      <c r="G92" s="85">
        <f t="shared" si="23"/>
        <v>0.14302601615872099</v>
      </c>
      <c r="H92" s="84">
        <v>259000</v>
      </c>
      <c r="I92" s="84">
        <v>260000</v>
      </c>
      <c r="J92" s="88">
        <v>125108377</v>
      </c>
      <c r="K92" s="84">
        <f t="shared" si="24"/>
        <v>1.6908250818539301</v>
      </c>
      <c r="L92" s="84">
        <f t="shared" si="25"/>
        <v>1.6908250818539301</v>
      </c>
      <c r="M92" s="85">
        <v>198600</v>
      </c>
      <c r="N92" s="85">
        <v>198700</v>
      </c>
      <c r="O92" s="85">
        <v>15956260</v>
      </c>
      <c r="P92" s="85">
        <f t="shared" si="26"/>
        <v>35.912572147087303</v>
      </c>
      <c r="Q92" s="85">
        <f t="shared" si="27"/>
        <v>35.912572147087303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8"/>
        <v>1247678.0569134201</v>
      </c>
      <c r="AA92" s="85">
        <f t="shared" si="29"/>
        <v>1247678.0569134201</v>
      </c>
      <c r="AB92" s="223">
        <f t="shared" si="18"/>
        <v>0</v>
      </c>
      <c r="AC92" s="223">
        <f t="shared" si="19"/>
        <v>311919514228355</v>
      </c>
      <c r="AD92" s="222">
        <f t="shared" si="17"/>
        <v>340728484687387.56</v>
      </c>
      <c r="AE92" s="221">
        <f t="shared" si="20"/>
        <v>1092.3602697006691</v>
      </c>
      <c r="AF92" s="98">
        <f t="shared" si="30"/>
        <v>-1.9369052841313709E-5</v>
      </c>
      <c r="AG92" s="84">
        <f t="shared" si="21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22"/>
        <v>0.14302601615872099</v>
      </c>
      <c r="G93" s="85">
        <f t="shared" si="23"/>
        <v>0.14302601615872099</v>
      </c>
      <c r="H93" s="84">
        <v>260000</v>
      </c>
      <c r="I93" s="84">
        <v>255000</v>
      </c>
      <c r="J93" s="88">
        <v>125108377</v>
      </c>
      <c r="K93" s="84">
        <f t="shared" si="24"/>
        <v>1.6908250818539301</v>
      </c>
      <c r="L93" s="84">
        <f t="shared" si="25"/>
        <v>1.6908250818539301</v>
      </c>
      <c r="M93" s="85">
        <v>198700</v>
      </c>
      <c r="N93" s="85">
        <v>187700</v>
      </c>
      <c r="O93" s="85">
        <v>15956260</v>
      </c>
      <c r="P93" s="85">
        <f t="shared" si="26"/>
        <v>35.912572147087303</v>
      </c>
      <c r="Q93" s="85">
        <f t="shared" si="27"/>
        <v>35.912572147087303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8"/>
        <v>1247678.0569134201</v>
      </c>
      <c r="AA93" s="85">
        <f t="shared" si="29"/>
        <v>1247678.0569134201</v>
      </c>
      <c r="AB93" s="223">
        <f t="shared" si="18"/>
        <v>0</v>
      </c>
      <c r="AC93" s="223">
        <f t="shared" si="19"/>
        <v>311919514228355</v>
      </c>
      <c r="AD93" s="222">
        <f t="shared" si="17"/>
        <v>332265712529630.56</v>
      </c>
      <c r="AE93" s="221">
        <f t="shared" si="20"/>
        <v>1065.2290009863896</v>
      </c>
      <c r="AF93" s="98">
        <f t="shared" si="30"/>
        <v>-2.4837289918750026E-2</v>
      </c>
      <c r="AG93" s="84">
        <f t="shared" si="21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22"/>
        <v>0.14302601615872099</v>
      </c>
      <c r="G94" s="85">
        <f t="shared" si="23"/>
        <v>0.15349192624935101</v>
      </c>
      <c r="H94" s="84">
        <v>255000</v>
      </c>
      <c r="I94" s="84">
        <v>268000</v>
      </c>
      <c r="J94" s="88">
        <v>125395903</v>
      </c>
      <c r="K94" s="84">
        <f t="shared" si="24"/>
        <v>1.6908250818539301</v>
      </c>
      <c r="L94" s="84">
        <f t="shared" si="25"/>
        <v>1.81039031990696</v>
      </c>
      <c r="M94" s="85">
        <v>187700</v>
      </c>
      <c r="N94" s="85">
        <v>196900</v>
      </c>
      <c r="O94" s="85">
        <v>15956260</v>
      </c>
      <c r="P94" s="85">
        <f t="shared" si="26"/>
        <v>35.912572147087303</v>
      </c>
      <c r="Q94" s="85">
        <f t="shared" si="27"/>
        <v>38.540469933162697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8"/>
        <v>1247678.0569134201</v>
      </c>
      <c r="AA94" s="85">
        <f t="shared" si="29"/>
        <v>1338976.73610768</v>
      </c>
      <c r="AB94" s="223">
        <f t="shared" si="18"/>
        <v>1</v>
      </c>
      <c r="AC94" s="223">
        <f t="shared" si="19"/>
        <v>334744184026919.87</v>
      </c>
      <c r="AD94" s="222">
        <f t="shared" si="17"/>
        <v>364301279731969.5</v>
      </c>
      <c r="AE94" s="221">
        <f t="shared" si="20"/>
        <v>1088.2975630808053</v>
      </c>
      <c r="AF94" s="98">
        <f t="shared" si="30"/>
        <v>2.1655965123982254E-2</v>
      </c>
      <c r="AG94" s="84">
        <f t="shared" si="21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22"/>
        <v>0.15349192624935101</v>
      </c>
      <c r="G95" s="85">
        <f t="shared" si="23"/>
        <v>0.15349192624935101</v>
      </c>
      <c r="H95" s="84">
        <v>268000</v>
      </c>
      <c r="I95" s="84">
        <v>268500</v>
      </c>
      <c r="J95" s="88">
        <v>125395903</v>
      </c>
      <c r="K95" s="84">
        <f t="shared" si="24"/>
        <v>1.81039031990696</v>
      </c>
      <c r="L95" s="84">
        <f t="shared" si="25"/>
        <v>1.81039031990696</v>
      </c>
      <c r="M95" s="85">
        <v>196900</v>
      </c>
      <c r="N95" s="85">
        <v>205500</v>
      </c>
      <c r="O95" s="85">
        <v>15956260</v>
      </c>
      <c r="P95" s="85">
        <f t="shared" si="26"/>
        <v>38.540469933162697</v>
      </c>
      <c r="Q95" s="85">
        <f t="shared" si="27"/>
        <v>38.540469933162697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8"/>
        <v>1338976.73610768</v>
      </c>
      <c r="AA95" s="85">
        <f t="shared" si="29"/>
        <v>1338976.73610768</v>
      </c>
      <c r="AB95" s="223">
        <f t="shared" si="18"/>
        <v>0</v>
      </c>
      <c r="AC95" s="223">
        <f t="shared" si="19"/>
        <v>334744184026919.87</v>
      </c>
      <c r="AD95" s="222">
        <f t="shared" si="17"/>
        <v>370343913055639.31</v>
      </c>
      <c r="AE95" s="221">
        <f t="shared" si="20"/>
        <v>1106.3490591545469</v>
      </c>
      <c r="AF95" s="98">
        <f t="shared" si="30"/>
        <v>1.6586912151710237E-2</v>
      </c>
      <c r="AG95" s="84">
        <f t="shared" si="21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22"/>
        <v>0.15349192624935101</v>
      </c>
      <c r="G96" s="85">
        <f t="shared" si="23"/>
        <v>0.15349192624935101</v>
      </c>
      <c r="H96" s="84">
        <v>268500</v>
      </c>
      <c r="I96" s="84">
        <v>267500</v>
      </c>
      <c r="J96" s="88">
        <v>125395903</v>
      </c>
      <c r="K96" s="84">
        <f t="shared" si="24"/>
        <v>1.81039031990696</v>
      </c>
      <c r="L96" s="84">
        <f t="shared" si="25"/>
        <v>1.81039031990696</v>
      </c>
      <c r="M96" s="85">
        <v>205500</v>
      </c>
      <c r="N96" s="85">
        <v>213000</v>
      </c>
      <c r="O96" s="85">
        <v>15956260</v>
      </c>
      <c r="P96" s="85">
        <f t="shared" si="26"/>
        <v>38.540469933162697</v>
      </c>
      <c r="Q96" s="85">
        <f t="shared" si="27"/>
        <v>38.540469933162697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8"/>
        <v>1338976.73610768</v>
      </c>
      <c r="AA96" s="85">
        <f t="shared" si="29"/>
        <v>1338976.73610768</v>
      </c>
      <c r="AB96" s="223">
        <f t="shared" si="18"/>
        <v>0</v>
      </c>
      <c r="AC96" s="223">
        <f t="shared" si="19"/>
        <v>334744184026919.87</v>
      </c>
      <c r="AD96" s="222">
        <f t="shared" si="17"/>
        <v>374285719186469.69</v>
      </c>
      <c r="AE96" s="221">
        <f t="shared" si="20"/>
        <v>1118.1246368013669</v>
      </c>
      <c r="AF96" s="98">
        <f t="shared" si="30"/>
        <v>1.0643636878779204E-2</v>
      </c>
      <c r="AG96" s="84">
        <f t="shared" si="21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22"/>
        <v>0.15349192624935101</v>
      </c>
      <c r="G97" s="85">
        <f t="shared" si="23"/>
        <v>0.15349192624935101</v>
      </c>
      <c r="H97" s="84">
        <v>267500</v>
      </c>
      <c r="I97" s="84">
        <v>270000</v>
      </c>
      <c r="J97" s="88">
        <v>125395903</v>
      </c>
      <c r="K97" s="84">
        <f t="shared" si="24"/>
        <v>1.81039031990696</v>
      </c>
      <c r="L97" s="84">
        <f t="shared" si="25"/>
        <v>1.81039031990696</v>
      </c>
      <c r="M97" s="85">
        <v>213000</v>
      </c>
      <c r="N97" s="85">
        <v>220100</v>
      </c>
      <c r="O97" s="85">
        <v>15956260</v>
      </c>
      <c r="P97" s="85">
        <f t="shared" si="26"/>
        <v>38.540469933162697</v>
      </c>
      <c r="Q97" s="85">
        <f t="shared" si="27"/>
        <v>38.540469933162697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8"/>
        <v>1338976.73610768</v>
      </c>
      <c r="AA97" s="85">
        <f t="shared" si="29"/>
        <v>1338976.73610768</v>
      </c>
      <c r="AB97" s="223">
        <f t="shared" si="18"/>
        <v>0</v>
      </c>
      <c r="AC97" s="223">
        <f t="shared" si="19"/>
        <v>334744184026919.87</v>
      </c>
      <c r="AD97" s="222">
        <f t="shared" si="17"/>
        <v>379318017947487.62</v>
      </c>
      <c r="AE97" s="221">
        <f t="shared" si="20"/>
        <v>1133.1579039980666</v>
      </c>
      <c r="AF97" s="98">
        <f t="shared" si="30"/>
        <v>1.3445072849575589E-2</v>
      </c>
      <c r="AG97" s="84">
        <f t="shared" si="21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22"/>
        <v>0.15349192624935101</v>
      </c>
      <c r="G98" s="85">
        <f t="shared" si="23"/>
        <v>0.15349192624935101</v>
      </c>
      <c r="H98" s="84">
        <v>270000</v>
      </c>
      <c r="I98" s="84">
        <v>270000</v>
      </c>
      <c r="J98" s="88">
        <v>125395903</v>
      </c>
      <c r="K98" s="84">
        <f t="shared" si="24"/>
        <v>1.81039031990696</v>
      </c>
      <c r="L98" s="84">
        <f t="shared" si="25"/>
        <v>1.81039031990696</v>
      </c>
      <c r="M98" s="85">
        <v>220100</v>
      </c>
      <c r="N98" s="85">
        <v>224300</v>
      </c>
      <c r="O98" s="85">
        <v>15956260</v>
      </c>
      <c r="P98" s="85">
        <f t="shared" si="26"/>
        <v>38.540469933162697</v>
      </c>
      <c r="Q98" s="85">
        <f t="shared" si="27"/>
        <v>38.540469933162697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8"/>
        <v>1338976.73610768</v>
      </c>
      <c r="AA98" s="85">
        <f t="shared" si="29"/>
        <v>1338976.73610768</v>
      </c>
      <c r="AB98" s="223">
        <f t="shared" si="18"/>
        <v>0</v>
      </c>
      <c r="AC98" s="223">
        <f t="shared" si="19"/>
        <v>334744184026919.87</v>
      </c>
      <c r="AD98" s="222">
        <f t="shared" si="17"/>
        <v>382393514591057.25</v>
      </c>
      <c r="AE98" s="221">
        <f t="shared" si="20"/>
        <v>1142.3455069209072</v>
      </c>
      <c r="AF98" s="98">
        <f t="shared" si="30"/>
        <v>8.1079634977829825E-3</v>
      </c>
      <c r="AG98" s="84">
        <f t="shared" si="21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22"/>
        <v>0.15349192624935101</v>
      </c>
      <c r="G99" s="85">
        <f t="shared" si="23"/>
        <v>0.15349192624935101</v>
      </c>
      <c r="H99" s="84">
        <v>270000</v>
      </c>
      <c r="I99" s="84">
        <v>257500</v>
      </c>
      <c r="J99" s="88">
        <v>125395903</v>
      </c>
      <c r="K99" s="84">
        <f t="shared" si="24"/>
        <v>1.81039031990696</v>
      </c>
      <c r="L99" s="84">
        <f t="shared" si="25"/>
        <v>1.81039031990696</v>
      </c>
      <c r="M99" s="85">
        <v>224300</v>
      </c>
      <c r="N99" s="85">
        <v>256000</v>
      </c>
      <c r="O99" s="85">
        <v>15956260</v>
      </c>
      <c r="P99" s="85">
        <f t="shared" si="26"/>
        <v>38.540469933162697</v>
      </c>
      <c r="Q99" s="85">
        <f t="shared" si="27"/>
        <v>38.540469933162697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8"/>
        <v>1338976.73610768</v>
      </c>
      <c r="AA99" s="85">
        <f t="shared" si="29"/>
        <v>1338976.73610768</v>
      </c>
      <c r="AB99" s="223">
        <f t="shared" si="18"/>
        <v>0</v>
      </c>
      <c r="AC99" s="223">
        <f t="shared" si="19"/>
        <v>334744184026919.87</v>
      </c>
      <c r="AD99" s="222">
        <f t="shared" si="17"/>
        <v>400823674356569.31</v>
      </c>
      <c r="AE99" s="221">
        <f t="shared" si="20"/>
        <v>1197.4029527107045</v>
      </c>
      <c r="AF99" s="98">
        <f t="shared" si="30"/>
        <v>4.8196841897859728E-2</v>
      </c>
      <c r="AG99" s="84">
        <f t="shared" si="21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22"/>
        <v>0.15349192624935101</v>
      </c>
      <c r="G100" s="85">
        <f t="shared" si="23"/>
        <v>0.15349192624935101</v>
      </c>
      <c r="H100" s="84">
        <v>257500</v>
      </c>
      <c r="I100" s="84">
        <v>264500</v>
      </c>
      <c r="J100" s="88">
        <v>125395903</v>
      </c>
      <c r="K100" s="84">
        <f t="shared" si="24"/>
        <v>1.81039031990696</v>
      </c>
      <c r="L100" s="84">
        <f t="shared" si="25"/>
        <v>1.81039031990696</v>
      </c>
      <c r="M100" s="85">
        <v>256000</v>
      </c>
      <c r="N100" s="85">
        <v>255000</v>
      </c>
      <c r="O100" s="85">
        <v>15956260</v>
      </c>
      <c r="P100" s="85">
        <f t="shared" si="26"/>
        <v>38.540469933162697</v>
      </c>
      <c r="Q100" s="85">
        <f t="shared" si="27"/>
        <v>38.540469933162697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8"/>
        <v>1338976.73610768</v>
      </c>
      <c r="AA100" s="85">
        <f t="shared" si="29"/>
        <v>1338976.73610768</v>
      </c>
      <c r="AB100" s="223">
        <f t="shared" si="18"/>
        <v>0</v>
      </c>
      <c r="AC100" s="223">
        <f t="shared" si="19"/>
        <v>334744184026919.87</v>
      </c>
      <c r="AD100" s="222">
        <f t="shared" si="17"/>
        <v>401403695495054.75</v>
      </c>
      <c r="AE100" s="221">
        <f t="shared" si="20"/>
        <v>1199.1356822581097</v>
      </c>
      <c r="AF100" s="98">
        <f t="shared" si="30"/>
        <v>1.447073053797433E-3</v>
      </c>
      <c r="AG100" s="84">
        <f t="shared" si="21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22"/>
        <v>0.15349192624935101</v>
      </c>
      <c r="G101" s="85">
        <f t="shared" si="23"/>
        <v>0.15349192624935101</v>
      </c>
      <c r="H101" s="84">
        <v>264500</v>
      </c>
      <c r="I101" s="84">
        <v>275000</v>
      </c>
      <c r="J101" s="88">
        <v>125395903</v>
      </c>
      <c r="K101" s="84">
        <f t="shared" si="24"/>
        <v>1.81039031990696</v>
      </c>
      <c r="L101" s="84">
        <f t="shared" si="25"/>
        <v>1.81039031990696</v>
      </c>
      <c r="M101" s="85">
        <v>255000</v>
      </c>
      <c r="N101" s="85">
        <v>259800</v>
      </c>
      <c r="O101" s="85">
        <v>15956260</v>
      </c>
      <c r="P101" s="85">
        <f t="shared" si="26"/>
        <v>38.540469933162697</v>
      </c>
      <c r="Q101" s="85">
        <f t="shared" si="27"/>
        <v>38.540469933162697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8"/>
        <v>1338976.73610768</v>
      </c>
      <c r="AA101" s="85">
        <f t="shared" si="29"/>
        <v>1338976.73610768</v>
      </c>
      <c r="AB101" s="223">
        <f t="shared" si="18"/>
        <v>0</v>
      </c>
      <c r="AC101" s="223">
        <f t="shared" si="19"/>
        <v>334744184026919.87</v>
      </c>
      <c r="AD101" s="222">
        <f t="shared" si="17"/>
        <v>408020083858573.69</v>
      </c>
      <c r="AE101" s="221">
        <f t="shared" si="20"/>
        <v>1218.9011888127711</v>
      </c>
      <c r="AF101" s="98">
        <f t="shared" si="30"/>
        <v>1.6483127678629937E-2</v>
      </c>
      <c r="AG101" s="84">
        <f t="shared" si="21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22"/>
        <v>0.15349192624935101</v>
      </c>
      <c r="G102" s="85">
        <f t="shared" si="23"/>
        <v>0.15349192624935101</v>
      </c>
      <c r="H102" s="84">
        <v>275000</v>
      </c>
      <c r="I102" s="84">
        <v>271000</v>
      </c>
      <c r="J102" s="88">
        <v>125395903</v>
      </c>
      <c r="K102" s="84">
        <f t="shared" si="24"/>
        <v>1.81039031990696</v>
      </c>
      <c r="L102" s="84">
        <f t="shared" si="25"/>
        <v>1.81039031990696</v>
      </c>
      <c r="M102" s="85">
        <v>259800</v>
      </c>
      <c r="N102" s="85">
        <v>261000</v>
      </c>
      <c r="O102" s="85">
        <v>15956260</v>
      </c>
      <c r="P102" s="85">
        <f t="shared" si="26"/>
        <v>38.540469933162697</v>
      </c>
      <c r="Q102" s="85">
        <f t="shared" si="27"/>
        <v>38.540469933162697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8"/>
        <v>1338976.73610768</v>
      </c>
      <c r="AA102" s="85">
        <f t="shared" si="29"/>
        <v>1338976.73610768</v>
      </c>
      <c r="AB102" s="223">
        <f t="shared" si="18"/>
        <v>0</v>
      </c>
      <c r="AC102" s="223">
        <f t="shared" si="19"/>
        <v>334744184026919.87</v>
      </c>
      <c r="AD102" s="222">
        <f t="shared" si="17"/>
        <v>407455850047946.56</v>
      </c>
      <c r="AE102" s="221">
        <f t="shared" si="20"/>
        <v>1217.2156216317692</v>
      </c>
      <c r="AF102" s="98">
        <f t="shared" si="30"/>
        <v>-1.38285793505847E-3</v>
      </c>
      <c r="AG102" s="84">
        <f t="shared" si="21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22"/>
        <v>0.15349192624935101</v>
      </c>
      <c r="G103" s="85">
        <f t="shared" si="23"/>
        <v>0.15349192624935101</v>
      </c>
      <c r="H103" s="84">
        <v>271000</v>
      </c>
      <c r="I103" s="84">
        <v>270500</v>
      </c>
      <c r="J103" s="88">
        <v>125395903</v>
      </c>
      <c r="K103" s="84">
        <f t="shared" si="24"/>
        <v>1.81039031990696</v>
      </c>
      <c r="L103" s="84">
        <f t="shared" si="25"/>
        <v>1.81039031990696</v>
      </c>
      <c r="M103" s="85">
        <v>261000</v>
      </c>
      <c r="N103" s="85">
        <v>249000</v>
      </c>
      <c r="O103" s="85">
        <v>15956260</v>
      </c>
      <c r="P103" s="85">
        <f t="shared" si="26"/>
        <v>38.540469933162697</v>
      </c>
      <c r="Q103" s="85">
        <f t="shared" si="27"/>
        <v>38.540469933162697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8"/>
        <v>1338976.73610768</v>
      </c>
      <c r="AA103" s="85">
        <f t="shared" si="29"/>
        <v>1338976.73610768</v>
      </c>
      <c r="AB103" s="223">
        <f t="shared" si="18"/>
        <v>0</v>
      </c>
      <c r="AC103" s="223">
        <f t="shared" si="19"/>
        <v>334744184026919.87</v>
      </c>
      <c r="AD103" s="222">
        <f t="shared" si="17"/>
        <v>398977486664741.25</v>
      </c>
      <c r="AE103" s="221">
        <f t="shared" si="20"/>
        <v>1191.8877330895039</v>
      </c>
      <c r="AF103" s="98">
        <f t="shared" si="30"/>
        <v>-2.0808054129564477E-2</v>
      </c>
      <c r="AG103" s="84">
        <f t="shared" si="21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22"/>
        <v>0.15349192624935101</v>
      </c>
      <c r="G104" s="85">
        <f t="shared" si="23"/>
        <v>0.15349192624935101</v>
      </c>
      <c r="H104" s="84">
        <v>270500</v>
      </c>
      <c r="I104" s="84">
        <v>269500</v>
      </c>
      <c r="J104" s="88">
        <v>125395903</v>
      </c>
      <c r="K104" s="84">
        <f t="shared" si="24"/>
        <v>1.81039031990696</v>
      </c>
      <c r="L104" s="84">
        <f t="shared" si="25"/>
        <v>1.81039031990696</v>
      </c>
      <c r="M104" s="85">
        <v>249000</v>
      </c>
      <c r="N104" s="85">
        <v>261400</v>
      </c>
      <c r="O104" s="85">
        <v>15956260</v>
      </c>
      <c r="P104" s="85">
        <f t="shared" si="26"/>
        <v>38.540469933162697</v>
      </c>
      <c r="Q104" s="85">
        <f t="shared" si="27"/>
        <v>38.540469933162697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8"/>
        <v>1338976.73610768</v>
      </c>
      <c r="AA104" s="85">
        <f t="shared" si="29"/>
        <v>1338976.73610768</v>
      </c>
      <c r="AB104" s="223">
        <f t="shared" si="18"/>
        <v>0</v>
      </c>
      <c r="AC104" s="223">
        <f t="shared" si="19"/>
        <v>334744184026919.87</v>
      </c>
      <c r="AD104" s="222">
        <f t="shared" si="17"/>
        <v>404602430820451.56</v>
      </c>
      <c r="AE104" s="221">
        <f t="shared" si="20"/>
        <v>1208.691442979376</v>
      </c>
      <c r="AF104" s="98">
        <f t="shared" si="30"/>
        <v>1.4098399894019457E-2</v>
      </c>
      <c r="AG104" s="84">
        <f t="shared" si="21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22"/>
        <v>0.15349192624935101</v>
      </c>
      <c r="G105" s="85">
        <f t="shared" si="23"/>
        <v>0.15349192624935101</v>
      </c>
      <c r="H105" s="84">
        <v>269500</v>
      </c>
      <c r="I105" s="84">
        <v>265500</v>
      </c>
      <c r="J105" s="88">
        <v>125395903</v>
      </c>
      <c r="K105" s="84">
        <f t="shared" si="24"/>
        <v>1.81039031990696</v>
      </c>
      <c r="L105" s="84">
        <f t="shared" si="25"/>
        <v>1.81039031990696</v>
      </c>
      <c r="M105" s="85">
        <v>261400</v>
      </c>
      <c r="N105" s="85">
        <v>265000</v>
      </c>
      <c r="O105" s="85">
        <v>15956260</v>
      </c>
      <c r="P105" s="85">
        <f t="shared" si="26"/>
        <v>38.540469933162697</v>
      </c>
      <c r="Q105" s="85">
        <f t="shared" si="27"/>
        <v>38.540469933162697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8"/>
        <v>1338976.73610768</v>
      </c>
      <c r="AA105" s="85">
        <f t="shared" si="29"/>
        <v>1338976.73610768</v>
      </c>
      <c r="AB105" s="223">
        <f t="shared" si="18"/>
        <v>0</v>
      </c>
      <c r="AC105" s="223">
        <f t="shared" si="19"/>
        <v>334744184026919.87</v>
      </c>
      <c r="AD105" s="222">
        <f t="shared" si="17"/>
        <v>407090608452363.06</v>
      </c>
      <c r="AE105" s="221">
        <f t="shared" si="20"/>
        <v>1216.1245150106181</v>
      </c>
      <c r="AF105" s="98">
        <f t="shared" si="30"/>
        <v>6.149685326570912E-3</v>
      </c>
      <c r="AG105" s="84">
        <f t="shared" si="21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22"/>
        <v>0.15349192624935101</v>
      </c>
      <c r="G106" s="85">
        <f t="shared" si="23"/>
        <v>0.15349192624935101</v>
      </c>
      <c r="H106" s="84">
        <v>265500</v>
      </c>
      <c r="I106" s="84">
        <v>273500</v>
      </c>
      <c r="J106" s="88">
        <v>125395903</v>
      </c>
      <c r="K106" s="84">
        <f t="shared" si="24"/>
        <v>1.81039031990696</v>
      </c>
      <c r="L106" s="84">
        <f t="shared" si="25"/>
        <v>1.81039031990696</v>
      </c>
      <c r="M106" s="85">
        <v>265000</v>
      </c>
      <c r="N106" s="85">
        <v>263500</v>
      </c>
      <c r="O106" s="85">
        <v>15956260</v>
      </c>
      <c r="P106" s="85">
        <f t="shared" si="26"/>
        <v>38.540469933162697</v>
      </c>
      <c r="Q106" s="85">
        <f t="shared" si="27"/>
        <v>38.540469933162697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8"/>
        <v>1338976.73610768</v>
      </c>
      <c r="AA106" s="85">
        <f t="shared" si="29"/>
        <v>1338976.73610768</v>
      </c>
      <c r="AB106" s="223">
        <f t="shared" si="18"/>
        <v>0</v>
      </c>
      <c r="AC106" s="223">
        <f t="shared" si="19"/>
        <v>334744184026919.87</v>
      </c>
      <c r="AD106" s="222">
        <f t="shared" si="17"/>
        <v>408575478753830.81</v>
      </c>
      <c r="AE106" s="221">
        <f t="shared" si="20"/>
        <v>1220.5603510081403</v>
      </c>
      <c r="AF106" s="98">
        <f t="shared" si="30"/>
        <v>3.6475179496595054E-3</v>
      </c>
      <c r="AG106" s="84">
        <f t="shared" si="21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22"/>
        <v>0.15349192624935101</v>
      </c>
      <c r="G107" s="85">
        <f t="shared" si="23"/>
        <v>0.15349192624935101</v>
      </c>
      <c r="H107" s="84">
        <v>273500</v>
      </c>
      <c r="I107" s="84">
        <v>266500</v>
      </c>
      <c r="J107" s="88">
        <v>125395903</v>
      </c>
      <c r="K107" s="84">
        <f t="shared" si="24"/>
        <v>1.81039031990696</v>
      </c>
      <c r="L107" s="84">
        <f t="shared" si="25"/>
        <v>1.81039031990696</v>
      </c>
      <c r="M107" s="85">
        <v>263500</v>
      </c>
      <c r="N107" s="85">
        <v>253000</v>
      </c>
      <c r="O107" s="85">
        <v>15956260</v>
      </c>
      <c r="P107" s="85">
        <f t="shared" si="26"/>
        <v>38.540469933162697</v>
      </c>
      <c r="Q107" s="85">
        <f t="shared" si="27"/>
        <v>38.540469933162697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8"/>
        <v>1338976.73610768</v>
      </c>
      <c r="AA107" s="85">
        <f t="shared" si="29"/>
        <v>1338976.73610768</v>
      </c>
      <c r="AB107" s="223">
        <f t="shared" si="18"/>
        <v>0</v>
      </c>
      <c r="AC107" s="223">
        <f t="shared" si="19"/>
        <v>334744184026919.87</v>
      </c>
      <c r="AD107" s="222">
        <f t="shared" si="17"/>
        <v>400332208681370.75</v>
      </c>
      <c r="AE107" s="221">
        <f t="shared" si="20"/>
        <v>1195.9347698455497</v>
      </c>
      <c r="AF107" s="98">
        <f t="shared" si="30"/>
        <v>-2.0175635839924454E-2</v>
      </c>
      <c r="AG107" s="84">
        <f t="shared" si="21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22"/>
        <v>0.15349192624935101</v>
      </c>
      <c r="G108" s="85">
        <f t="shared" si="23"/>
        <v>0.15349192624935101</v>
      </c>
      <c r="H108" s="84">
        <v>266500</v>
      </c>
      <c r="I108" s="84">
        <v>267000</v>
      </c>
      <c r="J108" s="88">
        <v>125395903</v>
      </c>
      <c r="K108" s="84">
        <f t="shared" si="24"/>
        <v>1.81039031990696</v>
      </c>
      <c r="L108" s="84">
        <f t="shared" si="25"/>
        <v>1.81039031990696</v>
      </c>
      <c r="M108" s="85">
        <v>253000</v>
      </c>
      <c r="N108" s="85">
        <v>245000</v>
      </c>
      <c r="O108" s="85">
        <v>15956260</v>
      </c>
      <c r="P108" s="85">
        <f t="shared" si="26"/>
        <v>38.540469933162697</v>
      </c>
      <c r="Q108" s="85">
        <f t="shared" si="27"/>
        <v>38.540469933162697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8"/>
        <v>1338976.73610768</v>
      </c>
      <c r="AA108" s="85">
        <f t="shared" si="29"/>
        <v>1338976.73610768</v>
      </c>
      <c r="AB108" s="223">
        <f t="shared" si="18"/>
        <v>0</v>
      </c>
      <c r="AC108" s="223">
        <f t="shared" si="19"/>
        <v>334744184026919.87</v>
      </c>
      <c r="AD108" s="222">
        <f t="shared" si="17"/>
        <v>395723085278323.12</v>
      </c>
      <c r="AE108" s="221">
        <f t="shared" si="20"/>
        <v>1182.1656780346016</v>
      </c>
      <c r="AF108" s="98">
        <f t="shared" si="30"/>
        <v>-1.1513246506518358E-2</v>
      </c>
      <c r="AG108" s="84">
        <f t="shared" si="21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22"/>
        <v>0.15349192624935101</v>
      </c>
      <c r="G109" s="85">
        <f t="shared" si="23"/>
        <v>0.15349192624935101</v>
      </c>
      <c r="H109" s="84">
        <v>267000</v>
      </c>
      <c r="I109" s="84">
        <v>271000</v>
      </c>
      <c r="J109" s="88">
        <v>125395903</v>
      </c>
      <c r="K109" s="84">
        <f t="shared" si="24"/>
        <v>1.81039031990696</v>
      </c>
      <c r="L109" s="84">
        <f t="shared" si="25"/>
        <v>1.81039031990696</v>
      </c>
      <c r="M109" s="85">
        <v>245000</v>
      </c>
      <c r="N109" s="85">
        <v>257100</v>
      </c>
      <c r="O109" s="85">
        <v>15956260</v>
      </c>
      <c r="P109" s="85">
        <f t="shared" si="26"/>
        <v>38.540469933162697</v>
      </c>
      <c r="Q109" s="85">
        <f t="shared" si="27"/>
        <v>38.540469933162697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8"/>
        <v>1338976.73610768</v>
      </c>
      <c r="AA109" s="85">
        <f t="shared" si="29"/>
        <v>1338976.73610768</v>
      </c>
      <c r="AB109" s="223">
        <f t="shared" si="18"/>
        <v>0</v>
      </c>
      <c r="AC109" s="223">
        <f t="shared" si="19"/>
        <v>334744184026919.87</v>
      </c>
      <c r="AD109" s="222">
        <f t="shared" si="17"/>
        <v>403382464515902.06</v>
      </c>
      <c r="AE109" s="221">
        <f t="shared" si="20"/>
        <v>1205.0469694895801</v>
      </c>
      <c r="AF109" s="98">
        <f t="shared" si="30"/>
        <v>1.9355401599054699E-2</v>
      </c>
      <c r="AG109" s="84">
        <f t="shared" si="21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22"/>
        <v>0.15349192624935101</v>
      </c>
      <c r="G110" s="85">
        <f t="shared" si="23"/>
        <v>0.15349192624935101</v>
      </c>
      <c r="H110" s="84">
        <v>271000</v>
      </c>
      <c r="I110" s="84">
        <v>269500</v>
      </c>
      <c r="J110" s="88">
        <v>125395903</v>
      </c>
      <c r="K110" s="84">
        <f t="shared" si="24"/>
        <v>1.81039031990696</v>
      </c>
      <c r="L110" s="84">
        <f t="shared" si="25"/>
        <v>1.81039031990696</v>
      </c>
      <c r="M110" s="85">
        <v>257100</v>
      </c>
      <c r="N110" s="85">
        <v>248300</v>
      </c>
      <c r="O110" s="85">
        <v>15956260</v>
      </c>
      <c r="P110" s="85">
        <f t="shared" si="26"/>
        <v>38.540469933162697</v>
      </c>
      <c r="Q110" s="85">
        <f t="shared" si="27"/>
        <v>38.540469933162697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8"/>
        <v>1338976.73610768</v>
      </c>
      <c r="AA110" s="85">
        <f t="shared" si="29"/>
        <v>1338976.73610768</v>
      </c>
      <c r="AB110" s="223">
        <f t="shared" si="18"/>
        <v>0</v>
      </c>
      <c r="AC110" s="223">
        <f t="shared" si="19"/>
        <v>334744184026919.87</v>
      </c>
      <c r="AD110" s="222">
        <f t="shared" si="17"/>
        <v>396694228957503</v>
      </c>
      <c r="AE110" s="221">
        <f t="shared" si="20"/>
        <v>1185.0668297962159</v>
      </c>
      <c r="AF110" s="98">
        <f t="shared" si="30"/>
        <v>-1.6580382507270373E-2</v>
      </c>
      <c r="AG110" s="84">
        <f t="shared" si="21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22"/>
        <v>0.15349192624935101</v>
      </c>
      <c r="G111" s="85">
        <f t="shared" si="23"/>
        <v>0.15349192624935101</v>
      </c>
      <c r="H111" s="84">
        <v>269500</v>
      </c>
      <c r="I111" s="84">
        <v>267500</v>
      </c>
      <c r="J111" s="88">
        <v>125395903</v>
      </c>
      <c r="K111" s="84">
        <f t="shared" si="24"/>
        <v>1.81039031990696</v>
      </c>
      <c r="L111" s="84">
        <f t="shared" si="25"/>
        <v>1.81039031990696</v>
      </c>
      <c r="M111" s="85">
        <v>248300</v>
      </c>
      <c r="N111" s="85">
        <v>245000</v>
      </c>
      <c r="O111" s="85">
        <v>15956260</v>
      </c>
      <c r="P111" s="85">
        <f t="shared" si="26"/>
        <v>38.540469933162697</v>
      </c>
      <c r="Q111" s="85">
        <f t="shared" si="27"/>
        <v>38.540469933162697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8"/>
        <v>1338976.73610768</v>
      </c>
      <c r="AA111" s="85">
        <f t="shared" si="29"/>
        <v>1338976.73610768</v>
      </c>
      <c r="AB111" s="223">
        <f t="shared" si="18"/>
        <v>0</v>
      </c>
      <c r="AC111" s="223">
        <f t="shared" si="19"/>
        <v>334744184026919.87</v>
      </c>
      <c r="AD111" s="222">
        <f t="shared" si="17"/>
        <v>394457152724004.5</v>
      </c>
      <c r="AE111" s="221">
        <f t="shared" si="20"/>
        <v>1178.3838869991616</v>
      </c>
      <c r="AF111" s="98">
        <f t="shared" si="30"/>
        <v>-5.6392961384324949E-3</v>
      </c>
      <c r="AG111" s="84">
        <f t="shared" si="21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22"/>
        <v>0.15349192624935101</v>
      </c>
      <c r="G112" s="85">
        <f t="shared" si="23"/>
        <v>0.15349192624935101</v>
      </c>
      <c r="H112" s="84">
        <v>267500</v>
      </c>
      <c r="I112" s="84">
        <v>273000</v>
      </c>
      <c r="J112" s="88">
        <v>125395903</v>
      </c>
      <c r="K112" s="84">
        <f t="shared" si="24"/>
        <v>1.81039031990696</v>
      </c>
      <c r="L112" s="84">
        <f t="shared" si="25"/>
        <v>1.81039031990696</v>
      </c>
      <c r="M112" s="85">
        <v>245000</v>
      </c>
      <c r="N112" s="85">
        <v>246500</v>
      </c>
      <c r="O112" s="85">
        <v>15956260</v>
      </c>
      <c r="P112" s="85">
        <f t="shared" si="26"/>
        <v>38.540469933162697</v>
      </c>
      <c r="Q112" s="85">
        <f t="shared" si="27"/>
        <v>38.540469933162697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8"/>
        <v>1338976.73610768</v>
      </c>
      <c r="AA112" s="85">
        <f t="shared" si="29"/>
        <v>1338976.73610768</v>
      </c>
      <c r="AB112" s="223">
        <f t="shared" si="18"/>
        <v>0</v>
      </c>
      <c r="AC112" s="223">
        <f t="shared" si="19"/>
        <v>334744184026919.87</v>
      </c>
      <c r="AD112" s="222">
        <f t="shared" si="17"/>
        <v>396135523514666.12</v>
      </c>
      <c r="AE112" s="221">
        <f t="shared" si="20"/>
        <v>1183.397777817132</v>
      </c>
      <c r="AF112" s="98">
        <f t="shared" si="30"/>
        <v>4.254887455002976E-3</v>
      </c>
      <c r="AG112" s="84">
        <f t="shared" si="21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22"/>
        <v>0.15349192624935101</v>
      </c>
      <c r="G113" s="85">
        <f t="shared" si="23"/>
        <v>0.15349192624935101</v>
      </c>
      <c r="H113" s="84">
        <v>273000</v>
      </c>
      <c r="I113" s="84">
        <v>280000</v>
      </c>
      <c r="J113" s="88">
        <v>125395903</v>
      </c>
      <c r="K113" s="84">
        <f t="shared" si="24"/>
        <v>1.81039031990696</v>
      </c>
      <c r="L113" s="84">
        <f t="shared" si="25"/>
        <v>1.81039031990696</v>
      </c>
      <c r="M113" s="85">
        <v>246500</v>
      </c>
      <c r="N113" s="85">
        <v>236100</v>
      </c>
      <c r="O113" s="85">
        <v>15956260</v>
      </c>
      <c r="P113" s="85">
        <f t="shared" si="26"/>
        <v>38.540469933162697</v>
      </c>
      <c r="Q113" s="85">
        <f t="shared" si="27"/>
        <v>38.540469933162697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8"/>
        <v>1338976.73610768</v>
      </c>
      <c r="AA113" s="85">
        <f t="shared" si="29"/>
        <v>1338976.73610768</v>
      </c>
      <c r="AB113" s="223">
        <f t="shared" si="18"/>
        <v>0</v>
      </c>
      <c r="AC113" s="223">
        <f t="shared" si="19"/>
        <v>334744184026919.87</v>
      </c>
      <c r="AD113" s="222">
        <f t="shared" si="17"/>
        <v>390146652509921.25</v>
      </c>
      <c r="AE113" s="221">
        <f t="shared" si="20"/>
        <v>1165.5068889219176</v>
      </c>
      <c r="AF113" s="98">
        <f t="shared" si="30"/>
        <v>-1.5118237697062031E-2</v>
      </c>
      <c r="AG113" s="84">
        <f t="shared" si="21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22"/>
        <v>0.15349192624935101</v>
      </c>
      <c r="G114" s="85">
        <f t="shared" si="23"/>
        <v>0.15349192624935101</v>
      </c>
      <c r="H114" s="84">
        <v>280000</v>
      </c>
      <c r="I114" s="84">
        <v>298500</v>
      </c>
      <c r="J114" s="88">
        <v>125395903</v>
      </c>
      <c r="K114" s="84">
        <f t="shared" si="24"/>
        <v>1.81039031990696</v>
      </c>
      <c r="L114" s="84">
        <f t="shared" si="25"/>
        <v>1.81039031990696</v>
      </c>
      <c r="M114" s="85">
        <v>236100</v>
      </c>
      <c r="N114" s="85">
        <v>232700</v>
      </c>
      <c r="O114" s="85">
        <v>15956260</v>
      </c>
      <c r="P114" s="85">
        <f t="shared" si="26"/>
        <v>38.540469933162697</v>
      </c>
      <c r="Q114" s="85">
        <f t="shared" si="27"/>
        <v>38.540469933162697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8"/>
        <v>1338976.73610768</v>
      </c>
      <c r="AA114" s="85">
        <f t="shared" si="29"/>
        <v>1338976.73610768</v>
      </c>
      <c r="AB114" s="223">
        <f t="shared" si="18"/>
        <v>0</v>
      </c>
      <c r="AC114" s="223">
        <f t="shared" si="19"/>
        <v>334744184026919.87</v>
      </c>
      <c r="AD114" s="222">
        <f t="shared" si="17"/>
        <v>391713646833224.19</v>
      </c>
      <c r="AE114" s="221">
        <f t="shared" si="20"/>
        <v>1170.1880585973761</v>
      </c>
      <c r="AF114" s="98">
        <f t="shared" si="30"/>
        <v>4.0164238581107941E-3</v>
      </c>
      <c r="AG114" s="84">
        <f t="shared" si="21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22"/>
        <v>0.15349192624935101</v>
      </c>
      <c r="G115" s="85">
        <f t="shared" si="23"/>
        <v>0.15349192624935101</v>
      </c>
      <c r="H115" s="84">
        <v>298500</v>
      </c>
      <c r="I115" s="84">
        <v>305000</v>
      </c>
      <c r="J115" s="88">
        <v>125395903</v>
      </c>
      <c r="K115" s="84">
        <f t="shared" si="24"/>
        <v>1.81039031990696</v>
      </c>
      <c r="L115" s="84">
        <f t="shared" si="25"/>
        <v>1.81039031990696</v>
      </c>
      <c r="M115" s="85">
        <v>232700</v>
      </c>
      <c r="N115" s="85">
        <v>218900</v>
      </c>
      <c r="O115" s="85">
        <v>15956260</v>
      </c>
      <c r="P115" s="85">
        <f t="shared" si="26"/>
        <v>38.540469933162697</v>
      </c>
      <c r="Q115" s="85">
        <f t="shared" si="27"/>
        <v>38.540469933162697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8"/>
        <v>1338976.73610768</v>
      </c>
      <c r="AA115" s="85">
        <f t="shared" si="29"/>
        <v>1338976.73610768</v>
      </c>
      <c r="AB115" s="223">
        <f t="shared" si="18"/>
        <v>0</v>
      </c>
      <c r="AC115" s="223">
        <f t="shared" si="19"/>
        <v>334744184026919.87</v>
      </c>
      <c r="AD115" s="222">
        <f t="shared" si="17"/>
        <v>383668195261181.69</v>
      </c>
      <c r="AE115" s="221">
        <f t="shared" si="20"/>
        <v>1146.1534316913699</v>
      </c>
      <c r="AF115" s="98">
        <f t="shared" si="30"/>
        <v>-2.0539114828102823E-2</v>
      </c>
      <c r="AG115" s="84">
        <f t="shared" si="21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22"/>
        <v>0.15349192624935101</v>
      </c>
      <c r="G116" s="85">
        <f t="shared" si="23"/>
        <v>0.15349192624935101</v>
      </c>
      <c r="H116" s="84">
        <v>305000</v>
      </c>
      <c r="I116" s="84">
        <v>287500</v>
      </c>
      <c r="J116" s="88">
        <v>125395903</v>
      </c>
      <c r="K116" s="84">
        <f t="shared" si="24"/>
        <v>1.81039031990696</v>
      </c>
      <c r="L116" s="84">
        <f t="shared" si="25"/>
        <v>1.81039031990696</v>
      </c>
      <c r="M116" s="85">
        <v>218900</v>
      </c>
      <c r="N116" s="85">
        <v>222300</v>
      </c>
      <c r="O116" s="85">
        <v>15956260</v>
      </c>
      <c r="P116" s="85">
        <f t="shared" si="26"/>
        <v>38.540469933162697</v>
      </c>
      <c r="Q116" s="85">
        <f t="shared" si="27"/>
        <v>38.540469933162697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8"/>
        <v>1338976.73610768</v>
      </c>
      <c r="AA116" s="85">
        <f t="shared" si="29"/>
        <v>1338976.73610768</v>
      </c>
      <c r="AB116" s="223">
        <f t="shared" si="18"/>
        <v>0</v>
      </c>
      <c r="AC116" s="223">
        <f t="shared" si="19"/>
        <v>334744184026919.87</v>
      </c>
      <c r="AD116" s="222">
        <f t="shared" si="17"/>
        <v>382180419289812.5</v>
      </c>
      <c r="AE116" s="221">
        <f t="shared" si="20"/>
        <v>1141.7089154238386</v>
      </c>
      <c r="AF116" s="98">
        <f t="shared" si="30"/>
        <v>-3.8777672732459214E-3</v>
      </c>
      <c r="AG116" s="84">
        <f t="shared" si="21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22"/>
        <v>0.15349192624935101</v>
      </c>
      <c r="G117" s="85">
        <f t="shared" si="23"/>
        <v>0.15349192624935101</v>
      </c>
      <c r="H117" s="84">
        <v>287500</v>
      </c>
      <c r="I117" s="84">
        <v>297000</v>
      </c>
      <c r="J117" s="88">
        <v>125395903</v>
      </c>
      <c r="K117" s="84">
        <f t="shared" si="24"/>
        <v>1.81039031990696</v>
      </c>
      <c r="L117" s="84">
        <f t="shared" si="25"/>
        <v>1.81039031990696</v>
      </c>
      <c r="M117" s="85">
        <v>222300</v>
      </c>
      <c r="N117" s="85">
        <v>234400</v>
      </c>
      <c r="O117" s="85">
        <v>15956260</v>
      </c>
      <c r="P117" s="85">
        <f t="shared" si="26"/>
        <v>38.540469933162697</v>
      </c>
      <c r="Q117" s="85">
        <f t="shared" si="27"/>
        <v>38.540469933162697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8"/>
        <v>1338976.73610768</v>
      </c>
      <c r="AA117" s="85">
        <f t="shared" si="29"/>
        <v>1338976.73610768</v>
      </c>
      <c r="AB117" s="223">
        <f t="shared" si="18"/>
        <v>0</v>
      </c>
      <c r="AC117" s="223">
        <f t="shared" si="19"/>
        <v>334744184026919.87</v>
      </c>
      <c r="AD117" s="222">
        <f t="shared" si="17"/>
        <v>391778104095997.12</v>
      </c>
      <c r="AE117" s="221">
        <f t="shared" si="20"/>
        <v>1170.3806153790879</v>
      </c>
      <c r="AF117" s="98">
        <f t="shared" si="30"/>
        <v>2.5112968435221057E-2</v>
      </c>
      <c r="AG117" s="84">
        <f t="shared" si="21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22"/>
        <v>0.15349192624935101</v>
      </c>
      <c r="G118" s="85">
        <f t="shared" si="23"/>
        <v>0.15349192624935101</v>
      </c>
      <c r="H118" s="84">
        <v>297000</v>
      </c>
      <c r="I118" s="84">
        <v>292000</v>
      </c>
      <c r="J118" s="88">
        <v>125395903</v>
      </c>
      <c r="K118" s="84">
        <f t="shared" si="24"/>
        <v>1.81039031990696</v>
      </c>
      <c r="L118" s="84">
        <f t="shared" si="25"/>
        <v>1.81039031990696</v>
      </c>
      <c r="M118" s="85">
        <v>234400</v>
      </c>
      <c r="N118" s="85">
        <v>231000</v>
      </c>
      <c r="O118" s="85">
        <v>15956260</v>
      </c>
      <c r="P118" s="85">
        <f t="shared" si="26"/>
        <v>38.540469933162697</v>
      </c>
      <c r="Q118" s="85">
        <f t="shared" si="27"/>
        <v>38.540469933162697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8"/>
        <v>1338976.73610768</v>
      </c>
      <c r="AA118" s="85">
        <f t="shared" si="29"/>
        <v>1338976.73610768</v>
      </c>
      <c r="AB118" s="223">
        <f t="shared" si="18"/>
        <v>0</v>
      </c>
      <c r="AC118" s="223">
        <f t="shared" si="19"/>
        <v>334744184026919.87</v>
      </c>
      <c r="AD118" s="222">
        <f t="shared" si="17"/>
        <v>388601422197094.87</v>
      </c>
      <c r="AE118" s="221">
        <f t="shared" si="20"/>
        <v>1160.8907360907092</v>
      </c>
      <c r="AF118" s="98">
        <f t="shared" si="30"/>
        <v>-8.1083701863131959E-3</v>
      </c>
      <c r="AG118" s="84">
        <f t="shared" si="21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22"/>
        <v>0.15349192624935101</v>
      </c>
      <c r="G119" s="85">
        <f t="shared" si="23"/>
        <v>0.15349192624935101</v>
      </c>
      <c r="H119" s="84">
        <v>292000</v>
      </c>
      <c r="I119" s="84">
        <v>295500</v>
      </c>
      <c r="J119" s="88">
        <v>125395903</v>
      </c>
      <c r="K119" s="84">
        <f t="shared" si="24"/>
        <v>1.81039031990696</v>
      </c>
      <c r="L119" s="84">
        <f t="shared" si="25"/>
        <v>1.81039031990696</v>
      </c>
      <c r="M119" s="85">
        <v>231000</v>
      </c>
      <c r="N119" s="85">
        <v>232000</v>
      </c>
      <c r="O119" s="85">
        <v>15956260</v>
      </c>
      <c r="P119" s="85">
        <f t="shared" si="26"/>
        <v>38.540469933162697</v>
      </c>
      <c r="Q119" s="85">
        <f t="shared" si="27"/>
        <v>38.540469933162697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8"/>
        <v>1338976.73610768</v>
      </c>
      <c r="AA119" s="85">
        <f t="shared" si="29"/>
        <v>1338976.73610768</v>
      </c>
      <c r="AB119" s="223">
        <f t="shared" si="18"/>
        <v>0</v>
      </c>
      <c r="AC119" s="223">
        <f t="shared" si="19"/>
        <v>334744184026919.87</v>
      </c>
      <c r="AD119" s="222">
        <f t="shared" si="17"/>
        <v>390208001209870.37</v>
      </c>
      <c r="AE119" s="221">
        <f t="shared" si="20"/>
        <v>1165.690159320259</v>
      </c>
      <c r="AF119" s="98">
        <f t="shared" si="30"/>
        <v>4.1342592203912525E-3</v>
      </c>
      <c r="AG119" s="84">
        <f t="shared" si="21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22"/>
        <v>0.15349192624935101</v>
      </c>
      <c r="G120" s="85">
        <f t="shared" si="23"/>
        <v>0.15349192624935101</v>
      </c>
      <c r="H120" s="84">
        <v>295500</v>
      </c>
      <c r="I120" s="84">
        <v>296000</v>
      </c>
      <c r="J120" s="88">
        <v>125395903</v>
      </c>
      <c r="K120" s="84">
        <f t="shared" si="24"/>
        <v>1.81039031990696</v>
      </c>
      <c r="L120" s="84">
        <f t="shared" si="25"/>
        <v>1.81039031990696</v>
      </c>
      <c r="M120" s="85">
        <v>232000</v>
      </c>
      <c r="N120" s="85">
        <v>230900</v>
      </c>
      <c r="O120" s="85">
        <v>15956260</v>
      </c>
      <c r="P120" s="85">
        <f t="shared" si="26"/>
        <v>38.540469933162697</v>
      </c>
      <c r="Q120" s="85">
        <f t="shared" si="27"/>
        <v>38.540469933162697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8"/>
        <v>1338976.73610768</v>
      </c>
      <c r="AA120" s="85">
        <f t="shared" si="29"/>
        <v>1338976.73610768</v>
      </c>
      <c r="AB120" s="223">
        <f t="shared" si="18"/>
        <v>0</v>
      </c>
      <c r="AC120" s="223">
        <f t="shared" si="19"/>
        <v>334744184026919.87</v>
      </c>
      <c r="AD120" s="222">
        <f t="shared" si="17"/>
        <v>389053862331636.87</v>
      </c>
      <c r="AE120" s="221">
        <f t="shared" si="20"/>
        <v>1162.2423357782654</v>
      </c>
      <c r="AF120" s="98">
        <f t="shared" si="30"/>
        <v>-2.9577529795774059E-3</v>
      </c>
      <c r="AG120" s="84">
        <f t="shared" si="21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22"/>
        <v>0.15349192624935101</v>
      </c>
      <c r="G121" s="85">
        <f t="shared" si="23"/>
        <v>0.15349192624935101</v>
      </c>
      <c r="H121" s="84">
        <v>296000</v>
      </c>
      <c r="I121" s="84">
        <v>301000</v>
      </c>
      <c r="J121" s="88">
        <v>125395903</v>
      </c>
      <c r="K121" s="84">
        <f t="shared" si="24"/>
        <v>1.81039031990696</v>
      </c>
      <c r="L121" s="84">
        <f t="shared" si="25"/>
        <v>1.81039031990696</v>
      </c>
      <c r="M121" s="85">
        <v>230900</v>
      </c>
      <c r="N121" s="85">
        <v>223800</v>
      </c>
      <c r="O121" s="85">
        <v>15956260</v>
      </c>
      <c r="P121" s="85">
        <f t="shared" si="26"/>
        <v>38.540469933162697</v>
      </c>
      <c r="Q121" s="85">
        <f t="shared" si="27"/>
        <v>38.540469933162697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8"/>
        <v>1338976.73610768</v>
      </c>
      <c r="AA121" s="85">
        <f t="shared" si="29"/>
        <v>1338976.73610768</v>
      </c>
      <c r="AB121" s="223">
        <f t="shared" si="18"/>
        <v>0</v>
      </c>
      <c r="AC121" s="223">
        <f t="shared" si="19"/>
        <v>334744184026919.87</v>
      </c>
      <c r="AD121" s="222">
        <f t="shared" si="17"/>
        <v>386167571568763.19</v>
      </c>
      <c r="AE121" s="221">
        <f t="shared" si="20"/>
        <v>1153.6199581520075</v>
      </c>
      <c r="AF121" s="98">
        <f t="shared" si="30"/>
        <v>-7.4187433728992551E-3</v>
      </c>
      <c r="AG121" s="84">
        <f t="shared" si="21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22"/>
        <v>0.15349192624935101</v>
      </c>
      <c r="G122" s="85">
        <f t="shared" si="23"/>
        <v>0.15349192624935101</v>
      </c>
      <c r="H122" s="84">
        <v>301000</v>
      </c>
      <c r="I122" s="84">
        <v>302000</v>
      </c>
      <c r="J122" s="88">
        <v>125395903</v>
      </c>
      <c r="K122" s="84">
        <f t="shared" si="24"/>
        <v>1.81039031990696</v>
      </c>
      <c r="L122" s="84">
        <f t="shared" si="25"/>
        <v>1.81039031990696</v>
      </c>
      <c r="M122" s="85">
        <v>223800</v>
      </c>
      <c r="N122" s="85">
        <v>227100</v>
      </c>
      <c r="O122" s="85">
        <v>15956260</v>
      </c>
      <c r="P122" s="85">
        <f t="shared" si="26"/>
        <v>38.540469933162697</v>
      </c>
      <c r="Q122" s="85">
        <f t="shared" si="27"/>
        <v>38.540469933162697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8"/>
        <v>1338976.73610768</v>
      </c>
      <c r="AA122" s="85">
        <f t="shared" si="29"/>
        <v>1338976.73610768</v>
      </c>
      <c r="AB122" s="223">
        <f t="shared" si="18"/>
        <v>0</v>
      </c>
      <c r="AC122" s="223">
        <f t="shared" si="19"/>
        <v>334744184026919.87</v>
      </c>
      <c r="AD122" s="222">
        <f t="shared" si="17"/>
        <v>389360009689422.19</v>
      </c>
      <c r="AE122" s="221">
        <f t="shared" si="20"/>
        <v>1163.1569068817942</v>
      </c>
      <c r="AF122" s="98">
        <f t="shared" si="30"/>
        <v>8.2669761929777836E-3</v>
      </c>
      <c r="AG122" s="84">
        <f t="shared" si="21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22"/>
        <v>0.15349192624935101</v>
      </c>
      <c r="G123" s="85">
        <f t="shared" si="23"/>
        <v>0.15349192624935101</v>
      </c>
      <c r="H123" s="84">
        <v>302000</v>
      </c>
      <c r="I123" s="84">
        <v>298000</v>
      </c>
      <c r="J123" s="88">
        <v>125395903</v>
      </c>
      <c r="K123" s="84">
        <f t="shared" si="24"/>
        <v>1.81039031990696</v>
      </c>
      <c r="L123" s="84">
        <f t="shared" si="25"/>
        <v>1.81039031990696</v>
      </c>
      <c r="M123" s="85">
        <v>227100</v>
      </c>
      <c r="N123" s="85">
        <v>227600</v>
      </c>
      <c r="O123" s="85">
        <v>15956260</v>
      </c>
      <c r="P123" s="85">
        <f t="shared" si="26"/>
        <v>38.540469933162697</v>
      </c>
      <c r="Q123" s="85">
        <f t="shared" si="27"/>
        <v>38.540469933162697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8"/>
        <v>1338976.73610768</v>
      </c>
      <c r="AA123" s="85">
        <f t="shared" si="29"/>
        <v>1338976.73610768</v>
      </c>
      <c r="AB123" s="223">
        <f t="shared" si="18"/>
        <v>0</v>
      </c>
      <c r="AC123" s="223">
        <f t="shared" si="19"/>
        <v>334744184026919.87</v>
      </c>
      <c r="AD123" s="222">
        <f t="shared" si="17"/>
        <v>387626316762584.75</v>
      </c>
      <c r="AE123" s="221">
        <f t="shared" si="20"/>
        <v>1157.9777491560903</v>
      </c>
      <c r="AF123" s="98">
        <f t="shared" si="30"/>
        <v>-4.4526733195336208E-3</v>
      </c>
      <c r="AG123" s="84">
        <f t="shared" si="21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22"/>
        <v>0.15349192624935101</v>
      </c>
      <c r="G124" s="85">
        <f t="shared" si="23"/>
        <v>0.15349192624935101</v>
      </c>
      <c r="H124" s="84">
        <v>298000</v>
      </c>
      <c r="I124" s="84">
        <v>303500</v>
      </c>
      <c r="J124" s="88">
        <v>125395903</v>
      </c>
      <c r="K124" s="84">
        <f t="shared" si="24"/>
        <v>1.81039031990696</v>
      </c>
      <c r="L124" s="84">
        <f t="shared" si="25"/>
        <v>1.81039031990696</v>
      </c>
      <c r="M124" s="85">
        <v>227600</v>
      </c>
      <c r="N124" s="85">
        <v>235600</v>
      </c>
      <c r="O124" s="85">
        <v>15956260</v>
      </c>
      <c r="P124" s="85">
        <f t="shared" si="26"/>
        <v>38.540469933162697</v>
      </c>
      <c r="Q124" s="85">
        <f t="shared" si="27"/>
        <v>38.540469933162697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8"/>
        <v>1338976.73610768</v>
      </c>
      <c r="AA124" s="85">
        <f t="shared" si="29"/>
        <v>1338976.73610768</v>
      </c>
      <c r="AB124" s="223">
        <f t="shared" si="18"/>
        <v>0</v>
      </c>
      <c r="AC124" s="223">
        <f t="shared" si="19"/>
        <v>334744184026919.87</v>
      </c>
      <c r="AD124" s="222">
        <f t="shared" si="17"/>
        <v>393646799064986.69</v>
      </c>
      <c r="AE124" s="221">
        <f t="shared" si="20"/>
        <v>1175.9630722466261</v>
      </c>
      <c r="AF124" s="98">
        <f t="shared" si="30"/>
        <v>1.553166552953464E-2</v>
      </c>
      <c r="AG124" s="84">
        <f t="shared" si="21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22"/>
        <v>0.15349192624935101</v>
      </c>
      <c r="G125" s="85">
        <f t="shared" si="23"/>
        <v>0.170946124192833</v>
      </c>
      <c r="H125" s="155">
        <v>303500</v>
      </c>
      <c r="I125" s="155">
        <v>303500</v>
      </c>
      <c r="J125" s="161">
        <v>125395903</v>
      </c>
      <c r="K125" s="155">
        <f t="shared" si="24"/>
        <v>1.81039031990696</v>
      </c>
      <c r="L125" s="84">
        <f t="shared" si="25"/>
        <v>1.34511125821281</v>
      </c>
      <c r="M125" s="101">
        <v>235600</v>
      </c>
      <c r="N125" s="101">
        <v>223900</v>
      </c>
      <c r="O125" s="101">
        <v>15956260</v>
      </c>
      <c r="P125" s="101">
        <f t="shared" si="26"/>
        <v>38.540469933162697</v>
      </c>
      <c r="Q125" s="85">
        <f t="shared" si="27"/>
        <v>27.234779000652601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8"/>
        <v>1338976.73610768</v>
      </c>
      <c r="AA125" s="85">
        <f t="shared" si="29"/>
        <v>1365114.194686</v>
      </c>
      <c r="AB125" s="224">
        <f t="shared" si="18"/>
        <v>0</v>
      </c>
      <c r="AC125" s="223">
        <f t="shared" si="19"/>
        <v>290211960499322.87</v>
      </c>
      <c r="AD125" s="224">
        <f t="shared" si="17"/>
        <v>334987041113469.56</v>
      </c>
      <c r="AE125" s="225">
        <f t="shared" si="20"/>
        <v>1154.2840637481277</v>
      </c>
      <c r="AF125" s="226">
        <f t="shared" si="30"/>
        <v>-1.8435109919805247E-2</v>
      </c>
      <c r="AG125" s="155">
        <f t="shared" si="21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22"/>
        <v>0.170946124192833</v>
      </c>
      <c r="G126" s="85">
        <f t="shared" si="23"/>
        <v>0.170946124192833</v>
      </c>
      <c r="H126" s="84">
        <v>303500</v>
      </c>
      <c r="I126" s="84">
        <v>303000</v>
      </c>
      <c r="J126" s="88">
        <v>125395903</v>
      </c>
      <c r="K126" s="84">
        <f t="shared" si="24"/>
        <v>1.34511125821281</v>
      </c>
      <c r="L126" s="84">
        <f t="shared" si="25"/>
        <v>1.34511125821281</v>
      </c>
      <c r="M126" s="85">
        <v>223900</v>
      </c>
      <c r="N126" s="85">
        <v>222000</v>
      </c>
      <c r="O126" s="85">
        <v>15956260</v>
      </c>
      <c r="P126" s="85">
        <f t="shared" si="26"/>
        <v>27.234779000652601</v>
      </c>
      <c r="Q126" s="85">
        <f t="shared" si="27"/>
        <v>27.234779000652601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8"/>
        <v>1365114.194686</v>
      </c>
      <c r="AA126" s="85">
        <f t="shared" si="29"/>
        <v>1365114.194686</v>
      </c>
      <c r="AB126" s="223">
        <f t="shared" si="18"/>
        <v>0</v>
      </c>
      <c r="AC126" s="223">
        <f t="shared" si="19"/>
        <v>290211960499322.87</v>
      </c>
      <c r="AD126" s="222">
        <f t="shared" si="17"/>
        <v>334735446691404</v>
      </c>
      <c r="AE126" s="221">
        <f t="shared" si="20"/>
        <v>1153.4171304155641</v>
      </c>
      <c r="AF126" s="98">
        <f t="shared" si="30"/>
        <v>-7.5105717889625714E-4</v>
      </c>
      <c r="AG126" s="84">
        <f t="shared" si="21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22"/>
        <v>0.170946124192833</v>
      </c>
      <c r="G127" s="85">
        <f t="shared" si="23"/>
        <v>0.170946124192833</v>
      </c>
      <c r="H127" s="84">
        <v>303000</v>
      </c>
      <c r="I127" s="84">
        <v>291500</v>
      </c>
      <c r="J127" s="88">
        <v>125395903</v>
      </c>
      <c r="K127" s="84">
        <f t="shared" si="24"/>
        <v>1.34511125821281</v>
      </c>
      <c r="L127" s="84">
        <f t="shared" si="25"/>
        <v>1.34511125821281</v>
      </c>
      <c r="M127" s="85">
        <v>222000</v>
      </c>
      <c r="N127" s="85">
        <v>215500</v>
      </c>
      <c r="O127" s="85">
        <v>15956260</v>
      </c>
      <c r="P127" s="85">
        <f t="shared" si="26"/>
        <v>27.234779000652601</v>
      </c>
      <c r="Q127" s="85">
        <f t="shared" si="27"/>
        <v>27.234779000652601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8"/>
        <v>1365114.194686</v>
      </c>
      <c r="AA127" s="85">
        <f t="shared" si="29"/>
        <v>1365114.194686</v>
      </c>
      <c r="AB127" s="223">
        <f t="shared" si="18"/>
        <v>0</v>
      </c>
      <c r="AC127" s="223">
        <f t="shared" si="19"/>
        <v>290211960499322.87</v>
      </c>
      <c r="AD127" s="222">
        <f t="shared" si="17"/>
        <v>330080787093214.62</v>
      </c>
      <c r="AE127" s="221">
        <f t="shared" si="20"/>
        <v>1137.3783028283729</v>
      </c>
      <c r="AF127" s="98">
        <f t="shared" si="30"/>
        <v>-1.3905487584888404E-2</v>
      </c>
      <c r="AG127" s="84">
        <f t="shared" si="21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22"/>
        <v>0.170946124192833</v>
      </c>
      <c r="G128" s="85">
        <f t="shared" si="23"/>
        <v>0.170946124192833</v>
      </c>
      <c r="H128" s="84">
        <v>291500</v>
      </c>
      <c r="I128" s="84">
        <v>282000</v>
      </c>
      <c r="J128" s="88">
        <v>125395903</v>
      </c>
      <c r="K128" s="84">
        <f t="shared" si="24"/>
        <v>1.34511125821281</v>
      </c>
      <c r="L128" s="84">
        <f t="shared" si="25"/>
        <v>1.34511125821281</v>
      </c>
      <c r="M128" s="85">
        <v>215500</v>
      </c>
      <c r="N128" s="85">
        <v>209200</v>
      </c>
      <c r="O128" s="85">
        <v>15956260</v>
      </c>
      <c r="P128" s="85">
        <f t="shared" si="26"/>
        <v>27.234779000652601</v>
      </c>
      <c r="Q128" s="85">
        <f t="shared" si="27"/>
        <v>27.234779000652601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8"/>
        <v>1365114.194686</v>
      </c>
      <c r="AA128" s="85">
        <f t="shared" si="29"/>
        <v>1365114.194686</v>
      </c>
      <c r="AB128" s="223">
        <f t="shared" si="18"/>
        <v>0</v>
      </c>
      <c r="AC128" s="223">
        <f t="shared" si="19"/>
        <v>290211960499322.87</v>
      </c>
      <c r="AD128" s="222">
        <f t="shared" si="17"/>
        <v>325411439948738.62</v>
      </c>
      <c r="AE128" s="221">
        <f t="shared" si="20"/>
        <v>1121.288865520406</v>
      </c>
      <c r="AF128" s="98">
        <f t="shared" si="30"/>
        <v>-1.4146073710001719E-2</v>
      </c>
      <c r="AG128" s="84">
        <f t="shared" si="21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22"/>
        <v>0.170946124192833</v>
      </c>
      <c r="G129" s="85">
        <f t="shared" si="23"/>
        <v>0.170946124192833</v>
      </c>
      <c r="H129" s="84">
        <v>282000</v>
      </c>
      <c r="I129" s="84">
        <v>289500</v>
      </c>
      <c r="J129" s="88">
        <v>125395903</v>
      </c>
      <c r="K129" s="84">
        <f t="shared" si="24"/>
        <v>1.34511125821281</v>
      </c>
      <c r="L129" s="84">
        <f t="shared" si="25"/>
        <v>1.34511125821281</v>
      </c>
      <c r="M129" s="85">
        <v>209200</v>
      </c>
      <c r="N129" s="85">
        <v>217100</v>
      </c>
      <c r="O129" s="85">
        <v>15956260</v>
      </c>
      <c r="P129" s="85">
        <f t="shared" si="26"/>
        <v>27.234779000652601</v>
      </c>
      <c r="Q129" s="85">
        <f t="shared" si="27"/>
        <v>27.234779000652601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8"/>
        <v>1365114.194686</v>
      </c>
      <c r="AA129" s="85">
        <f t="shared" si="29"/>
        <v>1365114.194686</v>
      </c>
      <c r="AB129" s="223">
        <f t="shared" si="18"/>
        <v>0</v>
      </c>
      <c r="AC129" s="223">
        <f t="shared" si="19"/>
        <v>290211960499322.87</v>
      </c>
      <c r="AD129" s="222">
        <f t="shared" si="17"/>
        <v>328957314340649.19</v>
      </c>
      <c r="AE129" s="221">
        <f t="shared" si="20"/>
        <v>1133.5070883180115</v>
      </c>
      <c r="AF129" s="98">
        <f t="shared" si="30"/>
        <v>1.0896588000929448E-2</v>
      </c>
      <c r="AG129" s="84">
        <f t="shared" si="21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22"/>
        <v>0.170946124192833</v>
      </c>
      <c r="G130" s="85">
        <f t="shared" si="23"/>
        <v>0.170946124192833</v>
      </c>
      <c r="H130" s="84">
        <v>289500</v>
      </c>
      <c r="I130" s="84">
        <v>284000</v>
      </c>
      <c r="J130" s="88">
        <v>125395903</v>
      </c>
      <c r="K130" s="84">
        <f t="shared" si="24"/>
        <v>1.34511125821281</v>
      </c>
      <c r="L130" s="84">
        <f t="shared" si="25"/>
        <v>1.34511125821281</v>
      </c>
      <c r="M130" s="85">
        <v>217100</v>
      </c>
      <c r="N130" s="85">
        <v>228700</v>
      </c>
      <c r="O130" s="85">
        <v>15956260</v>
      </c>
      <c r="P130" s="85">
        <f t="shared" si="26"/>
        <v>27.234779000652601</v>
      </c>
      <c r="Q130" s="85">
        <f t="shared" si="27"/>
        <v>27.234779000652601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8"/>
        <v>1365114.194686</v>
      </c>
      <c r="AA130" s="85">
        <f t="shared" si="29"/>
        <v>1365114.194686</v>
      </c>
      <c r="AB130" s="223">
        <f t="shared" si="18"/>
        <v>0</v>
      </c>
      <c r="AC130" s="223">
        <f t="shared" si="19"/>
        <v>290211960499322.87</v>
      </c>
      <c r="AD130" s="222">
        <f t="shared" si="17"/>
        <v>333838728981517.25</v>
      </c>
      <c r="AE130" s="221">
        <f t="shared" si="20"/>
        <v>1150.3272587633278</v>
      </c>
      <c r="AF130" s="98">
        <f t="shared" si="30"/>
        <v>1.4839051840668612E-2</v>
      </c>
      <c r="AG130" s="84">
        <f t="shared" si="21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22"/>
        <v>0.170946124192833</v>
      </c>
      <c r="G131" s="85">
        <f t="shared" si="23"/>
        <v>0.170946124192833</v>
      </c>
      <c r="H131" s="84">
        <v>284000</v>
      </c>
      <c r="I131" s="84">
        <v>281000</v>
      </c>
      <c r="J131" s="88">
        <v>125395903</v>
      </c>
      <c r="K131" s="84">
        <f t="shared" si="24"/>
        <v>1.34511125821281</v>
      </c>
      <c r="L131" s="84">
        <f t="shared" si="25"/>
        <v>1.34511125821281</v>
      </c>
      <c r="M131" s="85">
        <v>228700</v>
      </c>
      <c r="N131" s="85">
        <v>231000</v>
      </c>
      <c r="O131" s="85">
        <v>15956260</v>
      </c>
      <c r="P131" s="85">
        <f t="shared" si="26"/>
        <v>27.234779000652601</v>
      </c>
      <c r="Q131" s="85">
        <f t="shared" si="27"/>
        <v>27.234779000652601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8"/>
        <v>1365114.194686</v>
      </c>
      <c r="AA131" s="85">
        <f t="shared" si="29"/>
        <v>1365114.194686</v>
      </c>
      <c r="AB131" s="223">
        <f t="shared" si="18"/>
        <v>0</v>
      </c>
      <c r="AC131" s="223">
        <f t="shared" si="19"/>
        <v>290211960499322.87</v>
      </c>
      <c r="AD131" s="222">
        <f t="shared" ref="AD131:AD194" si="34">D131*E131*G131+I131*J131*L131+N131*O131*Q131+X131*Y131*AA131</f>
        <v>335100365727107.25</v>
      </c>
      <c r="AE131" s="221">
        <f t="shared" si="20"/>
        <v>1154.6745528700878</v>
      </c>
      <c r="AF131" s="98">
        <f t="shared" si="30"/>
        <v>3.7791802929486805E-3</v>
      </c>
      <c r="AG131" s="84">
        <f t="shared" si="21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22"/>
        <v>0.170946124192833</v>
      </c>
      <c r="G132" s="85">
        <f t="shared" si="23"/>
        <v>0.170946124192833</v>
      </c>
      <c r="H132" s="84">
        <v>281000</v>
      </c>
      <c r="I132" s="84">
        <v>276500</v>
      </c>
      <c r="J132" s="88">
        <v>125395903</v>
      </c>
      <c r="K132" s="84">
        <f t="shared" si="24"/>
        <v>1.34511125821281</v>
      </c>
      <c r="L132" s="84">
        <f t="shared" si="25"/>
        <v>1.34511125821281</v>
      </c>
      <c r="M132" s="85">
        <v>231000</v>
      </c>
      <c r="N132" s="85">
        <v>227000</v>
      </c>
      <c r="O132" s="85">
        <v>15956260</v>
      </c>
      <c r="P132" s="85">
        <f t="shared" si="26"/>
        <v>27.234779000652601</v>
      </c>
      <c r="Q132" s="85">
        <f t="shared" si="27"/>
        <v>27.234779000652601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8"/>
        <v>1365114.194686</v>
      </c>
      <c r="AA132" s="85">
        <f t="shared" si="29"/>
        <v>1365114.194686</v>
      </c>
      <c r="AB132" s="223">
        <f t="shared" ref="AB132:AB195" si="35">IF(AD131&lt;&gt;(C132*E132*F132+H132*J132*K132+M132*O132*P132+W132*Y132*Z132),1,0)</f>
        <v>0</v>
      </c>
      <c r="AC132" s="223">
        <f t="shared" ref="AC132:AC195" si="36">IF(AND(AB132=0,B132="N"),AC131,AC131*(C132*E132*G132+H132*J132*L132+M132*O132*Q132+W132*Y132*AA132)/AD131)</f>
        <v>290211960499322.87</v>
      </c>
      <c r="AD132" s="222">
        <f t="shared" si="34"/>
        <v>332273875780913.62</v>
      </c>
      <c r="AE132" s="221">
        <f t="shared" ref="AE132:AE195" si="37">AD132/AC132*1000</f>
        <v>1144.9351543238304</v>
      </c>
      <c r="AF132" s="98">
        <f t="shared" si="30"/>
        <v>-8.4347563753344786E-3</v>
      </c>
      <c r="AG132" s="84">
        <f t="shared" ref="AG132:AG195" si="38">(D132-C132)/C132</f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9">G132</f>
        <v>0.170946124192833</v>
      </c>
      <c r="G133" s="85">
        <f t="shared" ref="G133:G196" si="40">IF(B133="Y",ROUND(0.15*(C133*E133+H133*J133+M133*O133+W133*Y133)/(C133*E133),17),IF(AB133=0,F133,ROUND(D132*E132*G132/AD132*(C133*E133+H133*J133+M133*O133+W133*Y133)/(C133*E133),17)))</f>
        <v>0.170946124192833</v>
      </c>
      <c r="H133" s="84">
        <v>276500</v>
      </c>
      <c r="I133" s="84">
        <v>288000</v>
      </c>
      <c r="J133" s="88">
        <v>125395903</v>
      </c>
      <c r="K133" s="84">
        <f t="shared" ref="K133:K196" si="41">L132</f>
        <v>1.34511125821281</v>
      </c>
      <c r="L133" s="84">
        <f t="shared" ref="L133:L196" si="42">IF(B133="Y",ROUND(0.15*(C133*E133+H133*J133+M133*O133+W133*Y133)/(H133*J133),17),IF(AB133=0,K133,ROUND(I132*J132*L132/AD132*(C133*E133+H133*J133+M133*O133+W133*Y133)/(H133*J133),17)))</f>
        <v>1.34511125821281</v>
      </c>
      <c r="M133" s="85">
        <v>227000</v>
      </c>
      <c r="N133" s="85">
        <v>228200</v>
      </c>
      <c r="O133" s="85">
        <v>15956260</v>
      </c>
      <c r="P133" s="85">
        <f t="shared" ref="P133:P196" si="43">Q132</f>
        <v>27.234779000652601</v>
      </c>
      <c r="Q133" s="85">
        <f t="shared" ref="Q133:Q196" si="44">IF(B133="Y",ROUND(0.3*(C133*E133+H133*J133+M133*O133+W133*Y133)/(M133*O133),17),IF(AB133=0,P133,ROUND(N132*O132*Q132/AD132*(C133*E133+H133*J133+M133*O133+W133*Y133)/(M133*O133),17)))</f>
        <v>27.234779000652601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5">AA132</f>
        <v>1365114.194686</v>
      </c>
      <c r="AA133" s="85">
        <f t="shared" ref="AA133:AA196" si="46">IF(B133="Y",ROUND(0.4*(C133*E133+H133*J133+M133*O133+W133*Y133)/(W133*Y133),17),IF(AB133=0,Z133,ROUND(X132*Y132*AA132/AD132*(C133*E133+H133*J133+M133*O133+W133*Y133)/(W133*Y133),17)))</f>
        <v>1365114.194686</v>
      </c>
      <c r="AB133" s="223">
        <f t="shared" si="35"/>
        <v>0</v>
      </c>
      <c r="AC133" s="223">
        <f t="shared" si="36"/>
        <v>290211960499322.87</v>
      </c>
      <c r="AD133" s="222">
        <f t="shared" si="34"/>
        <v>334186396269825</v>
      </c>
      <c r="AE133" s="221">
        <f t="shared" si="37"/>
        <v>1151.5252358822227</v>
      </c>
      <c r="AF133" s="98">
        <f t="shared" ref="AF133:AF196" si="47">(AE133-AE132)/AE132</f>
        <v>5.7558557211776938E-3</v>
      </c>
      <c r="AG133" s="84">
        <f t="shared" si="38"/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9"/>
        <v>0.170946124192833</v>
      </c>
      <c r="G134" s="85">
        <f t="shared" si="40"/>
        <v>0.170946124192833</v>
      </c>
      <c r="H134" s="84">
        <v>288000</v>
      </c>
      <c r="I134" s="84">
        <v>288000</v>
      </c>
      <c r="J134" s="88">
        <v>125395903</v>
      </c>
      <c r="K134" s="84">
        <f t="shared" si="41"/>
        <v>1.34511125821281</v>
      </c>
      <c r="L134" s="84">
        <f t="shared" si="42"/>
        <v>1.34511125821281</v>
      </c>
      <c r="M134" s="85">
        <v>228200</v>
      </c>
      <c r="N134" s="85">
        <v>235500</v>
      </c>
      <c r="O134" s="85">
        <v>15956260</v>
      </c>
      <c r="P134" s="85">
        <f t="shared" si="43"/>
        <v>27.234779000652601</v>
      </c>
      <c r="Q134" s="85">
        <f t="shared" si="44"/>
        <v>27.234779000652601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5"/>
        <v>1365114.194686</v>
      </c>
      <c r="AA134" s="85">
        <f t="shared" si="46"/>
        <v>1365114.194686</v>
      </c>
      <c r="AB134" s="223">
        <f t="shared" si="35"/>
        <v>0</v>
      </c>
      <c r="AC134" s="223">
        <f t="shared" si="36"/>
        <v>290211960499322.87</v>
      </c>
      <c r="AD134" s="222">
        <f t="shared" si="34"/>
        <v>338456081015097.06</v>
      </c>
      <c r="AE134" s="221">
        <f t="shared" si="37"/>
        <v>1166.2375335350341</v>
      </c>
      <c r="AF134" s="98">
        <f t="shared" si="47"/>
        <v>1.2776357125634217E-2</v>
      </c>
      <c r="AG134" s="84">
        <f t="shared" si="38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9"/>
        <v>0.170946124192833</v>
      </c>
      <c r="G135" s="85">
        <f t="shared" si="40"/>
        <v>0.170946124192833</v>
      </c>
      <c r="H135" s="84">
        <v>288000</v>
      </c>
      <c r="I135" s="84">
        <v>293500</v>
      </c>
      <c r="J135" s="88">
        <v>125395903</v>
      </c>
      <c r="K135" s="84">
        <f t="shared" si="41"/>
        <v>1.34511125821281</v>
      </c>
      <c r="L135" s="84">
        <f t="shared" si="42"/>
        <v>1.34511125821281</v>
      </c>
      <c r="M135" s="85">
        <v>235500</v>
      </c>
      <c r="N135" s="85">
        <v>244900</v>
      </c>
      <c r="O135" s="85">
        <v>15956260</v>
      </c>
      <c r="P135" s="85">
        <f t="shared" si="43"/>
        <v>27.234779000652601</v>
      </c>
      <c r="Q135" s="85">
        <f t="shared" si="44"/>
        <v>27.234779000652601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5"/>
        <v>1365114.194686</v>
      </c>
      <c r="AA135" s="85">
        <f t="shared" si="46"/>
        <v>1365114.194686</v>
      </c>
      <c r="AB135" s="223">
        <f t="shared" si="35"/>
        <v>0</v>
      </c>
      <c r="AC135" s="223">
        <f t="shared" si="36"/>
        <v>290211960499322.87</v>
      </c>
      <c r="AD135" s="222">
        <f t="shared" si="34"/>
        <v>342974875553895.12</v>
      </c>
      <c r="AE135" s="221">
        <f t="shared" si="37"/>
        <v>1181.8082030933228</v>
      </c>
      <c r="AF135" s="98">
        <f t="shared" si="47"/>
        <v>1.3351199143018303E-2</v>
      </c>
      <c r="AG135" s="84">
        <f t="shared" si="38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9"/>
        <v>0.170946124192833</v>
      </c>
      <c r="G136" s="85">
        <f t="shared" si="40"/>
        <v>0.170946124192833</v>
      </c>
      <c r="H136" s="84">
        <v>293500</v>
      </c>
      <c r="I136" s="84">
        <v>295500</v>
      </c>
      <c r="J136" s="88">
        <v>125395903</v>
      </c>
      <c r="K136" s="84">
        <f t="shared" si="41"/>
        <v>1.34511125821281</v>
      </c>
      <c r="L136" s="84">
        <f t="shared" si="42"/>
        <v>1.34511125821281</v>
      </c>
      <c r="M136" s="85">
        <v>244900</v>
      </c>
      <c r="N136" s="85">
        <v>235800</v>
      </c>
      <c r="O136" s="85">
        <v>15956260</v>
      </c>
      <c r="P136" s="85">
        <f t="shared" si="43"/>
        <v>27.234779000652601</v>
      </c>
      <c r="Q136" s="85">
        <f t="shared" si="44"/>
        <v>27.234779000652601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5"/>
        <v>1365114.194686</v>
      </c>
      <c r="AA136" s="85">
        <f t="shared" si="46"/>
        <v>1365114.194686</v>
      </c>
      <c r="AB136" s="223">
        <f t="shared" si="35"/>
        <v>0</v>
      </c>
      <c r="AC136" s="223">
        <f t="shared" si="36"/>
        <v>290211960499322.87</v>
      </c>
      <c r="AD136" s="222">
        <f t="shared" si="34"/>
        <v>339138203245662.87</v>
      </c>
      <c r="AE136" s="221">
        <f t="shared" si="37"/>
        <v>1168.5879612341275</v>
      </c>
      <c r="AF136" s="98">
        <f t="shared" si="47"/>
        <v>-1.1186452949465067E-2</v>
      </c>
      <c r="AG136" s="84">
        <f t="shared" si="38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9"/>
        <v>0.170946124192833</v>
      </c>
      <c r="G137" s="85">
        <f t="shared" si="40"/>
        <v>0.170946124192833</v>
      </c>
      <c r="H137" s="84">
        <v>295500</v>
      </c>
      <c r="I137" s="84">
        <v>290000</v>
      </c>
      <c r="J137" s="88">
        <v>125395903</v>
      </c>
      <c r="K137" s="84">
        <f t="shared" si="41"/>
        <v>1.34511125821281</v>
      </c>
      <c r="L137" s="84">
        <f t="shared" si="42"/>
        <v>1.34511125821281</v>
      </c>
      <c r="M137" s="85">
        <v>235800</v>
      </c>
      <c r="N137" s="85">
        <v>237700</v>
      </c>
      <c r="O137" s="85">
        <v>15956260</v>
      </c>
      <c r="P137" s="85">
        <f t="shared" si="43"/>
        <v>27.234779000652601</v>
      </c>
      <c r="Q137" s="85">
        <f t="shared" si="44"/>
        <v>27.234779000652601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5"/>
        <v>1365114.194686</v>
      </c>
      <c r="AA137" s="85">
        <f t="shared" si="46"/>
        <v>1365114.194686</v>
      </c>
      <c r="AB137" s="223">
        <f t="shared" si="35"/>
        <v>0</v>
      </c>
      <c r="AC137" s="223">
        <f t="shared" si="36"/>
        <v>290211960499322.87</v>
      </c>
      <c r="AD137" s="222">
        <f t="shared" si="34"/>
        <v>339804335303194.5</v>
      </c>
      <c r="AE137" s="221">
        <f t="shared" si="37"/>
        <v>1170.8832906767375</v>
      </c>
      <c r="AF137" s="98">
        <f t="shared" si="47"/>
        <v>1.9641905605341792E-3</v>
      </c>
      <c r="AG137" s="84">
        <f t="shared" si="38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9"/>
        <v>0.170946124192833</v>
      </c>
      <c r="G138" s="85">
        <f t="shared" si="40"/>
        <v>0.170946124192833</v>
      </c>
      <c r="H138" s="84">
        <v>290000</v>
      </c>
      <c r="I138" s="84">
        <v>288500</v>
      </c>
      <c r="J138" s="88">
        <v>125395903</v>
      </c>
      <c r="K138" s="84">
        <f t="shared" si="41"/>
        <v>1.34511125821281</v>
      </c>
      <c r="L138" s="84">
        <f t="shared" si="42"/>
        <v>1.34511125821281</v>
      </c>
      <c r="M138" s="85">
        <v>237700</v>
      </c>
      <c r="N138" s="85">
        <v>231700</v>
      </c>
      <c r="O138" s="85">
        <v>15956260</v>
      </c>
      <c r="P138" s="85">
        <f t="shared" si="43"/>
        <v>27.234779000652601</v>
      </c>
      <c r="Q138" s="85">
        <f t="shared" si="44"/>
        <v>27.234779000652601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5"/>
        <v>1365114.194686</v>
      </c>
      <c r="AA138" s="85">
        <f t="shared" si="46"/>
        <v>1365114.194686</v>
      </c>
      <c r="AB138" s="223">
        <f t="shared" si="35"/>
        <v>0</v>
      </c>
      <c r="AC138" s="223">
        <f t="shared" si="36"/>
        <v>290211960499322.87</v>
      </c>
      <c r="AD138" s="222">
        <f t="shared" si="34"/>
        <v>337328012390334.31</v>
      </c>
      <c r="AE138" s="221">
        <f t="shared" si="37"/>
        <v>1162.3504827642048</v>
      </c>
      <c r="AF138" s="98">
        <f t="shared" si="47"/>
        <v>-7.287496525465802E-3</v>
      </c>
      <c r="AG138" s="84">
        <f t="shared" si="38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9"/>
        <v>0.170946124192833</v>
      </c>
      <c r="G139" s="85">
        <f t="shared" si="40"/>
        <v>0.170946124192833</v>
      </c>
      <c r="H139" s="84">
        <v>288500</v>
      </c>
      <c r="I139" s="84">
        <v>285500</v>
      </c>
      <c r="J139" s="88">
        <v>125395903</v>
      </c>
      <c r="K139" s="84">
        <f t="shared" si="41"/>
        <v>1.34511125821281</v>
      </c>
      <c r="L139" s="84">
        <f t="shared" si="42"/>
        <v>1.34511125821281</v>
      </c>
      <c r="M139" s="85">
        <v>231700</v>
      </c>
      <c r="N139" s="85">
        <v>224400</v>
      </c>
      <c r="O139" s="85">
        <v>15956260</v>
      </c>
      <c r="P139" s="85">
        <f t="shared" si="43"/>
        <v>27.234779000652601</v>
      </c>
      <c r="Q139" s="85">
        <f t="shared" si="44"/>
        <v>27.234779000652601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5"/>
        <v>1365114.194686</v>
      </c>
      <c r="AA139" s="85">
        <f t="shared" si="46"/>
        <v>1365114.194686</v>
      </c>
      <c r="AB139" s="223">
        <f t="shared" si="35"/>
        <v>0</v>
      </c>
      <c r="AC139" s="223">
        <f t="shared" si="36"/>
        <v>290211960499322.87</v>
      </c>
      <c r="AD139" s="222">
        <f t="shared" si="34"/>
        <v>334253219272455.5</v>
      </c>
      <c r="AE139" s="221">
        <f t="shared" si="37"/>
        <v>1151.7554917356185</v>
      </c>
      <c r="AF139" s="98">
        <f t="shared" si="47"/>
        <v>-9.1151431394342793E-3</v>
      </c>
      <c r="AG139" s="84">
        <f t="shared" si="38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9"/>
        <v>0.170946124192833</v>
      </c>
      <c r="G140" s="85">
        <f t="shared" si="40"/>
        <v>0.170946124192833</v>
      </c>
      <c r="H140" s="84">
        <v>285500</v>
      </c>
      <c r="I140" s="84">
        <v>267500</v>
      </c>
      <c r="J140" s="88">
        <v>125395903</v>
      </c>
      <c r="K140" s="84">
        <f t="shared" si="41"/>
        <v>1.34511125821281</v>
      </c>
      <c r="L140" s="84">
        <f t="shared" si="42"/>
        <v>1.34511125821281</v>
      </c>
      <c r="M140" s="85">
        <v>224400</v>
      </c>
      <c r="N140" s="85">
        <v>209500</v>
      </c>
      <c r="O140" s="85">
        <v>15956260</v>
      </c>
      <c r="P140" s="85">
        <f t="shared" si="43"/>
        <v>27.234779000652601</v>
      </c>
      <c r="Q140" s="85">
        <f t="shared" si="44"/>
        <v>27.234779000652601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5"/>
        <v>1365114.194686</v>
      </c>
      <c r="AA140" s="85">
        <f t="shared" si="46"/>
        <v>1365114.194686</v>
      </c>
      <c r="AB140" s="223">
        <f t="shared" si="35"/>
        <v>0</v>
      </c>
      <c r="AC140" s="223">
        <f t="shared" si="36"/>
        <v>290211960499322.87</v>
      </c>
      <c r="AD140" s="222">
        <f t="shared" si="34"/>
        <v>323699620893285.5</v>
      </c>
      <c r="AE140" s="221">
        <f t="shared" si="37"/>
        <v>1115.3903524043103</v>
      </c>
      <c r="AF140" s="98">
        <f t="shared" si="47"/>
        <v>-3.1573662632603028E-2</v>
      </c>
      <c r="AG140" s="84">
        <f t="shared" si="38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9"/>
        <v>0.170946124192833</v>
      </c>
      <c r="G141" s="85">
        <f t="shared" si="40"/>
        <v>0.170946124192833</v>
      </c>
      <c r="H141" s="84">
        <v>267500</v>
      </c>
      <c r="I141" s="84">
        <v>265000</v>
      </c>
      <c r="J141" s="88">
        <v>125395903</v>
      </c>
      <c r="K141" s="84">
        <f t="shared" si="41"/>
        <v>1.34511125821281</v>
      </c>
      <c r="L141" s="84">
        <f t="shared" si="42"/>
        <v>1.34511125821281</v>
      </c>
      <c r="M141" s="85">
        <v>209500</v>
      </c>
      <c r="N141" s="85">
        <v>204300</v>
      </c>
      <c r="O141" s="85">
        <v>15956260</v>
      </c>
      <c r="P141" s="85">
        <f t="shared" si="43"/>
        <v>27.234779000652601</v>
      </c>
      <c r="Q141" s="85">
        <f t="shared" si="44"/>
        <v>27.234779000652601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5"/>
        <v>1365114.194686</v>
      </c>
      <c r="AA141" s="85">
        <f t="shared" si="46"/>
        <v>1365114.194686</v>
      </c>
      <c r="AB141" s="223">
        <f t="shared" si="35"/>
        <v>0</v>
      </c>
      <c r="AC141" s="223">
        <f t="shared" si="36"/>
        <v>290211960499322.87</v>
      </c>
      <c r="AD141" s="222">
        <f t="shared" si="34"/>
        <v>320634127637207.62</v>
      </c>
      <c r="AE141" s="221">
        <f t="shared" si="37"/>
        <v>1104.8274064430082</v>
      </c>
      <c r="AF141" s="98">
        <f t="shared" si="47"/>
        <v>-9.4701787033865774E-3</v>
      </c>
      <c r="AG141" s="84">
        <f t="shared" si="38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9"/>
        <v>0.170946124192833</v>
      </c>
      <c r="G142" s="85">
        <f t="shared" si="40"/>
        <v>0.170946124192833</v>
      </c>
      <c r="H142" s="84">
        <v>265000</v>
      </c>
      <c r="I142" s="84">
        <v>251000</v>
      </c>
      <c r="J142" s="88">
        <v>125395903</v>
      </c>
      <c r="K142" s="84">
        <f t="shared" si="41"/>
        <v>1.34511125821281</v>
      </c>
      <c r="L142" s="84">
        <f t="shared" si="42"/>
        <v>1.34511125821281</v>
      </c>
      <c r="M142" s="85">
        <v>204300</v>
      </c>
      <c r="N142" s="85">
        <v>193600</v>
      </c>
      <c r="O142" s="85">
        <v>15956260</v>
      </c>
      <c r="P142" s="85">
        <f t="shared" si="43"/>
        <v>27.234779000652601</v>
      </c>
      <c r="Q142" s="85">
        <f t="shared" si="44"/>
        <v>27.234779000652601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5"/>
        <v>1365114.194686</v>
      </c>
      <c r="AA142" s="85">
        <f t="shared" si="46"/>
        <v>1365114.194686</v>
      </c>
      <c r="AB142" s="223">
        <f t="shared" si="35"/>
        <v>0</v>
      </c>
      <c r="AC142" s="223">
        <f t="shared" si="36"/>
        <v>290211960499322.87</v>
      </c>
      <c r="AD142" s="222">
        <f t="shared" si="34"/>
        <v>313622879667067.31</v>
      </c>
      <c r="AE142" s="221">
        <f t="shared" si="37"/>
        <v>1080.668347119343</v>
      </c>
      <c r="AF142" s="98">
        <f t="shared" si="47"/>
        <v>-2.1866817552476568E-2</v>
      </c>
      <c r="AG142" s="84">
        <f t="shared" si="38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9"/>
        <v>0.170946124192833</v>
      </c>
      <c r="G143" s="85">
        <f t="shared" si="40"/>
        <v>0.170946124192833</v>
      </c>
      <c r="H143" s="84">
        <v>251000</v>
      </c>
      <c r="I143" s="84">
        <v>254500</v>
      </c>
      <c r="J143" s="88">
        <v>125395903</v>
      </c>
      <c r="K143" s="84">
        <f t="shared" si="41"/>
        <v>1.34511125821281</v>
      </c>
      <c r="L143" s="84">
        <f t="shared" si="42"/>
        <v>1.34511125821281</v>
      </c>
      <c r="M143" s="85">
        <v>193600</v>
      </c>
      <c r="N143" s="85">
        <v>198400</v>
      </c>
      <c r="O143" s="85">
        <v>15956260</v>
      </c>
      <c r="P143" s="85">
        <f t="shared" si="43"/>
        <v>27.234779000652601</v>
      </c>
      <c r="Q143" s="85">
        <f t="shared" si="44"/>
        <v>27.234779000652601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5"/>
        <v>1365114.194686</v>
      </c>
      <c r="AA143" s="85">
        <f t="shared" si="46"/>
        <v>1365114.194686</v>
      </c>
      <c r="AB143" s="223">
        <f t="shared" si="35"/>
        <v>0</v>
      </c>
      <c r="AC143" s="223">
        <f t="shared" si="36"/>
        <v>290211960499322.87</v>
      </c>
      <c r="AD143" s="222">
        <f t="shared" si="34"/>
        <v>317122161749053.69</v>
      </c>
      <c r="AE143" s="221">
        <f t="shared" si="37"/>
        <v>1092.7260241219233</v>
      </c>
      <c r="AF143" s="98">
        <f t="shared" si="47"/>
        <v>1.1157610967991704E-2</v>
      </c>
      <c r="AG143" s="84">
        <f t="shared" si="38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9"/>
        <v>0.170946124192833</v>
      </c>
      <c r="G144" s="85">
        <f t="shared" si="40"/>
        <v>0.170946124192833</v>
      </c>
      <c r="H144" s="84">
        <v>254500</v>
      </c>
      <c r="I144" s="84">
        <v>256500</v>
      </c>
      <c r="J144" s="88">
        <v>125395903</v>
      </c>
      <c r="K144" s="84">
        <f t="shared" si="41"/>
        <v>1.34511125821281</v>
      </c>
      <c r="L144" s="84">
        <f t="shared" si="42"/>
        <v>1.34511125821281</v>
      </c>
      <c r="M144" s="85">
        <v>198400</v>
      </c>
      <c r="N144" s="85">
        <v>199500</v>
      </c>
      <c r="O144" s="85">
        <v>15956260</v>
      </c>
      <c r="P144" s="85">
        <f t="shared" si="43"/>
        <v>27.234779000652601</v>
      </c>
      <c r="Q144" s="85">
        <f t="shared" si="44"/>
        <v>27.234779000652601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5"/>
        <v>1365114.194686</v>
      </c>
      <c r="AA144" s="85">
        <f t="shared" si="46"/>
        <v>1365114.194686</v>
      </c>
      <c r="AB144" s="223">
        <f t="shared" si="35"/>
        <v>0</v>
      </c>
      <c r="AC144" s="223">
        <f t="shared" si="36"/>
        <v>290211960499322.87</v>
      </c>
      <c r="AD144" s="222">
        <f t="shared" si="34"/>
        <v>317937526367026.44</v>
      </c>
      <c r="AE144" s="221">
        <f t="shared" si="37"/>
        <v>1095.5355727586159</v>
      </c>
      <c r="AF144" s="98">
        <f t="shared" si="47"/>
        <v>2.571137297613353E-3</v>
      </c>
      <c r="AG144" s="84">
        <f t="shared" si="38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9"/>
        <v>0.170946124192833</v>
      </c>
      <c r="G145" s="85">
        <f t="shared" si="40"/>
        <v>0.170946124192833</v>
      </c>
      <c r="H145" s="84">
        <v>256500</v>
      </c>
      <c r="I145" s="84">
        <v>258000</v>
      </c>
      <c r="J145" s="88">
        <v>125395903</v>
      </c>
      <c r="K145" s="84">
        <f t="shared" si="41"/>
        <v>1.34511125821281</v>
      </c>
      <c r="L145" s="84">
        <f t="shared" si="42"/>
        <v>1.34511125821281</v>
      </c>
      <c r="M145" s="85">
        <v>199500</v>
      </c>
      <c r="N145" s="85">
        <v>192300</v>
      </c>
      <c r="O145" s="85">
        <v>15956260</v>
      </c>
      <c r="P145" s="85">
        <f t="shared" si="43"/>
        <v>27.234779000652601</v>
      </c>
      <c r="Q145" s="85">
        <f t="shared" si="44"/>
        <v>27.234779000652601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5"/>
        <v>1365114.194686</v>
      </c>
      <c r="AA145" s="85">
        <f t="shared" si="46"/>
        <v>1365114.194686</v>
      </c>
      <c r="AB145" s="223">
        <f t="shared" si="35"/>
        <v>0</v>
      </c>
      <c r="AC145" s="223">
        <f t="shared" si="36"/>
        <v>290211960499322.87</v>
      </c>
      <c r="AD145" s="222">
        <f t="shared" si="34"/>
        <v>314622720510960.81</v>
      </c>
      <c r="AE145" s="221">
        <f t="shared" si="37"/>
        <v>1084.1135560699777</v>
      </c>
      <c r="AF145" s="98">
        <f t="shared" si="47"/>
        <v>-1.0425966050446895E-2</v>
      </c>
      <c r="AG145" s="84">
        <f t="shared" si="38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9"/>
        <v>0.170946124192833</v>
      </c>
      <c r="G146" s="85">
        <f t="shared" si="40"/>
        <v>0.170946124192833</v>
      </c>
      <c r="H146" s="84">
        <v>258000</v>
      </c>
      <c r="I146" s="84">
        <v>271500</v>
      </c>
      <c r="J146" s="88">
        <v>125395903</v>
      </c>
      <c r="K146" s="84">
        <f t="shared" si="41"/>
        <v>1.34511125821281</v>
      </c>
      <c r="L146" s="84">
        <f t="shared" si="42"/>
        <v>1.34511125821281</v>
      </c>
      <c r="M146" s="85">
        <v>192300</v>
      </c>
      <c r="N146" s="85">
        <v>199600</v>
      </c>
      <c r="O146" s="85">
        <v>15956260</v>
      </c>
      <c r="P146" s="85">
        <f t="shared" si="43"/>
        <v>27.234779000652601</v>
      </c>
      <c r="Q146" s="85">
        <f t="shared" si="44"/>
        <v>27.234779000652601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5"/>
        <v>1365114.194686</v>
      </c>
      <c r="AA146" s="85">
        <f t="shared" si="46"/>
        <v>1365114.194686</v>
      </c>
      <c r="AB146" s="223">
        <f t="shared" si="35"/>
        <v>0</v>
      </c>
      <c r="AC146" s="223">
        <f t="shared" si="36"/>
        <v>290211960499322.87</v>
      </c>
      <c r="AD146" s="222">
        <f t="shared" si="34"/>
        <v>319797771361079.81</v>
      </c>
      <c r="AE146" s="221">
        <f t="shared" si="37"/>
        <v>1101.9455256456461</v>
      </c>
      <c r="AF146" s="98">
        <f t="shared" si="47"/>
        <v>1.6448433354445905E-2</v>
      </c>
      <c r="AG146" s="84">
        <f t="shared" si="38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9"/>
        <v>0.170946124192833</v>
      </c>
      <c r="G147" s="85">
        <f t="shared" si="40"/>
        <v>0.170946124192833</v>
      </c>
      <c r="H147" s="84">
        <v>271500</v>
      </c>
      <c r="I147" s="84">
        <v>280500</v>
      </c>
      <c r="J147" s="88">
        <v>125395903</v>
      </c>
      <c r="K147" s="84">
        <f t="shared" si="41"/>
        <v>1.34511125821281</v>
      </c>
      <c r="L147" s="84">
        <f t="shared" si="42"/>
        <v>1.34511125821281</v>
      </c>
      <c r="M147" s="85">
        <v>199600</v>
      </c>
      <c r="N147" s="85">
        <v>207200</v>
      </c>
      <c r="O147" s="85">
        <v>15956260</v>
      </c>
      <c r="P147" s="85">
        <f t="shared" si="43"/>
        <v>27.234779000652601</v>
      </c>
      <c r="Q147" s="85">
        <f t="shared" si="44"/>
        <v>27.234779000652601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5"/>
        <v>1365114.194686</v>
      </c>
      <c r="AA147" s="85">
        <f t="shared" si="46"/>
        <v>1365114.194686</v>
      </c>
      <c r="AB147" s="223">
        <f t="shared" si="35"/>
        <v>0</v>
      </c>
      <c r="AC147" s="223">
        <f t="shared" si="36"/>
        <v>290211960499322.87</v>
      </c>
      <c r="AD147" s="222">
        <f t="shared" si="34"/>
        <v>324947717564336.31</v>
      </c>
      <c r="AE147" s="221">
        <f t="shared" si="37"/>
        <v>1119.6909906995184</v>
      </c>
      <c r="AF147" s="98">
        <f t="shared" si="47"/>
        <v>1.6103758889056668E-2</v>
      </c>
      <c r="AG147" s="84">
        <f t="shared" si="38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9"/>
        <v>0.170946124192833</v>
      </c>
      <c r="G148" s="85">
        <f t="shared" si="40"/>
        <v>0.170946124192833</v>
      </c>
      <c r="H148" s="84">
        <v>280500</v>
      </c>
      <c r="I148" s="84">
        <v>281500</v>
      </c>
      <c r="J148" s="88">
        <v>125395903</v>
      </c>
      <c r="K148" s="84">
        <f t="shared" si="41"/>
        <v>1.34511125821281</v>
      </c>
      <c r="L148" s="84">
        <f t="shared" si="42"/>
        <v>1.34511125821281</v>
      </c>
      <c r="M148" s="85">
        <v>207200</v>
      </c>
      <c r="N148" s="85">
        <v>198300</v>
      </c>
      <c r="O148" s="85">
        <v>15956260</v>
      </c>
      <c r="P148" s="85">
        <f t="shared" si="43"/>
        <v>27.234779000652601</v>
      </c>
      <c r="Q148" s="85">
        <f t="shared" si="44"/>
        <v>27.234779000652601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5"/>
        <v>1365114.194686</v>
      </c>
      <c r="AA148" s="85">
        <f t="shared" si="46"/>
        <v>1365114.194686</v>
      </c>
      <c r="AB148" s="223">
        <f t="shared" si="35"/>
        <v>0</v>
      </c>
      <c r="AC148" s="223">
        <f t="shared" si="36"/>
        <v>290211960499322.87</v>
      </c>
      <c r="AD148" s="222">
        <f t="shared" si="34"/>
        <v>320151399916280.19</v>
      </c>
      <c r="AE148" s="221">
        <f t="shared" si="37"/>
        <v>1103.1640438438346</v>
      </c>
      <c r="AF148" s="98">
        <f t="shared" si="47"/>
        <v>-1.4760274926708694E-2</v>
      </c>
      <c r="AG148" s="84">
        <f t="shared" si="38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9"/>
        <v>0.170946124192833</v>
      </c>
      <c r="G149" s="85">
        <f t="shared" si="40"/>
        <v>0.170946124192833</v>
      </c>
      <c r="H149" s="84">
        <v>281500</v>
      </c>
      <c r="I149" s="84">
        <v>280500</v>
      </c>
      <c r="J149" s="88">
        <v>125395903</v>
      </c>
      <c r="K149" s="84">
        <f t="shared" si="41"/>
        <v>1.34511125821281</v>
      </c>
      <c r="L149" s="84">
        <f t="shared" si="42"/>
        <v>1.34511125821281</v>
      </c>
      <c r="M149" s="85">
        <v>198300</v>
      </c>
      <c r="N149" s="85">
        <v>207700</v>
      </c>
      <c r="O149" s="85">
        <v>15956260</v>
      </c>
      <c r="P149" s="85">
        <f t="shared" si="43"/>
        <v>27.234779000652601</v>
      </c>
      <c r="Q149" s="85">
        <f t="shared" si="44"/>
        <v>27.234779000652601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5"/>
        <v>1365114.194686</v>
      </c>
      <c r="AA149" s="85">
        <f t="shared" si="46"/>
        <v>1365114.194686</v>
      </c>
      <c r="AB149" s="223">
        <f t="shared" si="35"/>
        <v>0</v>
      </c>
      <c r="AC149" s="223">
        <f t="shared" si="36"/>
        <v>290211960499322.87</v>
      </c>
      <c r="AD149" s="222">
        <f t="shared" si="34"/>
        <v>324287113229804.56</v>
      </c>
      <c r="AE149" s="221">
        <f t="shared" si="37"/>
        <v>1117.4147084491412</v>
      </c>
      <c r="AF149" s="98">
        <f t="shared" si="47"/>
        <v>1.291799228304431E-2</v>
      </c>
      <c r="AG149" s="84">
        <f t="shared" si="38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9"/>
        <v>0.170946124192833</v>
      </c>
      <c r="G150" s="85">
        <f t="shared" si="40"/>
        <v>0.170946124192833</v>
      </c>
      <c r="H150" s="84">
        <v>280500</v>
      </c>
      <c r="I150" s="84">
        <v>274000</v>
      </c>
      <c r="J150" s="88">
        <v>125395903</v>
      </c>
      <c r="K150" s="84">
        <f t="shared" si="41"/>
        <v>1.34511125821281</v>
      </c>
      <c r="L150" s="84">
        <f t="shared" si="42"/>
        <v>1.34511125821281</v>
      </c>
      <c r="M150" s="85">
        <v>207700</v>
      </c>
      <c r="N150" s="85">
        <v>198700</v>
      </c>
      <c r="O150" s="85">
        <v>15956260</v>
      </c>
      <c r="P150" s="85">
        <f t="shared" si="43"/>
        <v>27.234779000652601</v>
      </c>
      <c r="Q150" s="85">
        <f t="shared" si="44"/>
        <v>27.234779000652601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5"/>
        <v>1365114.194686</v>
      </c>
      <c r="AA150" s="85">
        <f t="shared" si="46"/>
        <v>1365114.194686</v>
      </c>
      <c r="AB150" s="223">
        <f t="shared" si="35"/>
        <v>0</v>
      </c>
      <c r="AC150" s="223">
        <f t="shared" si="36"/>
        <v>290211960499322.87</v>
      </c>
      <c r="AD150" s="222">
        <f t="shared" si="34"/>
        <v>319334529865098.12</v>
      </c>
      <c r="AE150" s="221">
        <f t="shared" si="37"/>
        <v>1100.3493078495749</v>
      </c>
      <c r="AF150" s="98">
        <f t="shared" si="47"/>
        <v>-1.5272217620306274E-2</v>
      </c>
      <c r="AG150" s="84">
        <f t="shared" si="38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9"/>
        <v>0.170946124192833</v>
      </c>
      <c r="G151" s="85">
        <f t="shared" si="40"/>
        <v>0.170946124192833</v>
      </c>
      <c r="H151" s="84">
        <v>274000</v>
      </c>
      <c r="I151" s="84">
        <v>274500</v>
      </c>
      <c r="J151" s="88">
        <v>125395903</v>
      </c>
      <c r="K151" s="84">
        <f t="shared" si="41"/>
        <v>1.34511125821281</v>
      </c>
      <c r="L151" s="84">
        <f t="shared" si="42"/>
        <v>1.34511125821281</v>
      </c>
      <c r="M151" s="85">
        <v>198700</v>
      </c>
      <c r="N151" s="85">
        <v>205300</v>
      </c>
      <c r="O151" s="85">
        <v>15956260</v>
      </c>
      <c r="P151" s="85">
        <f t="shared" si="43"/>
        <v>27.234779000652601</v>
      </c>
      <c r="Q151" s="85">
        <f t="shared" si="44"/>
        <v>27.234779000652601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5"/>
        <v>1365114.194686</v>
      </c>
      <c r="AA151" s="85">
        <f t="shared" si="46"/>
        <v>1365114.194686</v>
      </c>
      <c r="AB151" s="223">
        <f t="shared" si="35"/>
        <v>0</v>
      </c>
      <c r="AC151" s="223">
        <f t="shared" si="36"/>
        <v>290211960499322.87</v>
      </c>
      <c r="AD151" s="222">
        <f t="shared" si="34"/>
        <v>323274618812715.81</v>
      </c>
      <c r="AE151" s="221">
        <f t="shared" si="37"/>
        <v>1113.9258983554887</v>
      </c>
      <c r="AF151" s="98">
        <f t="shared" si="47"/>
        <v>1.2338436902774731E-2</v>
      </c>
      <c r="AG151" s="84">
        <f t="shared" si="38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9"/>
        <v>0.170946124192833</v>
      </c>
      <c r="G152" s="85">
        <f t="shared" si="40"/>
        <v>0.170946124192833</v>
      </c>
      <c r="H152" s="84">
        <v>274500</v>
      </c>
      <c r="I152" s="84">
        <v>276000</v>
      </c>
      <c r="J152" s="88">
        <v>125395903</v>
      </c>
      <c r="K152" s="84">
        <f t="shared" si="41"/>
        <v>1.34511125821281</v>
      </c>
      <c r="L152" s="84">
        <f t="shared" si="42"/>
        <v>1.34511125821281</v>
      </c>
      <c r="M152" s="85">
        <v>205300</v>
      </c>
      <c r="N152" s="85">
        <v>199000</v>
      </c>
      <c r="O152" s="85">
        <v>15956260</v>
      </c>
      <c r="P152" s="85">
        <f t="shared" si="43"/>
        <v>27.234779000652601</v>
      </c>
      <c r="Q152" s="85">
        <f t="shared" si="44"/>
        <v>27.234779000652601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5"/>
        <v>1365114.194686</v>
      </c>
      <c r="AA152" s="85">
        <f t="shared" si="46"/>
        <v>1365114.194686</v>
      </c>
      <c r="AB152" s="223">
        <f t="shared" si="35"/>
        <v>0</v>
      </c>
      <c r="AC152" s="223">
        <f t="shared" si="36"/>
        <v>290211960499322.87</v>
      </c>
      <c r="AD152" s="222">
        <f t="shared" si="34"/>
        <v>320899600988649.62</v>
      </c>
      <c r="AE152" s="221">
        <f t="shared" si="37"/>
        <v>1105.7421631986747</v>
      </c>
      <c r="AF152" s="98">
        <f t="shared" si="47"/>
        <v>-7.3467500566203039E-3</v>
      </c>
      <c r="AG152" s="84">
        <f t="shared" si="38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9"/>
        <v>0.170946124192833</v>
      </c>
      <c r="G153" s="85">
        <f t="shared" si="40"/>
        <v>0.170946124192833</v>
      </c>
      <c r="H153" s="84">
        <v>276000</v>
      </c>
      <c r="I153" s="84">
        <v>276000</v>
      </c>
      <c r="J153" s="88">
        <v>125395903</v>
      </c>
      <c r="K153" s="84">
        <f t="shared" si="41"/>
        <v>1.34511125821281</v>
      </c>
      <c r="L153" s="84">
        <f t="shared" si="42"/>
        <v>1.34511125821281</v>
      </c>
      <c r="M153" s="85">
        <v>199000</v>
      </c>
      <c r="N153" s="85">
        <v>203900</v>
      </c>
      <c r="O153" s="85">
        <v>15956260</v>
      </c>
      <c r="P153" s="85">
        <f t="shared" si="43"/>
        <v>27.234779000652601</v>
      </c>
      <c r="Q153" s="85">
        <f t="shared" si="44"/>
        <v>27.234779000652601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5"/>
        <v>1365114.194686</v>
      </c>
      <c r="AA153" s="85">
        <f t="shared" si="46"/>
        <v>1365114.194686</v>
      </c>
      <c r="AB153" s="223">
        <f t="shared" si="35"/>
        <v>0</v>
      </c>
      <c r="AC153" s="223">
        <f t="shared" si="36"/>
        <v>290211960499322.87</v>
      </c>
      <c r="AD153" s="222">
        <f t="shared" si="34"/>
        <v>323138706408796.75</v>
      </c>
      <c r="AE153" s="221">
        <f t="shared" si="37"/>
        <v>1113.4575771888308</v>
      </c>
      <c r="AF153" s="98">
        <f t="shared" si="47"/>
        <v>6.9775886702529797E-3</v>
      </c>
      <c r="AG153" s="84">
        <f t="shared" si="38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9"/>
        <v>0.170946124192833</v>
      </c>
      <c r="G154" s="85">
        <f t="shared" si="40"/>
        <v>0.170946124192833</v>
      </c>
      <c r="H154" s="84">
        <v>276000</v>
      </c>
      <c r="I154" s="84">
        <v>272000</v>
      </c>
      <c r="J154" s="88">
        <v>125395903</v>
      </c>
      <c r="K154" s="84">
        <f t="shared" si="41"/>
        <v>1.34511125821281</v>
      </c>
      <c r="L154" s="84">
        <f t="shared" si="42"/>
        <v>1.34511125821281</v>
      </c>
      <c r="M154" s="85">
        <v>203900</v>
      </c>
      <c r="N154" s="85">
        <v>202500</v>
      </c>
      <c r="O154" s="85">
        <v>15956260</v>
      </c>
      <c r="P154" s="85">
        <f t="shared" si="43"/>
        <v>27.234779000652601</v>
      </c>
      <c r="Q154" s="85">
        <f t="shared" si="44"/>
        <v>27.234779000652601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5"/>
        <v>1365114.194686</v>
      </c>
      <c r="AA154" s="85">
        <f t="shared" si="46"/>
        <v>1365114.194686</v>
      </c>
      <c r="AB154" s="223">
        <f t="shared" si="35"/>
        <v>0</v>
      </c>
      <c r="AC154" s="223">
        <f t="shared" si="36"/>
        <v>290211960499322.87</v>
      </c>
      <c r="AD154" s="222">
        <f t="shared" si="34"/>
        <v>320209591328572.25</v>
      </c>
      <c r="AE154" s="221">
        <f t="shared" si="37"/>
        <v>1103.3645573312592</v>
      </c>
      <c r="AF154" s="98">
        <f t="shared" si="47"/>
        <v>-9.0645751255774079E-3</v>
      </c>
      <c r="AG154" s="84">
        <f t="shared" si="38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9"/>
        <v>0.170946124192833</v>
      </c>
      <c r="G155" s="85">
        <f t="shared" si="40"/>
        <v>0.170946124192833</v>
      </c>
      <c r="H155" s="84">
        <v>272000</v>
      </c>
      <c r="I155" s="84">
        <v>260500</v>
      </c>
      <c r="J155" s="88">
        <v>125395903</v>
      </c>
      <c r="K155" s="84">
        <f t="shared" si="41"/>
        <v>1.34511125821281</v>
      </c>
      <c r="L155" s="84">
        <f t="shared" si="42"/>
        <v>1.34511125821281</v>
      </c>
      <c r="M155" s="85">
        <v>202500</v>
      </c>
      <c r="N155" s="85">
        <v>196400</v>
      </c>
      <c r="O155" s="85">
        <v>15956260</v>
      </c>
      <c r="P155" s="85">
        <f t="shared" si="43"/>
        <v>27.234779000652601</v>
      </c>
      <c r="Q155" s="85">
        <f t="shared" si="44"/>
        <v>27.234779000652601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5"/>
        <v>1365114.194686</v>
      </c>
      <c r="AA155" s="85">
        <f t="shared" si="46"/>
        <v>1365114.194686</v>
      </c>
      <c r="AB155" s="223">
        <f t="shared" si="35"/>
        <v>0</v>
      </c>
      <c r="AC155" s="223">
        <f t="shared" si="36"/>
        <v>290211960499322.87</v>
      </c>
      <c r="AD155" s="222">
        <f t="shared" si="34"/>
        <v>315234946411463.5</v>
      </c>
      <c r="AE155" s="221">
        <f t="shared" si="37"/>
        <v>1086.2231379750422</v>
      </c>
      <c r="AF155" s="98">
        <f t="shared" si="47"/>
        <v>-1.5535589975517719E-2</v>
      </c>
      <c r="AG155" s="84">
        <f t="shared" si="38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9"/>
        <v>0.170946124192833</v>
      </c>
      <c r="G156" s="85">
        <f t="shared" si="40"/>
        <v>0.170946124192833</v>
      </c>
      <c r="H156" s="84">
        <v>260500</v>
      </c>
      <c r="I156" s="84">
        <v>261000</v>
      </c>
      <c r="J156" s="88">
        <v>125395903</v>
      </c>
      <c r="K156" s="84">
        <f t="shared" si="41"/>
        <v>1.34511125821281</v>
      </c>
      <c r="L156" s="84">
        <f t="shared" si="42"/>
        <v>1.34511125821281</v>
      </c>
      <c r="M156" s="85">
        <v>196400</v>
      </c>
      <c r="N156" s="85">
        <v>197900</v>
      </c>
      <c r="O156" s="85">
        <v>15956260</v>
      </c>
      <c r="P156" s="85">
        <f t="shared" si="43"/>
        <v>27.234779000652601</v>
      </c>
      <c r="Q156" s="85">
        <f t="shared" si="44"/>
        <v>27.234779000652601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5"/>
        <v>1365114.194686</v>
      </c>
      <c r="AA156" s="85">
        <f t="shared" si="46"/>
        <v>1365114.194686</v>
      </c>
      <c r="AB156" s="223">
        <f t="shared" si="35"/>
        <v>0</v>
      </c>
      <c r="AC156" s="223">
        <f t="shared" si="36"/>
        <v>290211960499322.87</v>
      </c>
      <c r="AD156" s="222">
        <f t="shared" si="34"/>
        <v>316080865821798.5</v>
      </c>
      <c r="AE156" s="221">
        <f t="shared" si="37"/>
        <v>1089.1379710125213</v>
      </c>
      <c r="AF156" s="98">
        <f t="shared" si="47"/>
        <v>2.6834569579442685E-3</v>
      </c>
      <c r="AG156" s="84">
        <f t="shared" si="38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9"/>
        <v>0.170946124192833</v>
      </c>
      <c r="G157" s="85">
        <f t="shared" si="40"/>
        <v>0.170946124192833</v>
      </c>
      <c r="H157" s="84">
        <v>261000</v>
      </c>
      <c r="I157" s="84">
        <v>258500</v>
      </c>
      <c r="J157" s="88">
        <v>125395903</v>
      </c>
      <c r="K157" s="84">
        <f t="shared" si="41"/>
        <v>1.34511125821281</v>
      </c>
      <c r="L157" s="84">
        <f t="shared" si="42"/>
        <v>1.34511125821281</v>
      </c>
      <c r="M157" s="85">
        <v>197900</v>
      </c>
      <c r="N157" s="85">
        <v>193700</v>
      </c>
      <c r="O157" s="85">
        <v>15956260</v>
      </c>
      <c r="P157" s="85">
        <f t="shared" si="43"/>
        <v>27.234779000652601</v>
      </c>
      <c r="Q157" s="85">
        <f t="shared" si="44"/>
        <v>27.234779000652601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5"/>
        <v>1365114.194686</v>
      </c>
      <c r="AA157" s="85">
        <f t="shared" si="46"/>
        <v>1365114.194686</v>
      </c>
      <c r="AB157" s="223">
        <f t="shared" si="35"/>
        <v>0</v>
      </c>
      <c r="AC157" s="223">
        <f t="shared" si="36"/>
        <v>290211960499322.87</v>
      </c>
      <c r="AD157" s="222">
        <f t="shared" si="34"/>
        <v>312846390507927.37</v>
      </c>
      <c r="AE157" s="221">
        <f t="shared" si="37"/>
        <v>1077.9927538812008</v>
      </c>
      <c r="AF157" s="98">
        <f t="shared" si="47"/>
        <v>-1.0233062686226414E-2</v>
      </c>
      <c r="AG157" s="84">
        <f t="shared" si="38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9"/>
        <v>0.170946124192833</v>
      </c>
      <c r="G158" s="85">
        <f t="shared" si="40"/>
        <v>0.170946124192833</v>
      </c>
      <c r="H158" s="84">
        <v>258500</v>
      </c>
      <c r="I158" s="84">
        <v>263000</v>
      </c>
      <c r="J158" s="88">
        <v>125395903</v>
      </c>
      <c r="K158" s="84">
        <f t="shared" si="41"/>
        <v>1.34511125821281</v>
      </c>
      <c r="L158" s="84">
        <f t="shared" si="42"/>
        <v>1.34511125821281</v>
      </c>
      <c r="M158" s="85">
        <v>193700</v>
      </c>
      <c r="N158" s="85">
        <v>201400</v>
      </c>
      <c r="O158" s="85">
        <v>15956260</v>
      </c>
      <c r="P158" s="85">
        <f t="shared" si="43"/>
        <v>27.234779000652601</v>
      </c>
      <c r="Q158" s="85">
        <f t="shared" si="44"/>
        <v>27.234779000652601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5"/>
        <v>1365114.194686</v>
      </c>
      <c r="AA158" s="85">
        <f t="shared" si="46"/>
        <v>1365114.194686</v>
      </c>
      <c r="AB158" s="223">
        <f t="shared" si="35"/>
        <v>0</v>
      </c>
      <c r="AC158" s="223">
        <f t="shared" si="36"/>
        <v>290211960499322.87</v>
      </c>
      <c r="AD158" s="222">
        <f t="shared" si="34"/>
        <v>316786960343965.62</v>
      </c>
      <c r="AE158" s="221">
        <f t="shared" si="37"/>
        <v>1091.5710014119309</v>
      </c>
      <c r="AF158" s="98">
        <f t="shared" si="47"/>
        <v>1.2595861597253811E-2</v>
      </c>
      <c r="AG158" s="84">
        <f t="shared" si="38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9"/>
        <v>0.170946124192833</v>
      </c>
      <c r="G159" s="85">
        <f t="shared" si="40"/>
        <v>0.170946124192833</v>
      </c>
      <c r="H159" s="84">
        <v>263000</v>
      </c>
      <c r="I159" s="84">
        <v>261000</v>
      </c>
      <c r="J159" s="88">
        <v>125395903</v>
      </c>
      <c r="K159" s="84">
        <f t="shared" si="41"/>
        <v>1.34511125821281</v>
      </c>
      <c r="L159" s="84">
        <f t="shared" si="42"/>
        <v>1.34511125821281</v>
      </c>
      <c r="M159" s="85">
        <v>201400</v>
      </c>
      <c r="N159" s="85">
        <v>201000</v>
      </c>
      <c r="O159" s="85">
        <v>15956260</v>
      </c>
      <c r="P159" s="85">
        <f t="shared" si="43"/>
        <v>27.234779000652601</v>
      </c>
      <c r="Q159" s="85">
        <f t="shared" si="44"/>
        <v>27.234779000652601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5"/>
        <v>1365114.194686</v>
      </c>
      <c r="AA159" s="85">
        <f t="shared" si="46"/>
        <v>1365114.194686</v>
      </c>
      <c r="AB159" s="223">
        <f t="shared" si="35"/>
        <v>0</v>
      </c>
      <c r="AC159" s="223">
        <f t="shared" si="36"/>
        <v>290211960499322.87</v>
      </c>
      <c r="AD159" s="222">
        <f t="shared" si="34"/>
        <v>316001451706986.62</v>
      </c>
      <c r="AE159" s="221">
        <f t="shared" si="37"/>
        <v>1088.8643292416059</v>
      </c>
      <c r="AF159" s="98">
        <f t="shared" si="47"/>
        <v>-2.4796116485541701E-3</v>
      </c>
      <c r="AG159" s="84">
        <f t="shared" si="38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9"/>
        <v>0.170946124192833</v>
      </c>
      <c r="G160" s="85">
        <f t="shared" si="40"/>
        <v>0.170946124192833</v>
      </c>
      <c r="H160" s="84">
        <v>261000</v>
      </c>
      <c r="I160" s="84">
        <v>268500</v>
      </c>
      <c r="J160" s="88">
        <v>125395903</v>
      </c>
      <c r="K160" s="84">
        <f t="shared" si="41"/>
        <v>1.34511125821281</v>
      </c>
      <c r="L160" s="84">
        <f t="shared" si="42"/>
        <v>1.34511125821281</v>
      </c>
      <c r="M160" s="85">
        <v>201000</v>
      </c>
      <c r="N160" s="85">
        <v>217200</v>
      </c>
      <c r="O160" s="85">
        <v>15956260</v>
      </c>
      <c r="P160" s="85">
        <f t="shared" si="43"/>
        <v>27.234779000652601</v>
      </c>
      <c r="Q160" s="85">
        <f t="shared" si="44"/>
        <v>27.234779000652601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5"/>
        <v>1365114.194686</v>
      </c>
      <c r="AA160" s="85">
        <f t="shared" si="46"/>
        <v>1365114.194686</v>
      </c>
      <c r="AB160" s="223">
        <f t="shared" si="35"/>
        <v>0</v>
      </c>
      <c r="AC160" s="223">
        <f t="shared" si="36"/>
        <v>290211960499322.87</v>
      </c>
      <c r="AD160" s="222">
        <f t="shared" si="34"/>
        <v>325348934736346.56</v>
      </c>
      <c r="AE160" s="221">
        <f t="shared" si="37"/>
        <v>1121.0734877245202</v>
      </c>
      <c r="AF160" s="98">
        <f t="shared" si="47"/>
        <v>2.9580506604847612E-2</v>
      </c>
      <c r="AG160" s="84">
        <f t="shared" si="38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9"/>
        <v>0.170946124192833</v>
      </c>
      <c r="G161" s="85">
        <f t="shared" si="40"/>
        <v>0.170946124192833</v>
      </c>
      <c r="H161" s="84">
        <v>268500</v>
      </c>
      <c r="I161" s="84">
        <v>268500</v>
      </c>
      <c r="J161" s="88">
        <v>125395903</v>
      </c>
      <c r="K161" s="84">
        <f t="shared" si="41"/>
        <v>1.34511125821281</v>
      </c>
      <c r="L161" s="84">
        <f t="shared" si="42"/>
        <v>1.34511125821281</v>
      </c>
      <c r="M161" s="85">
        <v>217200</v>
      </c>
      <c r="N161" s="85">
        <v>217100</v>
      </c>
      <c r="O161" s="85">
        <v>15956260</v>
      </c>
      <c r="P161" s="85">
        <f t="shared" si="43"/>
        <v>27.234779000652601</v>
      </c>
      <c r="Q161" s="85">
        <f t="shared" si="44"/>
        <v>27.234779000652601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5"/>
        <v>1365114.194686</v>
      </c>
      <c r="AA161" s="85">
        <f t="shared" si="46"/>
        <v>1365114.194686</v>
      </c>
      <c r="AB161" s="223">
        <f t="shared" si="35"/>
        <v>0</v>
      </c>
      <c r="AC161" s="223">
        <f t="shared" si="36"/>
        <v>290211960499322.87</v>
      </c>
      <c r="AD161" s="222">
        <f t="shared" si="34"/>
        <v>326732044495489.31</v>
      </c>
      <c r="AE161" s="221">
        <f t="shared" si="37"/>
        <v>1125.8393483622522</v>
      </c>
      <c r="AF161" s="98">
        <f t="shared" si="47"/>
        <v>4.2511580997293946E-3</v>
      </c>
      <c r="AG161" s="84">
        <f t="shared" si="38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9"/>
        <v>0.170946124192833</v>
      </c>
      <c r="G162" s="85">
        <f t="shared" si="40"/>
        <v>0.170946124192833</v>
      </c>
      <c r="H162" s="84">
        <v>268500</v>
      </c>
      <c r="I162" s="84">
        <v>274000</v>
      </c>
      <c r="J162" s="88">
        <v>125395903</v>
      </c>
      <c r="K162" s="84">
        <f t="shared" si="41"/>
        <v>1.34511125821281</v>
      </c>
      <c r="L162" s="84">
        <f t="shared" si="42"/>
        <v>1.34511125821281</v>
      </c>
      <c r="M162" s="85">
        <v>217100</v>
      </c>
      <c r="N162" s="85">
        <v>217500</v>
      </c>
      <c r="O162" s="85">
        <v>15956260</v>
      </c>
      <c r="P162" s="85">
        <f t="shared" si="43"/>
        <v>27.234779000652601</v>
      </c>
      <c r="Q162" s="85">
        <f t="shared" si="44"/>
        <v>27.234779000652601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5"/>
        <v>1365114.194686</v>
      </c>
      <c r="AA162" s="85">
        <f t="shared" si="46"/>
        <v>1365114.194686</v>
      </c>
      <c r="AB162" s="223">
        <f t="shared" si="35"/>
        <v>0</v>
      </c>
      <c r="AC162" s="223">
        <f t="shared" si="36"/>
        <v>290211960499322.87</v>
      </c>
      <c r="AD162" s="222">
        <f t="shared" si="34"/>
        <v>327943299373864.94</v>
      </c>
      <c r="AE162" s="221">
        <f t="shared" si="37"/>
        <v>1130.0130387790482</v>
      </c>
      <c r="AF162" s="98">
        <f t="shared" si="47"/>
        <v>3.7071811558793558E-3</v>
      </c>
      <c r="AG162" s="84">
        <f t="shared" si="38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9"/>
        <v>0.170946124192833</v>
      </c>
      <c r="G163" s="85">
        <f t="shared" si="40"/>
        <v>0.170946124192833</v>
      </c>
      <c r="H163" s="84">
        <v>274000</v>
      </c>
      <c r="I163" s="84">
        <v>279500</v>
      </c>
      <c r="J163" s="88">
        <v>125395903</v>
      </c>
      <c r="K163" s="84">
        <f t="shared" si="41"/>
        <v>1.34511125821281</v>
      </c>
      <c r="L163" s="84">
        <f t="shared" si="42"/>
        <v>1.34511125821281</v>
      </c>
      <c r="M163" s="85">
        <v>217500</v>
      </c>
      <c r="N163" s="85">
        <v>221100</v>
      </c>
      <c r="O163" s="85">
        <v>15956260</v>
      </c>
      <c r="P163" s="85">
        <f t="shared" si="43"/>
        <v>27.234779000652601</v>
      </c>
      <c r="Q163" s="85">
        <f t="shared" si="44"/>
        <v>27.234779000652601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5"/>
        <v>1365114.194686</v>
      </c>
      <c r="AA163" s="85">
        <f t="shared" si="46"/>
        <v>1365114.194686</v>
      </c>
      <c r="AB163" s="223">
        <f t="shared" si="35"/>
        <v>0</v>
      </c>
      <c r="AC163" s="223">
        <f t="shared" si="36"/>
        <v>290211960499322.87</v>
      </c>
      <c r="AD163" s="222">
        <f t="shared" si="34"/>
        <v>330380559137916.81</v>
      </c>
      <c r="AE163" s="221">
        <f t="shared" si="37"/>
        <v>1138.4112445589149</v>
      </c>
      <c r="AF163" s="98">
        <f t="shared" si="47"/>
        <v>7.4319547577439598E-3</v>
      </c>
      <c r="AG163" s="84">
        <f t="shared" si="38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9"/>
        <v>0.170946124192833</v>
      </c>
      <c r="G164" s="85">
        <f t="shared" si="40"/>
        <v>0.170946124192833</v>
      </c>
      <c r="H164" s="84">
        <v>279500</v>
      </c>
      <c r="I164" s="84">
        <v>278000</v>
      </c>
      <c r="J164" s="88">
        <v>125395903</v>
      </c>
      <c r="K164" s="84">
        <f t="shared" si="41"/>
        <v>1.34511125821281</v>
      </c>
      <c r="L164" s="84">
        <f t="shared" si="42"/>
        <v>1.34511125821281</v>
      </c>
      <c r="M164" s="85">
        <v>221100</v>
      </c>
      <c r="N164" s="85">
        <v>220800</v>
      </c>
      <c r="O164" s="85">
        <v>15956260</v>
      </c>
      <c r="P164" s="85">
        <f t="shared" si="43"/>
        <v>27.234779000652601</v>
      </c>
      <c r="Q164" s="85">
        <f t="shared" si="44"/>
        <v>27.234779000652601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5"/>
        <v>1365114.194686</v>
      </c>
      <c r="AA164" s="85">
        <f t="shared" si="46"/>
        <v>1365114.194686</v>
      </c>
      <c r="AB164" s="223">
        <f t="shared" si="35"/>
        <v>0</v>
      </c>
      <c r="AC164" s="223">
        <f t="shared" si="36"/>
        <v>290211960499322.87</v>
      </c>
      <c r="AD164" s="222">
        <f t="shared" si="34"/>
        <v>330161786213805.12</v>
      </c>
      <c r="AE164" s="221">
        <f t="shared" si="37"/>
        <v>1137.6574061446217</v>
      </c>
      <c r="AF164" s="98">
        <f t="shared" si="47"/>
        <v>-6.6218461728669356E-4</v>
      </c>
      <c r="AG164" s="84">
        <f t="shared" si="38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9"/>
        <v>0.170946124192833</v>
      </c>
      <c r="G165" s="85">
        <f t="shared" si="40"/>
        <v>0.170946124192833</v>
      </c>
      <c r="H165" s="84">
        <v>278000</v>
      </c>
      <c r="I165" s="84">
        <v>269000</v>
      </c>
      <c r="J165" s="88">
        <v>125395903</v>
      </c>
      <c r="K165" s="84">
        <f t="shared" si="41"/>
        <v>1.34511125821281</v>
      </c>
      <c r="L165" s="84">
        <f t="shared" si="42"/>
        <v>1.34511125821281</v>
      </c>
      <c r="M165" s="85">
        <v>220800</v>
      </c>
      <c r="N165" s="85">
        <v>221000</v>
      </c>
      <c r="O165" s="85">
        <v>15956260</v>
      </c>
      <c r="P165" s="85">
        <f t="shared" si="43"/>
        <v>27.234779000652601</v>
      </c>
      <c r="Q165" s="85">
        <f t="shared" si="44"/>
        <v>27.234779000652601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5"/>
        <v>1365114.194686</v>
      </c>
      <c r="AA165" s="85">
        <f t="shared" si="46"/>
        <v>1365114.194686</v>
      </c>
      <c r="AB165" s="223">
        <f t="shared" si="35"/>
        <v>0</v>
      </c>
      <c r="AC165" s="223">
        <f t="shared" si="36"/>
        <v>290211960499322.87</v>
      </c>
      <c r="AD165" s="222">
        <f t="shared" si="34"/>
        <v>329004995958379.06</v>
      </c>
      <c r="AE165" s="221">
        <f t="shared" si="37"/>
        <v>1133.6713876034296</v>
      </c>
      <c r="AF165" s="98">
        <f t="shared" si="47"/>
        <v>-3.503707284515704E-3</v>
      </c>
      <c r="AG165" s="84">
        <f t="shared" si="38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9"/>
        <v>0.170946124192833</v>
      </c>
      <c r="G166" s="85">
        <f t="shared" si="40"/>
        <v>0.170946124192833</v>
      </c>
      <c r="H166" s="84">
        <v>269000</v>
      </c>
      <c r="I166" s="84">
        <v>269500</v>
      </c>
      <c r="J166" s="88">
        <v>125395903</v>
      </c>
      <c r="K166" s="84">
        <f t="shared" si="41"/>
        <v>1.34511125821281</v>
      </c>
      <c r="L166" s="84">
        <f t="shared" si="42"/>
        <v>1.34511125821281</v>
      </c>
      <c r="M166" s="85">
        <v>221000</v>
      </c>
      <c r="N166" s="85">
        <v>223500</v>
      </c>
      <c r="O166" s="85">
        <v>15956260</v>
      </c>
      <c r="P166" s="85">
        <f t="shared" si="43"/>
        <v>27.234779000652601</v>
      </c>
      <c r="Q166" s="85">
        <f t="shared" si="44"/>
        <v>27.234779000652601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5"/>
        <v>1365114.194686</v>
      </c>
      <c r="AA166" s="85">
        <f t="shared" si="46"/>
        <v>1365114.194686</v>
      </c>
      <c r="AB166" s="223">
        <f t="shared" si="35"/>
        <v>0</v>
      </c>
      <c r="AC166" s="223">
        <f t="shared" si="36"/>
        <v>290211960499322.87</v>
      </c>
      <c r="AD166" s="222">
        <f t="shared" si="34"/>
        <v>330450084385101.06</v>
      </c>
      <c r="AE166" s="221">
        <f t="shared" si="37"/>
        <v>1138.6508116913813</v>
      </c>
      <c r="AF166" s="98">
        <f t="shared" si="47"/>
        <v>4.3922993403565655E-3</v>
      </c>
      <c r="AG166" s="84">
        <f t="shared" si="38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9"/>
        <v>0.170946124192833</v>
      </c>
      <c r="G167" s="85">
        <f t="shared" si="40"/>
        <v>0.170946124192833</v>
      </c>
      <c r="H167" s="84">
        <v>269500</v>
      </c>
      <c r="I167" s="84">
        <v>266500</v>
      </c>
      <c r="J167" s="88">
        <v>125395903</v>
      </c>
      <c r="K167" s="84">
        <f t="shared" si="41"/>
        <v>1.34511125821281</v>
      </c>
      <c r="L167" s="84">
        <f t="shared" si="42"/>
        <v>1.34511125821281</v>
      </c>
      <c r="M167" s="85">
        <v>223500</v>
      </c>
      <c r="N167" s="85">
        <v>224800</v>
      </c>
      <c r="O167" s="85">
        <v>15956260</v>
      </c>
      <c r="P167" s="85">
        <f t="shared" si="43"/>
        <v>27.234779000652601</v>
      </c>
      <c r="Q167" s="85">
        <f t="shared" si="44"/>
        <v>27.234779000652601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5"/>
        <v>1365114.194686</v>
      </c>
      <c r="AA167" s="85">
        <f t="shared" si="46"/>
        <v>1365114.194686</v>
      </c>
      <c r="AB167" s="223">
        <f t="shared" si="35"/>
        <v>0</v>
      </c>
      <c r="AC167" s="223">
        <f t="shared" si="36"/>
        <v>290211960499322.87</v>
      </c>
      <c r="AD167" s="222">
        <f t="shared" si="34"/>
        <v>331441759717524.19</v>
      </c>
      <c r="AE167" s="221">
        <f t="shared" si="37"/>
        <v>1142.0678842707364</v>
      </c>
      <c r="AF167" s="98">
        <f t="shared" si="47"/>
        <v>3.0009837469656985E-3</v>
      </c>
      <c r="AG167" s="84">
        <f t="shared" si="38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9"/>
        <v>0.170946124192833</v>
      </c>
      <c r="G168" s="85">
        <f t="shared" si="40"/>
        <v>0.170946124192833</v>
      </c>
      <c r="H168" s="84">
        <v>266500</v>
      </c>
      <c r="I168" s="84">
        <v>270000</v>
      </c>
      <c r="J168" s="88">
        <v>125395903</v>
      </c>
      <c r="K168" s="84">
        <f t="shared" si="41"/>
        <v>1.34511125821281</v>
      </c>
      <c r="L168" s="84">
        <f t="shared" si="42"/>
        <v>1.34511125821281</v>
      </c>
      <c r="M168" s="85">
        <v>224800</v>
      </c>
      <c r="N168" s="85">
        <v>237100</v>
      </c>
      <c r="O168" s="85">
        <v>15956260</v>
      </c>
      <c r="P168" s="85">
        <f t="shared" si="43"/>
        <v>27.234779000652601</v>
      </c>
      <c r="Q168" s="85">
        <f t="shared" si="44"/>
        <v>27.234779000652601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5"/>
        <v>1365114.194686</v>
      </c>
      <c r="AA168" s="85">
        <f t="shared" si="46"/>
        <v>1365114.194686</v>
      </c>
      <c r="AB168" s="223">
        <f t="shared" si="35"/>
        <v>0</v>
      </c>
      <c r="AC168" s="223">
        <f t="shared" si="36"/>
        <v>290211960499322.87</v>
      </c>
      <c r="AD168" s="222">
        <f t="shared" si="34"/>
        <v>338255148844207.69</v>
      </c>
      <c r="AE168" s="221">
        <f t="shared" si="37"/>
        <v>1165.5451700275355</v>
      </c>
      <c r="AF168" s="98">
        <f t="shared" si="47"/>
        <v>2.0556821604164503E-2</v>
      </c>
      <c r="AG168" s="84">
        <f t="shared" si="38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9"/>
        <v>0.170946124192833</v>
      </c>
      <c r="G169" s="85">
        <f t="shared" si="40"/>
        <v>0.170946124192833</v>
      </c>
      <c r="H169" s="84">
        <v>270000</v>
      </c>
      <c r="I169" s="84">
        <v>267000</v>
      </c>
      <c r="J169" s="88">
        <v>125395903</v>
      </c>
      <c r="K169" s="84">
        <f t="shared" si="41"/>
        <v>1.34511125821281</v>
      </c>
      <c r="L169" s="84">
        <f t="shared" si="42"/>
        <v>1.34511125821281</v>
      </c>
      <c r="M169" s="85">
        <v>237100</v>
      </c>
      <c r="N169" s="85">
        <v>235000</v>
      </c>
      <c r="O169" s="85">
        <v>15956260</v>
      </c>
      <c r="P169" s="85">
        <f t="shared" si="43"/>
        <v>27.234779000652601</v>
      </c>
      <c r="Q169" s="85">
        <f t="shared" si="44"/>
        <v>27.234779000652601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5"/>
        <v>1365114.194686</v>
      </c>
      <c r="AA169" s="85">
        <f t="shared" si="46"/>
        <v>1365114.194686</v>
      </c>
      <c r="AB169" s="223">
        <f t="shared" si="35"/>
        <v>0</v>
      </c>
      <c r="AC169" s="223">
        <f t="shared" si="36"/>
        <v>290211960499322.87</v>
      </c>
      <c r="AD169" s="222">
        <f t="shared" si="34"/>
        <v>335739188893198.62</v>
      </c>
      <c r="AE169" s="221">
        <f t="shared" si="37"/>
        <v>1156.8757824989159</v>
      </c>
      <c r="AF169" s="98">
        <f t="shared" si="47"/>
        <v>-7.4380536692668876E-3</v>
      </c>
      <c r="AG169" s="84">
        <f t="shared" si="38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9"/>
        <v>0.170946124192833</v>
      </c>
      <c r="G170" s="85">
        <f t="shared" si="40"/>
        <v>0.170946124192833</v>
      </c>
      <c r="H170" s="84">
        <v>267000</v>
      </c>
      <c r="I170" s="84">
        <v>280000</v>
      </c>
      <c r="J170" s="88">
        <v>125395903</v>
      </c>
      <c r="K170" s="84">
        <f t="shared" si="41"/>
        <v>1.34511125821281</v>
      </c>
      <c r="L170" s="84">
        <f t="shared" si="42"/>
        <v>1.34511125821281</v>
      </c>
      <c r="M170" s="85">
        <v>235000</v>
      </c>
      <c r="N170" s="85">
        <v>238000</v>
      </c>
      <c r="O170" s="85">
        <v>15956260</v>
      </c>
      <c r="P170" s="85">
        <f t="shared" si="43"/>
        <v>27.234779000652601</v>
      </c>
      <c r="Q170" s="85">
        <f t="shared" si="44"/>
        <v>27.234779000652601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5"/>
        <v>1365114.194686</v>
      </c>
      <c r="AA170" s="85">
        <f t="shared" si="46"/>
        <v>1365114.194686</v>
      </c>
      <c r="AB170" s="223">
        <f t="shared" si="35"/>
        <v>0</v>
      </c>
      <c r="AC170" s="223">
        <f t="shared" si="36"/>
        <v>290211960499322.87</v>
      </c>
      <c r="AD170" s="222">
        <f t="shared" si="34"/>
        <v>339455085004177.31</v>
      </c>
      <c r="AE170" s="221">
        <f t="shared" si="37"/>
        <v>1169.6798588870333</v>
      </c>
      <c r="AF170" s="98">
        <f t="shared" si="47"/>
        <v>1.1067805707247084E-2</v>
      </c>
      <c r="AG170" s="84">
        <f t="shared" si="38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9"/>
        <v>0.170946124192833</v>
      </c>
      <c r="G171" s="85">
        <f t="shared" si="40"/>
        <v>0.170946124192833</v>
      </c>
      <c r="H171" s="84">
        <v>280000</v>
      </c>
      <c r="I171" s="84">
        <v>274500</v>
      </c>
      <c r="J171" s="88">
        <v>125395903</v>
      </c>
      <c r="K171" s="84">
        <f t="shared" si="41"/>
        <v>1.34511125821281</v>
      </c>
      <c r="L171" s="84">
        <f t="shared" si="42"/>
        <v>1.34511125821281</v>
      </c>
      <c r="M171" s="85">
        <v>238000</v>
      </c>
      <c r="N171" s="85">
        <v>234400</v>
      </c>
      <c r="O171" s="85">
        <v>15956260</v>
      </c>
      <c r="P171" s="85">
        <f t="shared" si="43"/>
        <v>27.234779000652601</v>
      </c>
      <c r="Q171" s="85">
        <f t="shared" si="44"/>
        <v>27.234779000652601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5"/>
        <v>1365114.194686</v>
      </c>
      <c r="AA171" s="85">
        <f t="shared" si="46"/>
        <v>1365114.194686</v>
      </c>
      <c r="AB171" s="223">
        <f t="shared" si="35"/>
        <v>0</v>
      </c>
      <c r="AC171" s="223">
        <f t="shared" si="36"/>
        <v>290211960499322.87</v>
      </c>
      <c r="AD171" s="222">
        <f t="shared" si="34"/>
        <v>335810730694985.12</v>
      </c>
      <c r="AE171" s="221">
        <f t="shared" si="37"/>
        <v>1157.1222981892529</v>
      </c>
      <c r="AF171" s="98">
        <f t="shared" si="47"/>
        <v>-1.0735895469491233E-2</v>
      </c>
      <c r="AG171" s="84">
        <f t="shared" si="38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9"/>
        <v>0.170946124192833</v>
      </c>
      <c r="G172" s="85">
        <f t="shared" si="40"/>
        <v>0.170946124192833</v>
      </c>
      <c r="H172" s="84">
        <v>274500</v>
      </c>
      <c r="I172" s="84">
        <v>277500</v>
      </c>
      <c r="J172" s="88">
        <v>125395903</v>
      </c>
      <c r="K172" s="84">
        <f t="shared" si="41"/>
        <v>1.34511125821281</v>
      </c>
      <c r="L172" s="84">
        <f t="shared" si="42"/>
        <v>1.34511125821281</v>
      </c>
      <c r="M172" s="85">
        <v>234400</v>
      </c>
      <c r="N172" s="85">
        <v>224500</v>
      </c>
      <c r="O172" s="85">
        <v>15956260</v>
      </c>
      <c r="P172" s="85">
        <f t="shared" si="43"/>
        <v>27.234779000652601</v>
      </c>
      <c r="Q172" s="85">
        <f t="shared" si="44"/>
        <v>27.234779000652601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5"/>
        <v>1365114.194686</v>
      </c>
      <c r="AA172" s="85">
        <f t="shared" si="46"/>
        <v>1365114.194686</v>
      </c>
      <c r="AB172" s="223">
        <f t="shared" si="35"/>
        <v>0</v>
      </c>
      <c r="AC172" s="223">
        <f t="shared" si="36"/>
        <v>290211960499322.87</v>
      </c>
      <c r="AD172" s="222">
        <f t="shared" si="34"/>
        <v>331465870052570.31</v>
      </c>
      <c r="AE172" s="221">
        <f t="shared" si="37"/>
        <v>1142.150962635269</v>
      </c>
      <c r="AF172" s="98">
        <f t="shared" si="47"/>
        <v>-1.2938421096380281E-2</v>
      </c>
      <c r="AG172" s="84">
        <f t="shared" si="38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9"/>
        <v>0.170946124192833</v>
      </c>
      <c r="G173" s="85">
        <f t="shared" si="40"/>
        <v>0.170946124192833</v>
      </c>
      <c r="H173" s="84">
        <v>277500</v>
      </c>
      <c r="I173" s="84">
        <v>279500</v>
      </c>
      <c r="J173" s="88">
        <v>125395903</v>
      </c>
      <c r="K173" s="84">
        <f t="shared" si="41"/>
        <v>1.34511125821281</v>
      </c>
      <c r="L173" s="84">
        <f t="shared" si="42"/>
        <v>1.34511125821281</v>
      </c>
      <c r="M173" s="85">
        <v>224500</v>
      </c>
      <c r="N173" s="85">
        <v>225000</v>
      </c>
      <c r="O173" s="85">
        <v>15956260</v>
      </c>
      <c r="P173" s="85">
        <f t="shared" si="43"/>
        <v>27.234779000652601</v>
      </c>
      <c r="Q173" s="85">
        <f t="shared" si="44"/>
        <v>27.234779000652601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5"/>
        <v>1365114.194686</v>
      </c>
      <c r="AA173" s="85">
        <f t="shared" si="46"/>
        <v>1365114.194686</v>
      </c>
      <c r="AB173" s="223">
        <f t="shared" si="35"/>
        <v>0</v>
      </c>
      <c r="AC173" s="223">
        <f t="shared" si="36"/>
        <v>290211960499322.87</v>
      </c>
      <c r="AD173" s="222">
        <f t="shared" si="34"/>
        <v>330703665128796.5</v>
      </c>
      <c r="AE173" s="221">
        <f t="shared" si="37"/>
        <v>1139.5245894063285</v>
      </c>
      <c r="AF173" s="98">
        <f t="shared" si="47"/>
        <v>-2.2994974524915435E-3</v>
      </c>
      <c r="AG173" s="84">
        <f t="shared" si="38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9"/>
        <v>0.170946124192833</v>
      </c>
      <c r="G174" s="85">
        <f t="shared" si="40"/>
        <v>0.170946124192833</v>
      </c>
      <c r="H174" s="84">
        <v>279500</v>
      </c>
      <c r="I174" s="84">
        <v>274000</v>
      </c>
      <c r="J174" s="88">
        <v>125395903</v>
      </c>
      <c r="K174" s="84">
        <f t="shared" si="41"/>
        <v>1.34511125821281</v>
      </c>
      <c r="L174" s="84">
        <f t="shared" si="42"/>
        <v>1.34511125821281</v>
      </c>
      <c r="M174" s="85">
        <v>225000</v>
      </c>
      <c r="N174" s="85">
        <v>221800</v>
      </c>
      <c r="O174" s="85">
        <v>15956260</v>
      </c>
      <c r="P174" s="85">
        <f t="shared" si="43"/>
        <v>27.234779000652601</v>
      </c>
      <c r="Q174" s="85">
        <f t="shared" si="44"/>
        <v>27.234779000652601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5"/>
        <v>1365114.194686</v>
      </c>
      <c r="AA174" s="85">
        <f t="shared" si="46"/>
        <v>1365114.194686</v>
      </c>
      <c r="AB174" s="223">
        <f t="shared" si="35"/>
        <v>0</v>
      </c>
      <c r="AC174" s="223">
        <f t="shared" si="36"/>
        <v>290211960499322.87</v>
      </c>
      <c r="AD174" s="222">
        <f t="shared" si="34"/>
        <v>329043778723225.62</v>
      </c>
      <c r="AE174" s="221">
        <f t="shared" si="37"/>
        <v>1133.8050236009944</v>
      </c>
      <c r="AF174" s="98">
        <f t="shared" si="47"/>
        <v>-5.0192561516498764E-3</v>
      </c>
      <c r="AG174" s="84">
        <f t="shared" si="38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9"/>
        <v>0.170946124192833</v>
      </c>
      <c r="G175" s="85">
        <f t="shared" si="40"/>
        <v>0.170946124192833</v>
      </c>
      <c r="H175" s="84">
        <v>274000</v>
      </c>
      <c r="I175" s="84">
        <v>274500</v>
      </c>
      <c r="J175" s="88">
        <v>125395903</v>
      </c>
      <c r="K175" s="84">
        <f t="shared" si="41"/>
        <v>1.34511125821281</v>
      </c>
      <c r="L175" s="84">
        <f t="shared" si="42"/>
        <v>1.34511125821281</v>
      </c>
      <c r="M175" s="85">
        <v>221800</v>
      </c>
      <c r="N175" s="85">
        <v>222800</v>
      </c>
      <c r="O175" s="85">
        <v>15956260</v>
      </c>
      <c r="P175" s="85">
        <f t="shared" si="43"/>
        <v>27.234779000652601</v>
      </c>
      <c r="Q175" s="85">
        <f t="shared" si="44"/>
        <v>27.234779000652601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5"/>
        <v>1365114.194686</v>
      </c>
      <c r="AA175" s="85">
        <f t="shared" si="46"/>
        <v>1365114.194686</v>
      </c>
      <c r="AB175" s="223">
        <f t="shared" si="35"/>
        <v>0</v>
      </c>
      <c r="AC175" s="223">
        <f t="shared" si="36"/>
        <v>290211960499322.87</v>
      </c>
      <c r="AD175" s="222">
        <f t="shared" si="34"/>
        <v>329068868253601.94</v>
      </c>
      <c r="AE175" s="221">
        <f t="shared" si="37"/>
        <v>1133.8914760350469</v>
      </c>
      <c r="AF175" s="98">
        <f t="shared" si="47"/>
        <v>7.6249824487383458E-5</v>
      </c>
      <c r="AG175" s="84">
        <f t="shared" si="38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9"/>
        <v>0.170946124192833</v>
      </c>
      <c r="G176" s="85">
        <f t="shared" si="40"/>
        <v>0.170946124192833</v>
      </c>
      <c r="H176" s="84">
        <v>274500</v>
      </c>
      <c r="I176" s="84">
        <v>285000</v>
      </c>
      <c r="J176" s="88">
        <v>125395903</v>
      </c>
      <c r="K176" s="84">
        <f t="shared" si="41"/>
        <v>1.34511125821281</v>
      </c>
      <c r="L176" s="84">
        <f t="shared" si="42"/>
        <v>1.34511125821281</v>
      </c>
      <c r="M176" s="85">
        <v>222800</v>
      </c>
      <c r="N176" s="85">
        <v>230100</v>
      </c>
      <c r="O176" s="85">
        <v>15956260</v>
      </c>
      <c r="P176" s="85">
        <f t="shared" si="43"/>
        <v>27.234779000652601</v>
      </c>
      <c r="Q176" s="85">
        <f t="shared" si="44"/>
        <v>27.234779000652601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5"/>
        <v>1365114.194686</v>
      </c>
      <c r="AA176" s="85">
        <f t="shared" si="46"/>
        <v>1365114.194686</v>
      </c>
      <c r="AB176" s="223">
        <f t="shared" si="35"/>
        <v>0</v>
      </c>
      <c r="AC176" s="223">
        <f t="shared" si="36"/>
        <v>290211960499322.87</v>
      </c>
      <c r="AD176" s="222">
        <f t="shared" si="34"/>
        <v>333463565111793.69</v>
      </c>
      <c r="AE176" s="221">
        <f t="shared" si="37"/>
        <v>1149.0345350965358</v>
      </c>
      <c r="AF176" s="98">
        <f t="shared" si="47"/>
        <v>1.3354945672967414E-2</v>
      </c>
      <c r="AG176" s="84">
        <f t="shared" si="38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9"/>
        <v>0.170946124192833</v>
      </c>
      <c r="G177" s="85">
        <f t="shared" si="40"/>
        <v>0.170946124192833</v>
      </c>
      <c r="H177" s="84">
        <v>285000</v>
      </c>
      <c r="I177" s="84">
        <v>293500</v>
      </c>
      <c r="J177" s="88">
        <v>125395903</v>
      </c>
      <c r="K177" s="84">
        <f t="shared" si="41"/>
        <v>1.34511125821281</v>
      </c>
      <c r="L177" s="84">
        <f t="shared" si="42"/>
        <v>1.34511125821281</v>
      </c>
      <c r="M177" s="85">
        <v>230100</v>
      </c>
      <c r="N177" s="85">
        <v>232300</v>
      </c>
      <c r="O177" s="85">
        <v>15956260</v>
      </c>
      <c r="P177" s="85">
        <f t="shared" si="43"/>
        <v>27.234779000652601</v>
      </c>
      <c r="Q177" s="85">
        <f t="shared" si="44"/>
        <v>27.234779000652601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5"/>
        <v>1365114.194686</v>
      </c>
      <c r="AA177" s="85">
        <f t="shared" si="46"/>
        <v>1365114.194686</v>
      </c>
      <c r="AB177" s="223">
        <f t="shared" si="35"/>
        <v>0</v>
      </c>
      <c r="AC177" s="223">
        <f t="shared" si="36"/>
        <v>290211960499322.87</v>
      </c>
      <c r="AD177" s="222">
        <f t="shared" si="34"/>
        <v>335304636492904.87</v>
      </c>
      <c r="AE177" s="221">
        <f t="shared" si="37"/>
        <v>1155.3784203655771</v>
      </c>
      <c r="AF177" s="98">
        <f t="shared" si="47"/>
        <v>5.521057092081472E-3</v>
      </c>
      <c r="AG177" s="84">
        <f t="shared" si="38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9"/>
        <v>0.170946124192833</v>
      </c>
      <c r="G178" s="85">
        <f t="shared" si="40"/>
        <v>0.170946124192833</v>
      </c>
      <c r="H178" s="84">
        <v>293500</v>
      </c>
      <c r="I178" s="84">
        <v>291000</v>
      </c>
      <c r="J178" s="88">
        <v>125395903</v>
      </c>
      <c r="K178" s="84">
        <f t="shared" si="41"/>
        <v>1.34511125821281</v>
      </c>
      <c r="L178" s="84">
        <f t="shared" si="42"/>
        <v>1.34511125821281</v>
      </c>
      <c r="M178" s="85">
        <v>232300</v>
      </c>
      <c r="N178" s="85">
        <v>240300</v>
      </c>
      <c r="O178" s="85">
        <v>15956260</v>
      </c>
      <c r="P178" s="85">
        <f t="shared" si="43"/>
        <v>27.234779000652601</v>
      </c>
      <c r="Q178" s="85">
        <f t="shared" si="44"/>
        <v>27.234779000652601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5"/>
        <v>1365114.194686</v>
      </c>
      <c r="AA178" s="85">
        <f t="shared" si="46"/>
        <v>1365114.194686</v>
      </c>
      <c r="AB178" s="223">
        <f t="shared" si="35"/>
        <v>0</v>
      </c>
      <c r="AC178" s="223">
        <f t="shared" si="36"/>
        <v>290211960499322.87</v>
      </c>
      <c r="AD178" s="222">
        <f t="shared" si="34"/>
        <v>340334725228293.44</v>
      </c>
      <c r="AE178" s="221">
        <f t="shared" si="37"/>
        <v>1172.7108856669174</v>
      </c>
      <c r="AF178" s="98">
        <f t="shared" si="47"/>
        <v>1.5001548406846747E-2</v>
      </c>
      <c r="AG178" s="84">
        <f t="shared" si="38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9"/>
        <v>0.170946124192833</v>
      </c>
      <c r="G179" s="85">
        <f t="shared" si="40"/>
        <v>0.170946124192833</v>
      </c>
      <c r="H179" s="84">
        <v>291000</v>
      </c>
      <c r="I179" s="84">
        <v>302500</v>
      </c>
      <c r="J179" s="88">
        <v>125395903</v>
      </c>
      <c r="K179" s="84">
        <f t="shared" si="41"/>
        <v>1.34511125821281</v>
      </c>
      <c r="L179" s="84">
        <f t="shared" si="42"/>
        <v>1.34511125821281</v>
      </c>
      <c r="M179" s="85">
        <v>240300</v>
      </c>
      <c r="N179" s="85">
        <v>241300</v>
      </c>
      <c r="O179" s="85">
        <v>15956260</v>
      </c>
      <c r="P179" s="85">
        <f t="shared" si="43"/>
        <v>27.234779000652601</v>
      </c>
      <c r="Q179" s="85">
        <f t="shared" si="44"/>
        <v>27.234779000652601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5"/>
        <v>1365114.194686</v>
      </c>
      <c r="AA179" s="85">
        <f t="shared" si="46"/>
        <v>1365114.194686</v>
      </c>
      <c r="AB179" s="223">
        <f t="shared" si="35"/>
        <v>0</v>
      </c>
      <c r="AC179" s="223">
        <f t="shared" si="36"/>
        <v>290211960499322.87</v>
      </c>
      <c r="AD179" s="222">
        <f t="shared" si="34"/>
        <v>341940860938769.37</v>
      </c>
      <c r="AE179" s="221">
        <f t="shared" si="37"/>
        <v>1178.2452396188103</v>
      </c>
      <c r="AF179" s="98">
        <f t="shared" si="47"/>
        <v>4.7192824928417735E-3</v>
      </c>
      <c r="AG179" s="84">
        <f t="shared" si="38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9"/>
        <v>0.170946124192833</v>
      </c>
      <c r="G180" s="85">
        <f t="shared" si="40"/>
        <v>0.170946124192833</v>
      </c>
      <c r="H180" s="84">
        <v>302500</v>
      </c>
      <c r="I180" s="84">
        <v>300500</v>
      </c>
      <c r="J180" s="88">
        <v>125395903</v>
      </c>
      <c r="K180" s="84">
        <f t="shared" si="41"/>
        <v>1.34511125821281</v>
      </c>
      <c r="L180" s="84">
        <f t="shared" si="42"/>
        <v>1.34511125821281</v>
      </c>
      <c r="M180" s="85">
        <v>241300</v>
      </c>
      <c r="N180" s="85">
        <v>243000</v>
      </c>
      <c r="O180" s="85">
        <v>15956260</v>
      </c>
      <c r="P180" s="85">
        <f t="shared" si="43"/>
        <v>27.234779000652601</v>
      </c>
      <c r="Q180" s="85">
        <f t="shared" si="44"/>
        <v>27.234779000652601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5"/>
        <v>1365114.194686</v>
      </c>
      <c r="AA180" s="85">
        <f t="shared" si="46"/>
        <v>1365114.194686</v>
      </c>
      <c r="AB180" s="223">
        <f t="shared" si="35"/>
        <v>0</v>
      </c>
      <c r="AC180" s="223">
        <f t="shared" si="36"/>
        <v>290211960499322.87</v>
      </c>
      <c r="AD180" s="222">
        <f t="shared" si="34"/>
        <v>342726354459262.12</v>
      </c>
      <c r="AE180" s="221">
        <f t="shared" si="37"/>
        <v>1180.9518597013914</v>
      </c>
      <c r="AF180" s="98">
        <f t="shared" si="47"/>
        <v>2.2971619078697011E-3</v>
      </c>
      <c r="AG180" s="84">
        <f t="shared" si="38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9"/>
        <v>0.170946124192833</v>
      </c>
      <c r="G181" s="85">
        <f t="shared" si="40"/>
        <v>0.170946124192833</v>
      </c>
      <c r="H181" s="84">
        <v>300500</v>
      </c>
      <c r="I181" s="84">
        <v>306000</v>
      </c>
      <c r="J181" s="88">
        <v>125395903</v>
      </c>
      <c r="K181" s="84">
        <f t="shared" si="41"/>
        <v>1.34511125821281</v>
      </c>
      <c r="L181" s="84">
        <f t="shared" si="42"/>
        <v>1.34511125821281</v>
      </c>
      <c r="M181" s="85">
        <v>243000</v>
      </c>
      <c r="N181" s="85">
        <v>243000</v>
      </c>
      <c r="O181" s="85">
        <v>15956260</v>
      </c>
      <c r="P181" s="85">
        <f t="shared" si="43"/>
        <v>27.234779000652601</v>
      </c>
      <c r="Q181" s="85">
        <f t="shared" si="44"/>
        <v>27.234779000652601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5"/>
        <v>1365114.194686</v>
      </c>
      <c r="AA181" s="85">
        <f t="shared" si="46"/>
        <v>1365114.194686</v>
      </c>
      <c r="AB181" s="223">
        <f t="shared" si="35"/>
        <v>0</v>
      </c>
      <c r="AC181" s="223">
        <f t="shared" si="36"/>
        <v>290211960499322.87</v>
      </c>
      <c r="AD181" s="222">
        <f t="shared" si="34"/>
        <v>344367330524297.19</v>
      </c>
      <c r="AE181" s="221">
        <f t="shared" si="37"/>
        <v>1186.6062650615693</v>
      </c>
      <c r="AF181" s="98">
        <f t="shared" si="47"/>
        <v>4.7880066521996936E-3</v>
      </c>
      <c r="AG181" s="84">
        <f t="shared" si="38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9"/>
        <v>0.170946124192833</v>
      </c>
      <c r="G182" s="85">
        <f t="shared" si="40"/>
        <v>0.170946124192833</v>
      </c>
      <c r="H182" s="84">
        <v>306000</v>
      </c>
      <c r="I182" s="84">
        <v>296500</v>
      </c>
      <c r="J182" s="88">
        <v>125395903</v>
      </c>
      <c r="K182" s="84">
        <f t="shared" si="41"/>
        <v>1.34511125821281</v>
      </c>
      <c r="L182" s="84">
        <f t="shared" si="42"/>
        <v>1.34511125821281</v>
      </c>
      <c r="M182" s="85">
        <v>243000</v>
      </c>
      <c r="N182" s="85">
        <v>246100</v>
      </c>
      <c r="O182" s="85">
        <v>15956260</v>
      </c>
      <c r="P182" s="85">
        <f t="shared" si="43"/>
        <v>27.234779000652601</v>
      </c>
      <c r="Q182" s="85">
        <f t="shared" si="44"/>
        <v>27.234779000652601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5"/>
        <v>1365114.194686</v>
      </c>
      <c r="AA182" s="85">
        <f t="shared" si="46"/>
        <v>1365114.194686</v>
      </c>
      <c r="AB182" s="223">
        <f t="shared" si="35"/>
        <v>0</v>
      </c>
      <c r="AC182" s="223">
        <f t="shared" si="36"/>
        <v>290211960499322.87</v>
      </c>
      <c r="AD182" s="222">
        <f t="shared" si="34"/>
        <v>345319198547085</v>
      </c>
      <c r="AE182" s="221">
        <f t="shared" si="37"/>
        <v>1189.8861713106091</v>
      </c>
      <c r="AF182" s="98">
        <f t="shared" si="47"/>
        <v>2.7641066338628209E-3</v>
      </c>
      <c r="AG182" s="84">
        <f t="shared" si="38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9"/>
        <v>0.170946124192833</v>
      </c>
      <c r="G183" s="85">
        <f t="shared" si="40"/>
        <v>0.170946124192833</v>
      </c>
      <c r="H183" s="84">
        <v>296500</v>
      </c>
      <c r="I183" s="84">
        <v>302500</v>
      </c>
      <c r="J183" s="88">
        <v>125395903</v>
      </c>
      <c r="K183" s="84">
        <f t="shared" si="41"/>
        <v>1.34511125821281</v>
      </c>
      <c r="L183" s="84">
        <f t="shared" si="42"/>
        <v>1.34511125821281</v>
      </c>
      <c r="M183" s="85">
        <v>246100</v>
      </c>
      <c r="N183" s="85">
        <v>245000</v>
      </c>
      <c r="O183" s="85">
        <v>15956260</v>
      </c>
      <c r="P183" s="85">
        <f t="shared" si="43"/>
        <v>27.234779000652601</v>
      </c>
      <c r="Q183" s="85">
        <f t="shared" si="44"/>
        <v>27.234779000652601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5"/>
        <v>1365114.194686</v>
      </c>
      <c r="AA183" s="85">
        <f t="shared" si="46"/>
        <v>1365114.194686</v>
      </c>
      <c r="AB183" s="223">
        <f t="shared" si="35"/>
        <v>0</v>
      </c>
      <c r="AC183" s="223">
        <f t="shared" si="36"/>
        <v>290211960499322.87</v>
      </c>
      <c r="AD183" s="222">
        <f t="shared" si="34"/>
        <v>346017809257594.75</v>
      </c>
      <c r="AE183" s="221">
        <f t="shared" si="37"/>
        <v>1192.2934143108898</v>
      </c>
      <c r="AF183" s="98">
        <f t="shared" si="47"/>
        <v>2.0230867946210442E-3</v>
      </c>
      <c r="AG183" s="84">
        <f t="shared" si="38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9"/>
        <v>0.170946124192833</v>
      </c>
      <c r="G184" s="85">
        <f t="shared" si="40"/>
        <v>0.170946124192833</v>
      </c>
      <c r="H184" s="84">
        <v>302500</v>
      </c>
      <c r="I184" s="84">
        <v>301000</v>
      </c>
      <c r="J184" s="88">
        <v>125395903</v>
      </c>
      <c r="K184" s="84">
        <f t="shared" si="41"/>
        <v>1.34511125821281</v>
      </c>
      <c r="L184" s="84">
        <f t="shared" si="42"/>
        <v>1.34511125821281</v>
      </c>
      <c r="M184" s="85">
        <v>245000</v>
      </c>
      <c r="N184" s="85">
        <v>248600</v>
      </c>
      <c r="O184" s="85">
        <v>15956260</v>
      </c>
      <c r="P184" s="85">
        <f t="shared" si="43"/>
        <v>27.234779000652601</v>
      </c>
      <c r="Q184" s="85">
        <f t="shared" si="44"/>
        <v>27.234779000652601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5"/>
        <v>1365114.194686</v>
      </c>
      <c r="AA184" s="85">
        <f t="shared" si="46"/>
        <v>1365114.194686</v>
      </c>
      <c r="AB184" s="223">
        <f t="shared" si="35"/>
        <v>0</v>
      </c>
      <c r="AC184" s="223">
        <f t="shared" si="36"/>
        <v>290211960499322.87</v>
      </c>
      <c r="AD184" s="222">
        <f t="shared" si="34"/>
        <v>347438972737243.25</v>
      </c>
      <c r="AE184" s="221">
        <f t="shared" si="37"/>
        <v>1197.1903988362806</v>
      </c>
      <c r="AF184" s="98">
        <f t="shared" si="47"/>
        <v>4.1071974956945027E-3</v>
      </c>
      <c r="AG184" s="84">
        <f t="shared" si="38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9"/>
        <v>0.170946124192833</v>
      </c>
      <c r="G185" s="85">
        <f t="shared" si="40"/>
        <v>0.170946124192833</v>
      </c>
      <c r="H185" s="84">
        <v>301000</v>
      </c>
      <c r="I185" s="84">
        <v>297000</v>
      </c>
      <c r="J185" s="88">
        <v>125395903</v>
      </c>
      <c r="K185" s="84">
        <f t="shared" si="41"/>
        <v>1.34511125821281</v>
      </c>
      <c r="L185" s="84">
        <f t="shared" si="42"/>
        <v>1.34511125821281</v>
      </c>
      <c r="M185" s="85">
        <v>248600</v>
      </c>
      <c r="N185" s="85">
        <v>240800</v>
      </c>
      <c r="O185" s="85">
        <v>15956260</v>
      </c>
      <c r="P185" s="85">
        <f t="shared" si="43"/>
        <v>27.234779000652601</v>
      </c>
      <c r="Q185" s="85">
        <f t="shared" si="44"/>
        <v>27.234779000652601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5"/>
        <v>1365114.194686</v>
      </c>
      <c r="AA185" s="85">
        <f t="shared" si="46"/>
        <v>1365114.194686</v>
      </c>
      <c r="AB185" s="223">
        <f t="shared" si="35"/>
        <v>0</v>
      </c>
      <c r="AC185" s="223">
        <f t="shared" si="36"/>
        <v>290211960499322.87</v>
      </c>
      <c r="AD185" s="222">
        <f t="shared" si="34"/>
        <v>342222451687276.44</v>
      </c>
      <c r="AE185" s="221">
        <f t="shared" si="37"/>
        <v>1179.2155330141015</v>
      </c>
      <c r="AF185" s="98">
        <f t="shared" si="47"/>
        <v>-1.5014208132350002E-2</v>
      </c>
      <c r="AG185" s="84">
        <f t="shared" si="38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9"/>
        <v>0.170946124192833</v>
      </c>
      <c r="G186" s="85">
        <f t="shared" si="40"/>
        <v>0.170946124192833</v>
      </c>
      <c r="H186" s="84">
        <v>297000</v>
      </c>
      <c r="I186" s="84">
        <v>292000</v>
      </c>
      <c r="J186" s="88">
        <v>125395903</v>
      </c>
      <c r="K186" s="84">
        <f t="shared" si="41"/>
        <v>1.34511125821281</v>
      </c>
      <c r="L186" s="84">
        <f t="shared" si="42"/>
        <v>1.34511125821281</v>
      </c>
      <c r="M186" s="85">
        <v>240800</v>
      </c>
      <c r="N186" s="85">
        <v>242000</v>
      </c>
      <c r="O186" s="85">
        <v>15956260</v>
      </c>
      <c r="P186" s="85">
        <f t="shared" si="43"/>
        <v>27.234779000652601</v>
      </c>
      <c r="Q186" s="85">
        <f t="shared" si="44"/>
        <v>27.234779000652601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5"/>
        <v>1365114.194686</v>
      </c>
      <c r="AA186" s="85">
        <f t="shared" si="46"/>
        <v>1365114.194686</v>
      </c>
      <c r="AB186" s="223">
        <f t="shared" si="35"/>
        <v>0</v>
      </c>
      <c r="AC186" s="223">
        <f t="shared" si="36"/>
        <v>290211960499322.87</v>
      </c>
      <c r="AD186" s="222">
        <f t="shared" si="34"/>
        <v>341790836872973.44</v>
      </c>
      <c r="AE186" s="221">
        <f t="shared" si="37"/>
        <v>1177.7282930893225</v>
      </c>
      <c r="AF186" s="98">
        <f t="shared" si="47"/>
        <v>-1.2612112740557392E-3</v>
      </c>
      <c r="AG186" s="84">
        <f t="shared" si="38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9"/>
        <v>0.170946124192833</v>
      </c>
      <c r="G187" s="85">
        <f t="shared" si="40"/>
        <v>0.170946124192833</v>
      </c>
      <c r="H187" s="84">
        <v>292000</v>
      </c>
      <c r="I187" s="84">
        <v>288500</v>
      </c>
      <c r="J187" s="88">
        <v>125395903</v>
      </c>
      <c r="K187" s="84">
        <f t="shared" si="41"/>
        <v>1.34511125821281</v>
      </c>
      <c r="L187" s="84">
        <f t="shared" si="42"/>
        <v>1.34511125821281</v>
      </c>
      <c r="M187" s="85">
        <v>242000</v>
      </c>
      <c r="N187" s="85">
        <v>235000</v>
      </c>
      <c r="O187" s="85">
        <v>15956260</v>
      </c>
      <c r="P187" s="85">
        <f t="shared" si="43"/>
        <v>27.234779000652601</v>
      </c>
      <c r="Q187" s="85">
        <f t="shared" si="44"/>
        <v>27.234779000652601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5"/>
        <v>1365114.194686</v>
      </c>
      <c r="AA187" s="85">
        <f t="shared" si="46"/>
        <v>1365114.194686</v>
      </c>
      <c r="AB187" s="223">
        <f t="shared" si="35"/>
        <v>0</v>
      </c>
      <c r="AC187" s="223">
        <f t="shared" si="36"/>
        <v>290211960499322.87</v>
      </c>
      <c r="AD187" s="222">
        <f t="shared" si="34"/>
        <v>337445247186217.87</v>
      </c>
      <c r="AE187" s="221">
        <f t="shared" si="37"/>
        <v>1162.754445425433</v>
      </c>
      <c r="AF187" s="98">
        <f t="shared" si="47"/>
        <v>-1.271417843296547E-2</v>
      </c>
      <c r="AG187" s="84">
        <f t="shared" si="38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9"/>
        <v>0.170946124192833</v>
      </c>
      <c r="G188" s="85">
        <f t="shared" si="40"/>
        <v>0.170946124192833</v>
      </c>
      <c r="H188" s="84">
        <v>288500</v>
      </c>
      <c r="I188" s="84">
        <v>290500</v>
      </c>
      <c r="J188" s="88">
        <v>125395903</v>
      </c>
      <c r="K188" s="84">
        <f t="shared" si="41"/>
        <v>1.34511125821281</v>
      </c>
      <c r="L188" s="84">
        <f t="shared" si="42"/>
        <v>1.34511125821281</v>
      </c>
      <c r="M188" s="85">
        <v>235000</v>
      </c>
      <c r="N188" s="85">
        <v>231700</v>
      </c>
      <c r="O188" s="85">
        <v>15956260</v>
      </c>
      <c r="P188" s="85">
        <f t="shared" si="43"/>
        <v>27.234779000652601</v>
      </c>
      <c r="Q188" s="85">
        <f t="shared" si="44"/>
        <v>27.234779000652601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5"/>
        <v>1365114.194686</v>
      </c>
      <c r="AA188" s="85">
        <f t="shared" si="46"/>
        <v>1365114.194686</v>
      </c>
      <c r="AB188" s="223">
        <f t="shared" si="35"/>
        <v>0</v>
      </c>
      <c r="AC188" s="223">
        <f t="shared" si="36"/>
        <v>290211960499322.87</v>
      </c>
      <c r="AD188" s="222">
        <f t="shared" si="34"/>
        <v>335251166181771.75</v>
      </c>
      <c r="AE188" s="221">
        <f t="shared" si="37"/>
        <v>1155.1941746472367</v>
      </c>
      <c r="AF188" s="98">
        <f t="shared" si="47"/>
        <v>-6.502035582783925E-3</v>
      </c>
      <c r="AG188" s="84">
        <f t="shared" si="38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9"/>
        <v>0.170946124192833</v>
      </c>
      <c r="G189" s="85">
        <f t="shared" si="40"/>
        <v>0.170946124192833</v>
      </c>
      <c r="H189" s="84">
        <v>290500</v>
      </c>
      <c r="I189" s="84">
        <v>289000</v>
      </c>
      <c r="J189" s="88">
        <v>125395903</v>
      </c>
      <c r="K189" s="84">
        <f t="shared" si="41"/>
        <v>1.34511125821281</v>
      </c>
      <c r="L189" s="84">
        <f t="shared" si="42"/>
        <v>1.34511125821281</v>
      </c>
      <c r="M189" s="85">
        <v>231700</v>
      </c>
      <c r="N189" s="85">
        <v>220800</v>
      </c>
      <c r="O189" s="85">
        <v>15956260</v>
      </c>
      <c r="P189" s="85">
        <f t="shared" si="43"/>
        <v>27.234779000652601</v>
      </c>
      <c r="Q189" s="85">
        <f t="shared" si="44"/>
        <v>27.234779000652601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5"/>
        <v>1365114.194686</v>
      </c>
      <c r="AA189" s="85">
        <f t="shared" si="46"/>
        <v>1365114.194686</v>
      </c>
      <c r="AB189" s="223">
        <f t="shared" si="35"/>
        <v>0</v>
      </c>
      <c r="AC189" s="223">
        <f t="shared" si="36"/>
        <v>290211960499322.87</v>
      </c>
      <c r="AD189" s="222">
        <f t="shared" si="34"/>
        <v>330261398179414.31</v>
      </c>
      <c r="AE189" s="221">
        <f t="shared" si="37"/>
        <v>1138.0006448086583</v>
      </c>
      <c r="AF189" s="98">
        <f t="shared" si="47"/>
        <v>-1.4883670828610918E-2</v>
      </c>
      <c r="AG189" s="84">
        <f t="shared" si="38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9"/>
        <v>0.170946124192833</v>
      </c>
      <c r="G190" s="85">
        <f t="shared" si="40"/>
        <v>0.170946124192833</v>
      </c>
      <c r="H190" s="84">
        <v>289000</v>
      </c>
      <c r="I190" s="84">
        <v>290000</v>
      </c>
      <c r="J190" s="88">
        <v>125395903</v>
      </c>
      <c r="K190" s="84">
        <f t="shared" si="41"/>
        <v>1.34511125821281</v>
      </c>
      <c r="L190" s="84">
        <f t="shared" si="42"/>
        <v>1.34511125821281</v>
      </c>
      <c r="M190" s="85">
        <v>220800</v>
      </c>
      <c r="N190" s="85">
        <v>217500</v>
      </c>
      <c r="O190" s="85">
        <v>15956260</v>
      </c>
      <c r="P190" s="85">
        <f t="shared" si="43"/>
        <v>27.234779000652601</v>
      </c>
      <c r="Q190" s="85">
        <f t="shared" si="44"/>
        <v>27.234779000652601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5"/>
        <v>1365114.194686</v>
      </c>
      <c r="AA190" s="85">
        <f t="shared" si="46"/>
        <v>1365114.194686</v>
      </c>
      <c r="AB190" s="223">
        <f t="shared" si="35"/>
        <v>0</v>
      </c>
      <c r="AC190" s="223">
        <f t="shared" si="36"/>
        <v>290211960499322.87</v>
      </c>
      <c r="AD190" s="222">
        <f t="shared" si="34"/>
        <v>329270344080859.5</v>
      </c>
      <c r="AE190" s="221">
        <f t="shared" si="37"/>
        <v>1134.5857128504797</v>
      </c>
      <c r="AF190" s="98">
        <f t="shared" si="47"/>
        <v>-3.0008172436077965E-3</v>
      </c>
      <c r="AG190" s="84">
        <f t="shared" si="38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9"/>
        <v>0.170946124192833</v>
      </c>
      <c r="G191" s="85">
        <f t="shared" si="40"/>
        <v>0.170946124192833</v>
      </c>
      <c r="H191" s="84">
        <v>290000</v>
      </c>
      <c r="I191" s="84">
        <v>286500</v>
      </c>
      <c r="J191" s="88">
        <v>125395903</v>
      </c>
      <c r="K191" s="84">
        <f t="shared" si="41"/>
        <v>1.34511125821281</v>
      </c>
      <c r="L191" s="84">
        <f t="shared" si="42"/>
        <v>1.34511125821281</v>
      </c>
      <c r="M191" s="85">
        <v>217500</v>
      </c>
      <c r="N191" s="85">
        <v>219500</v>
      </c>
      <c r="O191" s="85">
        <v>15956260</v>
      </c>
      <c r="P191" s="85">
        <f t="shared" si="43"/>
        <v>27.234779000652601</v>
      </c>
      <c r="Q191" s="85">
        <f t="shared" si="44"/>
        <v>27.234779000652601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5"/>
        <v>1365114.194686</v>
      </c>
      <c r="AA191" s="85">
        <f t="shared" si="46"/>
        <v>1365114.194686</v>
      </c>
      <c r="AB191" s="223">
        <f t="shared" si="35"/>
        <v>0</v>
      </c>
      <c r="AC191" s="223">
        <f t="shared" si="36"/>
        <v>290211960499322.87</v>
      </c>
      <c r="AD191" s="222">
        <f t="shared" si="34"/>
        <v>329933200004496.81</v>
      </c>
      <c r="AE191" s="221">
        <f t="shared" si="37"/>
        <v>1136.8697535305978</v>
      </c>
      <c r="AF191" s="98">
        <f t="shared" si="47"/>
        <v>2.0131054483136226E-3</v>
      </c>
      <c r="AG191" s="84">
        <f t="shared" si="38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9"/>
        <v>0.170946124192833</v>
      </c>
      <c r="G192" s="85">
        <f t="shared" si="40"/>
        <v>0.170946124192833</v>
      </c>
      <c r="H192" s="84">
        <v>286500</v>
      </c>
      <c r="I192" s="84">
        <v>271500</v>
      </c>
      <c r="J192" s="88">
        <v>125395903</v>
      </c>
      <c r="K192" s="84">
        <f t="shared" si="41"/>
        <v>1.34511125821281</v>
      </c>
      <c r="L192" s="84">
        <f t="shared" si="42"/>
        <v>1.34511125821281</v>
      </c>
      <c r="M192" s="85">
        <v>219500</v>
      </c>
      <c r="N192" s="85">
        <v>211100</v>
      </c>
      <c r="O192" s="85">
        <v>15956260</v>
      </c>
      <c r="P192" s="85">
        <f t="shared" si="43"/>
        <v>27.234779000652601</v>
      </c>
      <c r="Q192" s="85">
        <f t="shared" si="44"/>
        <v>27.234779000652601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5"/>
        <v>1365114.194686</v>
      </c>
      <c r="AA192" s="85">
        <f t="shared" si="46"/>
        <v>1365114.194686</v>
      </c>
      <c r="AB192" s="223">
        <f t="shared" si="35"/>
        <v>0</v>
      </c>
      <c r="AC192" s="223">
        <f t="shared" si="36"/>
        <v>290211960499322.87</v>
      </c>
      <c r="AD192" s="222">
        <f t="shared" si="34"/>
        <v>321338591497203.81</v>
      </c>
      <c r="AE192" s="221">
        <f t="shared" si="37"/>
        <v>1107.2548179762343</v>
      </c>
      <c r="AF192" s="98">
        <f t="shared" si="47"/>
        <v>-2.6049541262218475E-2</v>
      </c>
      <c r="AG192" s="84">
        <f t="shared" si="38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9"/>
        <v>0.170946124192833</v>
      </c>
      <c r="G193" s="85">
        <f t="shared" si="40"/>
        <v>0.170946124192833</v>
      </c>
      <c r="H193" s="84">
        <v>271500</v>
      </c>
      <c r="I193" s="84">
        <v>274500</v>
      </c>
      <c r="J193" s="88">
        <v>125395903</v>
      </c>
      <c r="K193" s="84">
        <f t="shared" si="41"/>
        <v>1.34511125821281</v>
      </c>
      <c r="L193" s="84">
        <f t="shared" si="42"/>
        <v>1.34511125821281</v>
      </c>
      <c r="M193" s="85">
        <v>211100</v>
      </c>
      <c r="N193" s="85">
        <v>222200</v>
      </c>
      <c r="O193" s="85">
        <v>15956260</v>
      </c>
      <c r="P193" s="85">
        <f t="shared" si="43"/>
        <v>27.234779000652601</v>
      </c>
      <c r="Q193" s="85">
        <f t="shared" si="44"/>
        <v>27.234779000652601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5"/>
        <v>1365114.194686</v>
      </c>
      <c r="AA193" s="85">
        <f t="shared" si="46"/>
        <v>1365114.194686</v>
      </c>
      <c r="AB193" s="223">
        <f t="shared" si="35"/>
        <v>0</v>
      </c>
      <c r="AC193" s="223">
        <f t="shared" si="36"/>
        <v>290211960499322.87</v>
      </c>
      <c r="AD193" s="222">
        <f t="shared" si="34"/>
        <v>327655902513465.44</v>
      </c>
      <c r="AE193" s="221">
        <f t="shared" si="37"/>
        <v>1129.0227389309475</v>
      </c>
      <c r="AF193" s="98">
        <f t="shared" si="47"/>
        <v>1.9659359888358065E-2</v>
      </c>
      <c r="AG193" s="84">
        <f t="shared" si="38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9"/>
        <v>0.170946124192833</v>
      </c>
      <c r="G194" s="85">
        <f t="shared" si="40"/>
        <v>0.170946124192833</v>
      </c>
      <c r="H194" s="84">
        <v>274500</v>
      </c>
      <c r="I194" s="84">
        <v>261500</v>
      </c>
      <c r="J194" s="88">
        <v>125395903</v>
      </c>
      <c r="K194" s="84">
        <f t="shared" si="41"/>
        <v>1.34511125821281</v>
      </c>
      <c r="L194" s="84">
        <f t="shared" si="42"/>
        <v>1.34511125821281</v>
      </c>
      <c r="M194" s="85">
        <v>222200</v>
      </c>
      <c r="N194" s="85">
        <v>210000</v>
      </c>
      <c r="O194" s="85">
        <v>15956260</v>
      </c>
      <c r="P194" s="85">
        <f t="shared" si="43"/>
        <v>27.234779000652601</v>
      </c>
      <c r="Q194" s="85">
        <f t="shared" si="44"/>
        <v>27.234779000652601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5"/>
        <v>1365114.194686</v>
      </c>
      <c r="AA194" s="85">
        <f t="shared" si="46"/>
        <v>1365114.194686</v>
      </c>
      <c r="AB194" s="223">
        <f t="shared" si="35"/>
        <v>0</v>
      </c>
      <c r="AC194" s="223">
        <f t="shared" si="36"/>
        <v>290211960499322.87</v>
      </c>
      <c r="AD194" s="222">
        <f t="shared" si="34"/>
        <v>319942006426538.75</v>
      </c>
      <c r="AE194" s="221">
        <f t="shared" si="37"/>
        <v>1102.4425246845926</v>
      </c>
      <c r="AF194" s="98">
        <f t="shared" si="47"/>
        <v>-2.354267396910292E-2</v>
      </c>
      <c r="AG194" s="84">
        <f t="shared" si="38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9"/>
        <v>0.170946124192833</v>
      </c>
      <c r="G195" s="85">
        <f t="shared" si="40"/>
        <v>0.170946124192833</v>
      </c>
      <c r="H195" s="84">
        <v>261500</v>
      </c>
      <c r="I195" s="84">
        <v>262000</v>
      </c>
      <c r="J195" s="88">
        <v>125395903</v>
      </c>
      <c r="K195" s="84">
        <f t="shared" si="41"/>
        <v>1.34511125821281</v>
      </c>
      <c r="L195" s="84">
        <f t="shared" si="42"/>
        <v>1.34511125821281</v>
      </c>
      <c r="M195" s="85">
        <v>210000</v>
      </c>
      <c r="N195" s="85">
        <v>216000</v>
      </c>
      <c r="O195" s="85">
        <v>15956260</v>
      </c>
      <c r="P195" s="85">
        <f t="shared" si="43"/>
        <v>27.234779000652601</v>
      </c>
      <c r="Q195" s="85">
        <f t="shared" si="44"/>
        <v>27.234779000652601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5"/>
        <v>1365114.194686</v>
      </c>
      <c r="AA195" s="85">
        <f t="shared" si="46"/>
        <v>1365114.194686</v>
      </c>
      <c r="AB195" s="223">
        <f t="shared" si="35"/>
        <v>0</v>
      </c>
      <c r="AC195" s="223">
        <f t="shared" si="36"/>
        <v>290211960499322.87</v>
      </c>
      <c r="AD195" s="222">
        <f t="shared" ref="AD195:AD247" si="51">D195*E195*G195+I195*J195*L195+N195*O195*Q195+X195*Y195*AA195</f>
        <v>322414261700149.94</v>
      </c>
      <c r="AE195" s="221">
        <f t="shared" si="37"/>
        <v>1110.9613164992288</v>
      </c>
      <c r="AF195" s="98">
        <f t="shared" si="47"/>
        <v>7.7271981295110176E-3</v>
      </c>
      <c r="AG195" s="84">
        <f t="shared" si="38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9"/>
        <v>0.170946124192833</v>
      </c>
      <c r="G196" s="85">
        <f t="shared" si="40"/>
        <v>0.170946124192833</v>
      </c>
      <c r="H196" s="84">
        <v>262000</v>
      </c>
      <c r="I196" s="84">
        <v>265500</v>
      </c>
      <c r="J196" s="88">
        <v>125395903</v>
      </c>
      <c r="K196" s="84">
        <f t="shared" si="41"/>
        <v>1.34511125821281</v>
      </c>
      <c r="L196" s="84">
        <f t="shared" si="42"/>
        <v>1.34511125821281</v>
      </c>
      <c r="M196" s="85">
        <v>216000</v>
      </c>
      <c r="N196" s="85">
        <v>217500</v>
      </c>
      <c r="O196" s="85">
        <v>15956260</v>
      </c>
      <c r="P196" s="85">
        <f t="shared" si="43"/>
        <v>27.234779000652601</v>
      </c>
      <c r="Q196" s="85">
        <f t="shared" si="44"/>
        <v>27.234779000652601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5"/>
        <v>1365114.194686</v>
      </c>
      <c r="AA196" s="85">
        <f t="shared" si="46"/>
        <v>1365114.194686</v>
      </c>
      <c r="AB196" s="223">
        <f t="shared" ref="AB196:AB247" si="52">IF(AD195&lt;&gt;(C196*E196*F196+H196*J196*K196+M196*O196*P196+W196*Y196*Z196),1,0)</f>
        <v>0</v>
      </c>
      <c r="AC196" s="223">
        <f t="shared" ref="AC196:AC259" si="53">IF(AND(AB196=0,B196="N"),AC195,AC195*(C196*E196*G196+H196*J196*L196+M196*O196*Q196+W196*Y196*AA196)/AD195)</f>
        <v>290211960499322.87</v>
      </c>
      <c r="AD196" s="222">
        <f t="shared" si="51"/>
        <v>324260006837892.25</v>
      </c>
      <c r="AE196" s="221">
        <f t="shared" ref="AE196:AE259" si="54">AD196/AC196*1000</f>
        <v>1117.3213063995991</v>
      </c>
      <c r="AF196" s="98">
        <f t="shared" si="47"/>
        <v>5.7247626950786383E-3</v>
      </c>
      <c r="AG196" s="84">
        <f t="shared" ref="AG196:AG259" si="55">(D196-C196)/C196</f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6">G196</f>
        <v>0.170946124192833</v>
      </c>
      <c r="G197" s="85">
        <f t="shared" ref="G197:G247" si="57">IF(B197="Y",ROUND(0.15*(C197*E197+H197*J197+M197*O197+W197*Y197)/(C197*E197),17),IF(AB197=0,F197,ROUND(D196*E196*G196/AD196*(C197*E197+H197*J197+M197*O197+W197*Y197)/(C197*E197),17)))</f>
        <v>0.170946124192833</v>
      </c>
      <c r="H197" s="84">
        <v>265500</v>
      </c>
      <c r="I197" s="84">
        <v>260500</v>
      </c>
      <c r="J197" s="88">
        <v>125395903</v>
      </c>
      <c r="K197" s="84">
        <f t="shared" ref="K197:K260" si="58">L196</f>
        <v>1.34511125821281</v>
      </c>
      <c r="L197" s="84">
        <f t="shared" ref="L197:L247" si="59">IF(B197="Y",ROUND(0.15*(C197*E197+H197*J197+M197*O197+W197*Y197)/(H197*J197),17),IF(AB197=0,K197,ROUND(I196*J196*L196/AD196*(C197*E197+H197*J197+M197*O197+W197*Y197)/(H197*J197),17)))</f>
        <v>1.34511125821281</v>
      </c>
      <c r="M197" s="85">
        <v>217500</v>
      </c>
      <c r="N197" s="85">
        <v>213700</v>
      </c>
      <c r="O197" s="85">
        <v>15956260</v>
      </c>
      <c r="P197" s="85">
        <f t="shared" ref="P197:P260" si="60">Q196</f>
        <v>27.234779000652601</v>
      </c>
      <c r="Q197" s="85">
        <f t="shared" ref="Q197:Q247" si="61">IF(B197="Y",ROUND(0.3*(C197*E197+H197*J197+M197*O197+W197*Y197)/(M197*O197),17),IF(AB197=0,P197,ROUND(N196*O196*Q196/AD196*(C197*E197+H197*J197+M197*O197+W197*Y197)/(M197*O197),17)))</f>
        <v>27.234779000652601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62">AA196</f>
        <v>1365114.194686</v>
      </c>
      <c r="AA197" s="85">
        <f t="shared" ref="AA197:AA247" si="63">IF(B197="Y",ROUND(0.4*(C197*E197+H197*J197+M197*O197+W197*Y197)/(W197*Y197),17),IF(AB197=0,Z197,ROUND(X196*Y196*AA196/AD196*(C197*E197+H197*J197+M197*O197+W197*Y197)/(W197*Y197),17)))</f>
        <v>1365114.194686</v>
      </c>
      <c r="AB197" s="223">
        <f t="shared" si="52"/>
        <v>0</v>
      </c>
      <c r="AC197" s="223">
        <f t="shared" si="53"/>
        <v>290211960499322.87</v>
      </c>
      <c r="AD197" s="222">
        <f t="shared" si="51"/>
        <v>321655565949704.5</v>
      </c>
      <c r="AE197" s="221">
        <f t="shared" si="54"/>
        <v>1108.3470350301259</v>
      </c>
      <c r="AF197" s="98">
        <f t="shared" ref="AF197:AF260" si="64">(AE197-AE196)/AE196</f>
        <v>-8.0319522397647829E-3</v>
      </c>
      <c r="AG197" s="84">
        <f t="shared" si="55"/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6"/>
        <v>0.170946124192833</v>
      </c>
      <c r="G198" s="85">
        <f t="shared" si="57"/>
        <v>0.170946124192833</v>
      </c>
      <c r="H198" s="84">
        <v>260500</v>
      </c>
      <c r="I198" s="84">
        <v>273000</v>
      </c>
      <c r="J198" s="88">
        <v>125395903</v>
      </c>
      <c r="K198" s="84">
        <f t="shared" si="58"/>
        <v>1.34511125821281</v>
      </c>
      <c r="L198" s="84">
        <f t="shared" si="59"/>
        <v>1.34511125821281</v>
      </c>
      <c r="M198" s="85">
        <v>213700</v>
      </c>
      <c r="N198" s="85">
        <v>224200</v>
      </c>
      <c r="O198" s="85">
        <v>15956260</v>
      </c>
      <c r="P198" s="85">
        <f t="shared" si="60"/>
        <v>27.234779000652601</v>
      </c>
      <c r="Q198" s="85">
        <f t="shared" si="61"/>
        <v>27.234779000652601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62"/>
        <v>1365114.194686</v>
      </c>
      <c r="AA198" s="85">
        <f t="shared" si="63"/>
        <v>1365114.194686</v>
      </c>
      <c r="AB198" s="223">
        <f t="shared" si="52"/>
        <v>0</v>
      </c>
      <c r="AC198" s="223">
        <f t="shared" si="53"/>
        <v>290211960499322.87</v>
      </c>
      <c r="AD198" s="222">
        <f t="shared" si="51"/>
        <v>328162289913990.75</v>
      </c>
      <c r="AE198" s="221">
        <f t="shared" si="54"/>
        <v>1130.7676270453244</v>
      </c>
      <c r="AF198" s="98">
        <f t="shared" si="64"/>
        <v>2.0228855499747962E-2</v>
      </c>
      <c r="AG198" s="84">
        <f t="shared" si="55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6"/>
        <v>0.170946124192833</v>
      </c>
      <c r="G199" s="85">
        <f t="shared" si="57"/>
        <v>0.170946124192833</v>
      </c>
      <c r="H199" s="84">
        <v>273000</v>
      </c>
      <c r="I199" s="84">
        <v>268500</v>
      </c>
      <c r="J199" s="88">
        <v>125395903</v>
      </c>
      <c r="K199" s="84">
        <f t="shared" si="58"/>
        <v>1.34511125821281</v>
      </c>
      <c r="L199" s="84">
        <f t="shared" si="59"/>
        <v>1.34511125821281</v>
      </c>
      <c r="M199" s="85">
        <v>224200</v>
      </c>
      <c r="N199" s="85">
        <v>224500</v>
      </c>
      <c r="O199" s="85">
        <v>15956260</v>
      </c>
      <c r="P199" s="85">
        <f t="shared" si="60"/>
        <v>27.234779000652601</v>
      </c>
      <c r="Q199" s="85">
        <f t="shared" si="61"/>
        <v>27.234779000652601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62"/>
        <v>1365114.194686</v>
      </c>
      <c r="AA199" s="85">
        <f t="shared" si="63"/>
        <v>1365114.194686</v>
      </c>
      <c r="AB199" s="223">
        <f t="shared" si="52"/>
        <v>0</v>
      </c>
      <c r="AC199" s="223">
        <f t="shared" si="53"/>
        <v>290211960499322.87</v>
      </c>
      <c r="AD199" s="222">
        <f t="shared" si="51"/>
        <v>327149562457467.94</v>
      </c>
      <c r="AE199" s="221">
        <f t="shared" si="54"/>
        <v>1127.2780139543256</v>
      </c>
      <c r="AF199" s="98">
        <f t="shared" si="64"/>
        <v>-3.0860567702287959E-3</v>
      </c>
      <c r="AG199" s="84">
        <f t="shared" si="55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6"/>
        <v>0.170946124192833</v>
      </c>
      <c r="G200" s="85">
        <f t="shared" si="57"/>
        <v>0.170946124192833</v>
      </c>
      <c r="H200" s="84">
        <v>268500</v>
      </c>
      <c r="I200" s="84">
        <v>246500</v>
      </c>
      <c r="J200" s="88">
        <v>125395903</v>
      </c>
      <c r="K200" s="84">
        <f t="shared" si="58"/>
        <v>1.34511125821281</v>
      </c>
      <c r="L200" s="84">
        <f t="shared" si="59"/>
        <v>1.34511125821281</v>
      </c>
      <c r="M200" s="85">
        <v>224500</v>
      </c>
      <c r="N200" s="85">
        <v>215900</v>
      </c>
      <c r="O200" s="85">
        <v>15956260</v>
      </c>
      <c r="P200" s="85">
        <f t="shared" si="60"/>
        <v>27.234779000652601</v>
      </c>
      <c r="Q200" s="85">
        <f t="shared" si="61"/>
        <v>27.234779000652601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62"/>
        <v>1365114.194686</v>
      </c>
      <c r="AA200" s="85">
        <f t="shared" si="63"/>
        <v>1365114.194686</v>
      </c>
      <c r="AB200" s="223">
        <f t="shared" si="52"/>
        <v>0</v>
      </c>
      <c r="AC200" s="223">
        <f t="shared" si="53"/>
        <v>290211960499322.87</v>
      </c>
      <c r="AD200" s="222">
        <f t="shared" si="51"/>
        <v>319152850572786.62</v>
      </c>
      <c r="AE200" s="221">
        <f t="shared" si="54"/>
        <v>1099.7232850902135</v>
      </c>
      <c r="AF200" s="98">
        <f t="shared" si="64"/>
        <v>-2.4443596453597265E-2</v>
      </c>
      <c r="AG200" s="84">
        <f t="shared" si="55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6"/>
        <v>0.170946124192833</v>
      </c>
      <c r="G201" s="85">
        <f t="shared" si="57"/>
        <v>0.170946124192833</v>
      </c>
      <c r="H201" s="84">
        <v>246500</v>
      </c>
      <c r="I201" s="84">
        <v>225500</v>
      </c>
      <c r="J201" s="88">
        <v>125395903</v>
      </c>
      <c r="K201" s="84">
        <f t="shared" si="58"/>
        <v>1.34511125821281</v>
      </c>
      <c r="L201" s="84">
        <f t="shared" si="59"/>
        <v>1.34511125821281</v>
      </c>
      <c r="M201" s="85">
        <v>215900</v>
      </c>
      <c r="N201" s="85">
        <v>216700</v>
      </c>
      <c r="O201" s="85">
        <v>15956260</v>
      </c>
      <c r="P201" s="85">
        <f t="shared" si="60"/>
        <v>27.234779000652601</v>
      </c>
      <c r="Q201" s="85">
        <f t="shared" si="61"/>
        <v>27.234779000652601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62"/>
        <v>1365114.194686</v>
      </c>
      <c r="AA201" s="85">
        <f t="shared" si="63"/>
        <v>1365114.194686</v>
      </c>
      <c r="AB201" s="223">
        <f t="shared" si="52"/>
        <v>0</v>
      </c>
      <c r="AC201" s="223">
        <f t="shared" si="53"/>
        <v>290211960499322.87</v>
      </c>
      <c r="AD201" s="222">
        <f t="shared" si="51"/>
        <v>315409723147867.75</v>
      </c>
      <c r="AE201" s="221">
        <f t="shared" si="54"/>
        <v>1086.8253762015563</v>
      </c>
      <c r="AF201" s="98">
        <f t="shared" si="64"/>
        <v>-1.1728322082040058E-2</v>
      </c>
      <c r="AG201" s="84">
        <f t="shared" si="55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6"/>
        <v>0.170946124192833</v>
      </c>
      <c r="G202" s="85">
        <f t="shared" si="57"/>
        <v>0.170946124192833</v>
      </c>
      <c r="H202" s="84">
        <v>225500</v>
      </c>
      <c r="I202" s="84">
        <v>236500</v>
      </c>
      <c r="J202" s="88">
        <v>125395903</v>
      </c>
      <c r="K202" s="84">
        <f t="shared" si="58"/>
        <v>1.34511125821281</v>
      </c>
      <c r="L202" s="84">
        <f t="shared" si="59"/>
        <v>1.34511125821281</v>
      </c>
      <c r="M202" s="85">
        <v>216700</v>
      </c>
      <c r="N202" s="85">
        <v>203000</v>
      </c>
      <c r="O202" s="85">
        <v>15956260</v>
      </c>
      <c r="P202" s="85">
        <f t="shared" si="60"/>
        <v>27.234779000652601</v>
      </c>
      <c r="Q202" s="85">
        <f t="shared" si="61"/>
        <v>27.234779000652601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62"/>
        <v>1365114.194686</v>
      </c>
      <c r="AA202" s="85">
        <f t="shared" si="63"/>
        <v>1365114.194686</v>
      </c>
      <c r="AB202" s="223">
        <f t="shared" si="52"/>
        <v>0</v>
      </c>
      <c r="AC202" s="223">
        <f t="shared" si="53"/>
        <v>290211960499322.87</v>
      </c>
      <c r="AD202" s="222">
        <f t="shared" si="51"/>
        <v>309610659604902.62</v>
      </c>
      <c r="AE202" s="221">
        <f t="shared" si="54"/>
        <v>1066.8432102943084</v>
      </c>
      <c r="AF202" s="98">
        <f t="shared" si="64"/>
        <v>-1.8385810954364524E-2</v>
      </c>
      <c r="AG202" s="84">
        <f t="shared" si="55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6"/>
        <v>0.170946124192833</v>
      </c>
      <c r="G203" s="85">
        <f t="shared" si="57"/>
        <v>0.170946124192833</v>
      </c>
      <c r="H203" s="84">
        <v>236500</v>
      </c>
      <c r="I203" s="84">
        <v>228000</v>
      </c>
      <c r="J203" s="88">
        <v>125395903</v>
      </c>
      <c r="K203" s="84">
        <f t="shared" si="58"/>
        <v>1.34511125821281</v>
      </c>
      <c r="L203" s="84">
        <f t="shared" si="59"/>
        <v>1.34511125821281</v>
      </c>
      <c r="M203" s="85">
        <v>203000</v>
      </c>
      <c r="N203" s="85">
        <v>194900</v>
      </c>
      <c r="O203" s="85">
        <v>15956260</v>
      </c>
      <c r="P203" s="85">
        <f t="shared" si="60"/>
        <v>27.234779000652601</v>
      </c>
      <c r="Q203" s="85">
        <f t="shared" si="61"/>
        <v>27.234779000652601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62"/>
        <v>1365114.194686</v>
      </c>
      <c r="AA203" s="85">
        <f t="shared" si="63"/>
        <v>1365114.194686</v>
      </c>
      <c r="AB203" s="223">
        <f t="shared" si="52"/>
        <v>0</v>
      </c>
      <c r="AC203" s="223">
        <f t="shared" si="53"/>
        <v>290211960499322.87</v>
      </c>
      <c r="AD203" s="222">
        <f t="shared" si="51"/>
        <v>304656974117907.31</v>
      </c>
      <c r="AE203" s="221">
        <f t="shared" si="54"/>
        <v>1049.7740120487492</v>
      </c>
      <c r="AF203" s="98">
        <f t="shared" si="64"/>
        <v>-1.5999725246271485E-2</v>
      </c>
      <c r="AG203" s="84">
        <f t="shared" si="55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6"/>
        <v>0.170946124192833</v>
      </c>
      <c r="G204" s="85">
        <f t="shared" si="57"/>
        <v>0.170946124192833</v>
      </c>
      <c r="H204" s="84">
        <v>228000</v>
      </c>
      <c r="I204" s="84">
        <v>218000</v>
      </c>
      <c r="J204" s="88">
        <v>125395903</v>
      </c>
      <c r="K204" s="84">
        <f t="shared" si="58"/>
        <v>1.34511125821281</v>
      </c>
      <c r="L204" s="84">
        <f t="shared" si="59"/>
        <v>1.34511125821281</v>
      </c>
      <c r="M204" s="85">
        <v>194900</v>
      </c>
      <c r="N204" s="85">
        <v>181800</v>
      </c>
      <c r="O204" s="85">
        <v>15956260</v>
      </c>
      <c r="P204" s="85">
        <f t="shared" si="60"/>
        <v>27.234779000652601</v>
      </c>
      <c r="Q204" s="85">
        <f t="shared" si="61"/>
        <v>27.234779000652601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62"/>
        <v>1365114.194686</v>
      </c>
      <c r="AA204" s="85">
        <f t="shared" si="63"/>
        <v>1365114.194686</v>
      </c>
      <c r="AB204" s="223">
        <f t="shared" si="52"/>
        <v>0</v>
      </c>
      <c r="AC204" s="223">
        <f t="shared" si="53"/>
        <v>290211960499322.87</v>
      </c>
      <c r="AD204" s="222">
        <f t="shared" si="51"/>
        <v>297716398866698.75</v>
      </c>
      <c r="AE204" s="221">
        <f t="shared" si="54"/>
        <v>1025.8584737667743</v>
      </c>
      <c r="AF204" s="98">
        <f t="shared" si="64"/>
        <v>-2.2781606333825252E-2</v>
      </c>
      <c r="AG204" s="84">
        <f t="shared" si="55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6"/>
        <v>0.170946124192833</v>
      </c>
      <c r="G205" s="85">
        <f t="shared" si="57"/>
        <v>0.170946124192833</v>
      </c>
      <c r="H205" s="84">
        <v>218000</v>
      </c>
      <c r="I205" s="84">
        <v>225500</v>
      </c>
      <c r="J205" s="88">
        <v>125395903</v>
      </c>
      <c r="K205" s="84">
        <f t="shared" si="58"/>
        <v>1.34511125821281</v>
      </c>
      <c r="L205" s="84">
        <f t="shared" si="59"/>
        <v>1.34511125821281</v>
      </c>
      <c r="M205" s="85">
        <v>181800</v>
      </c>
      <c r="N205" s="85">
        <v>190500</v>
      </c>
      <c r="O205" s="85">
        <v>15956260</v>
      </c>
      <c r="P205" s="85">
        <f t="shared" si="60"/>
        <v>27.234779000652601</v>
      </c>
      <c r="Q205" s="85">
        <f t="shared" si="61"/>
        <v>27.234779000652601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62"/>
        <v>1365114.194686</v>
      </c>
      <c r="AA205" s="85">
        <f t="shared" si="63"/>
        <v>1365114.194686</v>
      </c>
      <c r="AB205" s="223">
        <f t="shared" si="52"/>
        <v>0</v>
      </c>
      <c r="AC205" s="223">
        <f t="shared" si="53"/>
        <v>290211960499322.87</v>
      </c>
      <c r="AD205" s="222">
        <f t="shared" si="51"/>
        <v>303804642785231.5</v>
      </c>
      <c r="AE205" s="221">
        <f t="shared" si="54"/>
        <v>1046.8370850826473</v>
      </c>
      <c r="AF205" s="98">
        <f t="shared" si="64"/>
        <v>2.044981042935011E-2</v>
      </c>
      <c r="AG205" s="84">
        <f t="shared" si="55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6"/>
        <v>0.170946124192833</v>
      </c>
      <c r="G206" s="85">
        <f t="shared" si="57"/>
        <v>0.170946124192833</v>
      </c>
      <c r="H206" s="84">
        <v>225500</v>
      </c>
      <c r="I206" s="84">
        <v>217500</v>
      </c>
      <c r="J206" s="88">
        <v>125395903</v>
      </c>
      <c r="K206" s="84">
        <f t="shared" si="58"/>
        <v>1.34511125821281</v>
      </c>
      <c r="L206" s="84">
        <f t="shared" si="59"/>
        <v>1.34511125821281</v>
      </c>
      <c r="M206" s="85">
        <v>190500</v>
      </c>
      <c r="N206" s="85">
        <v>186300</v>
      </c>
      <c r="O206" s="85">
        <v>15956260</v>
      </c>
      <c r="P206" s="85">
        <f t="shared" si="60"/>
        <v>27.234779000652601</v>
      </c>
      <c r="Q206" s="85">
        <f t="shared" si="61"/>
        <v>27.234779000652601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62"/>
        <v>1365114.194686</v>
      </c>
      <c r="AA206" s="85">
        <f t="shared" si="63"/>
        <v>1365114.194686</v>
      </c>
      <c r="AB206" s="223">
        <f t="shared" si="52"/>
        <v>0</v>
      </c>
      <c r="AC206" s="223">
        <f t="shared" si="53"/>
        <v>290211960499322.87</v>
      </c>
      <c r="AD206" s="222">
        <f t="shared" si="51"/>
        <v>300684965290165.81</v>
      </c>
      <c r="AE206" s="221">
        <f t="shared" si="54"/>
        <v>1036.0874333808424</v>
      </c>
      <c r="AF206" s="98">
        <f t="shared" si="64"/>
        <v>-1.0268695917432244E-2</v>
      </c>
      <c r="AG206" s="84">
        <f t="shared" si="55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6"/>
        <v>0.170946124192833</v>
      </c>
      <c r="G207" s="85">
        <f t="shared" si="57"/>
        <v>0.170946124192833</v>
      </c>
      <c r="H207" s="84">
        <v>217500</v>
      </c>
      <c r="I207" s="84">
        <v>227500</v>
      </c>
      <c r="J207" s="88">
        <v>125395903</v>
      </c>
      <c r="K207" s="84">
        <f t="shared" si="58"/>
        <v>1.34511125821281</v>
      </c>
      <c r="L207" s="84">
        <f t="shared" si="59"/>
        <v>1.34511125821281</v>
      </c>
      <c r="M207" s="85">
        <v>186300</v>
      </c>
      <c r="N207" s="85">
        <v>183000</v>
      </c>
      <c r="O207" s="85">
        <v>15956260</v>
      </c>
      <c r="P207" s="85">
        <f t="shared" si="60"/>
        <v>27.234779000652601</v>
      </c>
      <c r="Q207" s="85">
        <f t="shared" si="61"/>
        <v>27.234779000652601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62"/>
        <v>1365114.194686</v>
      </c>
      <c r="AA207" s="85">
        <f t="shared" si="63"/>
        <v>1365114.194686</v>
      </c>
      <c r="AB207" s="223">
        <f t="shared" si="52"/>
        <v>0</v>
      </c>
      <c r="AC207" s="223">
        <f t="shared" si="53"/>
        <v>290211960499322.87</v>
      </c>
      <c r="AD207" s="222">
        <f t="shared" si="51"/>
        <v>300663274820642.37</v>
      </c>
      <c r="AE207" s="221">
        <f t="shared" si="54"/>
        <v>1036.012693285754</v>
      </c>
      <c r="AF207" s="98">
        <f t="shared" si="64"/>
        <v>-7.2136860925423659E-5</v>
      </c>
      <c r="AG207" s="84">
        <f t="shared" si="55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6"/>
        <v>0.170946124192833</v>
      </c>
      <c r="G208" s="85">
        <f t="shared" si="57"/>
        <v>0.170946124192833</v>
      </c>
      <c r="H208" s="84">
        <v>227500</v>
      </c>
      <c r="I208" s="84">
        <v>236500</v>
      </c>
      <c r="J208" s="88">
        <v>125395903</v>
      </c>
      <c r="K208" s="84">
        <f t="shared" si="58"/>
        <v>1.34511125821281</v>
      </c>
      <c r="L208" s="84">
        <f t="shared" si="59"/>
        <v>1.34511125821281</v>
      </c>
      <c r="M208" s="85">
        <v>183000</v>
      </c>
      <c r="N208" s="85">
        <v>197900</v>
      </c>
      <c r="O208" s="85">
        <v>15956260</v>
      </c>
      <c r="P208" s="85">
        <f t="shared" si="60"/>
        <v>27.234779000652601</v>
      </c>
      <c r="Q208" s="85">
        <f t="shared" si="61"/>
        <v>27.234779000652601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62"/>
        <v>1365114.194686</v>
      </c>
      <c r="AA208" s="85">
        <f t="shared" si="63"/>
        <v>1365114.194686</v>
      </c>
      <c r="AB208" s="223">
        <f t="shared" si="52"/>
        <v>0</v>
      </c>
      <c r="AC208" s="223">
        <f t="shared" si="53"/>
        <v>290211960499322.87</v>
      </c>
      <c r="AD208" s="222">
        <f t="shared" si="51"/>
        <v>310851056843351.19</v>
      </c>
      <c r="AE208" s="221">
        <f t="shared" si="54"/>
        <v>1071.1173182129289</v>
      </c>
      <c r="AF208" s="98">
        <f t="shared" si="64"/>
        <v>3.3884357937583966E-2</v>
      </c>
      <c r="AG208" s="84">
        <f t="shared" si="55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6"/>
        <v>0.170946124192833</v>
      </c>
      <c r="G209" s="85">
        <f t="shared" si="57"/>
        <v>0.170946124192833</v>
      </c>
      <c r="H209" s="84">
        <v>236500</v>
      </c>
      <c r="I209" s="84">
        <v>240000</v>
      </c>
      <c r="J209" s="88">
        <v>125395903</v>
      </c>
      <c r="K209" s="84">
        <f t="shared" si="58"/>
        <v>1.34511125821281</v>
      </c>
      <c r="L209" s="84">
        <f t="shared" si="59"/>
        <v>1.34511125821281</v>
      </c>
      <c r="M209" s="85">
        <v>197900</v>
      </c>
      <c r="N209" s="85">
        <v>204000</v>
      </c>
      <c r="O209" s="85">
        <v>15956260</v>
      </c>
      <c r="P209" s="85">
        <f t="shared" si="60"/>
        <v>27.234779000652601</v>
      </c>
      <c r="Q209" s="85">
        <f t="shared" si="61"/>
        <v>27.234779000652601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62"/>
        <v>1365114.194686</v>
      </c>
      <c r="AA209" s="85">
        <f t="shared" si="63"/>
        <v>1365114.194686</v>
      </c>
      <c r="AB209" s="223">
        <f t="shared" si="52"/>
        <v>0</v>
      </c>
      <c r="AC209" s="223">
        <f t="shared" si="53"/>
        <v>290211960499322.87</v>
      </c>
      <c r="AD209" s="222">
        <f t="shared" si="51"/>
        <v>313708179159407.19</v>
      </c>
      <c r="AE209" s="221">
        <f t="shared" si="54"/>
        <v>1080.9622684732151</v>
      </c>
      <c r="AF209" s="98">
        <f t="shared" si="64"/>
        <v>9.1912903403631434E-3</v>
      </c>
      <c r="AG209" s="84">
        <f t="shared" si="55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6"/>
        <v>0.170946124192833</v>
      </c>
      <c r="G210" s="85">
        <f t="shared" si="57"/>
        <v>0.170946124192833</v>
      </c>
      <c r="H210" s="84">
        <v>240000</v>
      </c>
      <c r="I210" s="84">
        <v>241000</v>
      </c>
      <c r="J210" s="88">
        <v>125395903</v>
      </c>
      <c r="K210" s="84">
        <f t="shared" si="58"/>
        <v>1.34511125821281</v>
      </c>
      <c r="L210" s="84">
        <f t="shared" si="59"/>
        <v>1.34511125821281</v>
      </c>
      <c r="M210" s="85">
        <v>204000</v>
      </c>
      <c r="N210" s="85">
        <v>203200</v>
      </c>
      <c r="O210" s="85">
        <v>15956260</v>
      </c>
      <c r="P210" s="85">
        <f t="shared" si="60"/>
        <v>27.234779000652601</v>
      </c>
      <c r="Q210" s="85">
        <f t="shared" si="61"/>
        <v>27.234779000652601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62"/>
        <v>1365114.194686</v>
      </c>
      <c r="AA210" s="85">
        <f t="shared" si="63"/>
        <v>1365114.194686</v>
      </c>
      <c r="AB210" s="223">
        <f t="shared" si="52"/>
        <v>0</v>
      </c>
      <c r="AC210" s="223">
        <f t="shared" si="53"/>
        <v>290211960499322.87</v>
      </c>
      <c r="AD210" s="222">
        <f t="shared" si="51"/>
        <v>313474330494574.69</v>
      </c>
      <c r="AE210" s="221">
        <f t="shared" si="54"/>
        <v>1080.1564827143161</v>
      </c>
      <c r="AF210" s="98">
        <f t="shared" si="64"/>
        <v>-7.4543375138996185E-4</v>
      </c>
      <c r="AG210" s="84">
        <f t="shared" si="55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6"/>
        <v>0.170946124192833</v>
      </c>
      <c r="G211" s="85">
        <f t="shared" si="57"/>
        <v>0.170946124192833</v>
      </c>
      <c r="H211" s="84">
        <v>241000</v>
      </c>
      <c r="I211" s="84">
        <v>233500</v>
      </c>
      <c r="J211" s="88">
        <v>125395903</v>
      </c>
      <c r="K211" s="84">
        <f t="shared" si="58"/>
        <v>1.34511125821281</v>
      </c>
      <c r="L211" s="84">
        <f t="shared" si="59"/>
        <v>1.34511125821281</v>
      </c>
      <c r="M211" s="85">
        <v>203200</v>
      </c>
      <c r="N211" s="85">
        <v>201000</v>
      </c>
      <c r="O211" s="85">
        <v>15956260</v>
      </c>
      <c r="P211" s="85">
        <f t="shared" si="60"/>
        <v>27.234779000652601</v>
      </c>
      <c r="Q211" s="85">
        <f t="shared" si="61"/>
        <v>27.234779000652601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62"/>
        <v>1365114.194686</v>
      </c>
      <c r="AA211" s="85">
        <f t="shared" si="63"/>
        <v>1365114.194686</v>
      </c>
      <c r="AB211" s="223">
        <f t="shared" si="52"/>
        <v>0</v>
      </c>
      <c r="AC211" s="223">
        <f t="shared" si="53"/>
        <v>290211960499322.87</v>
      </c>
      <c r="AD211" s="222">
        <f t="shared" si="51"/>
        <v>311527590884972.5</v>
      </c>
      <c r="AE211" s="221">
        <f t="shared" si="54"/>
        <v>1073.4484903688158</v>
      </c>
      <c r="AF211" s="98">
        <f t="shared" si="64"/>
        <v>-6.2102042184145933E-3</v>
      </c>
      <c r="AG211" s="84">
        <f t="shared" si="55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6"/>
        <v>0.170946124192833</v>
      </c>
      <c r="G212" s="85">
        <f t="shared" si="57"/>
        <v>0.170946124192833</v>
      </c>
      <c r="H212" s="84">
        <v>233500</v>
      </c>
      <c r="I212" s="84">
        <v>238500</v>
      </c>
      <c r="J212" s="88">
        <v>125395903</v>
      </c>
      <c r="K212" s="84">
        <f t="shared" si="58"/>
        <v>1.34511125821281</v>
      </c>
      <c r="L212" s="84">
        <f t="shared" si="59"/>
        <v>1.34511125821281</v>
      </c>
      <c r="M212" s="85">
        <v>201000</v>
      </c>
      <c r="N212" s="85">
        <v>202700</v>
      </c>
      <c r="O212" s="85">
        <v>15956260</v>
      </c>
      <c r="P212" s="85">
        <f t="shared" si="60"/>
        <v>27.234779000652601</v>
      </c>
      <c r="Q212" s="85">
        <f t="shared" si="61"/>
        <v>27.234779000652601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62"/>
        <v>1365114.194686</v>
      </c>
      <c r="AA212" s="85">
        <f t="shared" si="63"/>
        <v>1365114.194686</v>
      </c>
      <c r="AB212" s="223">
        <f t="shared" si="52"/>
        <v>0</v>
      </c>
      <c r="AC212" s="223">
        <f t="shared" si="53"/>
        <v>290211960499322.87</v>
      </c>
      <c r="AD212" s="222">
        <f t="shared" si="51"/>
        <v>313164576888258.69</v>
      </c>
      <c r="AE212" s="221">
        <f t="shared" si="54"/>
        <v>1079.0891469443395</v>
      </c>
      <c r="AF212" s="98">
        <f t="shared" si="64"/>
        <v>5.254706328373257E-3</v>
      </c>
      <c r="AG212" s="84">
        <f t="shared" si="55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6"/>
        <v>0.170946124192833</v>
      </c>
      <c r="G213" s="85">
        <f t="shared" si="57"/>
        <v>0.170946124192833</v>
      </c>
      <c r="H213" s="84">
        <v>238500</v>
      </c>
      <c r="I213" s="84">
        <v>229500</v>
      </c>
      <c r="J213" s="88">
        <v>125395903</v>
      </c>
      <c r="K213" s="84">
        <f t="shared" si="58"/>
        <v>1.34511125821281</v>
      </c>
      <c r="L213" s="84">
        <f t="shared" si="59"/>
        <v>1.34511125821281</v>
      </c>
      <c r="M213" s="85">
        <v>202700</v>
      </c>
      <c r="N213" s="85">
        <v>193600</v>
      </c>
      <c r="O213" s="85">
        <v>15956260</v>
      </c>
      <c r="P213" s="85">
        <f t="shared" si="60"/>
        <v>27.234779000652601</v>
      </c>
      <c r="Q213" s="85">
        <f t="shared" si="61"/>
        <v>27.234779000652601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62"/>
        <v>1365114.194686</v>
      </c>
      <c r="AA213" s="85">
        <f t="shared" si="63"/>
        <v>1365114.194686</v>
      </c>
      <c r="AB213" s="223">
        <f t="shared" si="52"/>
        <v>0</v>
      </c>
      <c r="AC213" s="223">
        <f t="shared" si="53"/>
        <v>290211960499322.87</v>
      </c>
      <c r="AD213" s="222">
        <f t="shared" si="51"/>
        <v>307966330135406.94</v>
      </c>
      <c r="AE213" s="221">
        <f t="shared" si="54"/>
        <v>1061.1772499160161</v>
      </c>
      <c r="AF213" s="98">
        <f t="shared" si="64"/>
        <v>-1.6599089221724282E-2</v>
      </c>
      <c r="AG213" s="84">
        <f t="shared" si="55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6"/>
        <v>0.170946124192833</v>
      </c>
      <c r="G214" s="85">
        <f t="shared" si="57"/>
        <v>0.170946124192833</v>
      </c>
      <c r="H214" s="84">
        <v>229500</v>
      </c>
      <c r="I214" s="84">
        <v>202000</v>
      </c>
      <c r="J214" s="88">
        <v>125395903</v>
      </c>
      <c r="K214" s="84">
        <f t="shared" si="58"/>
        <v>1.34511125821281</v>
      </c>
      <c r="L214" s="84">
        <f t="shared" si="59"/>
        <v>1.34511125821281</v>
      </c>
      <c r="M214" s="85">
        <v>193600</v>
      </c>
      <c r="N214" s="85">
        <v>181000</v>
      </c>
      <c r="O214" s="85">
        <v>15956260</v>
      </c>
      <c r="P214" s="85">
        <f t="shared" si="60"/>
        <v>27.234779000652601</v>
      </c>
      <c r="Q214" s="85">
        <f t="shared" si="61"/>
        <v>27.234779000652601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62"/>
        <v>1365114.194686</v>
      </c>
      <c r="AA214" s="85">
        <f t="shared" si="63"/>
        <v>1365114.194686</v>
      </c>
      <c r="AB214" s="223">
        <f t="shared" si="52"/>
        <v>0</v>
      </c>
      <c r="AC214" s="223">
        <f t="shared" si="53"/>
        <v>290211960499322.87</v>
      </c>
      <c r="AD214" s="222">
        <f t="shared" si="51"/>
        <v>298839966615253.37</v>
      </c>
      <c r="AE214" s="221">
        <f t="shared" si="54"/>
        <v>1029.7300156102651</v>
      </c>
      <c r="AF214" s="98">
        <f t="shared" si="64"/>
        <v>-2.9634289943776836E-2</v>
      </c>
      <c r="AG214" s="84">
        <f t="shared" si="55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6"/>
        <v>0.170946124192833</v>
      </c>
      <c r="G215" s="85">
        <f t="shared" si="57"/>
        <v>0.170946124192833</v>
      </c>
      <c r="H215" s="84">
        <v>202000</v>
      </c>
      <c r="I215" s="84">
        <v>200500</v>
      </c>
      <c r="J215" s="88">
        <v>125395903</v>
      </c>
      <c r="K215" s="84">
        <f t="shared" si="58"/>
        <v>1.34511125821281</v>
      </c>
      <c r="L215" s="84">
        <f t="shared" si="59"/>
        <v>1.34511125821281</v>
      </c>
      <c r="M215" s="85">
        <v>181000</v>
      </c>
      <c r="N215" s="85">
        <v>185600</v>
      </c>
      <c r="O215" s="85">
        <v>15956260</v>
      </c>
      <c r="P215" s="85">
        <f t="shared" si="60"/>
        <v>27.234779000652601</v>
      </c>
      <c r="Q215" s="85">
        <f t="shared" si="61"/>
        <v>27.234779000652601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62"/>
        <v>1365114.194686</v>
      </c>
      <c r="AA215" s="85">
        <f t="shared" si="63"/>
        <v>1365114.194686</v>
      </c>
      <c r="AB215" s="223">
        <f t="shared" si="52"/>
        <v>0</v>
      </c>
      <c r="AC215" s="223">
        <f t="shared" si="53"/>
        <v>290211960499322.87</v>
      </c>
      <c r="AD215" s="222">
        <f t="shared" si="51"/>
        <v>299817808367758.56</v>
      </c>
      <c r="AE215" s="221">
        <f t="shared" si="54"/>
        <v>1033.0994210297479</v>
      </c>
      <c r="AF215" s="98">
        <f t="shared" si="64"/>
        <v>3.2721250894933679E-3</v>
      </c>
      <c r="AG215" s="84">
        <f t="shared" si="55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6"/>
        <v>0.170946124192833</v>
      </c>
      <c r="G216" s="85">
        <f t="shared" si="57"/>
        <v>0.170946124192833</v>
      </c>
      <c r="H216" s="84">
        <v>200500</v>
      </c>
      <c r="I216" s="84">
        <v>208000</v>
      </c>
      <c r="J216" s="88">
        <v>125395903</v>
      </c>
      <c r="K216" s="84">
        <f t="shared" si="58"/>
        <v>1.34511125821281</v>
      </c>
      <c r="L216" s="84">
        <f t="shared" si="59"/>
        <v>1.34511125821281</v>
      </c>
      <c r="M216" s="85">
        <v>185600</v>
      </c>
      <c r="N216" s="85">
        <v>185400</v>
      </c>
      <c r="O216" s="85">
        <v>15956260</v>
      </c>
      <c r="P216" s="85">
        <f t="shared" si="60"/>
        <v>27.234779000652601</v>
      </c>
      <c r="Q216" s="85">
        <f t="shared" si="61"/>
        <v>27.234779000652601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62"/>
        <v>1365114.194686</v>
      </c>
      <c r="AA216" s="85">
        <f t="shared" si="63"/>
        <v>1365114.194686</v>
      </c>
      <c r="AB216" s="223">
        <f t="shared" si="52"/>
        <v>0</v>
      </c>
      <c r="AC216" s="223">
        <f t="shared" si="53"/>
        <v>290211960499322.87</v>
      </c>
      <c r="AD216" s="222">
        <f t="shared" si="51"/>
        <v>300556987660286</v>
      </c>
      <c r="AE216" s="221">
        <f t="shared" si="54"/>
        <v>1035.6464535202617</v>
      </c>
      <c r="AF216" s="98">
        <f t="shared" si="64"/>
        <v>2.4654282430775997E-3</v>
      </c>
      <c r="AG216" s="84">
        <f t="shared" si="55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6"/>
        <v>0.170946124192833</v>
      </c>
      <c r="G217" s="85">
        <f t="shared" si="57"/>
        <v>0.17753724959914399</v>
      </c>
      <c r="H217" s="84">
        <v>208000</v>
      </c>
      <c r="I217" s="84">
        <v>218500</v>
      </c>
      <c r="J217" s="88">
        <v>125456133</v>
      </c>
      <c r="K217" s="84">
        <f t="shared" si="58"/>
        <v>1.34511125821281</v>
      </c>
      <c r="L217" s="84">
        <f t="shared" si="59"/>
        <v>1.39630369357553</v>
      </c>
      <c r="M217" s="85">
        <v>185400</v>
      </c>
      <c r="N217" s="85">
        <v>187100</v>
      </c>
      <c r="O217" s="85">
        <v>15956260</v>
      </c>
      <c r="P217" s="85">
        <f t="shared" si="60"/>
        <v>27.234779000652601</v>
      </c>
      <c r="Q217" s="85">
        <f t="shared" si="61"/>
        <v>28.284863316129599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62"/>
        <v>1365114.194686</v>
      </c>
      <c r="AA217" s="85">
        <f t="shared" si="63"/>
        <v>1417748.54889318</v>
      </c>
      <c r="AB217" s="223">
        <f t="shared" si="52"/>
        <v>1</v>
      </c>
      <c r="AC217" s="223">
        <f t="shared" si="53"/>
        <v>301401587845916.94</v>
      </c>
      <c r="AD217" s="222">
        <f t="shared" si="51"/>
        <v>314923017051900.87</v>
      </c>
      <c r="AE217" s="221">
        <f t="shared" si="54"/>
        <v>1044.861837997006</v>
      </c>
      <c r="AF217" s="98">
        <f t="shared" si="64"/>
        <v>8.8981953691052301E-3</v>
      </c>
      <c r="AG217" s="84">
        <f t="shared" si="55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6"/>
        <v>0.17753724959914399</v>
      </c>
      <c r="G218" s="85">
        <f t="shared" si="57"/>
        <v>0.17753724959914399</v>
      </c>
      <c r="H218" s="84">
        <v>218500</v>
      </c>
      <c r="I218" s="84">
        <v>224000</v>
      </c>
      <c r="J218" s="88">
        <v>125456133</v>
      </c>
      <c r="K218" s="84">
        <f t="shared" si="58"/>
        <v>1.39630369357553</v>
      </c>
      <c r="L218" s="84">
        <f t="shared" si="59"/>
        <v>1.39630369357553</v>
      </c>
      <c r="M218" s="85">
        <v>187100</v>
      </c>
      <c r="N218" s="85">
        <v>190400</v>
      </c>
      <c r="O218" s="85">
        <v>15956260</v>
      </c>
      <c r="P218" s="85">
        <f t="shared" si="60"/>
        <v>28.284863316129599</v>
      </c>
      <c r="Q218" s="85">
        <f t="shared" si="61"/>
        <v>28.284863316129599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62"/>
        <v>1417748.54889318</v>
      </c>
      <c r="AA218" s="85">
        <f t="shared" si="63"/>
        <v>1417748.54889318</v>
      </c>
      <c r="AB218" s="223">
        <f t="shared" si="52"/>
        <v>0</v>
      </c>
      <c r="AC218" s="223">
        <f t="shared" si="53"/>
        <v>301401587845916.94</v>
      </c>
      <c r="AD218" s="222">
        <f t="shared" si="51"/>
        <v>317090919568764.06</v>
      </c>
      <c r="AE218" s="221">
        <f t="shared" si="54"/>
        <v>1052.0545755414794</v>
      </c>
      <c r="AF218" s="98">
        <f t="shared" si="64"/>
        <v>6.8839125738019468E-3</v>
      </c>
      <c r="AG218" s="84">
        <f t="shared" si="55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6"/>
        <v>0.17753724959914399</v>
      </c>
      <c r="G219" s="85">
        <f t="shared" si="57"/>
        <v>0.17753724959914399</v>
      </c>
      <c r="H219" s="84">
        <v>224000</v>
      </c>
      <c r="I219" s="84">
        <v>229000</v>
      </c>
      <c r="J219" s="88">
        <v>125456133</v>
      </c>
      <c r="K219" s="84">
        <f t="shared" si="58"/>
        <v>1.39630369357553</v>
      </c>
      <c r="L219" s="84">
        <f t="shared" si="59"/>
        <v>1.39630369357553</v>
      </c>
      <c r="M219" s="85">
        <v>190400</v>
      </c>
      <c r="N219" s="85">
        <v>201700</v>
      </c>
      <c r="O219" s="85">
        <v>15956260</v>
      </c>
      <c r="P219" s="85">
        <f t="shared" si="60"/>
        <v>28.284863316129599</v>
      </c>
      <c r="Q219" s="85">
        <f t="shared" si="61"/>
        <v>28.284863316129599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62"/>
        <v>1417748.54889318</v>
      </c>
      <c r="AA219" s="85">
        <f t="shared" si="63"/>
        <v>1417748.54889318</v>
      </c>
      <c r="AB219" s="223">
        <f t="shared" si="52"/>
        <v>0</v>
      </c>
      <c r="AC219" s="223">
        <f t="shared" si="53"/>
        <v>301401587845916.94</v>
      </c>
      <c r="AD219" s="222">
        <f t="shared" si="51"/>
        <v>322667832794623.31</v>
      </c>
      <c r="AE219" s="221">
        <f t="shared" si="54"/>
        <v>1070.5578397933925</v>
      </c>
      <c r="AF219" s="98">
        <f t="shared" si="64"/>
        <v>1.7587741816901231E-2</v>
      </c>
      <c r="AG219" s="84">
        <f t="shared" si="55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6"/>
        <v>0.17753724959914399</v>
      </c>
      <c r="G220" s="85">
        <f t="shared" si="57"/>
        <v>0.17753724959914399</v>
      </c>
      <c r="H220" s="84">
        <v>229000</v>
      </c>
      <c r="I220" s="84">
        <v>227500</v>
      </c>
      <c r="J220" s="88">
        <v>125456133</v>
      </c>
      <c r="K220" s="84">
        <f t="shared" si="58"/>
        <v>1.39630369357553</v>
      </c>
      <c r="L220" s="84">
        <f t="shared" si="59"/>
        <v>1.39630369357553</v>
      </c>
      <c r="M220" s="85">
        <v>201700</v>
      </c>
      <c r="N220" s="85">
        <v>194200</v>
      </c>
      <c r="O220" s="85">
        <v>15956260</v>
      </c>
      <c r="P220" s="85">
        <f t="shared" si="60"/>
        <v>28.284863316129599</v>
      </c>
      <c r="Q220" s="85">
        <f t="shared" si="61"/>
        <v>28.284863316129599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62"/>
        <v>1417748.54889318</v>
      </c>
      <c r="AA220" s="85">
        <f t="shared" si="63"/>
        <v>1417748.54889318</v>
      </c>
      <c r="AB220" s="223">
        <f t="shared" si="52"/>
        <v>0</v>
      </c>
      <c r="AC220" s="223">
        <f t="shared" si="53"/>
        <v>301401587845916.94</v>
      </c>
      <c r="AD220" s="222">
        <f t="shared" si="51"/>
        <v>318051446889470.62</v>
      </c>
      <c r="AE220" s="221">
        <f t="shared" si="54"/>
        <v>1055.2414443551818</v>
      </c>
      <c r="AF220" s="98">
        <f t="shared" si="64"/>
        <v>-1.4306929405296463E-2</v>
      </c>
      <c r="AG220" s="84">
        <f t="shared" si="55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6"/>
        <v>0.17753724959914399</v>
      </c>
      <c r="G221" s="85">
        <f t="shared" si="57"/>
        <v>0.17753724959914399</v>
      </c>
      <c r="H221" s="84">
        <v>227500</v>
      </c>
      <c r="I221" s="84">
        <v>225000</v>
      </c>
      <c r="J221" s="88">
        <v>125456133</v>
      </c>
      <c r="K221" s="84">
        <f t="shared" si="58"/>
        <v>1.39630369357553</v>
      </c>
      <c r="L221" s="84">
        <f t="shared" si="59"/>
        <v>1.39630369357553</v>
      </c>
      <c r="M221" s="85">
        <v>194200</v>
      </c>
      <c r="N221" s="85">
        <v>191100</v>
      </c>
      <c r="O221" s="85">
        <v>15956260</v>
      </c>
      <c r="P221" s="85">
        <f t="shared" si="60"/>
        <v>28.284863316129599</v>
      </c>
      <c r="Q221" s="85">
        <f t="shared" si="61"/>
        <v>28.284863316129599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62"/>
        <v>1417748.54889318</v>
      </c>
      <c r="AA221" s="85">
        <f t="shared" si="63"/>
        <v>1417748.54889318</v>
      </c>
      <c r="AB221" s="223">
        <f t="shared" si="52"/>
        <v>0</v>
      </c>
      <c r="AC221" s="223">
        <f t="shared" si="53"/>
        <v>301401587845916.94</v>
      </c>
      <c r="AD221" s="222">
        <f t="shared" si="51"/>
        <v>315416647295957.75</v>
      </c>
      <c r="AE221" s="221">
        <f t="shared" si="54"/>
        <v>1046.4996204904057</v>
      </c>
      <c r="AF221" s="98">
        <f t="shared" si="64"/>
        <v>-8.2841930740484241E-3</v>
      </c>
      <c r="AG221" s="84">
        <f t="shared" si="55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6"/>
        <v>0.17753724959914399</v>
      </c>
      <c r="G222" s="85">
        <f t="shared" si="57"/>
        <v>0.17753724959914399</v>
      </c>
      <c r="H222" s="84">
        <v>225000</v>
      </c>
      <c r="I222" s="84">
        <v>223000</v>
      </c>
      <c r="J222" s="88">
        <v>125456133</v>
      </c>
      <c r="K222" s="84">
        <f t="shared" si="58"/>
        <v>1.39630369357553</v>
      </c>
      <c r="L222" s="84">
        <f t="shared" si="59"/>
        <v>1.39630369357553</v>
      </c>
      <c r="M222" s="85">
        <v>191100</v>
      </c>
      <c r="N222" s="85">
        <v>194900</v>
      </c>
      <c r="O222" s="85">
        <v>15956260</v>
      </c>
      <c r="P222" s="85">
        <f t="shared" si="60"/>
        <v>28.284863316129599</v>
      </c>
      <c r="Q222" s="85">
        <f t="shared" si="61"/>
        <v>28.284863316129599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62"/>
        <v>1417748.54889318</v>
      </c>
      <c r="AA222" s="85">
        <f t="shared" si="63"/>
        <v>1417748.54889318</v>
      </c>
      <c r="AB222" s="223">
        <f t="shared" si="52"/>
        <v>0</v>
      </c>
      <c r="AC222" s="223">
        <f t="shared" si="53"/>
        <v>301401587845916.94</v>
      </c>
      <c r="AD222" s="222">
        <f t="shared" si="51"/>
        <v>317180200216130.44</v>
      </c>
      <c r="AE222" s="221">
        <f t="shared" si="54"/>
        <v>1052.350793779759</v>
      </c>
      <c r="AF222" s="98">
        <f t="shared" si="64"/>
        <v>5.591185295042253E-3</v>
      </c>
      <c r="AG222" s="84">
        <f t="shared" si="55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6"/>
        <v>0.17753724959914399</v>
      </c>
      <c r="G223" s="85">
        <f t="shared" si="57"/>
        <v>0.17753724959914399</v>
      </c>
      <c r="H223" s="84">
        <v>223000</v>
      </c>
      <c r="I223" s="84">
        <v>221000</v>
      </c>
      <c r="J223" s="88">
        <v>125456133</v>
      </c>
      <c r="K223" s="84">
        <f t="shared" si="58"/>
        <v>1.39630369357553</v>
      </c>
      <c r="L223" s="84">
        <f t="shared" si="59"/>
        <v>1.39630369357553</v>
      </c>
      <c r="M223" s="85">
        <v>194900</v>
      </c>
      <c r="N223" s="85">
        <v>189200</v>
      </c>
      <c r="O223" s="85">
        <v>15956260</v>
      </c>
      <c r="P223" s="85">
        <f t="shared" si="60"/>
        <v>28.284863316129599</v>
      </c>
      <c r="Q223" s="85">
        <f t="shared" si="61"/>
        <v>28.284863316129599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62"/>
        <v>1417748.54889318</v>
      </c>
      <c r="AA223" s="85">
        <f t="shared" si="63"/>
        <v>1417748.54889318</v>
      </c>
      <c r="AB223" s="223">
        <f t="shared" si="52"/>
        <v>0</v>
      </c>
      <c r="AC223" s="223">
        <f t="shared" si="53"/>
        <v>301401587845916.94</v>
      </c>
      <c r="AD223" s="222">
        <f t="shared" si="51"/>
        <v>314200339420896.37</v>
      </c>
      <c r="AE223" s="221">
        <f t="shared" si="54"/>
        <v>1042.4641146267697</v>
      </c>
      <c r="AF223" s="98">
        <f t="shared" si="64"/>
        <v>-9.3948512334741264E-3</v>
      </c>
      <c r="AG223" s="84">
        <f t="shared" si="55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6"/>
        <v>0.17753724959914399</v>
      </c>
      <c r="G224" s="85">
        <f t="shared" si="57"/>
        <v>0.17753724959914399</v>
      </c>
      <c r="H224" s="84">
        <v>221000</v>
      </c>
      <c r="I224" s="84">
        <v>240500</v>
      </c>
      <c r="J224" s="88">
        <v>125456133</v>
      </c>
      <c r="K224" s="84">
        <f t="shared" si="58"/>
        <v>1.39630369357553</v>
      </c>
      <c r="L224" s="84">
        <f t="shared" si="59"/>
        <v>1.39630369357553</v>
      </c>
      <c r="M224" s="85">
        <v>189200</v>
      </c>
      <c r="N224" s="85">
        <v>194700</v>
      </c>
      <c r="O224" s="85">
        <v>15956260</v>
      </c>
      <c r="P224" s="85">
        <f t="shared" si="60"/>
        <v>28.284863316129599</v>
      </c>
      <c r="Q224" s="85">
        <f t="shared" si="61"/>
        <v>28.284863316129599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62"/>
        <v>1417748.54889318</v>
      </c>
      <c r="AA224" s="85">
        <f t="shared" si="63"/>
        <v>1417748.54889318</v>
      </c>
      <c r="AB224" s="223">
        <f t="shared" si="52"/>
        <v>0</v>
      </c>
      <c r="AC224" s="223">
        <f t="shared" si="53"/>
        <v>301401587845916.94</v>
      </c>
      <c r="AD224" s="222">
        <f t="shared" si="51"/>
        <v>320326446560299.37</v>
      </c>
      <c r="AE224" s="221">
        <f t="shared" si="54"/>
        <v>1062.7895123235292</v>
      </c>
      <c r="AF224" s="98">
        <f t="shared" si="64"/>
        <v>1.9497455511009558E-2</v>
      </c>
      <c r="AG224" s="84">
        <f t="shared" si="55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6"/>
        <v>0.17753724959914399</v>
      </c>
      <c r="G225" s="85">
        <f t="shared" si="57"/>
        <v>0.17753724959914399</v>
      </c>
      <c r="H225" s="84">
        <v>240500</v>
      </c>
      <c r="I225" s="84">
        <v>238000</v>
      </c>
      <c r="J225" s="88">
        <v>125456133</v>
      </c>
      <c r="K225" s="84">
        <f t="shared" si="58"/>
        <v>1.39630369357553</v>
      </c>
      <c r="L225" s="84">
        <f t="shared" si="59"/>
        <v>1.39630369357553</v>
      </c>
      <c r="M225" s="85">
        <v>194700</v>
      </c>
      <c r="N225" s="85">
        <v>202800</v>
      </c>
      <c r="O225" s="85">
        <v>15956260</v>
      </c>
      <c r="P225" s="85">
        <f t="shared" si="60"/>
        <v>28.284863316129599</v>
      </c>
      <c r="Q225" s="85">
        <f t="shared" si="61"/>
        <v>28.284863316129599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62"/>
        <v>1417748.54889318</v>
      </c>
      <c r="AA225" s="85">
        <f t="shared" si="63"/>
        <v>1417748.54889318</v>
      </c>
      <c r="AB225" s="223">
        <f t="shared" si="52"/>
        <v>0</v>
      </c>
      <c r="AC225" s="223">
        <f t="shared" si="53"/>
        <v>301401587845916.94</v>
      </c>
      <c r="AD225" s="222">
        <f t="shared" si="51"/>
        <v>324057057697166.94</v>
      </c>
      <c r="AE225" s="221">
        <f t="shared" si="54"/>
        <v>1075.1670553999602</v>
      </c>
      <c r="AF225" s="98">
        <f t="shared" si="64"/>
        <v>1.1646278903684861E-2</v>
      </c>
      <c r="AG225" s="84">
        <f t="shared" si="55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6"/>
        <v>0.17753724959914399</v>
      </c>
      <c r="G226" s="85">
        <f t="shared" si="57"/>
        <v>0.17753724959914399</v>
      </c>
      <c r="H226" s="84">
        <v>238000</v>
      </c>
      <c r="I226" s="84">
        <v>236000</v>
      </c>
      <c r="J226" s="88">
        <v>125456133</v>
      </c>
      <c r="K226" s="84">
        <f t="shared" si="58"/>
        <v>1.39630369357553</v>
      </c>
      <c r="L226" s="84">
        <f t="shared" si="59"/>
        <v>1.39630369357553</v>
      </c>
      <c r="M226" s="85">
        <v>202800</v>
      </c>
      <c r="N226" s="85">
        <v>199000</v>
      </c>
      <c r="O226" s="85">
        <v>15956260</v>
      </c>
      <c r="P226" s="85">
        <f t="shared" si="60"/>
        <v>28.284863316129599</v>
      </c>
      <c r="Q226" s="85">
        <f t="shared" si="61"/>
        <v>28.284863316129599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62"/>
        <v>1417748.54889318</v>
      </c>
      <c r="AA226" s="85">
        <f t="shared" si="63"/>
        <v>1417748.54889318</v>
      </c>
      <c r="AB226" s="223">
        <f t="shared" si="52"/>
        <v>0</v>
      </c>
      <c r="AC226" s="223">
        <f t="shared" si="53"/>
        <v>301401587845916.94</v>
      </c>
      <c r="AD226" s="222">
        <f t="shared" si="51"/>
        <v>322105656492620.75</v>
      </c>
      <c r="AE226" s="221">
        <f t="shared" si="54"/>
        <v>1068.6926329574885</v>
      </c>
      <c r="AF226" s="98">
        <f t="shared" si="64"/>
        <v>-6.0217827638545012E-3</v>
      </c>
      <c r="AG226" s="84">
        <f t="shared" si="55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6"/>
        <v>0.17753724959914399</v>
      </c>
      <c r="G227" s="85">
        <f t="shared" si="57"/>
        <v>0.17753724959914399</v>
      </c>
      <c r="H227" s="84">
        <v>236000</v>
      </c>
      <c r="I227" s="84">
        <v>237000</v>
      </c>
      <c r="J227" s="88">
        <v>125456133</v>
      </c>
      <c r="K227" s="84">
        <f t="shared" si="58"/>
        <v>1.39630369357553</v>
      </c>
      <c r="L227" s="84">
        <f t="shared" si="59"/>
        <v>1.39630369357553</v>
      </c>
      <c r="M227" s="85">
        <v>199000</v>
      </c>
      <c r="N227" s="85">
        <v>196200</v>
      </c>
      <c r="O227" s="85">
        <v>15956260</v>
      </c>
      <c r="P227" s="85">
        <f t="shared" si="60"/>
        <v>28.284863316129599</v>
      </c>
      <c r="Q227" s="85">
        <f t="shared" si="61"/>
        <v>28.284863316129599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62"/>
        <v>1417748.54889318</v>
      </c>
      <c r="AA227" s="85">
        <f t="shared" si="63"/>
        <v>1417748.54889318</v>
      </c>
      <c r="AB227" s="223">
        <f t="shared" si="52"/>
        <v>0</v>
      </c>
      <c r="AC227" s="223">
        <f t="shared" si="53"/>
        <v>301401587845916.94</v>
      </c>
      <c r="AD227" s="222">
        <f t="shared" si="51"/>
        <v>321017133581727.75</v>
      </c>
      <c r="AE227" s="221">
        <f t="shared" si="54"/>
        <v>1065.0810962078897</v>
      </c>
      <c r="AF227" s="98">
        <f t="shared" si="64"/>
        <v>-3.3793970672412127E-3</v>
      </c>
      <c r="AG227" s="84">
        <f t="shared" si="55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6"/>
        <v>0.17753724959914399</v>
      </c>
      <c r="G228" s="85">
        <f t="shared" si="57"/>
        <v>0.17753724959914399</v>
      </c>
      <c r="H228" s="84">
        <v>237000</v>
      </c>
      <c r="I228" s="84">
        <v>239500</v>
      </c>
      <c r="J228" s="88">
        <v>125456133</v>
      </c>
      <c r="K228" s="84">
        <f t="shared" si="58"/>
        <v>1.39630369357553</v>
      </c>
      <c r="L228" s="84">
        <f t="shared" si="59"/>
        <v>1.39630369357553</v>
      </c>
      <c r="M228" s="85">
        <v>196200</v>
      </c>
      <c r="N228" s="85">
        <v>197300</v>
      </c>
      <c r="O228" s="85">
        <v>15956260</v>
      </c>
      <c r="P228" s="85">
        <f t="shared" si="60"/>
        <v>28.284863316129599</v>
      </c>
      <c r="Q228" s="85">
        <f t="shared" si="61"/>
        <v>28.284863316129599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62"/>
        <v>1417748.54889318</v>
      </c>
      <c r="AA228" s="85">
        <f t="shared" si="63"/>
        <v>1417748.54889318</v>
      </c>
      <c r="AB228" s="223">
        <f t="shared" si="52"/>
        <v>0</v>
      </c>
      <c r="AC228" s="223">
        <f t="shared" si="53"/>
        <v>301401587845916.94</v>
      </c>
      <c r="AD228" s="222">
        <f t="shared" si="51"/>
        <v>320469953405923.69</v>
      </c>
      <c r="AE228" s="221">
        <f t="shared" si="54"/>
        <v>1063.2656440076717</v>
      </c>
      <c r="AF228" s="98">
        <f t="shared" si="64"/>
        <v>-1.7045201597153132E-3</v>
      </c>
      <c r="AG228" s="84">
        <f t="shared" si="55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6"/>
        <v>0.17753724959914399</v>
      </c>
      <c r="G229" s="85">
        <f t="shared" si="57"/>
        <v>0.17753724959914399</v>
      </c>
      <c r="H229" s="84">
        <v>239500</v>
      </c>
      <c r="I229" s="84">
        <v>240500</v>
      </c>
      <c r="J229" s="88">
        <v>125456133</v>
      </c>
      <c r="K229" s="84">
        <f t="shared" si="58"/>
        <v>1.39630369357553</v>
      </c>
      <c r="L229" s="84">
        <f t="shared" si="59"/>
        <v>1.39630369357553</v>
      </c>
      <c r="M229" s="85">
        <v>197300</v>
      </c>
      <c r="N229" s="85">
        <v>206200</v>
      </c>
      <c r="O229" s="85">
        <v>15956260</v>
      </c>
      <c r="P229" s="85">
        <f t="shared" si="60"/>
        <v>28.284863316129599</v>
      </c>
      <c r="Q229" s="85">
        <f t="shared" si="61"/>
        <v>28.284863316129599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62"/>
        <v>1417748.54889318</v>
      </c>
      <c r="AA229" s="85">
        <f t="shared" si="63"/>
        <v>1417748.54889318</v>
      </c>
      <c r="AB229" s="223">
        <f t="shared" si="52"/>
        <v>0</v>
      </c>
      <c r="AC229" s="223">
        <f t="shared" si="53"/>
        <v>301401587845916.94</v>
      </c>
      <c r="AD229" s="222">
        <f t="shared" si="51"/>
        <v>326257418854859.81</v>
      </c>
      <c r="AE229" s="221">
        <f t="shared" si="54"/>
        <v>1082.4674852796388</v>
      </c>
      <c r="AF229" s="98">
        <f t="shared" si="64"/>
        <v>1.8059307549514524E-2</v>
      </c>
      <c r="AG229" s="84">
        <f t="shared" si="55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6"/>
        <v>0.17753724959914399</v>
      </c>
      <c r="G230" s="85">
        <f t="shared" si="57"/>
        <v>0.17753724959914399</v>
      </c>
      <c r="H230" s="84">
        <v>240500</v>
      </c>
      <c r="I230" s="84">
        <v>243500</v>
      </c>
      <c r="J230" s="88">
        <v>125456133</v>
      </c>
      <c r="K230" s="84">
        <f t="shared" si="58"/>
        <v>1.39630369357553</v>
      </c>
      <c r="L230" s="84">
        <f t="shared" si="59"/>
        <v>1.39630369357553</v>
      </c>
      <c r="M230" s="85">
        <v>206200</v>
      </c>
      <c r="N230" s="85">
        <v>205800</v>
      </c>
      <c r="O230" s="85">
        <v>15956260</v>
      </c>
      <c r="P230" s="85">
        <f t="shared" si="60"/>
        <v>28.284863316129599</v>
      </c>
      <c r="Q230" s="85">
        <f t="shared" si="61"/>
        <v>28.284863316129599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62"/>
        <v>1417748.54889318</v>
      </c>
      <c r="AA230" s="85">
        <f t="shared" si="63"/>
        <v>1417748.54889318</v>
      </c>
      <c r="AB230" s="223">
        <f t="shared" si="52"/>
        <v>0</v>
      </c>
      <c r="AC230" s="223">
        <f t="shared" si="53"/>
        <v>301401587845916.94</v>
      </c>
      <c r="AD230" s="222">
        <f t="shared" si="51"/>
        <v>325348779010599.94</v>
      </c>
      <c r="AE230" s="221">
        <f t="shared" si="54"/>
        <v>1079.452770424439</v>
      </c>
      <c r="AF230" s="98">
        <f t="shared" si="64"/>
        <v>-2.7850396397089208E-3</v>
      </c>
      <c r="AG230" s="84">
        <f t="shared" si="55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6"/>
        <v>0.17753724959914399</v>
      </c>
      <c r="G231" s="85">
        <f t="shared" si="57"/>
        <v>0.17753724959914399</v>
      </c>
      <c r="H231" s="84">
        <v>243500</v>
      </c>
      <c r="I231" s="84">
        <v>242000</v>
      </c>
      <c r="J231" s="88">
        <v>125456133</v>
      </c>
      <c r="K231" s="84">
        <f t="shared" si="58"/>
        <v>1.39630369357553</v>
      </c>
      <c r="L231" s="84">
        <f t="shared" si="59"/>
        <v>1.39630369357553</v>
      </c>
      <c r="M231" s="85">
        <v>205800</v>
      </c>
      <c r="N231" s="85">
        <v>201500</v>
      </c>
      <c r="O231" s="85">
        <v>15956260</v>
      </c>
      <c r="P231" s="85">
        <f t="shared" si="60"/>
        <v>28.284863316129599</v>
      </c>
      <c r="Q231" s="85">
        <f t="shared" si="61"/>
        <v>28.284863316129599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62"/>
        <v>1417748.54889318</v>
      </c>
      <c r="AA231" s="85">
        <f t="shared" si="63"/>
        <v>1417748.54889318</v>
      </c>
      <c r="AB231" s="223">
        <f t="shared" si="52"/>
        <v>0</v>
      </c>
      <c r="AC231" s="223">
        <f t="shared" si="53"/>
        <v>301401587845916.94</v>
      </c>
      <c r="AD231" s="222">
        <f t="shared" si="51"/>
        <v>322347569519212.75</v>
      </c>
      <c r="AE231" s="221">
        <f t="shared" si="54"/>
        <v>1069.4952598723662</v>
      </c>
      <c r="AF231" s="98">
        <f t="shared" si="64"/>
        <v>-9.2245912233450602E-3</v>
      </c>
      <c r="AG231" s="84">
        <f t="shared" si="55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6"/>
        <v>0.17753724959914399</v>
      </c>
      <c r="G232" s="85">
        <f t="shared" si="57"/>
        <v>0.17753724959914399</v>
      </c>
      <c r="H232" s="84">
        <v>242000</v>
      </c>
      <c r="I232" s="84">
        <v>235500</v>
      </c>
      <c r="J232" s="88">
        <v>125456133</v>
      </c>
      <c r="K232" s="84">
        <f t="shared" si="58"/>
        <v>1.39630369357553</v>
      </c>
      <c r="L232" s="84">
        <f t="shared" si="59"/>
        <v>1.39630369357553</v>
      </c>
      <c r="M232" s="85">
        <v>201500</v>
      </c>
      <c r="N232" s="85">
        <v>194500</v>
      </c>
      <c r="O232" s="85">
        <v>15956260</v>
      </c>
      <c r="P232" s="85">
        <f t="shared" si="60"/>
        <v>28.284863316129599</v>
      </c>
      <c r="Q232" s="85">
        <f t="shared" si="61"/>
        <v>28.284863316129599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62"/>
        <v>1417748.54889318</v>
      </c>
      <c r="AA232" s="85">
        <f t="shared" si="63"/>
        <v>1417748.54889318</v>
      </c>
      <c r="AB232" s="223">
        <f t="shared" si="52"/>
        <v>0</v>
      </c>
      <c r="AC232" s="223">
        <f t="shared" si="53"/>
        <v>301401587845916.94</v>
      </c>
      <c r="AD232" s="222">
        <f t="shared" si="51"/>
        <v>316967002696028.19</v>
      </c>
      <c r="AE232" s="221">
        <f t="shared" si="54"/>
        <v>1051.6434401071192</v>
      </c>
      <c r="AF232" s="98">
        <f t="shared" si="64"/>
        <v>-1.6691817565771577E-2</v>
      </c>
      <c r="AG232" s="84">
        <f t="shared" si="55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6"/>
        <v>0.17753724959914399</v>
      </c>
      <c r="G233" s="85">
        <f t="shared" si="57"/>
        <v>0.17753724959914399</v>
      </c>
      <c r="H233" s="84">
        <v>235500</v>
      </c>
      <c r="I233" s="84">
        <v>245500</v>
      </c>
      <c r="J233" s="88">
        <v>125456133</v>
      </c>
      <c r="K233" s="84">
        <f t="shared" si="58"/>
        <v>1.39630369357553</v>
      </c>
      <c r="L233" s="84">
        <f t="shared" si="59"/>
        <v>1.39630369357553</v>
      </c>
      <c r="M233" s="85">
        <v>194500</v>
      </c>
      <c r="N233" s="85">
        <v>198300</v>
      </c>
      <c r="O233" s="85">
        <v>15956260</v>
      </c>
      <c r="P233" s="85">
        <f t="shared" si="60"/>
        <v>28.284863316129599</v>
      </c>
      <c r="Q233" s="85">
        <f t="shared" si="61"/>
        <v>28.284863316129599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62"/>
        <v>1417748.54889318</v>
      </c>
      <c r="AA233" s="85">
        <f t="shared" si="63"/>
        <v>1417748.54889318</v>
      </c>
      <c r="AB233" s="223">
        <f t="shared" si="52"/>
        <v>0</v>
      </c>
      <c r="AC233" s="223">
        <f t="shared" si="53"/>
        <v>301401587845916.94</v>
      </c>
      <c r="AD233" s="222">
        <f t="shared" si="51"/>
        <v>320946620884028.25</v>
      </c>
      <c r="AE233" s="221">
        <f t="shared" si="54"/>
        <v>1064.8471468839878</v>
      </c>
      <c r="AF233" s="98">
        <f t="shared" si="64"/>
        <v>1.2555307505672877E-2</v>
      </c>
      <c r="AG233" s="84">
        <f t="shared" si="55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6"/>
        <v>0.17753724959914399</v>
      </c>
      <c r="G234" s="85">
        <f t="shared" si="57"/>
        <v>0.17753724959914399</v>
      </c>
      <c r="H234" s="84">
        <v>245500</v>
      </c>
      <c r="I234" s="84">
        <v>244500</v>
      </c>
      <c r="J234" s="88">
        <v>125456133</v>
      </c>
      <c r="K234" s="84">
        <f t="shared" si="58"/>
        <v>1.39630369357553</v>
      </c>
      <c r="L234" s="84">
        <f t="shared" si="59"/>
        <v>1.39630369357553</v>
      </c>
      <c r="M234" s="85">
        <v>198300</v>
      </c>
      <c r="N234" s="85">
        <v>195300</v>
      </c>
      <c r="O234" s="85">
        <v>15956260</v>
      </c>
      <c r="P234" s="85">
        <f t="shared" si="60"/>
        <v>28.284863316129599</v>
      </c>
      <c r="Q234" s="85">
        <f t="shared" si="61"/>
        <v>28.284863316129599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62"/>
        <v>1417748.54889318</v>
      </c>
      <c r="AA234" s="85">
        <f t="shared" si="63"/>
        <v>1417748.54889318</v>
      </c>
      <c r="AB234" s="223">
        <f t="shared" si="52"/>
        <v>0</v>
      </c>
      <c r="AC234" s="223">
        <f t="shared" si="53"/>
        <v>301401587845916.94</v>
      </c>
      <c r="AD234" s="222">
        <f t="shared" si="51"/>
        <v>318562732184087.37</v>
      </c>
      <c r="AE234" s="221">
        <f t="shared" si="54"/>
        <v>1056.9378033500725</v>
      </c>
      <c r="AF234" s="98">
        <f t="shared" si="64"/>
        <v>-7.4276796975603519E-3</v>
      </c>
      <c r="AG234" s="84">
        <f t="shared" si="55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6"/>
        <v>0.17753724959914399</v>
      </c>
      <c r="G235" s="85">
        <f t="shared" si="57"/>
        <v>0.17753724959914399</v>
      </c>
      <c r="H235" s="84">
        <v>244500</v>
      </c>
      <c r="I235" s="84">
        <v>220000</v>
      </c>
      <c r="J235" s="88">
        <v>125456133</v>
      </c>
      <c r="K235" s="84">
        <f t="shared" si="58"/>
        <v>1.39630369357553</v>
      </c>
      <c r="L235" s="84">
        <f t="shared" si="59"/>
        <v>1.39630369357553</v>
      </c>
      <c r="M235" s="85">
        <v>195300</v>
      </c>
      <c r="N235" s="85">
        <v>195400</v>
      </c>
      <c r="O235" s="85">
        <v>15956260</v>
      </c>
      <c r="P235" s="85">
        <f t="shared" si="60"/>
        <v>28.284863316129599</v>
      </c>
      <c r="Q235" s="85">
        <f t="shared" si="61"/>
        <v>28.284863316129599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62"/>
        <v>1417748.54889318</v>
      </c>
      <c r="AA235" s="85">
        <f t="shared" si="63"/>
        <v>1417748.54889318</v>
      </c>
      <c r="AB235" s="223">
        <f t="shared" si="52"/>
        <v>0</v>
      </c>
      <c r="AC235" s="223">
        <f t="shared" si="53"/>
        <v>301401587845916.94</v>
      </c>
      <c r="AD235" s="222">
        <f t="shared" si="51"/>
        <v>314373063593681.87</v>
      </c>
      <c r="AE235" s="221">
        <f t="shared" si="54"/>
        <v>1043.0371845101104</v>
      </c>
      <c r="AF235" s="98">
        <f t="shared" si="64"/>
        <v>-1.31517850869774E-2</v>
      </c>
      <c r="AG235" s="84">
        <f t="shared" si="55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6"/>
        <v>0.17753724959914399</v>
      </c>
      <c r="G236" s="85">
        <f t="shared" si="57"/>
        <v>0.16456882480900001</v>
      </c>
      <c r="H236" s="84">
        <v>220000</v>
      </c>
      <c r="I236" s="84">
        <v>226500</v>
      </c>
      <c r="J236" s="88">
        <v>125456133</v>
      </c>
      <c r="K236" s="84">
        <f t="shared" si="58"/>
        <v>1.39630369357553</v>
      </c>
      <c r="L236" s="84">
        <f t="shared" si="59"/>
        <v>1.20366916680984</v>
      </c>
      <c r="M236" s="85">
        <v>195400</v>
      </c>
      <c r="N236" s="85">
        <v>203000</v>
      </c>
      <c r="O236" s="85">
        <v>15956260</v>
      </c>
      <c r="P236" s="85">
        <f t="shared" si="60"/>
        <v>28.284863316129599</v>
      </c>
      <c r="Q236" s="85">
        <f t="shared" si="61"/>
        <v>24.382674068472198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62"/>
        <v>1417748.54889318</v>
      </c>
      <c r="AA236" s="85">
        <f t="shared" si="63"/>
        <v>1222155.4826817601</v>
      </c>
      <c r="AB236" s="223">
        <f t="shared" si="52"/>
        <v>1</v>
      </c>
      <c r="AC236" s="223">
        <f t="shared" si="53"/>
        <v>259820123506702.66</v>
      </c>
      <c r="AD236" s="222">
        <f t="shared" si="51"/>
        <v>275136915815921.12</v>
      </c>
      <c r="AE236" s="221">
        <f t="shared" si="54"/>
        <v>1058.9515242410519</v>
      </c>
      <c r="AF236" s="98">
        <f t="shared" si="64"/>
        <v>1.5257691640606348E-2</v>
      </c>
      <c r="AG236" s="84">
        <f t="shared" si="55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6"/>
        <v>0.16456882480900001</v>
      </c>
      <c r="G237" s="85">
        <f t="shared" si="57"/>
        <v>0.16456882480900001</v>
      </c>
      <c r="H237" s="84">
        <v>226500</v>
      </c>
      <c r="I237" s="84">
        <v>217500</v>
      </c>
      <c r="J237" s="88">
        <v>125456133</v>
      </c>
      <c r="K237" s="84">
        <f t="shared" si="58"/>
        <v>1.20366916680984</v>
      </c>
      <c r="L237" s="84">
        <f t="shared" si="59"/>
        <v>1.20366916680984</v>
      </c>
      <c r="M237" s="85">
        <v>203000</v>
      </c>
      <c r="N237" s="85">
        <v>205700</v>
      </c>
      <c r="O237" s="85">
        <v>15956260</v>
      </c>
      <c r="P237" s="85">
        <f t="shared" si="60"/>
        <v>24.382674068472198</v>
      </c>
      <c r="Q237" s="85">
        <f t="shared" si="61"/>
        <v>24.382674068472198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62"/>
        <v>1222155.4826817601</v>
      </c>
      <c r="AA237" s="85">
        <f t="shared" si="63"/>
        <v>1222155.4826817601</v>
      </c>
      <c r="AB237" s="223">
        <f t="shared" si="52"/>
        <v>0</v>
      </c>
      <c r="AC237" s="223">
        <f t="shared" si="53"/>
        <v>259820123506702.66</v>
      </c>
      <c r="AD237" s="222">
        <f t="shared" si="51"/>
        <v>274386200634544.87</v>
      </c>
      <c r="AE237" s="221">
        <f t="shared" si="54"/>
        <v>1056.0621592017158</v>
      </c>
      <c r="AF237" s="98">
        <f t="shared" si="64"/>
        <v>-2.7285149255598831E-3</v>
      </c>
      <c r="AG237" s="84">
        <f t="shared" si="55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6"/>
        <v>0.16456882480900001</v>
      </c>
      <c r="G238" s="85">
        <f t="shared" si="57"/>
        <v>0.16456882480900001</v>
      </c>
      <c r="H238" s="84">
        <v>217500</v>
      </c>
      <c r="I238" s="84">
        <v>208000</v>
      </c>
      <c r="J238" s="88">
        <v>125456133</v>
      </c>
      <c r="K238" s="84">
        <f t="shared" si="58"/>
        <v>1.20366916680984</v>
      </c>
      <c r="L238" s="84">
        <f t="shared" si="59"/>
        <v>1.20366916680984</v>
      </c>
      <c r="M238" s="85">
        <v>205700</v>
      </c>
      <c r="N238" s="85">
        <v>199600</v>
      </c>
      <c r="O238" s="85">
        <v>15956260</v>
      </c>
      <c r="P238" s="85">
        <f t="shared" si="60"/>
        <v>24.382674068472198</v>
      </c>
      <c r="Q238" s="85">
        <f t="shared" si="61"/>
        <v>24.382674068472198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62"/>
        <v>1222155.4826817601</v>
      </c>
      <c r="AA238" s="85">
        <f t="shared" si="63"/>
        <v>1222155.4826817601</v>
      </c>
      <c r="AB238" s="223">
        <f t="shared" si="52"/>
        <v>0</v>
      </c>
      <c r="AC238" s="223">
        <f t="shared" si="53"/>
        <v>259820123506702.66</v>
      </c>
      <c r="AD238" s="222">
        <f t="shared" si="51"/>
        <v>269546822229457.87</v>
      </c>
      <c r="AE238" s="221">
        <f t="shared" si="54"/>
        <v>1037.4362793438681</v>
      </c>
      <c r="AF238" s="98">
        <f t="shared" si="64"/>
        <v>-1.7637105633940189E-2</v>
      </c>
      <c r="AG238" s="84">
        <f t="shared" si="55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6"/>
        <v>0.16456882480900001</v>
      </c>
      <c r="G239" s="85">
        <f t="shared" si="57"/>
        <v>0.16456882480900001</v>
      </c>
      <c r="H239" s="84">
        <v>208000</v>
      </c>
      <c r="I239" s="84">
        <v>214500</v>
      </c>
      <c r="J239" s="88">
        <v>125456133</v>
      </c>
      <c r="K239" s="84">
        <f t="shared" si="58"/>
        <v>1.20366916680984</v>
      </c>
      <c r="L239" s="84">
        <f t="shared" si="59"/>
        <v>1.20366916680984</v>
      </c>
      <c r="M239" s="85">
        <v>199600</v>
      </c>
      <c r="N239" s="85">
        <v>202000</v>
      </c>
      <c r="O239" s="85">
        <v>15956260</v>
      </c>
      <c r="P239" s="85">
        <f t="shared" si="60"/>
        <v>24.382674068472198</v>
      </c>
      <c r="Q239" s="85">
        <f t="shared" si="61"/>
        <v>24.382674068472198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62"/>
        <v>1222155.4826817601</v>
      </c>
      <c r="AA239" s="85">
        <f t="shared" si="63"/>
        <v>1222155.4826817601</v>
      </c>
      <c r="AB239" s="223">
        <f t="shared" si="52"/>
        <v>0</v>
      </c>
      <c r="AC239" s="223">
        <f t="shared" si="53"/>
        <v>259820123506702.66</v>
      </c>
      <c r="AD239" s="222">
        <f t="shared" si="51"/>
        <v>271658595251833.37</v>
      </c>
      <c r="AE239" s="221">
        <f t="shared" si="54"/>
        <v>1045.5641063723278</v>
      </c>
      <c r="AF239" s="98">
        <f t="shared" si="64"/>
        <v>7.8345313252397453E-3</v>
      </c>
      <c r="AG239" s="84">
        <f t="shared" si="55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6"/>
        <v>0.16456882480900001</v>
      </c>
      <c r="G240" s="85">
        <f t="shared" si="57"/>
        <v>0.16456882480900001</v>
      </c>
      <c r="H240" s="84">
        <v>214500</v>
      </c>
      <c r="I240" s="84">
        <v>218500</v>
      </c>
      <c r="J240" s="88">
        <v>125456133</v>
      </c>
      <c r="K240" s="84">
        <f t="shared" si="58"/>
        <v>1.20366916680984</v>
      </c>
      <c r="L240" s="84">
        <f t="shared" si="59"/>
        <v>1.20366916680984</v>
      </c>
      <c r="M240" s="85">
        <v>202000</v>
      </c>
      <c r="N240" s="85">
        <v>215000</v>
      </c>
      <c r="O240" s="85">
        <v>15956260</v>
      </c>
      <c r="P240" s="85">
        <f t="shared" si="60"/>
        <v>24.382674068472198</v>
      </c>
      <c r="Q240" s="85">
        <f t="shared" si="61"/>
        <v>24.382674068472198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62"/>
        <v>1222155.4826817601</v>
      </c>
      <c r="AA240" s="85">
        <f t="shared" si="63"/>
        <v>1222155.4826817601</v>
      </c>
      <c r="AB240" s="223">
        <f t="shared" si="52"/>
        <v>0</v>
      </c>
      <c r="AC240" s="223">
        <f t="shared" si="53"/>
        <v>259820123506702.66</v>
      </c>
      <c r="AD240" s="222">
        <f t="shared" si="51"/>
        <v>277074747673609.25</v>
      </c>
      <c r="AE240" s="221">
        <f t="shared" si="54"/>
        <v>1066.4098836303629</v>
      </c>
      <c r="AF240" s="98">
        <f t="shared" si="64"/>
        <v>1.9937349733973923E-2</v>
      </c>
      <c r="AG240" s="84">
        <f t="shared" si="55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6"/>
        <v>0.16456882480900001</v>
      </c>
      <c r="G241" s="85">
        <f t="shared" si="57"/>
        <v>0.16456882480900001</v>
      </c>
      <c r="H241" s="84">
        <v>218500</v>
      </c>
      <c r="I241" s="84">
        <v>225500</v>
      </c>
      <c r="J241" s="88">
        <v>125456133</v>
      </c>
      <c r="K241" s="84">
        <f t="shared" si="58"/>
        <v>1.20366916680984</v>
      </c>
      <c r="L241" s="84">
        <f t="shared" si="59"/>
        <v>1.20366916680984</v>
      </c>
      <c r="M241" s="85">
        <v>215000</v>
      </c>
      <c r="N241" s="85">
        <v>216700</v>
      </c>
      <c r="O241" s="85">
        <v>15956260</v>
      </c>
      <c r="P241" s="85">
        <f t="shared" si="60"/>
        <v>24.382674068472198</v>
      </c>
      <c r="Q241" s="85">
        <f t="shared" si="61"/>
        <v>24.382674068472198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62"/>
        <v>1222155.4826817601</v>
      </c>
      <c r="AA241" s="85">
        <f t="shared" si="63"/>
        <v>1222155.4826817601</v>
      </c>
      <c r="AB241" s="223">
        <f t="shared" si="52"/>
        <v>0</v>
      </c>
      <c r="AC241" s="223">
        <f t="shared" si="53"/>
        <v>259820123506702.66</v>
      </c>
      <c r="AD241" s="222">
        <f t="shared" si="51"/>
        <v>278989685134672.12</v>
      </c>
      <c r="AE241" s="221">
        <f t="shared" si="54"/>
        <v>1073.78012668628</v>
      </c>
      <c r="AF241" s="98">
        <f t="shared" si="64"/>
        <v>6.9112666424534308E-3</v>
      </c>
      <c r="AG241" s="84">
        <f t="shared" si="55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6"/>
        <v>0.16456882480900001</v>
      </c>
      <c r="G242" s="85">
        <f t="shared" si="57"/>
        <v>0.16456882480900001</v>
      </c>
      <c r="H242" s="84">
        <v>225500</v>
      </c>
      <c r="I242" s="84">
        <v>224000</v>
      </c>
      <c r="J242" s="88">
        <v>125456133</v>
      </c>
      <c r="K242" s="84">
        <f t="shared" si="58"/>
        <v>1.20366916680984</v>
      </c>
      <c r="L242" s="84">
        <f t="shared" si="59"/>
        <v>1.20366916680984</v>
      </c>
      <c r="M242" s="85">
        <v>216700</v>
      </c>
      <c r="N242" s="85">
        <v>224500</v>
      </c>
      <c r="O242" s="85">
        <v>15956260</v>
      </c>
      <c r="P242" s="85">
        <f t="shared" si="60"/>
        <v>24.382674068472198</v>
      </c>
      <c r="Q242" s="85">
        <f t="shared" si="61"/>
        <v>24.382674068472198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62"/>
        <v>1222155.4826817601</v>
      </c>
      <c r="AA242" s="85">
        <f t="shared" si="63"/>
        <v>1222155.4826817601</v>
      </c>
      <c r="AB242" s="223">
        <f t="shared" si="52"/>
        <v>0</v>
      </c>
      <c r="AC242" s="223">
        <f t="shared" si="53"/>
        <v>259820123506702.66</v>
      </c>
      <c r="AD242" s="222">
        <f t="shared" si="51"/>
        <v>281355714609742.75</v>
      </c>
      <c r="AE242" s="221">
        <f t="shared" si="54"/>
        <v>1082.8865401662567</v>
      </c>
      <c r="AF242" s="98">
        <f t="shared" si="64"/>
        <v>8.4807059226169445E-3</v>
      </c>
      <c r="AG242" s="84">
        <f t="shared" si="55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6"/>
        <v>0.16456882480900001</v>
      </c>
      <c r="G243" s="85">
        <f t="shared" si="57"/>
        <v>0.16456882480900001</v>
      </c>
      <c r="H243" s="84">
        <v>224000</v>
      </c>
      <c r="I243" s="84">
        <v>220000</v>
      </c>
      <c r="J243" s="88">
        <v>125456133</v>
      </c>
      <c r="K243" s="84">
        <f t="shared" si="58"/>
        <v>1.20366916680984</v>
      </c>
      <c r="L243" s="84">
        <f t="shared" si="59"/>
        <v>1.20366916680984</v>
      </c>
      <c r="M243" s="85">
        <v>224500</v>
      </c>
      <c r="N243" s="85">
        <v>228300</v>
      </c>
      <c r="O243" s="85">
        <v>15956260</v>
      </c>
      <c r="P243" s="85">
        <f t="shared" si="60"/>
        <v>24.382674068472198</v>
      </c>
      <c r="Q243" s="85">
        <f t="shared" si="61"/>
        <v>24.382674068472198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62"/>
        <v>1222155.4826817601</v>
      </c>
      <c r="AA243" s="85">
        <f t="shared" si="63"/>
        <v>1222155.4826817601</v>
      </c>
      <c r="AB243" s="223">
        <f t="shared" si="52"/>
        <v>0</v>
      </c>
      <c r="AC243" s="223">
        <f t="shared" si="53"/>
        <v>259820123506702.66</v>
      </c>
      <c r="AD243" s="222">
        <f t="shared" si="51"/>
        <v>282230097783766.44</v>
      </c>
      <c r="AE243" s="221">
        <f t="shared" si="54"/>
        <v>1086.2518806265045</v>
      </c>
      <c r="AF243" s="98">
        <f t="shared" si="64"/>
        <v>3.1077498292029038E-3</v>
      </c>
      <c r="AG243" s="84">
        <f t="shared" si="55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6"/>
        <v>0.16456882480900001</v>
      </c>
      <c r="G244" s="85">
        <f t="shared" si="57"/>
        <v>0.16456882480900001</v>
      </c>
      <c r="H244" s="84">
        <v>220000</v>
      </c>
      <c r="I244" s="84">
        <v>210500</v>
      </c>
      <c r="J244" s="88">
        <v>125456133</v>
      </c>
      <c r="K244" s="84">
        <f t="shared" si="58"/>
        <v>1.20366916680984</v>
      </c>
      <c r="L244" s="84">
        <f t="shared" si="59"/>
        <v>1.20366916680984</v>
      </c>
      <c r="M244" s="85">
        <v>228300</v>
      </c>
      <c r="N244" s="85">
        <v>226900</v>
      </c>
      <c r="O244" s="85">
        <v>15956260</v>
      </c>
      <c r="P244" s="85">
        <f t="shared" si="60"/>
        <v>24.382674068472198</v>
      </c>
      <c r="Q244" s="85">
        <f t="shared" si="61"/>
        <v>24.382674068472198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62"/>
        <v>1222155.4826817601</v>
      </c>
      <c r="AA244" s="85">
        <f t="shared" si="63"/>
        <v>1222155.4826817601</v>
      </c>
      <c r="AB244" s="223">
        <f t="shared" si="52"/>
        <v>0</v>
      </c>
      <c r="AC244" s="223">
        <f t="shared" si="53"/>
        <v>259820123506702.66</v>
      </c>
      <c r="AD244" s="222">
        <f t="shared" si="51"/>
        <v>280398212045601.44</v>
      </c>
      <c r="AE244" s="221">
        <f t="shared" si="54"/>
        <v>1079.2012884189392</v>
      </c>
      <c r="AF244" s="98">
        <f t="shared" si="64"/>
        <v>-6.4907525899968073E-3</v>
      </c>
      <c r="AG244" s="84">
        <f t="shared" si="55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6"/>
        <v>0.16456882480900001</v>
      </c>
      <c r="G245" s="85">
        <f t="shared" si="57"/>
        <v>0.16456882480900001</v>
      </c>
      <c r="H245" s="84">
        <v>210500</v>
      </c>
      <c r="I245" s="84">
        <v>228000</v>
      </c>
      <c r="J245" s="88">
        <v>125456133</v>
      </c>
      <c r="K245" s="84">
        <f t="shared" si="58"/>
        <v>1.20366916680984</v>
      </c>
      <c r="L245" s="84">
        <f t="shared" si="59"/>
        <v>1.20366916680984</v>
      </c>
      <c r="M245" s="85">
        <v>226900</v>
      </c>
      <c r="N245" s="85">
        <v>233100</v>
      </c>
      <c r="O245" s="85">
        <v>15956260</v>
      </c>
      <c r="P245" s="85">
        <f t="shared" si="60"/>
        <v>24.382674068472198</v>
      </c>
      <c r="Q245" s="85">
        <f t="shared" si="61"/>
        <v>24.382674068472198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62"/>
        <v>1222155.4826817601</v>
      </c>
      <c r="AA245" s="85">
        <f t="shared" si="63"/>
        <v>1222155.4826817601</v>
      </c>
      <c r="AB245" s="223">
        <f t="shared" si="52"/>
        <v>0</v>
      </c>
      <c r="AC245" s="223">
        <f t="shared" si="53"/>
        <v>259820123506702.66</v>
      </c>
      <c r="AD245" s="222">
        <f t="shared" si="51"/>
        <v>285010897364087.81</v>
      </c>
      <c r="AE245" s="221">
        <f t="shared" si="54"/>
        <v>1096.9546681657832</v>
      </c>
      <c r="AF245" s="98">
        <f t="shared" si="64"/>
        <v>1.6450480496417202E-2</v>
      </c>
      <c r="AG245" s="84">
        <f t="shared" si="55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6"/>
        <v>0.16456882480900001</v>
      </c>
      <c r="G246" s="85">
        <f t="shared" si="57"/>
        <v>0.150567695237251</v>
      </c>
      <c r="H246" s="84">
        <v>224000</v>
      </c>
      <c r="I246" s="84">
        <v>223000</v>
      </c>
      <c r="J246" s="88">
        <v>125456133</v>
      </c>
      <c r="K246" s="84">
        <f t="shared" si="58"/>
        <v>1.20366916680984</v>
      </c>
      <c r="L246" s="84">
        <f t="shared" si="59"/>
        <v>1.1209292429612601</v>
      </c>
      <c r="M246" s="85">
        <v>233100</v>
      </c>
      <c r="N246" s="85">
        <v>243600</v>
      </c>
      <c r="O246" s="85">
        <v>15956260</v>
      </c>
      <c r="P246" s="85">
        <f t="shared" si="60"/>
        <v>24.382674068472198</v>
      </c>
      <c r="Q246" s="85">
        <f t="shared" si="61"/>
        <v>22.308253355225801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62"/>
        <v>1222155.4826817601</v>
      </c>
      <c r="AA246" s="85">
        <f t="shared" si="63"/>
        <v>1118177.3611286001</v>
      </c>
      <c r="AB246" s="223">
        <f t="shared" si="52"/>
        <v>1</v>
      </c>
      <c r="AC246" s="223">
        <f t="shared" si="53"/>
        <v>237715236880774.37</v>
      </c>
      <c r="AD246" s="222">
        <f t="shared" si="51"/>
        <v>264269866754509.25</v>
      </c>
      <c r="AE246" s="221">
        <f t="shared" si="54"/>
        <v>1111.7077315790796</v>
      </c>
      <c r="AF246" s="98">
        <f t="shared" si="64"/>
        <v>1.3449109467727517E-2</v>
      </c>
      <c r="AG246" s="84">
        <f t="shared" si="55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6"/>
        <v>0.150567695237251</v>
      </c>
      <c r="G247" s="85">
        <f t="shared" si="57"/>
        <v>0.150567695237251</v>
      </c>
      <c r="H247" s="84">
        <v>223000</v>
      </c>
      <c r="I247" s="84">
        <v>222500</v>
      </c>
      <c r="J247" s="88">
        <v>125456133</v>
      </c>
      <c r="K247" s="84">
        <f t="shared" si="58"/>
        <v>1.1209292429612601</v>
      </c>
      <c r="L247" s="84">
        <f t="shared" si="59"/>
        <v>1.1209292429612601</v>
      </c>
      <c r="M247" s="85">
        <v>243600</v>
      </c>
      <c r="N247" s="85">
        <v>254000</v>
      </c>
      <c r="O247" s="85">
        <v>15956260</v>
      </c>
      <c r="P247" s="85">
        <f t="shared" si="60"/>
        <v>22.308253355225801</v>
      </c>
      <c r="Q247" s="85">
        <f t="shared" si="61"/>
        <v>22.308253355225801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62"/>
        <v>1118177.3611286001</v>
      </c>
      <c r="AA247" s="85">
        <f t="shared" si="63"/>
        <v>1118177.3611286001</v>
      </c>
      <c r="AB247" s="223">
        <f t="shared" si="52"/>
        <v>0</v>
      </c>
      <c r="AC247" s="223">
        <f t="shared" si="53"/>
        <v>237715236880774.37</v>
      </c>
      <c r="AD247" s="222">
        <f t="shared" si="51"/>
        <v>268305983833335.75</v>
      </c>
      <c r="AE247" s="221">
        <f t="shared" si="54"/>
        <v>1128.6865215455418</v>
      </c>
      <c r="AF247" s="98">
        <f t="shared" si="64"/>
        <v>1.5272710159481799E-2</v>
      </c>
      <c r="AG247" s="84">
        <f t="shared" si="55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6"/>
        <v>0.150567695237251</v>
      </c>
      <c r="G248" s="85">
        <f>IF(B248="Y",ROUND(0.15*(C248*E248+H248*J248+M248*O248+R248*T248)/(C248*E248),17),IF(AB248=0,F248,ROUND(D247*E247*G247/AD247*(C248*E248+H248*J248+M248*O248+R248*T248)/(C248*E248),17)))</f>
        <v>0.17115977220739101</v>
      </c>
      <c r="H248" s="155">
        <v>222500</v>
      </c>
      <c r="I248" s="155">
        <v>214500</v>
      </c>
      <c r="J248" s="161">
        <v>125456133</v>
      </c>
      <c r="K248" s="155">
        <f t="shared" si="58"/>
        <v>1.1209292429612601</v>
      </c>
      <c r="L248" s="84">
        <f>IF(B248="Y",ROUND(0.15*(C248*E248+H248*J248+M248*O248+R248*T248)/(H248*J248),17),IF(AB248=0,K248,ROUND(I247*J247*L247/AD247*(C248*E248+H248*J248+M248*O248+R248*T248)/(H248*J248),17)))</f>
        <v>1.41660661284511</v>
      </c>
      <c r="M248" s="101">
        <v>254000</v>
      </c>
      <c r="N248" s="101">
        <v>260000</v>
      </c>
      <c r="O248" s="101">
        <v>15956260</v>
      </c>
      <c r="P248" s="101">
        <f t="shared" si="60"/>
        <v>22.308253355225801</v>
      </c>
      <c r="Q248" s="85">
        <f>IF(B248="Y",ROUND(0.3*(C248*E248+H248*J248+M248*O248+R248*T248)/(M248*O248),17),IF(AB248=0,P248,ROUND(N247*O247*Q247/AD247*(C248*E248+H248*J248+M248*O248+R248*T248)/(M248*O248),17)))</f>
        <v>19.513552974471999</v>
      </c>
      <c r="R248" s="155">
        <v>10040</v>
      </c>
      <c r="S248" s="155">
        <v>9845</v>
      </c>
      <c r="T248" s="155">
        <v>62100000</v>
      </c>
      <c r="U248" s="155">
        <f>ROUND(0.4*(C248*E248+H248*J248+M248*O248+R248*T248)/(R248*T248),17)</f>
        <v>169.12764293390001</v>
      </c>
      <c r="V248" s="155">
        <f>ROUND(0.4*(C248*E248+H248*J248+M248*O248+R248*T248)/(R248*T248),17)</f>
        <v>169.12764293390001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 t="shared" ref="AB248:AB279" si="68">IF(AD247&lt;&gt;(C248*E248*F248+H248*J248*K248+M248*O248*P248+R248*T248*U248),1,0)</f>
        <v>1</v>
      </c>
      <c r="AC248" s="224">
        <f t="shared" ref="AC248:AC279" si="69">IF(AND(AB248=0,B248="N"),AC247,AC247*(C248*E248*G248+H248*J248*L248+M248*O248*Q248+R248*T248*V248)/AD247)</f>
        <v>233564362899023.69</v>
      </c>
      <c r="AD248" s="224">
        <f t="shared" ref="AD248:AD279" si="70">D248*E248*G248+I248*J248*L248+N248*O248*Q248+S248*T248*V248</f>
        <v>262070390504129.41</v>
      </c>
      <c r="AE248" s="225">
        <f t="shared" si="54"/>
        <v>1122.0478469030384</v>
      </c>
      <c r="AF248" s="226">
        <f t="shared" si="64"/>
        <v>-5.8817701069141439E-3</v>
      </c>
      <c r="AG248" s="155">
        <f t="shared" si="55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6"/>
        <v>0.17115977220739101</v>
      </c>
      <c r="G249" s="85">
        <f t="shared" ref="G249:G312" si="71">IF(B249="Y",ROUND(0.15*(C249*E249+H249*J249+M249*O249+R249*T249)/(C249*E249),17),IF(AB249=0,F249,ROUND(D248*E248*G248/AD248*(C249*E249+H249*J249+M249*O249+R249*T249)/(C249*E249),17)))</f>
        <v>0.17115977220739101</v>
      </c>
      <c r="H249" s="84">
        <v>214500</v>
      </c>
      <c r="I249" s="84">
        <v>210500</v>
      </c>
      <c r="J249" s="88">
        <v>125456133</v>
      </c>
      <c r="K249" s="84">
        <f t="shared" si="58"/>
        <v>1.41660661284511</v>
      </c>
      <c r="L249" s="84">
        <f t="shared" ref="L249:L312" si="72">IF(B249="Y",ROUND(0.15*(C249*E249+H249*J249+M249*O249+R249*T249)/(H249*J249),17),IF(AB249=0,K249,ROUND(I248*J248*L248/AD248*(C249*E249+H249*J249+M249*O249+R249*T249)/(H249*J249),17)))</f>
        <v>1.41660661284511</v>
      </c>
      <c r="M249" s="85">
        <v>260000</v>
      </c>
      <c r="N249" s="85">
        <v>249400</v>
      </c>
      <c r="O249" s="85">
        <v>15956260</v>
      </c>
      <c r="P249" s="85">
        <f t="shared" si="60"/>
        <v>19.513552974471999</v>
      </c>
      <c r="Q249" s="85">
        <f t="shared" ref="Q249:Q312" si="73">IF(B249="Y",ROUND(0.3*(C249*E249+H249*J249+M249*O249+R249*T249)/(M249*O249),17),IF(AB249=0,P249,ROUND(N248*O248*Q248/AD248*(C249*E249+H249*J249+M249*O249+R249*T249)/(M249*O249),17)))</f>
        <v>19.513552974471999</v>
      </c>
      <c r="R249" s="84">
        <v>9845</v>
      </c>
      <c r="S249" s="84">
        <v>9750</v>
      </c>
      <c r="T249" s="84">
        <v>62100000</v>
      </c>
      <c r="U249" s="84">
        <f>V248</f>
        <v>169.12764293390001</v>
      </c>
      <c r="V249" s="84">
        <f>IF(B249="Y",ROUND(0.4*(C249*E249+H249*J249+M249*O249+R249*T249)/(R249*T249),17),IF(AB249=0,U249,ROUND(S248*T248*V248/AD248*(C249*E249+H249*J249+M249*O249+R249*T249)/(R249*T249),17)))</f>
        <v>169.12764293390001</v>
      </c>
      <c r="W249" s="85">
        <v>0</v>
      </c>
      <c r="X249" s="85">
        <v>0</v>
      </c>
      <c r="Y249" s="85">
        <v>0</v>
      </c>
      <c r="Z249" s="85">
        <f t="shared" si="62"/>
        <v>0</v>
      </c>
      <c r="AA249" s="85">
        <v>0</v>
      </c>
      <c r="AB249" s="223">
        <f t="shared" si="68"/>
        <v>0</v>
      </c>
      <c r="AC249" s="223">
        <f t="shared" si="69"/>
        <v>233564362899023.69</v>
      </c>
      <c r="AD249" s="222">
        <f t="shared" si="70"/>
        <v>255886228166813.06</v>
      </c>
      <c r="AE249" s="221">
        <f t="shared" si="54"/>
        <v>1095.5705099473576</v>
      </c>
      <c r="AF249" s="98">
        <f t="shared" si="64"/>
        <v>-2.3597333240967262E-2</v>
      </c>
      <c r="AG249" s="84">
        <f t="shared" si="55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6"/>
        <v>0.17115977220739101</v>
      </c>
      <c r="G250" s="85">
        <f t="shared" si="71"/>
        <v>0.17115977220739101</v>
      </c>
      <c r="H250" s="84">
        <v>210500</v>
      </c>
      <c r="I250" s="84">
        <v>220000</v>
      </c>
      <c r="J250" s="88">
        <v>125456133</v>
      </c>
      <c r="K250" s="84">
        <f t="shared" si="58"/>
        <v>1.41660661284511</v>
      </c>
      <c r="L250" s="84">
        <f t="shared" si="72"/>
        <v>1.41660661284511</v>
      </c>
      <c r="M250" s="85">
        <v>249400</v>
      </c>
      <c r="N250" s="85">
        <v>254200</v>
      </c>
      <c r="O250" s="85">
        <v>15956260</v>
      </c>
      <c r="P250" s="85">
        <f t="shared" si="60"/>
        <v>19.513552974471999</v>
      </c>
      <c r="Q250" s="85">
        <f t="shared" si="73"/>
        <v>19.513552974471999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169.12764293390001</v>
      </c>
      <c r="V250" s="84">
        <f t="shared" ref="V250:V313" si="75">IF(B250="Y",ROUND(0.4*(C250*E250+H250*J250+M250*O250+R250*T250)/(R250*T250),17),IF(AB250=0,U250,ROUND(S249*T249*V249/AD249*(C250*E250+H250*J250+M250*O250+R250*T250)/(R250*T250),17)))</f>
        <v>169.12764293390001</v>
      </c>
      <c r="W250" s="85">
        <v>0</v>
      </c>
      <c r="X250" s="85">
        <v>0</v>
      </c>
      <c r="Y250" s="85">
        <v>0</v>
      </c>
      <c r="Z250" s="85">
        <f t="shared" si="62"/>
        <v>0</v>
      </c>
      <c r="AA250" s="85">
        <v>0</v>
      </c>
      <c r="AB250" s="223">
        <f t="shared" si="68"/>
        <v>0</v>
      </c>
      <c r="AC250" s="223">
        <f t="shared" si="69"/>
        <v>233564362899023.69</v>
      </c>
      <c r="AD250" s="222">
        <f t="shared" si="70"/>
        <v>259546032612625.19</v>
      </c>
      <c r="AE250" s="221">
        <f t="shared" si="54"/>
        <v>1111.2398714903013</v>
      </c>
      <c r="AF250" s="98">
        <f t="shared" si="64"/>
        <v>1.4302467436529191E-2</v>
      </c>
      <c r="AG250" s="84">
        <f t="shared" si="55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6"/>
        <v>0.17115977220739101</v>
      </c>
      <c r="G251" s="85">
        <f t="shared" si="71"/>
        <v>0.17115977220739101</v>
      </c>
      <c r="H251" s="84">
        <v>220000</v>
      </c>
      <c r="I251" s="84">
        <v>216000</v>
      </c>
      <c r="J251" s="88">
        <v>125456133</v>
      </c>
      <c r="K251" s="84">
        <f t="shared" si="58"/>
        <v>1.41660661284511</v>
      </c>
      <c r="L251" s="84">
        <f t="shared" si="72"/>
        <v>1.41660661284511</v>
      </c>
      <c r="M251" s="85">
        <v>254200</v>
      </c>
      <c r="N251" s="85">
        <v>255400</v>
      </c>
      <c r="O251" s="85">
        <v>15956260</v>
      </c>
      <c r="P251" s="85">
        <f t="shared" si="60"/>
        <v>19.513552974471999</v>
      </c>
      <c r="Q251" s="85">
        <f t="shared" si="73"/>
        <v>19.513552974471999</v>
      </c>
      <c r="R251" s="84">
        <v>9810</v>
      </c>
      <c r="S251" s="84">
        <v>9975</v>
      </c>
      <c r="T251" s="84">
        <v>62100000</v>
      </c>
      <c r="U251" s="84">
        <f t="shared" si="74"/>
        <v>169.12764293390001</v>
      </c>
      <c r="V251" s="84">
        <f t="shared" si="75"/>
        <v>169.12764293390001</v>
      </c>
      <c r="W251" s="85">
        <v>0</v>
      </c>
      <c r="X251" s="85">
        <v>0</v>
      </c>
      <c r="Y251" s="85">
        <v>0</v>
      </c>
      <c r="Z251" s="85">
        <f t="shared" si="62"/>
        <v>0</v>
      </c>
      <c r="AA251" s="85">
        <v>0</v>
      </c>
      <c r="AB251" s="223">
        <f t="shared" si="68"/>
        <v>0</v>
      </c>
      <c r="AC251" s="223">
        <f t="shared" si="69"/>
        <v>233564362899023.69</v>
      </c>
      <c r="AD251" s="222">
        <f t="shared" si="70"/>
        <v>262270069652970.97</v>
      </c>
      <c r="AE251" s="221">
        <f t="shared" si="54"/>
        <v>1122.9027682033734</v>
      </c>
      <c r="AF251" s="98">
        <f t="shared" si="64"/>
        <v>1.0495390790316758E-2</v>
      </c>
      <c r="AG251" s="84">
        <f t="shared" si="55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6"/>
        <v>0.17115977220739101</v>
      </c>
      <c r="G252" s="85">
        <f t="shared" si="71"/>
        <v>0.17115977220739101</v>
      </c>
      <c r="H252" s="84">
        <v>216000</v>
      </c>
      <c r="I252" s="84">
        <v>213500</v>
      </c>
      <c r="J252" s="88">
        <v>125456133</v>
      </c>
      <c r="K252" s="84">
        <f t="shared" si="58"/>
        <v>1.41660661284511</v>
      </c>
      <c r="L252" s="84">
        <f t="shared" si="72"/>
        <v>1.41660661284511</v>
      </c>
      <c r="M252" s="85">
        <v>255400</v>
      </c>
      <c r="N252" s="85">
        <v>259800</v>
      </c>
      <c r="O252" s="85">
        <v>15956260</v>
      </c>
      <c r="P252" s="85">
        <f t="shared" si="60"/>
        <v>19.513552974471999</v>
      </c>
      <c r="Q252" s="85">
        <f t="shared" si="73"/>
        <v>19.513552974471999</v>
      </c>
      <c r="R252" s="84">
        <v>9975</v>
      </c>
      <c r="S252" s="84">
        <v>9920</v>
      </c>
      <c r="T252" s="84">
        <v>62100000</v>
      </c>
      <c r="U252" s="84">
        <f t="shared" si="74"/>
        <v>169.12764293390001</v>
      </c>
      <c r="V252" s="84">
        <f t="shared" si="75"/>
        <v>169.12764293390001</v>
      </c>
      <c r="W252" s="85">
        <v>0</v>
      </c>
      <c r="X252" s="85">
        <v>0</v>
      </c>
      <c r="Y252" s="85">
        <v>0</v>
      </c>
      <c r="Z252" s="85">
        <f t="shared" si="62"/>
        <v>0</v>
      </c>
      <c r="AA252" s="85">
        <v>0</v>
      </c>
      <c r="AB252" s="223">
        <f t="shared" si="68"/>
        <v>0</v>
      </c>
      <c r="AC252" s="223">
        <f t="shared" si="69"/>
        <v>233564362899023.69</v>
      </c>
      <c r="AD252" s="222">
        <f t="shared" si="70"/>
        <v>261953946544606.66</v>
      </c>
      <c r="AE252" s="221">
        <f t="shared" si="54"/>
        <v>1121.5492949917902</v>
      </c>
      <c r="AF252" s="98">
        <f t="shared" si="64"/>
        <v>-1.2053342906516171E-3</v>
      </c>
      <c r="AG252" s="84">
        <f t="shared" si="55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6"/>
        <v>0.17115977220739101</v>
      </c>
      <c r="G253" s="85">
        <f t="shared" si="71"/>
        <v>0.17115977220739101</v>
      </c>
      <c r="H253" s="84">
        <v>213500</v>
      </c>
      <c r="I253" s="84">
        <v>214000</v>
      </c>
      <c r="J253" s="88">
        <v>125456133</v>
      </c>
      <c r="K253" s="84">
        <f t="shared" si="58"/>
        <v>1.41660661284511</v>
      </c>
      <c r="L253" s="84">
        <f t="shared" si="72"/>
        <v>1.41660661284511</v>
      </c>
      <c r="M253" s="85">
        <v>259800</v>
      </c>
      <c r="N253" s="85">
        <v>243700</v>
      </c>
      <c r="O253" s="85">
        <v>15956260</v>
      </c>
      <c r="P253" s="85">
        <f t="shared" si="60"/>
        <v>19.513552974471999</v>
      </c>
      <c r="Q253" s="85">
        <f t="shared" si="73"/>
        <v>19.513552974471999</v>
      </c>
      <c r="R253" s="84">
        <v>9920</v>
      </c>
      <c r="S253" s="84">
        <v>10145</v>
      </c>
      <c r="T253" s="84">
        <v>62100000</v>
      </c>
      <c r="U253" s="84">
        <f t="shared" si="74"/>
        <v>169.12764293390001</v>
      </c>
      <c r="V253" s="84">
        <f t="shared" si="75"/>
        <v>169.12764293390001</v>
      </c>
      <c r="W253" s="85">
        <v>0</v>
      </c>
      <c r="X253" s="85">
        <v>0</v>
      </c>
      <c r="Y253" s="85">
        <v>0</v>
      </c>
      <c r="Z253" s="85">
        <f t="shared" si="62"/>
        <v>0</v>
      </c>
      <c r="AA253" s="85">
        <v>0</v>
      </c>
      <c r="AB253" s="223">
        <f t="shared" si="68"/>
        <v>0</v>
      </c>
      <c r="AC253" s="223">
        <f t="shared" si="69"/>
        <v>233564362899023.69</v>
      </c>
      <c r="AD253" s="222">
        <f t="shared" si="70"/>
        <v>260925673932364.37</v>
      </c>
      <c r="AE253" s="221">
        <f t="shared" si="54"/>
        <v>1117.1467714240709</v>
      </c>
      <c r="AF253" s="98">
        <f t="shared" si="64"/>
        <v>-3.9253946191919508E-3</v>
      </c>
      <c r="AG253" s="84">
        <f t="shared" si="55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6"/>
        <v>0.17115977220739101</v>
      </c>
      <c r="G254" s="85">
        <f t="shared" si="71"/>
        <v>0.17115977220739101</v>
      </c>
      <c r="H254" s="84">
        <v>214000</v>
      </c>
      <c r="I254" s="84">
        <v>216500</v>
      </c>
      <c r="J254" s="88">
        <v>125456133</v>
      </c>
      <c r="K254" s="84">
        <f t="shared" si="58"/>
        <v>1.41660661284511</v>
      </c>
      <c r="L254" s="84">
        <f t="shared" si="72"/>
        <v>1.41660661284511</v>
      </c>
      <c r="M254" s="85">
        <v>243700</v>
      </c>
      <c r="N254" s="85">
        <v>249300</v>
      </c>
      <c r="O254" s="85">
        <v>15956260</v>
      </c>
      <c r="P254" s="85">
        <f t="shared" si="60"/>
        <v>19.513552974471999</v>
      </c>
      <c r="Q254" s="85">
        <f t="shared" si="73"/>
        <v>19.513552974471999</v>
      </c>
      <c r="R254" s="84">
        <v>10145</v>
      </c>
      <c r="S254" s="84">
        <v>10125</v>
      </c>
      <c r="T254" s="84">
        <v>62100000</v>
      </c>
      <c r="U254" s="84">
        <f t="shared" si="74"/>
        <v>169.12764293390001</v>
      </c>
      <c r="V254" s="84">
        <f t="shared" si="75"/>
        <v>169.12764293390001</v>
      </c>
      <c r="W254" s="85">
        <v>0</v>
      </c>
      <c r="X254" s="85">
        <v>0</v>
      </c>
      <c r="Y254" s="85">
        <v>0</v>
      </c>
      <c r="Z254" s="85">
        <f t="shared" si="62"/>
        <v>0</v>
      </c>
      <c r="AA254" s="85">
        <v>0</v>
      </c>
      <c r="AB254" s="223">
        <f t="shared" si="68"/>
        <v>0</v>
      </c>
      <c r="AC254" s="223">
        <f t="shared" si="69"/>
        <v>233564362899023.69</v>
      </c>
      <c r="AD254" s="222">
        <f t="shared" si="70"/>
        <v>263107914311984.94</v>
      </c>
      <c r="AE254" s="221">
        <f t="shared" si="54"/>
        <v>1126.4899792342624</v>
      </c>
      <c r="AF254" s="98">
        <f t="shared" si="64"/>
        <v>8.363455947942508E-3</v>
      </c>
      <c r="AG254" s="84">
        <f t="shared" si="55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6"/>
        <v>0.17115977220739101</v>
      </c>
      <c r="G255" s="85">
        <f t="shared" si="71"/>
        <v>0.17115977220739101</v>
      </c>
      <c r="H255" s="84">
        <v>216500</v>
      </c>
      <c r="I255" s="84">
        <v>216500</v>
      </c>
      <c r="J255" s="88">
        <v>125456133</v>
      </c>
      <c r="K255" s="84">
        <f t="shared" si="58"/>
        <v>1.41660661284511</v>
      </c>
      <c r="L255" s="84">
        <f t="shared" si="72"/>
        <v>1.41660661284511</v>
      </c>
      <c r="M255" s="85">
        <v>249300</v>
      </c>
      <c r="N255" s="85">
        <v>248700</v>
      </c>
      <c r="O255" s="85">
        <v>15956260</v>
      </c>
      <c r="P255" s="85">
        <f t="shared" si="60"/>
        <v>19.513552974471999</v>
      </c>
      <c r="Q255" s="85">
        <f t="shared" si="73"/>
        <v>19.513552974471999</v>
      </c>
      <c r="R255" s="84">
        <v>10125</v>
      </c>
      <c r="S255" s="84">
        <v>10240</v>
      </c>
      <c r="T255" s="84">
        <v>62100000</v>
      </c>
      <c r="U255" s="84">
        <f t="shared" si="74"/>
        <v>169.12764293390001</v>
      </c>
      <c r="V255" s="84">
        <f t="shared" si="75"/>
        <v>169.12764293390001</v>
      </c>
      <c r="W255" s="85">
        <v>0</v>
      </c>
      <c r="X255" s="85">
        <v>0</v>
      </c>
      <c r="Y255" s="85">
        <v>0</v>
      </c>
      <c r="Z255" s="85">
        <f t="shared" si="62"/>
        <v>0</v>
      </c>
      <c r="AA255" s="85">
        <v>0</v>
      </c>
      <c r="AB255" s="223">
        <f t="shared" si="68"/>
        <v>0</v>
      </c>
      <c r="AC255" s="223">
        <f t="shared" si="69"/>
        <v>233564362899023.69</v>
      </c>
      <c r="AD255" s="222">
        <f t="shared" si="70"/>
        <v>264844172014096.69</v>
      </c>
      <c r="AE255" s="221">
        <f t="shared" si="54"/>
        <v>1133.9237233233057</v>
      </c>
      <c r="AF255" s="98">
        <f t="shared" si="64"/>
        <v>6.5990325933449117E-3</v>
      </c>
      <c r="AG255" s="84">
        <f t="shared" si="55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6"/>
        <v>0.17115977220739101</v>
      </c>
      <c r="G256" s="85">
        <f t="shared" si="71"/>
        <v>0.17115977220739101</v>
      </c>
      <c r="H256" s="84">
        <v>216500</v>
      </c>
      <c r="I256" s="84">
        <v>211000</v>
      </c>
      <c r="J256" s="88">
        <v>125456133</v>
      </c>
      <c r="K256" s="84">
        <f t="shared" si="58"/>
        <v>1.41660661284511</v>
      </c>
      <c r="L256" s="84">
        <f t="shared" si="72"/>
        <v>1.41660661284511</v>
      </c>
      <c r="M256" s="85">
        <v>248700</v>
      </c>
      <c r="N256" s="85">
        <v>243800</v>
      </c>
      <c r="O256" s="85">
        <v>15956260</v>
      </c>
      <c r="P256" s="85">
        <f t="shared" si="60"/>
        <v>19.513552974471999</v>
      </c>
      <c r="Q256" s="85">
        <f t="shared" si="73"/>
        <v>19.513552974471999</v>
      </c>
      <c r="R256" s="84">
        <v>10240</v>
      </c>
      <c r="S256" s="84">
        <v>10200</v>
      </c>
      <c r="T256" s="84">
        <v>62100000</v>
      </c>
      <c r="U256" s="84">
        <f t="shared" si="74"/>
        <v>169.12764293390001</v>
      </c>
      <c r="V256" s="84">
        <f t="shared" si="75"/>
        <v>169.12764293390001</v>
      </c>
      <c r="W256" s="85">
        <v>0</v>
      </c>
      <c r="X256" s="85">
        <v>0</v>
      </c>
      <c r="Y256" s="85">
        <v>0</v>
      </c>
      <c r="Z256" s="85">
        <f t="shared" si="62"/>
        <v>0</v>
      </c>
      <c r="AA256" s="85">
        <v>0</v>
      </c>
      <c r="AB256" s="223">
        <f t="shared" si="68"/>
        <v>0</v>
      </c>
      <c r="AC256" s="223">
        <f t="shared" si="69"/>
        <v>233564362899023.69</v>
      </c>
      <c r="AD256" s="222">
        <f t="shared" si="70"/>
        <v>261461103746017.75</v>
      </c>
      <c r="AE256" s="221">
        <f t="shared" si="54"/>
        <v>1119.4392008298569</v>
      </c>
      <c r="AF256" s="98">
        <f t="shared" si="64"/>
        <v>-1.2773806734546091E-2</v>
      </c>
      <c r="AG256" s="84">
        <f t="shared" si="55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6"/>
        <v>0.17115977220739101</v>
      </c>
      <c r="G257" s="85">
        <f t="shared" si="71"/>
        <v>0.17115977220739101</v>
      </c>
      <c r="H257" s="84">
        <v>211000</v>
      </c>
      <c r="I257" s="84">
        <v>207500</v>
      </c>
      <c r="J257" s="88">
        <v>125456133</v>
      </c>
      <c r="K257" s="84">
        <f t="shared" si="58"/>
        <v>1.41660661284511</v>
      </c>
      <c r="L257" s="84">
        <f t="shared" si="72"/>
        <v>1.41660661284511</v>
      </c>
      <c r="M257" s="85">
        <v>243800</v>
      </c>
      <c r="N257" s="85">
        <v>247100</v>
      </c>
      <c r="O257" s="85">
        <v>15956260</v>
      </c>
      <c r="P257" s="85">
        <f t="shared" si="60"/>
        <v>19.513552974471999</v>
      </c>
      <c r="Q257" s="85">
        <f t="shared" si="73"/>
        <v>19.513552974471999</v>
      </c>
      <c r="R257" s="84">
        <v>10200</v>
      </c>
      <c r="S257" s="84">
        <v>10295</v>
      </c>
      <c r="T257" s="84">
        <v>62100000</v>
      </c>
      <c r="U257" s="84">
        <f t="shared" si="74"/>
        <v>169.12764293390001</v>
      </c>
      <c r="V257" s="84">
        <f t="shared" si="75"/>
        <v>169.12764293390001</v>
      </c>
      <c r="W257" s="85">
        <v>0</v>
      </c>
      <c r="X257" s="85">
        <v>0</v>
      </c>
      <c r="Y257" s="85">
        <v>0</v>
      </c>
      <c r="Z257" s="85">
        <f t="shared" si="62"/>
        <v>0</v>
      </c>
      <c r="AA257" s="85">
        <v>0</v>
      </c>
      <c r="AB257" s="223">
        <f t="shared" si="68"/>
        <v>0</v>
      </c>
      <c r="AC257" s="223">
        <f t="shared" si="69"/>
        <v>233564362899023.69</v>
      </c>
      <c r="AD257" s="222">
        <f t="shared" si="70"/>
        <v>263937220243045.75</v>
      </c>
      <c r="AE257" s="221">
        <f t="shared" si="54"/>
        <v>1130.0406319141807</v>
      </c>
      <c r="AF257" s="98">
        <f t="shared" si="64"/>
        <v>9.4703053783223336E-3</v>
      </c>
      <c r="AG257" s="84">
        <f t="shared" si="55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6"/>
        <v>0.17115977220739101</v>
      </c>
      <c r="G258" s="85">
        <f t="shared" si="71"/>
        <v>0.17115977220739101</v>
      </c>
      <c r="H258" s="84">
        <v>207500</v>
      </c>
      <c r="I258" s="84">
        <v>202000</v>
      </c>
      <c r="J258" s="88">
        <v>125456133</v>
      </c>
      <c r="K258" s="84">
        <f t="shared" si="58"/>
        <v>1.41660661284511</v>
      </c>
      <c r="L258" s="84">
        <f t="shared" si="72"/>
        <v>1.41660661284511</v>
      </c>
      <c r="M258" s="85">
        <v>247100</v>
      </c>
      <c r="N258" s="85">
        <v>249200</v>
      </c>
      <c r="O258" s="85">
        <v>15956260</v>
      </c>
      <c r="P258" s="85">
        <f t="shared" si="60"/>
        <v>19.513552974471999</v>
      </c>
      <c r="Q258" s="85">
        <f t="shared" si="73"/>
        <v>19.513552974471999</v>
      </c>
      <c r="R258" s="84">
        <v>10295</v>
      </c>
      <c r="S258" s="84">
        <v>10400</v>
      </c>
      <c r="T258" s="84">
        <v>62100000</v>
      </c>
      <c r="U258" s="84">
        <f t="shared" si="74"/>
        <v>169.12764293390001</v>
      </c>
      <c r="V258" s="84">
        <f t="shared" si="75"/>
        <v>169.12764293390001</v>
      </c>
      <c r="W258" s="85">
        <v>0</v>
      </c>
      <c r="X258" s="85">
        <v>0</v>
      </c>
      <c r="Y258" s="85">
        <v>0</v>
      </c>
      <c r="Z258" s="85">
        <f t="shared" si="62"/>
        <v>0</v>
      </c>
      <c r="AA258" s="85">
        <v>0</v>
      </c>
      <c r="AB258" s="223">
        <f t="shared" si="68"/>
        <v>0</v>
      </c>
      <c r="AC258" s="223">
        <f t="shared" si="69"/>
        <v>233564362899023.69</v>
      </c>
      <c r="AD258" s="222">
        <f t="shared" si="70"/>
        <v>265074034406364.75</v>
      </c>
      <c r="AE258" s="221">
        <f t="shared" si="54"/>
        <v>1134.9078734282916</v>
      </c>
      <c r="AF258" s="98">
        <f t="shared" si="64"/>
        <v>4.30713850161853E-3</v>
      </c>
      <c r="AG258" s="84">
        <f t="shared" si="55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6"/>
        <v>0.17115977220739101</v>
      </c>
      <c r="G259" s="85">
        <f t="shared" si="71"/>
        <v>0.17115977220739101</v>
      </c>
      <c r="H259" s="84">
        <v>202000</v>
      </c>
      <c r="I259" s="84">
        <v>195500</v>
      </c>
      <c r="J259" s="88">
        <v>125456133</v>
      </c>
      <c r="K259" s="84">
        <f t="shared" si="58"/>
        <v>1.41660661284511</v>
      </c>
      <c r="L259" s="84">
        <f t="shared" si="72"/>
        <v>1.41660661284511</v>
      </c>
      <c r="M259" s="85">
        <v>249200</v>
      </c>
      <c r="N259" s="85">
        <v>255100</v>
      </c>
      <c r="O259" s="85">
        <v>15956260</v>
      </c>
      <c r="P259" s="85">
        <f t="shared" si="60"/>
        <v>19.513552974471999</v>
      </c>
      <c r="Q259" s="85">
        <f t="shared" si="73"/>
        <v>19.513552974471999</v>
      </c>
      <c r="R259" s="84">
        <v>10400</v>
      </c>
      <c r="S259" s="84">
        <v>10410</v>
      </c>
      <c r="T259" s="84">
        <v>62100000</v>
      </c>
      <c r="U259" s="84">
        <f t="shared" si="74"/>
        <v>169.12764293390001</v>
      </c>
      <c r="V259" s="84">
        <f t="shared" si="75"/>
        <v>169.12764293390001</v>
      </c>
      <c r="W259" s="85">
        <v>0</v>
      </c>
      <c r="X259" s="85">
        <v>0</v>
      </c>
      <c r="Y259" s="85">
        <v>0</v>
      </c>
      <c r="Z259" s="85">
        <f t="shared" si="62"/>
        <v>0</v>
      </c>
      <c r="AA259" s="85">
        <v>0</v>
      </c>
      <c r="AB259" s="223">
        <f t="shared" si="68"/>
        <v>0</v>
      </c>
      <c r="AC259" s="223">
        <f t="shared" si="69"/>
        <v>233564362899023.69</v>
      </c>
      <c r="AD259" s="222">
        <f t="shared" si="70"/>
        <v>266371806679954.25</v>
      </c>
      <c r="AE259" s="221">
        <f t="shared" si="54"/>
        <v>1140.4642530809126</v>
      </c>
      <c r="AF259" s="98">
        <f t="shared" si="64"/>
        <v>4.8958860738506152E-3</v>
      </c>
      <c r="AG259" s="84">
        <f t="shared" si="55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6"/>
        <v>0.17115977220739101</v>
      </c>
      <c r="G260" s="85">
        <f t="shared" si="71"/>
        <v>0.17115977220739101</v>
      </c>
      <c r="H260" s="84">
        <v>195500</v>
      </c>
      <c r="I260" s="84">
        <v>201000</v>
      </c>
      <c r="J260" s="88">
        <v>125456133</v>
      </c>
      <c r="K260" s="84">
        <f t="shared" si="58"/>
        <v>1.41660661284511</v>
      </c>
      <c r="L260" s="84">
        <f t="shared" si="72"/>
        <v>1.41660661284511</v>
      </c>
      <c r="M260" s="85">
        <v>255100</v>
      </c>
      <c r="N260" s="85">
        <v>261000</v>
      </c>
      <c r="O260" s="85">
        <v>15956260</v>
      </c>
      <c r="P260" s="85">
        <f t="shared" si="60"/>
        <v>19.513552974471999</v>
      </c>
      <c r="Q260" s="85">
        <f t="shared" si="73"/>
        <v>19.513552974471999</v>
      </c>
      <c r="R260" s="84">
        <v>10410</v>
      </c>
      <c r="S260" s="84">
        <v>10470</v>
      </c>
      <c r="T260" s="84">
        <v>62100000</v>
      </c>
      <c r="U260" s="84">
        <f t="shared" si="74"/>
        <v>169.12764293390001</v>
      </c>
      <c r="V260" s="84">
        <f t="shared" si="75"/>
        <v>169.12764293390001</v>
      </c>
      <c r="W260" s="85">
        <v>0</v>
      </c>
      <c r="X260" s="85">
        <v>0</v>
      </c>
      <c r="Y260" s="85">
        <v>0</v>
      </c>
      <c r="Z260" s="85">
        <f t="shared" si="62"/>
        <v>0</v>
      </c>
      <c r="AA260" s="85">
        <v>0</v>
      </c>
      <c r="AB260" s="223">
        <f t="shared" si="68"/>
        <v>0</v>
      </c>
      <c r="AC260" s="223">
        <f t="shared" si="69"/>
        <v>233564362899023.69</v>
      </c>
      <c r="AD260" s="222">
        <f t="shared" si="70"/>
        <v>270174116143202.94</v>
      </c>
      <c r="AE260" s="221">
        <f t="shared" ref="AE260:AE323" si="76">AD260/AC260*1000</f>
        <v>1156.7437463051958</v>
      </c>
      <c r="AF260" s="98">
        <f t="shared" si="64"/>
        <v>1.4274444096169521E-2</v>
      </c>
      <c r="AG260" s="84">
        <f t="shared" ref="AG260:AG323" si="77">(D260-C260)/C260</f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8">G260</f>
        <v>0.17115977220739101</v>
      </c>
      <c r="G261" s="85">
        <f t="shared" si="71"/>
        <v>0.17115977220739101</v>
      </c>
      <c r="H261" s="84">
        <v>201000</v>
      </c>
      <c r="I261" s="84">
        <v>198000</v>
      </c>
      <c r="J261" s="88">
        <v>125456133</v>
      </c>
      <c r="K261" s="84">
        <f t="shared" ref="K261:K324" si="79">L260</f>
        <v>1.41660661284511</v>
      </c>
      <c r="L261" s="84">
        <f t="shared" si="72"/>
        <v>1.41660661284511</v>
      </c>
      <c r="M261" s="85">
        <v>261000</v>
      </c>
      <c r="N261" s="85">
        <v>257000</v>
      </c>
      <c r="O261" s="85">
        <v>15956260</v>
      </c>
      <c r="P261" s="85">
        <f t="shared" ref="P261:P324" si="80">Q260</f>
        <v>19.513552974471999</v>
      </c>
      <c r="Q261" s="85">
        <f t="shared" si="73"/>
        <v>19.513552974471999</v>
      </c>
      <c r="R261" s="84">
        <v>10470</v>
      </c>
      <c r="S261" s="84">
        <v>10505</v>
      </c>
      <c r="T261" s="84">
        <v>62100000</v>
      </c>
      <c r="U261" s="84">
        <f t="shared" si="74"/>
        <v>169.12764293390001</v>
      </c>
      <c r="V261" s="84">
        <f t="shared" si="75"/>
        <v>169.12764293390001</v>
      </c>
      <c r="W261" s="85">
        <v>0</v>
      </c>
      <c r="X261" s="85">
        <v>0</v>
      </c>
      <c r="Y261" s="85">
        <v>0</v>
      </c>
      <c r="Z261" s="85">
        <f t="shared" ref="Z261:Z324" si="81">AA260</f>
        <v>0</v>
      </c>
      <c r="AA261" s="85">
        <v>0</v>
      </c>
      <c r="AB261" s="223">
        <f t="shared" si="68"/>
        <v>0</v>
      </c>
      <c r="AC261" s="223">
        <f t="shared" si="69"/>
        <v>233564362899023.69</v>
      </c>
      <c r="AD261" s="222">
        <f t="shared" si="70"/>
        <v>269222899792716.22</v>
      </c>
      <c r="AE261" s="221">
        <f t="shared" si="76"/>
        <v>1152.6711372021625</v>
      </c>
      <c r="AF261" s="98">
        <f t="shared" ref="AF261:AF324" si="82">(AE261-AE260)/AE260</f>
        <v>-3.5207530760739307E-3</v>
      </c>
      <c r="AG261" s="84">
        <f t="shared" si="77"/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8"/>
        <v>0.17115977220739101</v>
      </c>
      <c r="G262" s="85">
        <f t="shared" si="71"/>
        <v>0.17115977220739101</v>
      </c>
      <c r="H262" s="84">
        <v>198000</v>
      </c>
      <c r="I262" s="84">
        <v>200000</v>
      </c>
      <c r="J262" s="88">
        <v>125456133</v>
      </c>
      <c r="K262" s="84">
        <f t="shared" si="79"/>
        <v>1.41660661284511</v>
      </c>
      <c r="L262" s="84">
        <f t="shared" si="72"/>
        <v>1.41660661284511</v>
      </c>
      <c r="M262" s="85">
        <v>257000</v>
      </c>
      <c r="N262" s="85">
        <v>257100</v>
      </c>
      <c r="O262" s="85">
        <v>15956260</v>
      </c>
      <c r="P262" s="85">
        <f t="shared" si="80"/>
        <v>19.513552974471999</v>
      </c>
      <c r="Q262" s="85">
        <f t="shared" si="73"/>
        <v>19.513552974471999</v>
      </c>
      <c r="R262" s="84">
        <v>10505</v>
      </c>
      <c r="S262" s="84">
        <v>10450</v>
      </c>
      <c r="T262" s="84">
        <v>62100000</v>
      </c>
      <c r="U262" s="84">
        <f t="shared" si="74"/>
        <v>169.12764293390001</v>
      </c>
      <c r="V262" s="84">
        <f t="shared" si="75"/>
        <v>169.12764293390001</v>
      </c>
      <c r="W262" s="85">
        <v>0</v>
      </c>
      <c r="X262" s="85">
        <v>0</v>
      </c>
      <c r="Y262" s="85">
        <v>0</v>
      </c>
      <c r="Z262" s="85">
        <f t="shared" si="81"/>
        <v>0</v>
      </c>
      <c r="AA262" s="85">
        <v>0</v>
      </c>
      <c r="AB262" s="223">
        <f t="shared" si="68"/>
        <v>0</v>
      </c>
      <c r="AC262" s="223">
        <f t="shared" si="69"/>
        <v>233564362899023.69</v>
      </c>
      <c r="AD262" s="222">
        <f t="shared" si="70"/>
        <v>268418752663182.06</v>
      </c>
      <c r="AE262" s="221">
        <f t="shared" si="76"/>
        <v>1149.2282013040958</v>
      </c>
      <c r="AF262" s="98">
        <f t="shared" si="82"/>
        <v>-2.9869195011021296E-3</v>
      </c>
      <c r="AG262" s="84">
        <f t="shared" si="77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8"/>
        <v>0.17115977220739101</v>
      </c>
      <c r="G263" s="85">
        <f t="shared" si="71"/>
        <v>0.17115977220739101</v>
      </c>
      <c r="H263" s="84">
        <v>200000</v>
      </c>
      <c r="I263" s="84">
        <v>200000</v>
      </c>
      <c r="J263" s="88">
        <v>125456133</v>
      </c>
      <c r="K263" s="84">
        <f t="shared" si="79"/>
        <v>1.41660661284511</v>
      </c>
      <c r="L263" s="84">
        <f t="shared" si="72"/>
        <v>1.41660661284511</v>
      </c>
      <c r="M263" s="85">
        <v>257100</v>
      </c>
      <c r="N263" s="85">
        <v>251900</v>
      </c>
      <c r="O263" s="85">
        <v>15956260</v>
      </c>
      <c r="P263" s="85">
        <f t="shared" si="80"/>
        <v>19.513552974471999</v>
      </c>
      <c r="Q263" s="85">
        <f t="shared" si="73"/>
        <v>19.513552974471999</v>
      </c>
      <c r="R263" s="84">
        <v>10450</v>
      </c>
      <c r="S263" s="84">
        <v>10485</v>
      </c>
      <c r="T263" s="84">
        <v>62100000</v>
      </c>
      <c r="U263" s="84">
        <f t="shared" si="74"/>
        <v>169.12764293390001</v>
      </c>
      <c r="V263" s="84">
        <f t="shared" si="75"/>
        <v>169.12764293390001</v>
      </c>
      <c r="W263" s="85">
        <v>0</v>
      </c>
      <c r="X263" s="85">
        <v>0</v>
      </c>
      <c r="Y263" s="85">
        <v>0</v>
      </c>
      <c r="Z263" s="85">
        <f t="shared" si="81"/>
        <v>0</v>
      </c>
      <c r="AA263" s="85">
        <v>0</v>
      </c>
      <c r="AB263" s="223">
        <f t="shared" si="68"/>
        <v>0</v>
      </c>
      <c r="AC263" s="223">
        <f t="shared" si="69"/>
        <v>233564362899023.69</v>
      </c>
      <c r="AD263" s="222">
        <f t="shared" si="70"/>
        <v>267013994313011.94</v>
      </c>
      <c r="AE263" s="221">
        <f t="shared" si="76"/>
        <v>1143.2137634303804</v>
      </c>
      <c r="AF263" s="98">
        <f t="shared" si="82"/>
        <v>-5.2334583043563672E-3</v>
      </c>
      <c r="AG263" s="84">
        <f t="shared" si="77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8"/>
        <v>0.17115977220739101</v>
      </c>
      <c r="G264" s="85">
        <f t="shared" si="71"/>
        <v>0.17115977220739101</v>
      </c>
      <c r="H264" s="84">
        <v>200000</v>
      </c>
      <c r="I264" s="84">
        <v>208000</v>
      </c>
      <c r="J264" s="88">
        <v>125456133</v>
      </c>
      <c r="K264" s="84">
        <f t="shared" si="79"/>
        <v>1.41660661284511</v>
      </c>
      <c r="L264" s="84">
        <f t="shared" si="72"/>
        <v>1.41660661284511</v>
      </c>
      <c r="M264" s="85">
        <v>251900</v>
      </c>
      <c r="N264" s="85">
        <v>261700</v>
      </c>
      <c r="O264" s="85">
        <v>15956260</v>
      </c>
      <c r="P264" s="85">
        <f t="shared" si="80"/>
        <v>19.513552974471999</v>
      </c>
      <c r="Q264" s="85">
        <f t="shared" si="73"/>
        <v>19.513552974471999</v>
      </c>
      <c r="R264" s="84">
        <v>10485</v>
      </c>
      <c r="S264" s="84">
        <v>10605</v>
      </c>
      <c r="T264" s="84">
        <v>62100000</v>
      </c>
      <c r="U264" s="84">
        <f t="shared" si="74"/>
        <v>169.12764293390001</v>
      </c>
      <c r="V264" s="84">
        <f t="shared" si="75"/>
        <v>169.12764293390001</v>
      </c>
      <c r="W264" s="85">
        <v>0</v>
      </c>
      <c r="X264" s="85">
        <v>0</v>
      </c>
      <c r="Y264" s="85">
        <v>0</v>
      </c>
      <c r="Z264" s="85">
        <f t="shared" si="81"/>
        <v>0</v>
      </c>
      <c r="AA264" s="85">
        <v>0</v>
      </c>
      <c r="AB264" s="223">
        <f t="shared" si="68"/>
        <v>0</v>
      </c>
      <c r="AC264" s="223">
        <f t="shared" si="69"/>
        <v>233564362899023.69</v>
      </c>
      <c r="AD264" s="222">
        <f t="shared" si="70"/>
        <v>273820345944536.09</v>
      </c>
      <c r="AE264" s="221">
        <f t="shared" si="76"/>
        <v>1172.3549883460439</v>
      </c>
      <c r="AF264" s="98">
        <f t="shared" si="82"/>
        <v>2.5490617632367395E-2</v>
      </c>
      <c r="AG264" s="84">
        <f t="shared" si="77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8"/>
        <v>0.17115977220739101</v>
      </c>
      <c r="G265" s="85">
        <f t="shared" si="71"/>
        <v>0.17115977220739101</v>
      </c>
      <c r="H265" s="84">
        <v>208000</v>
      </c>
      <c r="I265" s="84">
        <v>208500</v>
      </c>
      <c r="J265" s="88">
        <v>125456133</v>
      </c>
      <c r="K265" s="84">
        <f t="shared" si="79"/>
        <v>1.41660661284511</v>
      </c>
      <c r="L265" s="84">
        <f t="shared" si="72"/>
        <v>1.41660661284511</v>
      </c>
      <c r="M265" s="85">
        <v>261700</v>
      </c>
      <c r="N265" s="85">
        <v>260300</v>
      </c>
      <c r="O265" s="85">
        <v>15956260</v>
      </c>
      <c r="P265" s="85">
        <f t="shared" si="80"/>
        <v>19.513552974471999</v>
      </c>
      <c r="Q265" s="85">
        <f t="shared" si="73"/>
        <v>19.513552974471999</v>
      </c>
      <c r="R265" s="84">
        <v>10605</v>
      </c>
      <c r="S265" s="84">
        <v>10820</v>
      </c>
      <c r="T265" s="84">
        <v>62100000</v>
      </c>
      <c r="U265" s="84">
        <f t="shared" si="74"/>
        <v>169.12764293390001</v>
      </c>
      <c r="V265" s="84">
        <f t="shared" si="75"/>
        <v>169.12764293390001</v>
      </c>
      <c r="W265" s="85">
        <v>0</v>
      </c>
      <c r="X265" s="85">
        <v>0</v>
      </c>
      <c r="Y265" s="85">
        <v>0</v>
      </c>
      <c r="Z265" s="85">
        <f t="shared" si="81"/>
        <v>0</v>
      </c>
      <c r="AA265" s="85">
        <v>0</v>
      </c>
      <c r="AB265" s="223">
        <f t="shared" si="68"/>
        <v>0</v>
      </c>
      <c r="AC265" s="223">
        <f t="shared" si="69"/>
        <v>233564362899023.69</v>
      </c>
      <c r="AD265" s="222">
        <f t="shared" si="70"/>
        <v>277468443264640.31</v>
      </c>
      <c r="AE265" s="221">
        <f t="shared" si="76"/>
        <v>1187.9742261219772</v>
      </c>
      <c r="AF265" s="98">
        <f t="shared" si="82"/>
        <v>1.3322959283833332E-2</v>
      </c>
      <c r="AG265" s="84">
        <f t="shared" si="77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8"/>
        <v>0.17115977220739101</v>
      </c>
      <c r="G266" s="85">
        <f t="shared" si="71"/>
        <v>0.17115977220739101</v>
      </c>
      <c r="H266" s="84">
        <v>208500</v>
      </c>
      <c r="I266" s="84">
        <v>211000</v>
      </c>
      <c r="J266" s="88">
        <v>125456133</v>
      </c>
      <c r="K266" s="84">
        <f t="shared" si="79"/>
        <v>1.41660661284511</v>
      </c>
      <c r="L266" s="84">
        <f t="shared" si="72"/>
        <v>1.41660661284511</v>
      </c>
      <c r="M266" s="85">
        <v>260300</v>
      </c>
      <c r="N266" s="85">
        <v>262700</v>
      </c>
      <c r="O266" s="85">
        <v>15956260</v>
      </c>
      <c r="P266" s="85">
        <f t="shared" si="80"/>
        <v>19.513552974471999</v>
      </c>
      <c r="Q266" s="85">
        <f t="shared" si="73"/>
        <v>19.513552974471999</v>
      </c>
      <c r="R266" s="84">
        <v>10820</v>
      </c>
      <c r="S266" s="84">
        <v>10875</v>
      </c>
      <c r="T266" s="84">
        <v>62100000</v>
      </c>
      <c r="U266" s="84">
        <f t="shared" si="74"/>
        <v>169.12764293390001</v>
      </c>
      <c r="V266" s="84">
        <f t="shared" si="75"/>
        <v>169.12764293390001</v>
      </c>
      <c r="W266" s="85">
        <v>0</v>
      </c>
      <c r="X266" s="85">
        <v>0</v>
      </c>
      <c r="Y266" s="85">
        <v>0</v>
      </c>
      <c r="Z266" s="85">
        <f t="shared" si="81"/>
        <v>0</v>
      </c>
      <c r="AA266" s="85">
        <v>0</v>
      </c>
      <c r="AB266" s="223">
        <f t="shared" si="68"/>
        <v>0</v>
      </c>
      <c r="AC266" s="223">
        <f t="shared" si="69"/>
        <v>233564362899023.69</v>
      </c>
      <c r="AD266" s="222">
        <f t="shared" si="70"/>
        <v>279544211664053.87</v>
      </c>
      <c r="AE266" s="221">
        <f t="shared" si="76"/>
        <v>1196.8615768018881</v>
      </c>
      <c r="AF266" s="98">
        <f t="shared" si="82"/>
        <v>7.481097219527051E-3</v>
      </c>
      <c r="AG266" s="84">
        <f t="shared" si="77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8"/>
        <v>0.17115977220739101</v>
      </c>
      <c r="G267" s="85">
        <f t="shared" si="71"/>
        <v>0.17115977220739101</v>
      </c>
      <c r="H267" s="84">
        <v>211000</v>
      </c>
      <c r="I267" s="84">
        <v>210500</v>
      </c>
      <c r="J267" s="88">
        <v>125456133</v>
      </c>
      <c r="K267" s="84">
        <f t="shared" si="79"/>
        <v>1.41660661284511</v>
      </c>
      <c r="L267" s="84">
        <f t="shared" si="72"/>
        <v>1.41660661284511</v>
      </c>
      <c r="M267" s="85">
        <v>262700</v>
      </c>
      <c r="N267" s="85">
        <v>269900</v>
      </c>
      <c r="O267" s="85">
        <v>15956260</v>
      </c>
      <c r="P267" s="85">
        <f t="shared" si="80"/>
        <v>19.513552974471999</v>
      </c>
      <c r="Q267" s="85">
        <f t="shared" si="73"/>
        <v>19.513552974471999</v>
      </c>
      <c r="R267" s="84">
        <v>10875</v>
      </c>
      <c r="S267" s="84">
        <v>10875</v>
      </c>
      <c r="T267" s="84">
        <v>62100000</v>
      </c>
      <c r="U267" s="84">
        <f t="shared" si="74"/>
        <v>169.12764293390001</v>
      </c>
      <c r="V267" s="84">
        <f t="shared" si="75"/>
        <v>169.12764293390001</v>
      </c>
      <c r="W267" s="85">
        <v>0</v>
      </c>
      <c r="X267" s="85">
        <v>0</v>
      </c>
      <c r="Y267" s="85">
        <v>0</v>
      </c>
      <c r="Z267" s="85">
        <f t="shared" si="81"/>
        <v>0</v>
      </c>
      <c r="AA267" s="85">
        <v>0</v>
      </c>
      <c r="AB267" s="223">
        <f t="shared" si="68"/>
        <v>0</v>
      </c>
      <c r="AC267" s="223">
        <f t="shared" si="69"/>
        <v>233564362899023.69</v>
      </c>
      <c r="AD267" s="222">
        <f t="shared" si="70"/>
        <v>282156970588310.56</v>
      </c>
      <c r="AE267" s="221">
        <f t="shared" si="76"/>
        <v>1208.0480390336552</v>
      </c>
      <c r="AF267" s="98">
        <f t="shared" si="82"/>
        <v>9.3464962436660814E-3</v>
      </c>
      <c r="AG267" s="84">
        <f t="shared" si="77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8"/>
        <v>0.17115977220739101</v>
      </c>
      <c r="G268" s="85">
        <f t="shared" si="71"/>
        <v>0.17115977220739101</v>
      </c>
      <c r="H268" s="84">
        <v>210500</v>
      </c>
      <c r="I268" s="84">
        <v>215000</v>
      </c>
      <c r="J268" s="88">
        <v>125456133</v>
      </c>
      <c r="K268" s="84">
        <f t="shared" si="79"/>
        <v>1.41660661284511</v>
      </c>
      <c r="L268" s="84">
        <f t="shared" si="72"/>
        <v>1.41660661284511</v>
      </c>
      <c r="M268" s="85">
        <v>269900</v>
      </c>
      <c r="N268" s="85">
        <v>273500</v>
      </c>
      <c r="O268" s="85">
        <v>15956260</v>
      </c>
      <c r="P268" s="85">
        <f t="shared" si="80"/>
        <v>19.513552974471999</v>
      </c>
      <c r="Q268" s="85">
        <f t="shared" si="73"/>
        <v>19.513552974471999</v>
      </c>
      <c r="R268" s="84">
        <v>10875</v>
      </c>
      <c r="S268" s="84">
        <v>11020</v>
      </c>
      <c r="T268" s="84">
        <v>62100000</v>
      </c>
      <c r="U268" s="84">
        <f t="shared" si="74"/>
        <v>169.12764293390001</v>
      </c>
      <c r="V268" s="84">
        <f t="shared" si="75"/>
        <v>169.12764293390001</v>
      </c>
      <c r="W268" s="85">
        <v>0</v>
      </c>
      <c r="X268" s="85">
        <v>0</v>
      </c>
      <c r="Y268" s="85">
        <v>0</v>
      </c>
      <c r="Z268" s="85">
        <f t="shared" si="81"/>
        <v>0</v>
      </c>
      <c r="AA268" s="85">
        <v>0</v>
      </c>
      <c r="AB268" s="223">
        <f t="shared" si="68"/>
        <v>0</v>
      </c>
      <c r="AC268" s="223">
        <f t="shared" si="69"/>
        <v>233564362899023.69</v>
      </c>
      <c r="AD268" s="222">
        <f t="shared" si="70"/>
        <v>286520145321914</v>
      </c>
      <c r="AE268" s="221">
        <f t="shared" si="76"/>
        <v>1226.7288629378129</v>
      </c>
      <c r="AF268" s="98">
        <f t="shared" si="82"/>
        <v>1.5463643249734437E-2</v>
      </c>
      <c r="AG268" s="84">
        <f t="shared" si="77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8"/>
        <v>0.17115977220739101</v>
      </c>
      <c r="G269" s="85">
        <f t="shared" si="71"/>
        <v>0.17115977220739101</v>
      </c>
      <c r="H269" s="84">
        <v>215000</v>
      </c>
      <c r="I269" s="84">
        <v>219000</v>
      </c>
      <c r="J269" s="88">
        <v>125456133</v>
      </c>
      <c r="K269" s="84">
        <f t="shared" si="79"/>
        <v>1.41660661284511</v>
      </c>
      <c r="L269" s="84">
        <f t="shared" si="72"/>
        <v>1.41660661284511</v>
      </c>
      <c r="M269" s="85">
        <v>273500</v>
      </c>
      <c r="N269" s="85">
        <v>276000</v>
      </c>
      <c r="O269" s="85">
        <v>15956260</v>
      </c>
      <c r="P269" s="85">
        <f t="shared" si="80"/>
        <v>19.513552974471999</v>
      </c>
      <c r="Q269" s="85">
        <f t="shared" si="73"/>
        <v>19.513552974471999</v>
      </c>
      <c r="R269" s="84">
        <v>11020</v>
      </c>
      <c r="S269" s="84">
        <v>11045</v>
      </c>
      <c r="T269" s="84">
        <v>62100000</v>
      </c>
      <c r="U269" s="84">
        <f t="shared" si="74"/>
        <v>169.12764293390001</v>
      </c>
      <c r="V269" s="84">
        <f t="shared" si="75"/>
        <v>169.12764293390001</v>
      </c>
      <c r="W269" s="85">
        <v>0</v>
      </c>
      <c r="X269" s="85">
        <v>0</v>
      </c>
      <c r="Y269" s="85">
        <v>0</v>
      </c>
      <c r="Z269" s="85">
        <f t="shared" si="81"/>
        <v>0</v>
      </c>
      <c r="AA269" s="85">
        <v>0</v>
      </c>
      <c r="AB269" s="223">
        <f t="shared" si="68"/>
        <v>0</v>
      </c>
      <c r="AC269" s="223">
        <f t="shared" si="69"/>
        <v>233564362899023.69</v>
      </c>
      <c r="AD269" s="222">
        <f t="shared" si="70"/>
        <v>288016565594702.62</v>
      </c>
      <c r="AE269" s="221">
        <f t="shared" si="76"/>
        <v>1233.135749049268</v>
      </c>
      <c r="AF269" s="98">
        <f t="shared" si="82"/>
        <v>5.2227401710527276E-3</v>
      </c>
      <c r="AG269" s="84">
        <f t="shared" si="77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8"/>
        <v>0.17115977220739101</v>
      </c>
      <c r="G270" s="85">
        <f t="shared" si="71"/>
        <v>0.17115977220739101</v>
      </c>
      <c r="H270" s="84">
        <v>219000</v>
      </c>
      <c r="I270" s="84">
        <v>214500</v>
      </c>
      <c r="J270" s="88">
        <v>125456133</v>
      </c>
      <c r="K270" s="84">
        <f t="shared" si="79"/>
        <v>1.41660661284511</v>
      </c>
      <c r="L270" s="84">
        <f t="shared" si="72"/>
        <v>1.41660661284511</v>
      </c>
      <c r="M270" s="85">
        <v>276000</v>
      </c>
      <c r="N270" s="85">
        <v>278200</v>
      </c>
      <c r="O270" s="85">
        <v>15956260</v>
      </c>
      <c r="P270" s="85">
        <f t="shared" si="80"/>
        <v>19.513552974471999</v>
      </c>
      <c r="Q270" s="85">
        <f t="shared" si="73"/>
        <v>19.513552974471999</v>
      </c>
      <c r="R270" s="84">
        <v>11045</v>
      </c>
      <c r="S270" s="84">
        <v>11030</v>
      </c>
      <c r="T270" s="84">
        <v>62100000</v>
      </c>
      <c r="U270" s="84">
        <f t="shared" si="74"/>
        <v>169.12764293390001</v>
      </c>
      <c r="V270" s="84">
        <f t="shared" si="75"/>
        <v>169.12764293390001</v>
      </c>
      <c r="W270" s="85">
        <v>0</v>
      </c>
      <c r="X270" s="85">
        <v>0</v>
      </c>
      <c r="Y270" s="85">
        <v>0</v>
      </c>
      <c r="Z270" s="85">
        <f t="shared" si="81"/>
        <v>0</v>
      </c>
      <c r="AA270" s="85">
        <v>0</v>
      </c>
      <c r="AB270" s="223">
        <f t="shared" si="68"/>
        <v>0</v>
      </c>
      <c r="AC270" s="223">
        <f t="shared" si="69"/>
        <v>233564362899023.69</v>
      </c>
      <c r="AD270" s="222">
        <f t="shared" si="70"/>
        <v>287948630889778.69</v>
      </c>
      <c r="AE270" s="221">
        <f t="shared" si="76"/>
        <v>1232.8448883028736</v>
      </c>
      <c r="AF270" s="98">
        <f t="shared" si="82"/>
        <v>-2.3587082494255055E-4</v>
      </c>
      <c r="AG270" s="84">
        <f t="shared" si="77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8"/>
        <v>0.17115977220739101</v>
      </c>
      <c r="G271" s="85">
        <f t="shared" si="71"/>
        <v>0.17115977220739101</v>
      </c>
      <c r="H271" s="84">
        <v>214500</v>
      </c>
      <c r="I271" s="84">
        <v>214000</v>
      </c>
      <c r="J271" s="88">
        <v>125456133</v>
      </c>
      <c r="K271" s="84">
        <f t="shared" si="79"/>
        <v>1.41660661284511</v>
      </c>
      <c r="L271" s="84">
        <f t="shared" si="72"/>
        <v>1.41660661284511</v>
      </c>
      <c r="M271" s="85">
        <v>278200</v>
      </c>
      <c r="N271" s="85">
        <v>288100</v>
      </c>
      <c r="O271" s="85">
        <v>15956260</v>
      </c>
      <c r="P271" s="85">
        <f t="shared" si="80"/>
        <v>19.513552974471999</v>
      </c>
      <c r="Q271" s="85">
        <f t="shared" si="73"/>
        <v>19.513552974471999</v>
      </c>
      <c r="R271" s="84">
        <v>11030</v>
      </c>
      <c r="S271" s="84">
        <v>11020</v>
      </c>
      <c r="T271" s="84">
        <v>62100000</v>
      </c>
      <c r="U271" s="84">
        <f t="shared" si="74"/>
        <v>169.12764293390001</v>
      </c>
      <c r="V271" s="84">
        <f t="shared" si="75"/>
        <v>169.12764293390001</v>
      </c>
      <c r="W271" s="85">
        <v>0</v>
      </c>
      <c r="X271" s="85">
        <v>0</v>
      </c>
      <c r="Y271" s="85">
        <v>0</v>
      </c>
      <c r="Z271" s="85">
        <f t="shared" si="81"/>
        <v>0</v>
      </c>
      <c r="AA271" s="85">
        <v>0</v>
      </c>
      <c r="AB271" s="223">
        <f t="shared" si="68"/>
        <v>0</v>
      </c>
      <c r="AC271" s="223">
        <f t="shared" si="69"/>
        <v>233564362899023.69</v>
      </c>
      <c r="AD271" s="222">
        <f t="shared" si="70"/>
        <v>290683970551860</v>
      </c>
      <c r="AE271" s="221">
        <f t="shared" si="76"/>
        <v>1244.5561769092774</v>
      </c>
      <c r="AF271" s="98">
        <f t="shared" si="82"/>
        <v>9.4994015204341118E-3</v>
      </c>
      <c r="AG271" s="84">
        <f t="shared" si="77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8"/>
        <v>0.17115977220739101</v>
      </c>
      <c r="G272" s="85">
        <f t="shared" si="71"/>
        <v>0.17115977220739101</v>
      </c>
      <c r="H272" s="84">
        <v>214000</v>
      </c>
      <c r="I272" s="84">
        <v>215000</v>
      </c>
      <c r="J272" s="88">
        <v>125456133</v>
      </c>
      <c r="K272" s="84">
        <f t="shared" si="79"/>
        <v>1.41660661284511</v>
      </c>
      <c r="L272" s="84">
        <f t="shared" si="72"/>
        <v>1.41660661284511</v>
      </c>
      <c r="M272" s="85">
        <v>288100</v>
      </c>
      <c r="N272" s="85">
        <v>289200</v>
      </c>
      <c r="O272" s="85">
        <v>15956260</v>
      </c>
      <c r="P272" s="85">
        <f t="shared" si="80"/>
        <v>19.513552974471999</v>
      </c>
      <c r="Q272" s="85">
        <f t="shared" si="73"/>
        <v>19.513552974471999</v>
      </c>
      <c r="R272" s="84">
        <v>11020</v>
      </c>
      <c r="S272" s="84">
        <v>10845</v>
      </c>
      <c r="T272" s="84">
        <v>62100000</v>
      </c>
      <c r="U272" s="84">
        <f t="shared" si="74"/>
        <v>169.12764293390001</v>
      </c>
      <c r="V272" s="84">
        <f t="shared" si="75"/>
        <v>169.12764293390001</v>
      </c>
      <c r="W272" s="85">
        <v>0</v>
      </c>
      <c r="X272" s="85">
        <v>0</v>
      </c>
      <c r="Y272" s="85">
        <v>0</v>
      </c>
      <c r="Z272" s="85">
        <f t="shared" si="81"/>
        <v>0</v>
      </c>
      <c r="AA272" s="85">
        <v>0</v>
      </c>
      <c r="AB272" s="223">
        <f t="shared" si="68"/>
        <v>0</v>
      </c>
      <c r="AC272" s="223">
        <f t="shared" si="69"/>
        <v>233564362899023.69</v>
      </c>
      <c r="AD272" s="222">
        <f t="shared" si="70"/>
        <v>287935696267228.62</v>
      </c>
      <c r="AE272" s="221">
        <f t="shared" si="76"/>
        <v>1232.7895090387192</v>
      </c>
      <c r="AF272" s="98">
        <f t="shared" si="82"/>
        <v>-9.4545092370032346E-3</v>
      </c>
      <c r="AG272" s="84">
        <f t="shared" si="77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8"/>
        <v>0.17115977220739101</v>
      </c>
      <c r="G273" s="85">
        <f t="shared" si="71"/>
        <v>0.17115977220739101</v>
      </c>
      <c r="H273" s="84">
        <v>215000</v>
      </c>
      <c r="I273" s="84">
        <v>215500</v>
      </c>
      <c r="J273" s="88">
        <v>125456133</v>
      </c>
      <c r="K273" s="84">
        <f t="shared" si="79"/>
        <v>1.41660661284511</v>
      </c>
      <c r="L273" s="84">
        <f t="shared" si="72"/>
        <v>1.41660661284511</v>
      </c>
      <c r="M273" s="85">
        <v>289200</v>
      </c>
      <c r="N273" s="85">
        <v>290000</v>
      </c>
      <c r="O273" s="85">
        <v>15956260</v>
      </c>
      <c r="P273" s="85">
        <f t="shared" si="80"/>
        <v>19.513552974471999</v>
      </c>
      <c r="Q273" s="85">
        <f t="shared" si="73"/>
        <v>19.513552974471999</v>
      </c>
      <c r="R273" s="84">
        <v>10845</v>
      </c>
      <c r="S273" s="84">
        <v>10775</v>
      </c>
      <c r="T273" s="84">
        <v>62100000</v>
      </c>
      <c r="U273" s="84">
        <f t="shared" si="74"/>
        <v>169.12764293390001</v>
      </c>
      <c r="V273" s="84">
        <f t="shared" si="75"/>
        <v>169.12764293390001</v>
      </c>
      <c r="W273" s="85">
        <v>0</v>
      </c>
      <c r="X273" s="85">
        <v>0</v>
      </c>
      <c r="Y273" s="85">
        <v>0</v>
      </c>
      <c r="Z273" s="85">
        <f t="shared" si="81"/>
        <v>0</v>
      </c>
      <c r="AA273" s="85">
        <v>0</v>
      </c>
      <c r="AB273" s="223">
        <f t="shared" si="68"/>
        <v>0</v>
      </c>
      <c r="AC273" s="223">
        <f t="shared" si="69"/>
        <v>233564362899023.69</v>
      </c>
      <c r="AD273" s="222">
        <f t="shared" si="70"/>
        <v>287742807381314.5</v>
      </c>
      <c r="AE273" s="221">
        <f t="shared" si="76"/>
        <v>1231.963660079914</v>
      </c>
      <c r="AF273" s="98">
        <f t="shared" si="82"/>
        <v>-6.6990264984421078E-4</v>
      </c>
      <c r="AG273" s="84">
        <f t="shared" si="77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8"/>
        <v>0.17115977220739101</v>
      </c>
      <c r="G274" s="85">
        <f t="shared" si="71"/>
        <v>0.17115977220739101</v>
      </c>
      <c r="H274" s="84">
        <v>215500</v>
      </c>
      <c r="I274" s="84">
        <v>212500</v>
      </c>
      <c r="J274" s="88">
        <v>125456133</v>
      </c>
      <c r="K274" s="84">
        <f t="shared" si="79"/>
        <v>1.41660661284511</v>
      </c>
      <c r="L274" s="84">
        <f t="shared" si="72"/>
        <v>1.41660661284511</v>
      </c>
      <c r="M274" s="85">
        <v>290000</v>
      </c>
      <c r="N274" s="85">
        <v>279300</v>
      </c>
      <c r="O274" s="85">
        <v>15956260</v>
      </c>
      <c r="P274" s="85">
        <f t="shared" si="80"/>
        <v>19.513552974471999</v>
      </c>
      <c r="Q274" s="85">
        <f t="shared" si="73"/>
        <v>19.513552974471999</v>
      </c>
      <c r="R274" s="84">
        <v>10775</v>
      </c>
      <c r="S274" s="84">
        <v>10935</v>
      </c>
      <c r="T274" s="84">
        <v>62100000</v>
      </c>
      <c r="U274" s="84">
        <f t="shared" si="74"/>
        <v>169.12764293390001</v>
      </c>
      <c r="V274" s="84">
        <f t="shared" si="75"/>
        <v>169.12764293390001</v>
      </c>
      <c r="W274" s="85">
        <v>0</v>
      </c>
      <c r="X274" s="85">
        <v>0</v>
      </c>
      <c r="Y274" s="85">
        <v>0</v>
      </c>
      <c r="Z274" s="85">
        <f t="shared" si="81"/>
        <v>0</v>
      </c>
      <c r="AA274" s="85">
        <v>0</v>
      </c>
      <c r="AB274" s="223">
        <f t="shared" si="68"/>
        <v>0</v>
      </c>
      <c r="AC274" s="223">
        <f t="shared" si="69"/>
        <v>233564362899023.69</v>
      </c>
      <c r="AD274" s="222">
        <f t="shared" si="70"/>
        <v>286631382055877.75</v>
      </c>
      <c r="AE274" s="221">
        <f t="shared" si="76"/>
        <v>1227.2051202425791</v>
      </c>
      <c r="AF274" s="98">
        <f t="shared" si="82"/>
        <v>-3.8625650995470048E-3</v>
      </c>
      <c r="AG274" s="84">
        <f t="shared" si="77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8"/>
        <v>0.17115977220739101</v>
      </c>
      <c r="G275" s="85">
        <f t="shared" si="71"/>
        <v>0.17115977220739101</v>
      </c>
      <c r="H275" s="84">
        <v>212500</v>
      </c>
      <c r="I275" s="84">
        <v>212000</v>
      </c>
      <c r="J275" s="88">
        <v>125456133</v>
      </c>
      <c r="K275" s="84">
        <f t="shared" si="79"/>
        <v>1.41660661284511</v>
      </c>
      <c r="L275" s="84">
        <f t="shared" si="72"/>
        <v>1.41660661284511</v>
      </c>
      <c r="M275" s="85">
        <v>279300</v>
      </c>
      <c r="N275" s="85">
        <v>282600</v>
      </c>
      <c r="O275" s="85">
        <v>15956260</v>
      </c>
      <c r="P275" s="85">
        <f t="shared" si="80"/>
        <v>19.513552974471999</v>
      </c>
      <c r="Q275" s="85">
        <f t="shared" si="73"/>
        <v>19.513552974471999</v>
      </c>
      <c r="R275" s="84">
        <v>10935</v>
      </c>
      <c r="S275" s="84">
        <v>10990</v>
      </c>
      <c r="T275" s="84">
        <v>62100000</v>
      </c>
      <c r="U275" s="84">
        <f t="shared" si="74"/>
        <v>169.12764293390001</v>
      </c>
      <c r="V275" s="84">
        <f t="shared" si="75"/>
        <v>169.12764293390001</v>
      </c>
      <c r="W275" s="85">
        <v>0</v>
      </c>
      <c r="X275" s="85">
        <v>0</v>
      </c>
      <c r="Y275" s="85">
        <v>0</v>
      </c>
      <c r="Z275" s="85">
        <f t="shared" si="81"/>
        <v>0</v>
      </c>
      <c r="AA275" s="85">
        <v>0</v>
      </c>
      <c r="AB275" s="223">
        <f t="shared" si="68"/>
        <v>0</v>
      </c>
      <c r="AC275" s="223">
        <f t="shared" si="69"/>
        <v>233564362899023.69</v>
      </c>
      <c r="AD275" s="222">
        <f t="shared" si="70"/>
        <v>288300943491500.12</v>
      </c>
      <c r="AE275" s="221">
        <f t="shared" si="76"/>
        <v>1234.3533059285271</v>
      </c>
      <c r="AF275" s="98">
        <f t="shared" si="82"/>
        <v>5.8247684661998454E-3</v>
      </c>
      <c r="AG275" s="84">
        <f t="shared" si="77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8"/>
        <v>0.17115977220739101</v>
      </c>
      <c r="G276" s="85">
        <f t="shared" si="71"/>
        <v>0.17115977220739101</v>
      </c>
      <c r="H276" s="84">
        <v>212000</v>
      </c>
      <c r="I276" s="84">
        <v>210000</v>
      </c>
      <c r="J276" s="88">
        <v>125456133</v>
      </c>
      <c r="K276" s="84">
        <f t="shared" si="79"/>
        <v>1.41660661284511</v>
      </c>
      <c r="L276" s="84">
        <f t="shared" si="72"/>
        <v>1.41660661284511</v>
      </c>
      <c r="M276" s="85">
        <v>282600</v>
      </c>
      <c r="N276" s="85">
        <v>280000</v>
      </c>
      <c r="O276" s="85">
        <v>15956260</v>
      </c>
      <c r="P276" s="85">
        <f t="shared" si="80"/>
        <v>19.513552974471999</v>
      </c>
      <c r="Q276" s="85">
        <f t="shared" si="73"/>
        <v>19.513552974471999</v>
      </c>
      <c r="R276" s="84">
        <v>10990</v>
      </c>
      <c r="S276" s="84">
        <v>11090</v>
      </c>
      <c r="T276" s="84">
        <v>62100000</v>
      </c>
      <c r="U276" s="84">
        <f t="shared" si="74"/>
        <v>169.12764293390001</v>
      </c>
      <c r="V276" s="84">
        <f t="shared" si="75"/>
        <v>169.12764293390001</v>
      </c>
      <c r="W276" s="85">
        <v>0</v>
      </c>
      <c r="X276" s="85">
        <v>0</v>
      </c>
      <c r="Y276" s="85">
        <v>0</v>
      </c>
      <c r="Z276" s="85">
        <f t="shared" si="81"/>
        <v>0</v>
      </c>
      <c r="AA276" s="85">
        <v>0</v>
      </c>
      <c r="AB276" s="223">
        <f t="shared" si="68"/>
        <v>0</v>
      </c>
      <c r="AC276" s="223">
        <f t="shared" si="69"/>
        <v>233564362899023.69</v>
      </c>
      <c r="AD276" s="222">
        <f t="shared" si="70"/>
        <v>289514560142221.87</v>
      </c>
      <c r="AE276" s="221">
        <f t="shared" si="76"/>
        <v>1239.5493753787559</v>
      </c>
      <c r="AF276" s="98">
        <f t="shared" si="82"/>
        <v>4.2095479675652138E-3</v>
      </c>
      <c r="AG276" s="84">
        <f t="shared" si="77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8"/>
        <v>0.17115977220739101</v>
      </c>
      <c r="G277" s="85">
        <f t="shared" si="71"/>
        <v>0.17115977220739101</v>
      </c>
      <c r="H277" s="84">
        <v>210000</v>
      </c>
      <c r="I277" s="84">
        <v>209500</v>
      </c>
      <c r="J277" s="88">
        <v>125456133</v>
      </c>
      <c r="K277" s="84">
        <f t="shared" si="79"/>
        <v>1.41660661284511</v>
      </c>
      <c r="L277" s="84">
        <f t="shared" si="72"/>
        <v>1.41660661284511</v>
      </c>
      <c r="M277" s="85">
        <v>280000</v>
      </c>
      <c r="N277" s="85">
        <v>284700</v>
      </c>
      <c r="O277" s="85">
        <v>15956260</v>
      </c>
      <c r="P277" s="85">
        <f t="shared" si="80"/>
        <v>19.513552974471999</v>
      </c>
      <c r="Q277" s="85">
        <f t="shared" si="73"/>
        <v>19.513552974471999</v>
      </c>
      <c r="R277" s="84">
        <v>11090</v>
      </c>
      <c r="S277" s="84">
        <v>10945</v>
      </c>
      <c r="T277" s="84">
        <v>62100000</v>
      </c>
      <c r="U277" s="84">
        <f t="shared" si="74"/>
        <v>169.12764293390001</v>
      </c>
      <c r="V277" s="84">
        <f t="shared" si="75"/>
        <v>169.12764293390001</v>
      </c>
      <c r="W277" s="85">
        <v>0</v>
      </c>
      <c r="X277" s="85">
        <v>0</v>
      </c>
      <c r="Y277" s="85">
        <v>0</v>
      </c>
      <c r="Z277" s="85">
        <f t="shared" si="81"/>
        <v>0</v>
      </c>
      <c r="AA277" s="85">
        <v>0</v>
      </c>
      <c r="AB277" s="223">
        <f t="shared" si="68"/>
        <v>0</v>
      </c>
      <c r="AC277" s="223">
        <f t="shared" si="69"/>
        <v>233564362899023.69</v>
      </c>
      <c r="AD277" s="222">
        <f t="shared" si="70"/>
        <v>287884606313086.44</v>
      </c>
      <c r="AE277" s="221">
        <f t="shared" si="76"/>
        <v>1232.5707686730741</v>
      </c>
      <c r="AF277" s="98">
        <f t="shared" si="82"/>
        <v>-5.6299545982583087E-3</v>
      </c>
      <c r="AG277" s="84">
        <f t="shared" si="77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8"/>
        <v>0.17115977220739101</v>
      </c>
      <c r="G278" s="85">
        <f t="shared" si="71"/>
        <v>0.17115977220739101</v>
      </c>
      <c r="H278" s="84">
        <v>209500</v>
      </c>
      <c r="I278" s="84">
        <v>212000</v>
      </c>
      <c r="J278" s="88">
        <v>125456133</v>
      </c>
      <c r="K278" s="84">
        <f t="shared" si="79"/>
        <v>1.41660661284511</v>
      </c>
      <c r="L278" s="84">
        <f t="shared" si="72"/>
        <v>1.41660661284511</v>
      </c>
      <c r="M278" s="85">
        <v>284700</v>
      </c>
      <c r="N278" s="85">
        <v>278700</v>
      </c>
      <c r="O278" s="85">
        <v>15956260</v>
      </c>
      <c r="P278" s="85">
        <f t="shared" si="80"/>
        <v>19.513552974471999</v>
      </c>
      <c r="Q278" s="85">
        <f t="shared" si="73"/>
        <v>19.513552974471999</v>
      </c>
      <c r="R278" s="84">
        <v>10945</v>
      </c>
      <c r="S278" s="84">
        <v>11015</v>
      </c>
      <c r="T278" s="84">
        <v>62100000</v>
      </c>
      <c r="U278" s="84">
        <f t="shared" si="74"/>
        <v>169.12764293390001</v>
      </c>
      <c r="V278" s="84">
        <f t="shared" si="75"/>
        <v>169.12764293390001</v>
      </c>
      <c r="W278" s="85">
        <v>0</v>
      </c>
      <c r="X278" s="85">
        <v>0</v>
      </c>
      <c r="Y278" s="85">
        <v>0</v>
      </c>
      <c r="Z278" s="85">
        <f t="shared" si="81"/>
        <v>0</v>
      </c>
      <c r="AA278" s="85">
        <v>0</v>
      </c>
      <c r="AB278" s="223">
        <f t="shared" si="68"/>
        <v>0</v>
      </c>
      <c r="AC278" s="223">
        <f t="shared" si="69"/>
        <v>233564362899023.69</v>
      </c>
      <c r="AD278" s="222">
        <f t="shared" si="70"/>
        <v>287349197190495.62</v>
      </c>
      <c r="AE278" s="221">
        <f t="shared" si="76"/>
        <v>1230.2784278555569</v>
      </c>
      <c r="AF278" s="98">
        <f t="shared" si="82"/>
        <v>-1.8598046260541012E-3</v>
      </c>
      <c r="AG278" s="84">
        <f t="shared" si="77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8"/>
        <v>0.17115977220739101</v>
      </c>
      <c r="G279" s="85">
        <f t="shared" si="71"/>
        <v>0.17115977220739101</v>
      </c>
      <c r="H279" s="84">
        <v>212000</v>
      </c>
      <c r="I279" s="84">
        <v>215000</v>
      </c>
      <c r="J279" s="88">
        <v>125456133</v>
      </c>
      <c r="K279" s="84">
        <f t="shared" si="79"/>
        <v>1.41660661284511</v>
      </c>
      <c r="L279" s="84">
        <f t="shared" si="72"/>
        <v>1.41660661284511</v>
      </c>
      <c r="M279" s="85">
        <v>278700</v>
      </c>
      <c r="N279" s="85">
        <v>288300</v>
      </c>
      <c r="O279" s="85">
        <v>15956260</v>
      </c>
      <c r="P279" s="85">
        <f t="shared" si="80"/>
        <v>19.513552974471999</v>
      </c>
      <c r="Q279" s="85">
        <f t="shared" si="73"/>
        <v>19.513552974471999</v>
      </c>
      <c r="R279" s="84">
        <v>11015</v>
      </c>
      <c r="S279" s="84">
        <v>10975</v>
      </c>
      <c r="T279" s="84">
        <v>62100000</v>
      </c>
      <c r="U279" s="84">
        <f t="shared" si="74"/>
        <v>169.12764293390001</v>
      </c>
      <c r="V279" s="84">
        <f t="shared" si="75"/>
        <v>169.12764293390001</v>
      </c>
      <c r="W279" s="85">
        <v>0</v>
      </c>
      <c r="X279" s="85">
        <v>0</v>
      </c>
      <c r="Y279" s="85">
        <v>0</v>
      </c>
      <c r="Z279" s="85">
        <f t="shared" si="81"/>
        <v>0</v>
      </c>
      <c r="AA279" s="85">
        <v>0</v>
      </c>
      <c r="AB279" s="223">
        <f t="shared" si="68"/>
        <v>0</v>
      </c>
      <c r="AC279" s="223">
        <f t="shared" si="69"/>
        <v>233564362899023.69</v>
      </c>
      <c r="AD279" s="222">
        <f t="shared" si="70"/>
        <v>290195891350921.5</v>
      </c>
      <c r="AE279" s="221">
        <f t="shared" si="76"/>
        <v>1242.4664779719892</v>
      </c>
      <c r="AF279" s="98">
        <f t="shared" si="82"/>
        <v>9.906741303817539E-3</v>
      </c>
      <c r="AG279" s="84">
        <f t="shared" si="77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8"/>
        <v>0.17115977220739101</v>
      </c>
      <c r="G280" s="85">
        <f t="shared" si="71"/>
        <v>0.180815846328331</v>
      </c>
      <c r="H280" s="84">
        <v>215000</v>
      </c>
      <c r="I280" s="84">
        <v>213500</v>
      </c>
      <c r="J280" s="88">
        <v>125461438</v>
      </c>
      <c r="K280" s="84">
        <f t="shared" si="79"/>
        <v>1.41660661284511</v>
      </c>
      <c r="L280" s="84">
        <f t="shared" si="72"/>
        <v>1.4964619869729701</v>
      </c>
      <c r="M280" s="85">
        <v>288300</v>
      </c>
      <c r="N280" s="85">
        <v>290600</v>
      </c>
      <c r="O280" s="85">
        <v>15956260</v>
      </c>
      <c r="P280" s="85">
        <f t="shared" si="80"/>
        <v>19.513552974471999</v>
      </c>
      <c r="Q280" s="85">
        <f t="shared" si="73"/>
        <v>20.6144209614665</v>
      </c>
      <c r="R280" s="84">
        <v>10975</v>
      </c>
      <c r="S280" s="84">
        <v>11090</v>
      </c>
      <c r="T280" s="84">
        <v>62100000</v>
      </c>
      <c r="U280" s="84">
        <f t="shared" si="74"/>
        <v>169.12764293390001</v>
      </c>
      <c r="V280" s="84">
        <f t="shared" si="75"/>
        <v>178.66907334717999</v>
      </c>
      <c r="W280" s="85">
        <v>0</v>
      </c>
      <c r="X280" s="85">
        <v>0</v>
      </c>
      <c r="Y280" s="85">
        <v>0</v>
      </c>
      <c r="Z280" s="85">
        <f t="shared" si="81"/>
        <v>0</v>
      </c>
      <c r="AA280" s="85">
        <v>0</v>
      </c>
      <c r="AB280" s="223">
        <f t="shared" ref="AB280:AB311" si="86">IF(AD279&lt;&gt;(C280*E280*F280+H280*J280*K280+M280*O280*P280+R280*T280*U280),1,0)</f>
        <v>1</v>
      </c>
      <c r="AC280" s="223">
        <f t="shared" ref="AC280:AC311" si="87">IF(AND(AB280=0,B280="N"),AC279,AC279*(C280*E280*G280+H280*J280*L280+M280*O280*Q280+R280*T280*V280)/AD279)</f>
        <v>246741026849185.87</v>
      </c>
      <c r="AD280" s="222">
        <f t="shared" ref="AD280:AD311" si="88">D280*E280*G280+I280*J280*L280+N280*O280*Q280+S280*T280*V280</f>
        <v>309343793937982.06</v>
      </c>
      <c r="AE280" s="221">
        <f t="shared" si="76"/>
        <v>1253.7185156770079</v>
      </c>
      <c r="AF280" s="98">
        <f t="shared" si="82"/>
        <v>9.0562102917937527E-3</v>
      </c>
      <c r="AG280" s="84">
        <f t="shared" si="77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8"/>
        <v>0.180815846328331</v>
      </c>
      <c r="G281" s="85">
        <f t="shared" si="71"/>
        <v>0.180815846328331</v>
      </c>
      <c r="H281" s="84">
        <v>213500</v>
      </c>
      <c r="I281" s="84">
        <v>207500</v>
      </c>
      <c r="J281" s="88">
        <v>125461438</v>
      </c>
      <c r="K281" s="84">
        <f t="shared" si="79"/>
        <v>1.4964619869729701</v>
      </c>
      <c r="L281" s="84">
        <f t="shared" si="72"/>
        <v>1.4964619869729701</v>
      </c>
      <c r="M281" s="85">
        <v>290600</v>
      </c>
      <c r="N281" s="85">
        <v>287200</v>
      </c>
      <c r="O281" s="85">
        <v>15956260</v>
      </c>
      <c r="P281" s="85">
        <f t="shared" si="80"/>
        <v>20.6144209614665</v>
      </c>
      <c r="Q281" s="85">
        <f t="shared" si="73"/>
        <v>20.6144209614665</v>
      </c>
      <c r="R281" s="84">
        <v>11090</v>
      </c>
      <c r="S281" s="84">
        <v>11095</v>
      </c>
      <c r="T281" s="84">
        <v>62100000</v>
      </c>
      <c r="U281" s="84">
        <f t="shared" si="74"/>
        <v>178.66907334717999</v>
      </c>
      <c r="V281" s="84">
        <f t="shared" si="75"/>
        <v>178.66907334717999</v>
      </c>
      <c r="W281" s="85">
        <v>0</v>
      </c>
      <c r="X281" s="85">
        <v>0</v>
      </c>
      <c r="Y281" s="85">
        <v>0</v>
      </c>
      <c r="Z281" s="85">
        <f t="shared" si="81"/>
        <v>0</v>
      </c>
      <c r="AA281" s="85">
        <v>0</v>
      </c>
      <c r="AB281" s="223">
        <f t="shared" si="86"/>
        <v>0</v>
      </c>
      <c r="AC281" s="223">
        <f t="shared" si="87"/>
        <v>246741026849185.87</v>
      </c>
      <c r="AD281" s="222">
        <f t="shared" si="88"/>
        <v>307208393806601.12</v>
      </c>
      <c r="AE281" s="221">
        <f t="shared" si="76"/>
        <v>1245.0640970801114</v>
      </c>
      <c r="AF281" s="98">
        <f t="shared" si="82"/>
        <v>-6.902999747294203E-3</v>
      </c>
      <c r="AG281" s="84">
        <f t="shared" si="77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8"/>
        <v>0.180815846328331</v>
      </c>
      <c r="G282" s="85">
        <f t="shared" si="71"/>
        <v>0.180815846328331</v>
      </c>
      <c r="H282" s="84">
        <v>207500</v>
      </c>
      <c r="I282" s="84">
        <v>207000</v>
      </c>
      <c r="J282" s="88">
        <v>125461438</v>
      </c>
      <c r="K282" s="84">
        <f t="shared" si="79"/>
        <v>1.4964619869729701</v>
      </c>
      <c r="L282" s="84">
        <f t="shared" si="72"/>
        <v>1.4964619869729701</v>
      </c>
      <c r="M282" s="85">
        <v>287200</v>
      </c>
      <c r="N282" s="85">
        <v>287500</v>
      </c>
      <c r="O282" s="85">
        <v>15956260</v>
      </c>
      <c r="P282" s="85">
        <f t="shared" si="80"/>
        <v>20.6144209614665</v>
      </c>
      <c r="Q282" s="85">
        <f t="shared" si="73"/>
        <v>20.6144209614665</v>
      </c>
      <c r="R282" s="84">
        <v>11095</v>
      </c>
      <c r="S282" s="84">
        <v>11075</v>
      </c>
      <c r="T282" s="84">
        <v>62100000</v>
      </c>
      <c r="U282" s="84">
        <f t="shared" si="74"/>
        <v>178.66907334717999</v>
      </c>
      <c r="V282" s="84">
        <f t="shared" si="75"/>
        <v>178.66907334717999</v>
      </c>
      <c r="W282" s="85">
        <v>0</v>
      </c>
      <c r="X282" s="85">
        <v>0</v>
      </c>
      <c r="Y282" s="85">
        <v>0</v>
      </c>
      <c r="Z282" s="85">
        <f t="shared" si="81"/>
        <v>0</v>
      </c>
      <c r="AA282" s="85">
        <v>0</v>
      </c>
      <c r="AB282" s="223">
        <f t="shared" si="86"/>
        <v>0</v>
      </c>
      <c r="AC282" s="223">
        <f t="shared" si="87"/>
        <v>246741026849185.87</v>
      </c>
      <c r="AD282" s="222">
        <f t="shared" si="88"/>
        <v>307207177656123.06</v>
      </c>
      <c r="AE282" s="221">
        <f t="shared" si="76"/>
        <v>1245.0591682261886</v>
      </c>
      <c r="AF282" s="98">
        <f t="shared" si="82"/>
        <v>-3.9587150046162763E-6</v>
      </c>
      <c r="AG282" s="84">
        <f t="shared" si="77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8"/>
        <v>0.180815846328331</v>
      </c>
      <c r="G283" s="85">
        <f t="shared" si="71"/>
        <v>0.180815846328331</v>
      </c>
      <c r="H283" s="84">
        <v>207000</v>
      </c>
      <c r="I283" s="84">
        <v>204000</v>
      </c>
      <c r="J283" s="88">
        <v>125461438</v>
      </c>
      <c r="K283" s="84">
        <f t="shared" si="79"/>
        <v>1.4964619869729701</v>
      </c>
      <c r="L283" s="84">
        <f t="shared" si="72"/>
        <v>1.4964619869729701</v>
      </c>
      <c r="M283" s="85">
        <v>287500</v>
      </c>
      <c r="N283" s="85">
        <v>283000</v>
      </c>
      <c r="O283" s="85">
        <v>15956260</v>
      </c>
      <c r="P283" s="85">
        <f t="shared" si="80"/>
        <v>20.6144209614665</v>
      </c>
      <c r="Q283" s="85">
        <f t="shared" si="73"/>
        <v>20.6144209614665</v>
      </c>
      <c r="R283" s="84">
        <v>11075</v>
      </c>
      <c r="S283" s="84">
        <v>11130</v>
      </c>
      <c r="T283" s="84">
        <v>62100000</v>
      </c>
      <c r="U283" s="84">
        <f t="shared" si="74"/>
        <v>178.66907334717999</v>
      </c>
      <c r="V283" s="84">
        <f t="shared" si="75"/>
        <v>178.66907334717999</v>
      </c>
      <c r="W283" s="85">
        <v>0</v>
      </c>
      <c r="X283" s="85">
        <v>0</v>
      </c>
      <c r="Y283" s="85">
        <v>0</v>
      </c>
      <c r="Z283" s="85">
        <f t="shared" si="81"/>
        <v>0</v>
      </c>
      <c r="AA283" s="85">
        <v>0</v>
      </c>
      <c r="AB283" s="223">
        <f t="shared" si="86"/>
        <v>0</v>
      </c>
      <c r="AC283" s="223">
        <f t="shared" si="87"/>
        <v>246741026849185.87</v>
      </c>
      <c r="AD283" s="222">
        <f t="shared" si="88"/>
        <v>305989882541833.56</v>
      </c>
      <c r="AE283" s="221">
        <f t="shared" si="76"/>
        <v>1240.125675284889</v>
      </c>
      <c r="AF283" s="98">
        <f t="shared" si="82"/>
        <v>-3.9624566182892892E-3</v>
      </c>
      <c r="AG283" s="84">
        <f t="shared" si="77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8"/>
        <v>0.180815846328331</v>
      </c>
      <c r="G284" s="85">
        <f t="shared" si="71"/>
        <v>0.180815846328331</v>
      </c>
      <c r="H284" s="84">
        <v>204000</v>
      </c>
      <c r="I284" s="84">
        <v>204500</v>
      </c>
      <c r="J284" s="88">
        <v>125461438</v>
      </c>
      <c r="K284" s="84">
        <f t="shared" si="79"/>
        <v>1.4964619869729701</v>
      </c>
      <c r="L284" s="84">
        <f t="shared" si="72"/>
        <v>1.4964619869729701</v>
      </c>
      <c r="M284" s="85">
        <v>283000</v>
      </c>
      <c r="N284" s="85">
        <v>281500</v>
      </c>
      <c r="O284" s="85">
        <v>15956260</v>
      </c>
      <c r="P284" s="85">
        <f t="shared" si="80"/>
        <v>20.6144209614665</v>
      </c>
      <c r="Q284" s="85">
        <f t="shared" si="73"/>
        <v>20.6144209614665</v>
      </c>
      <c r="R284" s="84">
        <v>11130</v>
      </c>
      <c r="S284" s="84">
        <v>11095</v>
      </c>
      <c r="T284" s="84">
        <v>62100000</v>
      </c>
      <c r="U284" s="84">
        <f t="shared" si="74"/>
        <v>178.66907334717999</v>
      </c>
      <c r="V284" s="84">
        <f t="shared" si="75"/>
        <v>178.66907334717999</v>
      </c>
      <c r="W284" s="85">
        <v>0</v>
      </c>
      <c r="X284" s="85">
        <v>0</v>
      </c>
      <c r="Y284" s="85">
        <v>0</v>
      </c>
      <c r="Z284" s="85">
        <f t="shared" si="81"/>
        <v>0</v>
      </c>
      <c r="AA284" s="85">
        <v>0</v>
      </c>
      <c r="AB284" s="223">
        <f t="shared" si="86"/>
        <v>0</v>
      </c>
      <c r="AC284" s="223">
        <f t="shared" si="87"/>
        <v>246741026849185.87</v>
      </c>
      <c r="AD284" s="222">
        <f t="shared" si="88"/>
        <v>304554367085891.87</v>
      </c>
      <c r="AE284" s="221">
        <f t="shared" si="76"/>
        <v>1234.3077718973868</v>
      </c>
      <c r="AF284" s="98">
        <f t="shared" si="82"/>
        <v>-4.6913820941298012E-3</v>
      </c>
      <c r="AG284" s="84">
        <f t="shared" si="77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8"/>
        <v>0.180815846328331</v>
      </c>
      <c r="G285" s="85">
        <f t="shared" si="71"/>
        <v>0.180815846328331</v>
      </c>
      <c r="H285" s="84">
        <v>204500</v>
      </c>
      <c r="I285" s="84">
        <v>202500</v>
      </c>
      <c r="J285" s="88">
        <v>125461438</v>
      </c>
      <c r="K285" s="84">
        <f t="shared" si="79"/>
        <v>1.4964619869729701</v>
      </c>
      <c r="L285" s="84">
        <f t="shared" si="72"/>
        <v>1.4964619869729701</v>
      </c>
      <c r="M285" s="85">
        <v>281500</v>
      </c>
      <c r="N285" s="85">
        <v>277300</v>
      </c>
      <c r="O285" s="85">
        <v>15956260</v>
      </c>
      <c r="P285" s="85">
        <f t="shared" si="80"/>
        <v>20.6144209614665</v>
      </c>
      <c r="Q285" s="85">
        <f t="shared" si="73"/>
        <v>20.6144209614665</v>
      </c>
      <c r="R285" s="84">
        <v>11095</v>
      </c>
      <c r="S285" s="84">
        <v>11095</v>
      </c>
      <c r="T285" s="84">
        <v>62100000</v>
      </c>
      <c r="U285" s="84">
        <f t="shared" si="74"/>
        <v>178.66907334717999</v>
      </c>
      <c r="V285" s="84">
        <f t="shared" si="75"/>
        <v>178.66907334717999</v>
      </c>
      <c r="W285" s="85">
        <v>0</v>
      </c>
      <c r="X285" s="85">
        <v>0</v>
      </c>
      <c r="Y285" s="85">
        <v>0</v>
      </c>
      <c r="Z285" s="85">
        <f t="shared" si="81"/>
        <v>0</v>
      </c>
      <c r="AA285" s="85">
        <v>0</v>
      </c>
      <c r="AB285" s="223">
        <f t="shared" si="86"/>
        <v>0</v>
      </c>
      <c r="AC285" s="223">
        <f t="shared" si="87"/>
        <v>246741026849185.87</v>
      </c>
      <c r="AD285" s="222">
        <f t="shared" si="88"/>
        <v>302797368485731.44</v>
      </c>
      <c r="AE285" s="221">
        <f t="shared" si="76"/>
        <v>1227.1869512434532</v>
      </c>
      <c r="AF285" s="98">
        <f t="shared" si="82"/>
        <v>-5.7690803023847355E-3</v>
      </c>
      <c r="AG285" s="84">
        <f t="shared" si="77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8"/>
        <v>0.180815846328331</v>
      </c>
      <c r="G286" s="85">
        <f t="shared" si="71"/>
        <v>0.180815846328331</v>
      </c>
      <c r="H286" s="84">
        <v>202500</v>
      </c>
      <c r="I286" s="84">
        <v>204500</v>
      </c>
      <c r="J286" s="88">
        <v>125461438</v>
      </c>
      <c r="K286" s="84">
        <f t="shared" si="79"/>
        <v>1.4964619869729701</v>
      </c>
      <c r="L286" s="84">
        <f t="shared" si="72"/>
        <v>1.4964619869729701</v>
      </c>
      <c r="M286" s="85">
        <v>277300</v>
      </c>
      <c r="N286" s="85">
        <v>277800</v>
      </c>
      <c r="O286" s="85">
        <v>15956260</v>
      </c>
      <c r="P286" s="85">
        <f t="shared" si="80"/>
        <v>20.6144209614665</v>
      </c>
      <c r="Q286" s="85">
        <f t="shared" si="73"/>
        <v>20.6144209614665</v>
      </c>
      <c r="R286" s="84">
        <v>11095</v>
      </c>
      <c r="S286" s="84">
        <v>10950</v>
      </c>
      <c r="T286" s="84">
        <v>62100000</v>
      </c>
      <c r="U286" s="84">
        <f t="shared" si="74"/>
        <v>178.66907334717999</v>
      </c>
      <c r="V286" s="84">
        <f t="shared" si="75"/>
        <v>178.66907334717999</v>
      </c>
      <c r="W286" s="85">
        <v>0</v>
      </c>
      <c r="X286" s="85">
        <v>0</v>
      </c>
      <c r="Y286" s="85">
        <v>0</v>
      </c>
      <c r="Z286" s="85">
        <f t="shared" si="81"/>
        <v>0</v>
      </c>
      <c r="AA286" s="85">
        <v>0</v>
      </c>
      <c r="AB286" s="223">
        <f t="shared" si="86"/>
        <v>0</v>
      </c>
      <c r="AC286" s="223">
        <f t="shared" si="87"/>
        <v>246741026849185.87</v>
      </c>
      <c r="AD286" s="222">
        <f t="shared" si="88"/>
        <v>299947442271790.31</v>
      </c>
      <c r="AE286" s="221">
        <f t="shared" si="76"/>
        <v>1215.6366782696641</v>
      </c>
      <c r="AF286" s="98">
        <f t="shared" si="82"/>
        <v>-9.4119913531395798E-3</v>
      </c>
      <c r="AG286" s="84">
        <f t="shared" si="77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8"/>
        <v>0.180815846328331</v>
      </c>
      <c r="G287" s="85">
        <f t="shared" si="71"/>
        <v>0.180815846328331</v>
      </c>
      <c r="H287" s="84">
        <v>204500</v>
      </c>
      <c r="I287" s="84">
        <v>207500</v>
      </c>
      <c r="J287" s="88">
        <v>125461438</v>
      </c>
      <c r="K287" s="84">
        <f t="shared" si="79"/>
        <v>1.4964619869729701</v>
      </c>
      <c r="L287" s="84">
        <f t="shared" si="72"/>
        <v>1.4964619869729701</v>
      </c>
      <c r="M287" s="85">
        <v>277800</v>
      </c>
      <c r="N287" s="85">
        <v>290800</v>
      </c>
      <c r="O287" s="85">
        <v>15956260</v>
      </c>
      <c r="P287" s="85">
        <f t="shared" si="80"/>
        <v>20.6144209614665</v>
      </c>
      <c r="Q287" s="85">
        <f t="shared" si="73"/>
        <v>20.6144209614665</v>
      </c>
      <c r="R287" s="84">
        <v>10950</v>
      </c>
      <c r="S287" s="84">
        <v>10895</v>
      </c>
      <c r="T287" s="84">
        <v>62100000</v>
      </c>
      <c r="U287" s="84">
        <f t="shared" si="74"/>
        <v>178.66907334717999</v>
      </c>
      <c r="V287" s="84">
        <f t="shared" si="75"/>
        <v>178.66907334717999</v>
      </c>
      <c r="W287" s="85">
        <v>0</v>
      </c>
      <c r="X287" s="85">
        <v>0</v>
      </c>
      <c r="Y287" s="85">
        <v>0</v>
      </c>
      <c r="Z287" s="85">
        <f t="shared" si="81"/>
        <v>0</v>
      </c>
      <c r="AA287" s="85">
        <v>0</v>
      </c>
      <c r="AB287" s="223">
        <f t="shared" si="86"/>
        <v>0</v>
      </c>
      <c r="AC287" s="223">
        <f t="shared" si="87"/>
        <v>246741026849185.87</v>
      </c>
      <c r="AD287" s="222">
        <f t="shared" si="88"/>
        <v>303906662837061.25</v>
      </c>
      <c r="AE287" s="221">
        <f t="shared" si="76"/>
        <v>1231.6827352056714</v>
      </c>
      <c r="AF287" s="98">
        <f t="shared" si="82"/>
        <v>1.3199714374238222E-2</v>
      </c>
      <c r="AG287" s="84">
        <f t="shared" si="77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8"/>
        <v>0.180815846328331</v>
      </c>
      <c r="G288" s="85">
        <f t="shared" si="71"/>
        <v>0.180815846328331</v>
      </c>
      <c r="H288" s="84">
        <v>207500</v>
      </c>
      <c r="I288" s="84">
        <v>210000</v>
      </c>
      <c r="J288" s="88">
        <v>125461438</v>
      </c>
      <c r="K288" s="84">
        <f t="shared" si="79"/>
        <v>1.4964619869729701</v>
      </c>
      <c r="L288" s="84">
        <f t="shared" si="72"/>
        <v>1.4964619869729701</v>
      </c>
      <c r="M288" s="85">
        <v>290800</v>
      </c>
      <c r="N288" s="85">
        <v>298000</v>
      </c>
      <c r="O288" s="85">
        <v>15956260</v>
      </c>
      <c r="P288" s="85">
        <f t="shared" si="80"/>
        <v>20.6144209614665</v>
      </c>
      <c r="Q288" s="85">
        <f t="shared" si="73"/>
        <v>20.6144209614665</v>
      </c>
      <c r="R288" s="84">
        <v>10895</v>
      </c>
      <c r="S288" s="84">
        <v>10805</v>
      </c>
      <c r="T288" s="84">
        <v>62100000</v>
      </c>
      <c r="U288" s="84">
        <f t="shared" si="74"/>
        <v>178.66907334717999</v>
      </c>
      <c r="V288" s="84">
        <f t="shared" si="75"/>
        <v>178.66907334717999</v>
      </c>
      <c r="W288" s="85">
        <v>0</v>
      </c>
      <c r="X288" s="85">
        <v>0</v>
      </c>
      <c r="Y288" s="85">
        <v>0</v>
      </c>
      <c r="Z288" s="85">
        <f t="shared" si="81"/>
        <v>0</v>
      </c>
      <c r="AA288" s="85">
        <v>0</v>
      </c>
      <c r="AB288" s="223">
        <f t="shared" si="86"/>
        <v>0</v>
      </c>
      <c r="AC288" s="223">
        <f t="shared" si="87"/>
        <v>246741026849185.87</v>
      </c>
      <c r="AD288" s="222">
        <f t="shared" si="88"/>
        <v>305098082534010.56</v>
      </c>
      <c r="AE288" s="221">
        <f t="shared" si="76"/>
        <v>1236.51135942015</v>
      </c>
      <c r="AF288" s="98">
        <f t="shared" si="82"/>
        <v>3.9203474047822219E-3</v>
      </c>
      <c r="AG288" s="84">
        <f t="shared" si="77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8"/>
        <v>0.180815846328331</v>
      </c>
      <c r="G289" s="85">
        <f t="shared" si="71"/>
        <v>0.180815846328331</v>
      </c>
      <c r="H289" s="84">
        <v>210000</v>
      </c>
      <c r="I289" s="84">
        <v>211000</v>
      </c>
      <c r="J289" s="88">
        <v>125461438</v>
      </c>
      <c r="K289" s="84">
        <f t="shared" si="79"/>
        <v>1.4964619869729701</v>
      </c>
      <c r="L289" s="84">
        <f t="shared" si="72"/>
        <v>1.4964619869729701</v>
      </c>
      <c r="M289" s="85">
        <v>298000</v>
      </c>
      <c r="N289" s="85">
        <v>297600</v>
      </c>
      <c r="O289" s="85">
        <v>15956260</v>
      </c>
      <c r="P289" s="85">
        <f t="shared" si="80"/>
        <v>20.6144209614665</v>
      </c>
      <c r="Q289" s="85">
        <f t="shared" si="73"/>
        <v>20.6144209614665</v>
      </c>
      <c r="R289" s="84">
        <v>10805</v>
      </c>
      <c r="S289" s="84">
        <v>10780</v>
      </c>
      <c r="T289" s="84">
        <v>62100000</v>
      </c>
      <c r="U289" s="84">
        <f t="shared" si="74"/>
        <v>178.66907334717999</v>
      </c>
      <c r="V289" s="84">
        <f t="shared" si="75"/>
        <v>178.66907334717999</v>
      </c>
      <c r="W289" s="85">
        <v>0</v>
      </c>
      <c r="X289" s="85">
        <v>0</v>
      </c>
      <c r="Y289" s="85">
        <v>0</v>
      </c>
      <c r="Z289" s="85">
        <f t="shared" si="81"/>
        <v>0</v>
      </c>
      <c r="AA289" s="85">
        <v>0</v>
      </c>
      <c r="AB289" s="223">
        <f t="shared" si="86"/>
        <v>0</v>
      </c>
      <c r="AC289" s="223">
        <f t="shared" si="87"/>
        <v>246741026849185.87</v>
      </c>
      <c r="AD289" s="222">
        <f t="shared" si="88"/>
        <v>304607017625149.19</v>
      </c>
      <c r="AE289" s="221">
        <f t="shared" si="76"/>
        <v>1234.5211557027865</v>
      </c>
      <c r="AF289" s="98">
        <f t="shared" si="82"/>
        <v>-1.6095312850961942E-3</v>
      </c>
      <c r="AG289" s="84">
        <f t="shared" si="77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8"/>
        <v>0.180815846328331</v>
      </c>
      <c r="G290" s="85">
        <f t="shared" si="71"/>
        <v>0.180815846328331</v>
      </c>
      <c r="H290" s="84">
        <v>211000</v>
      </c>
      <c r="I290" s="84">
        <v>207000</v>
      </c>
      <c r="J290" s="88">
        <v>125461438</v>
      </c>
      <c r="K290" s="84">
        <f t="shared" si="79"/>
        <v>1.4964619869729701</v>
      </c>
      <c r="L290" s="84">
        <f t="shared" si="72"/>
        <v>1.4964619869729701</v>
      </c>
      <c r="M290" s="85">
        <v>297600</v>
      </c>
      <c r="N290" s="85">
        <v>284000</v>
      </c>
      <c r="O290" s="85">
        <v>15956260</v>
      </c>
      <c r="P290" s="85">
        <f t="shared" si="80"/>
        <v>20.6144209614665</v>
      </c>
      <c r="Q290" s="85">
        <f t="shared" si="73"/>
        <v>20.6144209614665</v>
      </c>
      <c r="R290" s="84">
        <v>10780</v>
      </c>
      <c r="S290" s="84">
        <v>10740</v>
      </c>
      <c r="T290" s="84">
        <v>62100000</v>
      </c>
      <c r="U290" s="84">
        <f t="shared" si="74"/>
        <v>178.66907334717999</v>
      </c>
      <c r="V290" s="84">
        <f t="shared" si="75"/>
        <v>178.66907334717999</v>
      </c>
      <c r="W290" s="85">
        <v>0</v>
      </c>
      <c r="X290" s="85">
        <v>0</v>
      </c>
      <c r="Y290" s="85">
        <v>0</v>
      </c>
      <c r="Z290" s="85">
        <f t="shared" si="81"/>
        <v>0</v>
      </c>
      <c r="AA290" s="85">
        <v>0</v>
      </c>
      <c r="AB290" s="223">
        <f t="shared" si="86"/>
        <v>0</v>
      </c>
      <c r="AC290" s="223">
        <f t="shared" si="87"/>
        <v>246741026849185.87</v>
      </c>
      <c r="AD290" s="222">
        <f t="shared" si="88"/>
        <v>299424519409337.12</v>
      </c>
      <c r="AE290" s="221">
        <f t="shared" si="76"/>
        <v>1213.5173596094039</v>
      </c>
      <c r="AF290" s="98">
        <f t="shared" si="82"/>
        <v>-1.7013719041068642E-2</v>
      </c>
      <c r="AG290" s="84">
        <f t="shared" si="77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8"/>
        <v>0.180815846328331</v>
      </c>
      <c r="G291" s="85">
        <f t="shared" si="71"/>
        <v>0.180815846328331</v>
      </c>
      <c r="H291" s="84">
        <v>207000</v>
      </c>
      <c r="I291" s="84">
        <v>206000</v>
      </c>
      <c r="J291" s="88">
        <v>125461438</v>
      </c>
      <c r="K291" s="84">
        <f t="shared" si="79"/>
        <v>1.4964619869729701</v>
      </c>
      <c r="L291" s="84">
        <f t="shared" si="72"/>
        <v>1.4964619869729701</v>
      </c>
      <c r="M291" s="85">
        <v>284000</v>
      </c>
      <c r="N291" s="85">
        <v>281500</v>
      </c>
      <c r="O291" s="85">
        <v>15956260</v>
      </c>
      <c r="P291" s="85">
        <f t="shared" si="80"/>
        <v>20.6144209614665</v>
      </c>
      <c r="Q291" s="85">
        <f t="shared" si="73"/>
        <v>20.6144209614665</v>
      </c>
      <c r="R291" s="84">
        <v>10740</v>
      </c>
      <c r="S291" s="84">
        <v>10660</v>
      </c>
      <c r="T291" s="84">
        <v>62100000</v>
      </c>
      <c r="U291" s="84">
        <f t="shared" si="74"/>
        <v>178.66907334717999</v>
      </c>
      <c r="V291" s="84">
        <f t="shared" si="75"/>
        <v>178.66907334717999</v>
      </c>
      <c r="W291" s="85">
        <v>0</v>
      </c>
      <c r="X291" s="85">
        <v>0</v>
      </c>
      <c r="Y291" s="85">
        <v>0</v>
      </c>
      <c r="Z291" s="85">
        <f t="shared" si="81"/>
        <v>0</v>
      </c>
      <c r="AA291" s="85">
        <v>0</v>
      </c>
      <c r="AB291" s="223">
        <f t="shared" si="86"/>
        <v>0</v>
      </c>
      <c r="AC291" s="223">
        <f t="shared" si="87"/>
        <v>246741026849185.87</v>
      </c>
      <c r="AD291" s="222">
        <f t="shared" si="88"/>
        <v>296825190193910.5</v>
      </c>
      <c r="AE291" s="221">
        <f t="shared" si="76"/>
        <v>1202.9827142420756</v>
      </c>
      <c r="AF291" s="98">
        <f t="shared" si="82"/>
        <v>-8.6810833680360903E-3</v>
      </c>
      <c r="AG291" s="84">
        <f t="shared" si="77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8"/>
        <v>0.180815846328331</v>
      </c>
      <c r="G292" s="85">
        <f t="shared" si="71"/>
        <v>0.180815846328331</v>
      </c>
      <c r="H292" s="84">
        <v>206000</v>
      </c>
      <c r="I292" s="84">
        <v>205000</v>
      </c>
      <c r="J292" s="88">
        <v>125461438</v>
      </c>
      <c r="K292" s="84">
        <f t="shared" si="79"/>
        <v>1.4964619869729701</v>
      </c>
      <c r="L292" s="84">
        <f t="shared" si="72"/>
        <v>1.4964619869729701</v>
      </c>
      <c r="M292" s="85">
        <v>281500</v>
      </c>
      <c r="N292" s="85">
        <v>288100</v>
      </c>
      <c r="O292" s="85">
        <v>15956260</v>
      </c>
      <c r="P292" s="85">
        <f t="shared" si="80"/>
        <v>20.6144209614665</v>
      </c>
      <c r="Q292" s="85">
        <f t="shared" si="73"/>
        <v>20.6144209614665</v>
      </c>
      <c r="R292" s="84">
        <v>10660</v>
      </c>
      <c r="S292" s="84">
        <v>10610</v>
      </c>
      <c r="T292" s="84">
        <v>62100000</v>
      </c>
      <c r="U292" s="84">
        <f t="shared" si="74"/>
        <v>178.66907334717999</v>
      </c>
      <c r="V292" s="84">
        <f t="shared" si="75"/>
        <v>178.66907334717999</v>
      </c>
      <c r="W292" s="85">
        <v>0</v>
      </c>
      <c r="X292" s="85">
        <v>0</v>
      </c>
      <c r="Y292" s="85">
        <v>0</v>
      </c>
      <c r="Z292" s="85">
        <f t="shared" si="81"/>
        <v>0</v>
      </c>
      <c r="AA292" s="85">
        <v>0</v>
      </c>
      <c r="AB292" s="223">
        <f t="shared" si="86"/>
        <v>0</v>
      </c>
      <c r="AC292" s="223">
        <f t="shared" si="87"/>
        <v>246741026849185.87</v>
      </c>
      <c r="AD292" s="222">
        <f t="shared" si="88"/>
        <v>298091691555773.37</v>
      </c>
      <c r="AE292" s="221">
        <f t="shared" si="76"/>
        <v>1208.1156318522346</v>
      </c>
      <c r="AF292" s="98">
        <f t="shared" si="82"/>
        <v>4.2668257402126639E-3</v>
      </c>
      <c r="AG292" s="84">
        <f t="shared" si="77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8"/>
        <v>0.180815846328331</v>
      </c>
      <c r="G293" s="85">
        <f t="shared" si="71"/>
        <v>0.180815846328331</v>
      </c>
      <c r="H293" s="84">
        <v>205000</v>
      </c>
      <c r="I293" s="84">
        <v>209000</v>
      </c>
      <c r="J293" s="88">
        <v>125461438</v>
      </c>
      <c r="K293" s="84">
        <f t="shared" si="79"/>
        <v>1.4964619869729701</v>
      </c>
      <c r="L293" s="84">
        <f t="shared" si="72"/>
        <v>1.4964619869729701</v>
      </c>
      <c r="M293" s="85">
        <v>288100</v>
      </c>
      <c r="N293" s="85">
        <v>301500</v>
      </c>
      <c r="O293" s="85">
        <v>15956260</v>
      </c>
      <c r="P293" s="85">
        <f t="shared" si="80"/>
        <v>20.6144209614665</v>
      </c>
      <c r="Q293" s="85">
        <f t="shared" si="73"/>
        <v>20.6144209614665</v>
      </c>
      <c r="R293" s="84">
        <v>10610</v>
      </c>
      <c r="S293" s="84">
        <v>10725</v>
      </c>
      <c r="T293" s="84">
        <v>62100000</v>
      </c>
      <c r="U293" s="84">
        <f t="shared" si="74"/>
        <v>178.66907334717999</v>
      </c>
      <c r="V293" s="84">
        <f t="shared" si="75"/>
        <v>178.66907334717999</v>
      </c>
      <c r="W293" s="85">
        <v>0</v>
      </c>
      <c r="X293" s="85">
        <v>0</v>
      </c>
      <c r="Y293" s="85">
        <v>0</v>
      </c>
      <c r="Z293" s="85">
        <f t="shared" si="81"/>
        <v>0</v>
      </c>
      <c r="AA293" s="85">
        <v>0</v>
      </c>
      <c r="AB293" s="223">
        <f t="shared" si="86"/>
        <v>0</v>
      </c>
      <c r="AC293" s="223">
        <f t="shared" si="87"/>
        <v>246741026849185.87</v>
      </c>
      <c r="AD293" s="222">
        <f t="shared" si="88"/>
        <v>305605730530630.69</v>
      </c>
      <c r="AE293" s="221">
        <f t="shared" si="76"/>
        <v>1238.568771610991</v>
      </c>
      <c r="AF293" s="98">
        <f t="shared" si="82"/>
        <v>2.5207139909337022E-2</v>
      </c>
      <c r="AG293" s="84">
        <f t="shared" si="77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8"/>
        <v>0.180815846328331</v>
      </c>
      <c r="G294" s="85">
        <f t="shared" si="71"/>
        <v>0.180815846328331</v>
      </c>
      <c r="H294" s="84">
        <v>209000</v>
      </c>
      <c r="I294" s="84">
        <v>207500</v>
      </c>
      <c r="J294" s="88">
        <v>125461438</v>
      </c>
      <c r="K294" s="84">
        <f t="shared" si="79"/>
        <v>1.4964619869729701</v>
      </c>
      <c r="L294" s="84">
        <f t="shared" si="72"/>
        <v>1.4964619869729701</v>
      </c>
      <c r="M294" s="85">
        <v>301500</v>
      </c>
      <c r="N294" s="85">
        <v>312200</v>
      </c>
      <c r="O294" s="85">
        <v>15956260</v>
      </c>
      <c r="P294" s="85">
        <f t="shared" si="80"/>
        <v>20.6144209614665</v>
      </c>
      <c r="Q294" s="85">
        <f t="shared" si="73"/>
        <v>20.6144209614665</v>
      </c>
      <c r="R294" s="84">
        <v>10725</v>
      </c>
      <c r="S294" s="84">
        <v>10630</v>
      </c>
      <c r="T294" s="84">
        <v>62100000</v>
      </c>
      <c r="U294" s="84">
        <f t="shared" si="74"/>
        <v>178.66907334717999</v>
      </c>
      <c r="V294" s="84">
        <f t="shared" si="75"/>
        <v>178.66907334717999</v>
      </c>
      <c r="W294" s="85">
        <v>0</v>
      </c>
      <c r="X294" s="85">
        <v>0</v>
      </c>
      <c r="Y294" s="85">
        <v>0</v>
      </c>
      <c r="Z294" s="85">
        <f t="shared" si="81"/>
        <v>0</v>
      </c>
      <c r="AA294" s="85">
        <v>0</v>
      </c>
      <c r="AB294" s="223">
        <f t="shared" si="86"/>
        <v>0</v>
      </c>
      <c r="AC294" s="223">
        <f t="shared" si="87"/>
        <v>246741026849185.87</v>
      </c>
      <c r="AD294" s="222">
        <f t="shared" si="88"/>
        <v>306926045844416.06</v>
      </c>
      <c r="AE294" s="221">
        <f t="shared" si="76"/>
        <v>1243.9197881429616</v>
      </c>
      <c r="AF294" s="98">
        <f t="shared" si="82"/>
        <v>4.320322500147143E-3</v>
      </c>
      <c r="AG294" s="84">
        <f t="shared" si="77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8"/>
        <v>0.180815846328331</v>
      </c>
      <c r="G295" s="85">
        <f t="shared" si="71"/>
        <v>0.180815846328331</v>
      </c>
      <c r="H295" s="84">
        <v>207500</v>
      </c>
      <c r="I295" s="84">
        <v>206000</v>
      </c>
      <c r="J295" s="88">
        <v>125461438</v>
      </c>
      <c r="K295" s="84">
        <f t="shared" si="79"/>
        <v>1.4964619869729701</v>
      </c>
      <c r="L295" s="84">
        <f t="shared" si="72"/>
        <v>1.4964619869729701</v>
      </c>
      <c r="M295" s="85">
        <v>312200</v>
      </c>
      <c r="N295" s="85">
        <v>306800</v>
      </c>
      <c r="O295" s="85">
        <v>15956260</v>
      </c>
      <c r="P295" s="85">
        <f t="shared" si="80"/>
        <v>20.6144209614665</v>
      </c>
      <c r="Q295" s="85">
        <f t="shared" si="73"/>
        <v>20.6144209614665</v>
      </c>
      <c r="R295" s="84">
        <v>10630</v>
      </c>
      <c r="S295" s="84">
        <v>10620</v>
      </c>
      <c r="T295" s="84">
        <v>62100000</v>
      </c>
      <c r="U295" s="84">
        <f t="shared" si="74"/>
        <v>178.66907334717999</v>
      </c>
      <c r="V295" s="84">
        <f t="shared" si="75"/>
        <v>178.66907334717999</v>
      </c>
      <c r="W295" s="85">
        <v>0</v>
      </c>
      <c r="X295" s="85">
        <v>0</v>
      </c>
      <c r="Y295" s="85">
        <v>0</v>
      </c>
      <c r="Z295" s="85">
        <f t="shared" si="81"/>
        <v>0</v>
      </c>
      <c r="AA295" s="85">
        <v>0</v>
      </c>
      <c r="AB295" s="223">
        <f t="shared" si="86"/>
        <v>0</v>
      </c>
      <c r="AC295" s="223">
        <f t="shared" si="87"/>
        <v>246741026849185.87</v>
      </c>
      <c r="AD295" s="222">
        <f t="shared" si="88"/>
        <v>304757253013373.19</v>
      </c>
      <c r="AE295" s="221">
        <f t="shared" si="76"/>
        <v>1235.1300345347443</v>
      </c>
      <c r="AF295" s="98">
        <f t="shared" si="82"/>
        <v>-7.0661739543025365E-3</v>
      </c>
      <c r="AG295" s="84">
        <f t="shared" si="77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8"/>
        <v>0.180815846328331</v>
      </c>
      <c r="G296" s="85">
        <f t="shared" si="71"/>
        <v>0.180815846328331</v>
      </c>
      <c r="H296" s="84">
        <v>206000</v>
      </c>
      <c r="I296" s="84">
        <v>203000</v>
      </c>
      <c r="J296" s="88">
        <v>125461438</v>
      </c>
      <c r="K296" s="84">
        <f t="shared" si="79"/>
        <v>1.4964619869729701</v>
      </c>
      <c r="L296" s="84">
        <f t="shared" si="72"/>
        <v>1.4964619869729701</v>
      </c>
      <c r="M296" s="85">
        <v>306800</v>
      </c>
      <c r="N296" s="85">
        <v>305500</v>
      </c>
      <c r="O296" s="85">
        <v>15956260</v>
      </c>
      <c r="P296" s="85">
        <f t="shared" si="80"/>
        <v>20.6144209614665</v>
      </c>
      <c r="Q296" s="85">
        <f t="shared" si="73"/>
        <v>20.6144209614665</v>
      </c>
      <c r="R296" s="84">
        <v>10620</v>
      </c>
      <c r="S296" s="84">
        <v>10775</v>
      </c>
      <c r="T296" s="84">
        <v>62100000</v>
      </c>
      <c r="U296" s="84">
        <f t="shared" si="74"/>
        <v>178.66907334717999</v>
      </c>
      <c r="V296" s="84">
        <f t="shared" si="75"/>
        <v>178.66907334717999</v>
      </c>
      <c r="W296" s="85">
        <v>0</v>
      </c>
      <c r="X296" s="85">
        <v>0</v>
      </c>
      <c r="Y296" s="85">
        <v>0</v>
      </c>
      <c r="Z296" s="85">
        <f t="shared" si="81"/>
        <v>0</v>
      </c>
      <c r="AA296" s="85">
        <v>0</v>
      </c>
      <c r="AB296" s="223">
        <f t="shared" si="86"/>
        <v>0</v>
      </c>
      <c r="AC296" s="223">
        <f t="shared" si="87"/>
        <v>246741026849185.87</v>
      </c>
      <c r="AD296" s="222">
        <f t="shared" si="88"/>
        <v>305863980531149.81</v>
      </c>
      <c r="AE296" s="221">
        <f t="shared" si="76"/>
        <v>1239.6154155510642</v>
      </c>
      <c r="AF296" s="98">
        <f t="shared" si="82"/>
        <v>3.6315050973637062E-3</v>
      </c>
      <c r="AG296" s="84">
        <f t="shared" si="77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8"/>
        <v>0.180815846328331</v>
      </c>
      <c r="G297" s="85">
        <f t="shared" si="71"/>
        <v>0.180815846328331</v>
      </c>
      <c r="H297" s="84">
        <v>203000</v>
      </c>
      <c r="I297" s="84">
        <v>201000</v>
      </c>
      <c r="J297" s="88">
        <v>125461438</v>
      </c>
      <c r="K297" s="84">
        <f t="shared" si="79"/>
        <v>1.4964619869729701</v>
      </c>
      <c r="L297" s="84">
        <f t="shared" si="72"/>
        <v>1.4964619869729701</v>
      </c>
      <c r="M297" s="85">
        <v>305500</v>
      </c>
      <c r="N297" s="85">
        <v>299400</v>
      </c>
      <c r="O297" s="85">
        <v>15956260</v>
      </c>
      <c r="P297" s="85">
        <f t="shared" si="80"/>
        <v>20.6144209614665</v>
      </c>
      <c r="Q297" s="85">
        <f t="shared" si="73"/>
        <v>20.6144209614665</v>
      </c>
      <c r="R297" s="84">
        <v>10775</v>
      </c>
      <c r="S297" s="84">
        <v>10755</v>
      </c>
      <c r="T297" s="84">
        <v>62100000</v>
      </c>
      <c r="U297" s="84">
        <f t="shared" si="74"/>
        <v>178.66907334717999</v>
      </c>
      <c r="V297" s="84">
        <f t="shared" si="75"/>
        <v>178.66907334717999</v>
      </c>
      <c r="W297" s="85">
        <v>0</v>
      </c>
      <c r="X297" s="85">
        <v>0</v>
      </c>
      <c r="Y297" s="85">
        <v>0</v>
      </c>
      <c r="Z297" s="85">
        <f t="shared" si="81"/>
        <v>0</v>
      </c>
      <c r="AA297" s="85">
        <v>0</v>
      </c>
      <c r="AB297" s="223">
        <f t="shared" si="86"/>
        <v>0</v>
      </c>
      <c r="AC297" s="223">
        <f t="shared" si="87"/>
        <v>246741026849185.87</v>
      </c>
      <c r="AD297" s="222">
        <f t="shared" si="88"/>
        <v>302720394084644.81</v>
      </c>
      <c r="AE297" s="221">
        <f t="shared" si="76"/>
        <v>1226.8749869055011</v>
      </c>
      <c r="AF297" s="98">
        <f t="shared" si="82"/>
        <v>-1.0277726854420697E-2</v>
      </c>
      <c r="AG297" s="84">
        <f t="shared" si="77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8"/>
        <v>0.180815846328331</v>
      </c>
      <c r="G298" s="85">
        <f t="shared" si="71"/>
        <v>0.180815846328331</v>
      </c>
      <c r="H298" s="84">
        <v>201000</v>
      </c>
      <c r="I298" s="84">
        <v>203000</v>
      </c>
      <c r="J298" s="88">
        <v>125461438</v>
      </c>
      <c r="K298" s="84">
        <f t="shared" si="79"/>
        <v>1.4964619869729701</v>
      </c>
      <c r="L298" s="84">
        <f t="shared" si="72"/>
        <v>1.4964619869729701</v>
      </c>
      <c r="M298" s="85">
        <v>299400</v>
      </c>
      <c r="N298" s="85">
        <v>289800</v>
      </c>
      <c r="O298" s="85">
        <v>15956260</v>
      </c>
      <c r="P298" s="85">
        <f t="shared" si="80"/>
        <v>20.6144209614665</v>
      </c>
      <c r="Q298" s="85">
        <f t="shared" si="73"/>
        <v>20.6144209614665</v>
      </c>
      <c r="R298" s="84">
        <v>10755</v>
      </c>
      <c r="S298" s="84">
        <v>10775</v>
      </c>
      <c r="T298" s="84">
        <v>62100000</v>
      </c>
      <c r="U298" s="84">
        <f t="shared" si="74"/>
        <v>178.66907334717999</v>
      </c>
      <c r="V298" s="84">
        <f t="shared" si="75"/>
        <v>178.66907334717999</v>
      </c>
      <c r="W298" s="85">
        <v>0</v>
      </c>
      <c r="X298" s="85">
        <v>0</v>
      </c>
      <c r="Y298" s="85">
        <v>0</v>
      </c>
      <c r="Z298" s="85">
        <f t="shared" si="81"/>
        <v>0</v>
      </c>
      <c r="AA298" s="85">
        <v>0</v>
      </c>
      <c r="AB298" s="223">
        <f t="shared" si="86"/>
        <v>0</v>
      </c>
      <c r="AC298" s="223">
        <f t="shared" si="87"/>
        <v>246741026849185.87</v>
      </c>
      <c r="AD298" s="222">
        <f t="shared" si="88"/>
        <v>300375964894311</v>
      </c>
      <c r="AE298" s="221">
        <f t="shared" si="76"/>
        <v>1217.3734085896795</v>
      </c>
      <c r="AF298" s="98">
        <f t="shared" si="82"/>
        <v>-7.7445366620336343E-3</v>
      </c>
      <c r="AG298" s="84">
        <f t="shared" si="77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8"/>
        <v>0.180815846328331</v>
      </c>
      <c r="G299" s="85">
        <f t="shared" si="71"/>
        <v>0.180815846328331</v>
      </c>
      <c r="H299" s="84">
        <v>203000</v>
      </c>
      <c r="I299" s="84">
        <v>201000</v>
      </c>
      <c r="J299" s="88">
        <v>125461438</v>
      </c>
      <c r="K299" s="84">
        <f t="shared" si="79"/>
        <v>1.4964619869729701</v>
      </c>
      <c r="L299" s="84">
        <f t="shared" si="72"/>
        <v>1.4964619869729701</v>
      </c>
      <c r="M299" s="85">
        <v>289800</v>
      </c>
      <c r="N299" s="85">
        <v>294700</v>
      </c>
      <c r="O299" s="85">
        <v>15956260</v>
      </c>
      <c r="P299" s="85">
        <f t="shared" si="80"/>
        <v>20.6144209614665</v>
      </c>
      <c r="Q299" s="85">
        <f t="shared" si="73"/>
        <v>20.6144209614665</v>
      </c>
      <c r="R299" s="84">
        <v>10775</v>
      </c>
      <c r="S299" s="84">
        <v>10790</v>
      </c>
      <c r="T299" s="84">
        <v>62100000</v>
      </c>
      <c r="U299" s="84">
        <f t="shared" si="74"/>
        <v>178.66907334717999</v>
      </c>
      <c r="V299" s="84">
        <f t="shared" si="75"/>
        <v>178.66907334717999</v>
      </c>
      <c r="W299" s="85">
        <v>0</v>
      </c>
      <c r="X299" s="85">
        <v>0</v>
      </c>
      <c r="Y299" s="85">
        <v>0</v>
      </c>
      <c r="Z299" s="85">
        <f t="shared" si="81"/>
        <v>0</v>
      </c>
      <c r="AA299" s="85">
        <v>0</v>
      </c>
      <c r="AB299" s="223">
        <f t="shared" si="86"/>
        <v>0</v>
      </c>
      <c r="AC299" s="223">
        <f t="shared" si="87"/>
        <v>246741026849185.87</v>
      </c>
      <c r="AD299" s="222">
        <f t="shared" si="88"/>
        <v>301940565680156.06</v>
      </c>
      <c r="AE299" s="221">
        <f t="shared" si="76"/>
        <v>1223.7144731699179</v>
      </c>
      <c r="AF299" s="98">
        <f t="shared" si="82"/>
        <v>5.2088081894154153E-3</v>
      </c>
      <c r="AG299" s="84">
        <f t="shared" si="77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8"/>
        <v>0.180815846328331</v>
      </c>
      <c r="G300" s="85">
        <f t="shared" si="71"/>
        <v>0.180815846328331</v>
      </c>
      <c r="H300" s="84">
        <v>201000</v>
      </c>
      <c r="I300" s="84">
        <v>200500</v>
      </c>
      <c r="J300" s="88">
        <v>125461438</v>
      </c>
      <c r="K300" s="84">
        <f t="shared" si="79"/>
        <v>1.4964619869729701</v>
      </c>
      <c r="L300" s="84">
        <f t="shared" si="72"/>
        <v>1.4964619869729701</v>
      </c>
      <c r="M300" s="85">
        <v>294700</v>
      </c>
      <c r="N300" s="85">
        <v>282800</v>
      </c>
      <c r="O300" s="85">
        <v>15956260</v>
      </c>
      <c r="P300" s="85">
        <f t="shared" si="80"/>
        <v>20.6144209614665</v>
      </c>
      <c r="Q300" s="85">
        <f t="shared" si="73"/>
        <v>20.6144209614665</v>
      </c>
      <c r="R300" s="84">
        <v>10790</v>
      </c>
      <c r="S300" s="84">
        <v>10900</v>
      </c>
      <c r="T300" s="84">
        <v>62100000</v>
      </c>
      <c r="U300" s="84">
        <f t="shared" si="74"/>
        <v>178.66907334717999</v>
      </c>
      <c r="V300" s="84">
        <f t="shared" si="75"/>
        <v>178.66907334717999</v>
      </c>
      <c r="W300" s="85">
        <v>0</v>
      </c>
      <c r="X300" s="85">
        <v>0</v>
      </c>
      <c r="Y300" s="85">
        <v>0</v>
      </c>
      <c r="Z300" s="85">
        <f t="shared" si="81"/>
        <v>0</v>
      </c>
      <c r="AA300" s="85">
        <v>0</v>
      </c>
      <c r="AB300" s="223">
        <f t="shared" si="86"/>
        <v>0</v>
      </c>
      <c r="AC300" s="223">
        <f t="shared" si="87"/>
        <v>246741026849185.87</v>
      </c>
      <c r="AD300" s="222">
        <f t="shared" si="88"/>
        <v>301095900474039.25</v>
      </c>
      <c r="AE300" s="221">
        <f t="shared" si="76"/>
        <v>1220.2911867513481</v>
      </c>
      <c r="AF300" s="98">
        <f t="shared" si="82"/>
        <v>-2.797455201867625E-3</v>
      </c>
      <c r="AG300" s="84">
        <f t="shared" si="77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8"/>
        <v>0.180815846328331</v>
      </c>
      <c r="G301" s="85">
        <f t="shared" si="71"/>
        <v>0.180815846328331</v>
      </c>
      <c r="H301" s="84">
        <v>200500</v>
      </c>
      <c r="I301" s="84">
        <v>199500</v>
      </c>
      <c r="J301" s="88">
        <v>125461438</v>
      </c>
      <c r="K301" s="84">
        <f t="shared" si="79"/>
        <v>1.4964619869729701</v>
      </c>
      <c r="L301" s="84">
        <f t="shared" si="72"/>
        <v>1.4964619869729701</v>
      </c>
      <c r="M301" s="85">
        <v>282800</v>
      </c>
      <c r="N301" s="85">
        <v>281300</v>
      </c>
      <c r="O301" s="85">
        <v>15956260</v>
      </c>
      <c r="P301" s="85">
        <f t="shared" si="80"/>
        <v>20.6144209614665</v>
      </c>
      <c r="Q301" s="85">
        <f t="shared" si="73"/>
        <v>20.6144209614665</v>
      </c>
      <c r="R301" s="84">
        <v>10900</v>
      </c>
      <c r="S301" s="84">
        <v>10925</v>
      </c>
      <c r="T301" s="84">
        <v>62100000</v>
      </c>
      <c r="U301" s="84">
        <f t="shared" si="74"/>
        <v>178.66907334717999</v>
      </c>
      <c r="V301" s="84">
        <f t="shared" si="75"/>
        <v>178.66907334717999</v>
      </c>
      <c r="W301" s="85">
        <v>0</v>
      </c>
      <c r="X301" s="85">
        <v>0</v>
      </c>
      <c r="Y301" s="85">
        <v>0</v>
      </c>
      <c r="Z301" s="85">
        <f t="shared" si="81"/>
        <v>0</v>
      </c>
      <c r="AA301" s="85">
        <v>0</v>
      </c>
      <c r="AB301" s="223">
        <f t="shared" si="86"/>
        <v>0</v>
      </c>
      <c r="AC301" s="223">
        <f t="shared" si="87"/>
        <v>246741026849185.87</v>
      </c>
      <c r="AD301" s="222">
        <f t="shared" si="88"/>
        <v>301447744245618.87</v>
      </c>
      <c r="AE301" s="221">
        <f t="shared" si="76"/>
        <v>1221.7171505485833</v>
      </c>
      <c r="AF301" s="98">
        <f t="shared" si="82"/>
        <v>1.1685438792944322E-3</v>
      </c>
      <c r="AG301" s="84">
        <f t="shared" si="77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8"/>
        <v>0.180815846328331</v>
      </c>
      <c r="G302" s="85">
        <f t="shared" si="71"/>
        <v>0.180815846328331</v>
      </c>
      <c r="H302" s="84">
        <v>199500</v>
      </c>
      <c r="I302" s="84">
        <v>198000</v>
      </c>
      <c r="J302" s="88">
        <v>125461438</v>
      </c>
      <c r="K302" s="84">
        <f t="shared" si="79"/>
        <v>1.4964619869729701</v>
      </c>
      <c r="L302" s="84">
        <f t="shared" si="72"/>
        <v>1.4964619869729701</v>
      </c>
      <c r="M302" s="85">
        <v>281300</v>
      </c>
      <c r="N302" s="85">
        <v>271500</v>
      </c>
      <c r="O302" s="85">
        <v>15956260</v>
      </c>
      <c r="P302" s="85">
        <f t="shared" si="80"/>
        <v>20.6144209614665</v>
      </c>
      <c r="Q302" s="85">
        <f t="shared" si="73"/>
        <v>20.6144209614665</v>
      </c>
      <c r="R302" s="84">
        <v>10925</v>
      </c>
      <c r="S302" s="84">
        <v>10720</v>
      </c>
      <c r="T302" s="84">
        <v>62100000</v>
      </c>
      <c r="U302" s="84">
        <f t="shared" si="74"/>
        <v>178.66907334717999</v>
      </c>
      <c r="V302" s="84">
        <f t="shared" si="75"/>
        <v>178.66907334717999</v>
      </c>
      <c r="W302" s="85">
        <v>0</v>
      </c>
      <c r="X302" s="85">
        <v>0</v>
      </c>
      <c r="Y302" s="85">
        <v>0</v>
      </c>
      <c r="Z302" s="85">
        <f t="shared" si="81"/>
        <v>0</v>
      </c>
      <c r="AA302" s="85">
        <v>0</v>
      </c>
      <c r="AB302" s="223">
        <f t="shared" si="86"/>
        <v>0</v>
      </c>
      <c r="AC302" s="223">
        <f t="shared" si="87"/>
        <v>246741026849185.87</v>
      </c>
      <c r="AD302" s="222">
        <f t="shared" si="88"/>
        <v>294534667555808.69</v>
      </c>
      <c r="AE302" s="221">
        <f t="shared" si="76"/>
        <v>1193.6996101415898</v>
      </c>
      <c r="AF302" s="98">
        <f t="shared" si="82"/>
        <v>-2.2932918961162868E-2</v>
      </c>
      <c r="AG302" s="84">
        <f t="shared" si="77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8"/>
        <v>0.180815846328331</v>
      </c>
      <c r="G303" s="85">
        <f t="shared" si="71"/>
        <v>0.180815846328331</v>
      </c>
      <c r="H303" s="84">
        <v>198000</v>
      </c>
      <c r="I303" s="84">
        <v>192500</v>
      </c>
      <c r="J303" s="88">
        <v>125461438</v>
      </c>
      <c r="K303" s="84">
        <f t="shared" si="79"/>
        <v>1.4964619869729701</v>
      </c>
      <c r="L303" s="84">
        <f t="shared" si="72"/>
        <v>1.4964619869729701</v>
      </c>
      <c r="M303" s="85">
        <v>271500</v>
      </c>
      <c r="N303" s="85">
        <v>286300</v>
      </c>
      <c r="O303" s="85">
        <v>15956260</v>
      </c>
      <c r="P303" s="85">
        <f t="shared" si="80"/>
        <v>20.6144209614665</v>
      </c>
      <c r="Q303" s="85">
        <f t="shared" si="73"/>
        <v>20.6144209614665</v>
      </c>
      <c r="R303" s="84">
        <v>10720</v>
      </c>
      <c r="S303" s="84">
        <v>10740</v>
      </c>
      <c r="T303" s="84">
        <v>62100000</v>
      </c>
      <c r="U303" s="84">
        <f t="shared" si="74"/>
        <v>178.66907334717999</v>
      </c>
      <c r="V303" s="84">
        <f t="shared" si="75"/>
        <v>178.66907334717999</v>
      </c>
      <c r="W303" s="85">
        <v>0</v>
      </c>
      <c r="X303" s="85">
        <v>0</v>
      </c>
      <c r="Y303" s="85">
        <v>0</v>
      </c>
      <c r="Z303" s="85">
        <f t="shared" si="81"/>
        <v>0</v>
      </c>
      <c r="AA303" s="85">
        <v>0</v>
      </c>
      <c r="AB303" s="223">
        <f t="shared" si="86"/>
        <v>0</v>
      </c>
      <c r="AC303" s="223">
        <f t="shared" si="87"/>
        <v>246741026849185.87</v>
      </c>
      <c r="AD303" s="222">
        <f t="shared" si="88"/>
        <v>298322251320510.44</v>
      </c>
      <c r="AE303" s="221">
        <f t="shared" si="76"/>
        <v>1209.0500519107115</v>
      </c>
      <c r="AF303" s="98">
        <f t="shared" si="82"/>
        <v>1.2859551631503811E-2</v>
      </c>
      <c r="AG303" s="84">
        <f t="shared" si="77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8"/>
        <v>0.180815846328331</v>
      </c>
      <c r="G304" s="85">
        <f t="shared" si="71"/>
        <v>0.180815846328331</v>
      </c>
      <c r="H304" s="84">
        <v>192500</v>
      </c>
      <c r="I304" s="84">
        <v>183000</v>
      </c>
      <c r="J304" s="88">
        <v>125461438</v>
      </c>
      <c r="K304" s="84">
        <f t="shared" si="79"/>
        <v>1.4964619869729701</v>
      </c>
      <c r="L304" s="84">
        <f t="shared" si="72"/>
        <v>1.4964619869729701</v>
      </c>
      <c r="M304" s="85">
        <v>286300</v>
      </c>
      <c r="N304" s="85">
        <v>269600</v>
      </c>
      <c r="O304" s="85">
        <v>15956260</v>
      </c>
      <c r="P304" s="85">
        <f t="shared" si="80"/>
        <v>20.6144209614665</v>
      </c>
      <c r="Q304" s="85">
        <f t="shared" si="73"/>
        <v>20.6144209614665</v>
      </c>
      <c r="R304" s="84">
        <v>10740</v>
      </c>
      <c r="S304" s="84">
        <v>10670</v>
      </c>
      <c r="T304" s="84">
        <v>62100000</v>
      </c>
      <c r="U304" s="84">
        <f t="shared" si="74"/>
        <v>178.66907334717999</v>
      </c>
      <c r="V304" s="84">
        <f t="shared" si="75"/>
        <v>178.66907334717999</v>
      </c>
      <c r="W304" s="85">
        <v>0</v>
      </c>
      <c r="X304" s="85">
        <v>0</v>
      </c>
      <c r="Y304" s="85">
        <v>0</v>
      </c>
      <c r="Z304" s="85">
        <f t="shared" si="81"/>
        <v>0</v>
      </c>
      <c r="AA304" s="85">
        <v>0</v>
      </c>
      <c r="AB304" s="223">
        <f t="shared" si="86"/>
        <v>0</v>
      </c>
      <c r="AC304" s="223">
        <f t="shared" si="87"/>
        <v>246741026849185.87</v>
      </c>
      <c r="AD304" s="222">
        <f t="shared" si="88"/>
        <v>290376796083309.87</v>
      </c>
      <c r="AE304" s="221">
        <f t="shared" si="76"/>
        <v>1176.8484543950417</v>
      </c>
      <c r="AF304" s="98">
        <f t="shared" si="82"/>
        <v>-2.6633800201058953E-2</v>
      </c>
      <c r="AG304" s="84">
        <f t="shared" si="77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8"/>
        <v>0.180815846328331</v>
      </c>
      <c r="G305" s="85">
        <f t="shared" si="71"/>
        <v>0.180815846328331</v>
      </c>
      <c r="H305" s="84">
        <v>183000</v>
      </c>
      <c r="I305" s="84">
        <v>180500</v>
      </c>
      <c r="J305" s="88">
        <v>125461438</v>
      </c>
      <c r="K305" s="84">
        <f t="shared" si="79"/>
        <v>1.4964619869729701</v>
      </c>
      <c r="L305" s="84">
        <f t="shared" si="72"/>
        <v>1.4964619869729701</v>
      </c>
      <c r="M305" s="85">
        <v>269600</v>
      </c>
      <c r="N305" s="85">
        <v>270300</v>
      </c>
      <c r="O305" s="85">
        <v>15956260</v>
      </c>
      <c r="P305" s="85">
        <f t="shared" si="80"/>
        <v>20.6144209614665</v>
      </c>
      <c r="Q305" s="85">
        <f t="shared" si="73"/>
        <v>20.6144209614665</v>
      </c>
      <c r="R305" s="84">
        <v>10670</v>
      </c>
      <c r="S305" s="84">
        <v>10630</v>
      </c>
      <c r="T305" s="84">
        <v>62100000</v>
      </c>
      <c r="U305" s="84">
        <f t="shared" si="74"/>
        <v>178.66907334717999</v>
      </c>
      <c r="V305" s="84">
        <f t="shared" si="75"/>
        <v>178.66907334717999</v>
      </c>
      <c r="W305" s="85">
        <v>0</v>
      </c>
      <c r="X305" s="85">
        <v>0</v>
      </c>
      <c r="Y305" s="85">
        <v>0</v>
      </c>
      <c r="Z305" s="85">
        <f t="shared" si="81"/>
        <v>0</v>
      </c>
      <c r="AA305" s="85">
        <v>0</v>
      </c>
      <c r="AB305" s="223">
        <f t="shared" si="86"/>
        <v>0</v>
      </c>
      <c r="AC305" s="223">
        <f t="shared" si="87"/>
        <v>246741026849185.87</v>
      </c>
      <c r="AD305" s="222">
        <f t="shared" si="88"/>
        <v>289154146123460.81</v>
      </c>
      <c r="AE305" s="221">
        <f t="shared" si="76"/>
        <v>1171.8932591627693</v>
      </c>
      <c r="AF305" s="98">
        <f t="shared" si="82"/>
        <v>-4.210563572367234E-3</v>
      </c>
      <c r="AG305" s="84">
        <f t="shared" si="77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8"/>
        <v>0.180815846328331</v>
      </c>
      <c r="G306" s="85">
        <f t="shared" si="71"/>
        <v>0.180815846328331</v>
      </c>
      <c r="H306" s="84">
        <v>180500</v>
      </c>
      <c r="I306" s="84">
        <v>181000</v>
      </c>
      <c r="J306" s="88">
        <v>125461438</v>
      </c>
      <c r="K306" s="84">
        <f t="shared" si="79"/>
        <v>1.4964619869729701</v>
      </c>
      <c r="L306" s="84">
        <f t="shared" si="72"/>
        <v>1.4964619869729701</v>
      </c>
      <c r="M306" s="85">
        <v>270300</v>
      </c>
      <c r="N306" s="85">
        <v>279800</v>
      </c>
      <c r="O306" s="85">
        <v>15956260</v>
      </c>
      <c r="P306" s="85">
        <f t="shared" si="80"/>
        <v>20.6144209614665</v>
      </c>
      <c r="Q306" s="85">
        <f t="shared" si="73"/>
        <v>20.6144209614665</v>
      </c>
      <c r="R306" s="84">
        <v>10630</v>
      </c>
      <c r="S306" s="84">
        <v>10715</v>
      </c>
      <c r="T306" s="84">
        <v>62100000</v>
      </c>
      <c r="U306" s="84">
        <f t="shared" si="74"/>
        <v>178.66907334717999</v>
      </c>
      <c r="V306" s="84">
        <f t="shared" si="75"/>
        <v>178.66907334717999</v>
      </c>
      <c r="W306" s="85">
        <v>0</v>
      </c>
      <c r="X306" s="85">
        <v>0</v>
      </c>
      <c r="Y306" s="85">
        <v>0</v>
      </c>
      <c r="Z306" s="85">
        <f t="shared" si="81"/>
        <v>0</v>
      </c>
      <c r="AA306" s="85">
        <v>0</v>
      </c>
      <c r="AB306" s="223">
        <f t="shared" si="86"/>
        <v>0</v>
      </c>
      <c r="AC306" s="223">
        <f t="shared" si="87"/>
        <v>246741026849185.87</v>
      </c>
      <c r="AD306" s="222">
        <f t="shared" si="88"/>
        <v>293100064782488.81</v>
      </c>
      <c r="AE306" s="221">
        <f t="shared" si="76"/>
        <v>1187.8854057036842</v>
      </c>
      <c r="AF306" s="98">
        <f t="shared" si="82"/>
        <v>1.3646419087980909E-2</v>
      </c>
      <c r="AG306" s="84">
        <f t="shared" si="77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8"/>
        <v>0.180815846328331</v>
      </c>
      <c r="G307" s="85">
        <f t="shared" si="71"/>
        <v>0.180815846328331</v>
      </c>
      <c r="H307" s="84">
        <v>181000</v>
      </c>
      <c r="I307" s="84">
        <v>182000</v>
      </c>
      <c r="J307" s="88">
        <v>125461438</v>
      </c>
      <c r="K307" s="84">
        <f t="shared" si="79"/>
        <v>1.4964619869729701</v>
      </c>
      <c r="L307" s="84">
        <f t="shared" si="72"/>
        <v>1.4964619869729701</v>
      </c>
      <c r="M307" s="85">
        <v>279800</v>
      </c>
      <c r="N307" s="85">
        <v>274900</v>
      </c>
      <c r="O307" s="85">
        <v>15956260</v>
      </c>
      <c r="P307" s="85">
        <f t="shared" si="80"/>
        <v>20.6144209614665</v>
      </c>
      <c r="Q307" s="85">
        <f t="shared" si="73"/>
        <v>20.6144209614665</v>
      </c>
      <c r="R307" s="84">
        <v>10715</v>
      </c>
      <c r="S307" s="84">
        <v>10850</v>
      </c>
      <c r="T307" s="84">
        <v>62100000</v>
      </c>
      <c r="U307" s="84">
        <f t="shared" si="74"/>
        <v>178.66907334717999</v>
      </c>
      <c r="V307" s="84">
        <f t="shared" si="75"/>
        <v>178.66907334717999</v>
      </c>
      <c r="W307" s="85">
        <v>0</v>
      </c>
      <c r="X307" s="85">
        <v>0</v>
      </c>
      <c r="Y307" s="85">
        <v>0</v>
      </c>
      <c r="Z307" s="85">
        <f t="shared" si="81"/>
        <v>0</v>
      </c>
      <c r="AA307" s="85">
        <v>0</v>
      </c>
      <c r="AB307" s="223">
        <f t="shared" si="86"/>
        <v>0</v>
      </c>
      <c r="AC307" s="223">
        <f t="shared" si="87"/>
        <v>246741026849185.87</v>
      </c>
      <c r="AD307" s="222">
        <f t="shared" si="88"/>
        <v>293605705348370.62</v>
      </c>
      <c r="AE307" s="221">
        <f t="shared" si="76"/>
        <v>1189.9346821144161</v>
      </c>
      <c r="AF307" s="98">
        <f t="shared" si="82"/>
        <v>1.7251465510832713E-3</v>
      </c>
      <c r="AG307" s="84">
        <f t="shared" si="77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8"/>
        <v>0.180815846328331</v>
      </c>
      <c r="G308" s="85">
        <f t="shared" si="71"/>
        <v>0.180815846328331</v>
      </c>
      <c r="H308" s="84">
        <v>182000</v>
      </c>
      <c r="I308" s="84">
        <v>190000</v>
      </c>
      <c r="J308" s="88">
        <v>125461438</v>
      </c>
      <c r="K308" s="84">
        <f t="shared" si="79"/>
        <v>1.4964619869729701</v>
      </c>
      <c r="L308" s="84">
        <f t="shared" si="72"/>
        <v>1.4964619869729701</v>
      </c>
      <c r="M308" s="85">
        <v>274900</v>
      </c>
      <c r="N308" s="85">
        <v>277000</v>
      </c>
      <c r="O308" s="85">
        <v>15956260</v>
      </c>
      <c r="P308" s="85">
        <f t="shared" si="80"/>
        <v>20.6144209614665</v>
      </c>
      <c r="Q308" s="85">
        <f t="shared" si="73"/>
        <v>20.6144209614665</v>
      </c>
      <c r="R308" s="84">
        <v>10850</v>
      </c>
      <c r="S308" s="84">
        <v>10915</v>
      </c>
      <c r="T308" s="84">
        <v>62100000</v>
      </c>
      <c r="U308" s="84">
        <f t="shared" si="74"/>
        <v>178.66907334717999</v>
      </c>
      <c r="V308" s="84">
        <f t="shared" si="75"/>
        <v>178.66907334717999</v>
      </c>
      <c r="W308" s="85">
        <v>0</v>
      </c>
      <c r="X308" s="85">
        <v>0</v>
      </c>
      <c r="Y308" s="85">
        <v>0</v>
      </c>
      <c r="Z308" s="85">
        <f t="shared" si="81"/>
        <v>0</v>
      </c>
      <c r="AA308" s="85">
        <v>0</v>
      </c>
      <c r="AB308" s="223">
        <f t="shared" si="86"/>
        <v>0</v>
      </c>
      <c r="AC308" s="223">
        <f t="shared" si="87"/>
        <v>246741026849185.87</v>
      </c>
      <c r="AD308" s="222">
        <f t="shared" si="88"/>
        <v>297275242171524.5</v>
      </c>
      <c r="AE308" s="221">
        <f t="shared" si="76"/>
        <v>1204.8066994275191</v>
      </c>
      <c r="AF308" s="98">
        <f t="shared" si="82"/>
        <v>1.2498179552743738E-2</v>
      </c>
      <c r="AG308" s="84">
        <f t="shared" si="77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8"/>
        <v>0.180815846328331</v>
      </c>
      <c r="G309" s="85">
        <f t="shared" si="71"/>
        <v>0.180815846328331</v>
      </c>
      <c r="H309" s="84">
        <v>190000</v>
      </c>
      <c r="I309" s="84">
        <v>193500</v>
      </c>
      <c r="J309" s="88">
        <v>125461438</v>
      </c>
      <c r="K309" s="84">
        <f t="shared" si="79"/>
        <v>1.4964619869729701</v>
      </c>
      <c r="L309" s="84">
        <f t="shared" si="72"/>
        <v>1.4964619869729701</v>
      </c>
      <c r="M309" s="85">
        <v>277000</v>
      </c>
      <c r="N309" s="85">
        <v>279500</v>
      </c>
      <c r="O309" s="85">
        <v>15956260</v>
      </c>
      <c r="P309" s="85">
        <f t="shared" si="80"/>
        <v>20.6144209614665</v>
      </c>
      <c r="Q309" s="85">
        <f t="shared" si="73"/>
        <v>20.6144209614665</v>
      </c>
      <c r="R309" s="84">
        <v>10915</v>
      </c>
      <c r="S309" s="84">
        <v>11080</v>
      </c>
      <c r="T309" s="84">
        <v>62100000</v>
      </c>
      <c r="U309" s="84">
        <f t="shared" si="74"/>
        <v>178.66907334717999</v>
      </c>
      <c r="V309" s="84">
        <f t="shared" si="75"/>
        <v>178.66907334717999</v>
      </c>
      <c r="W309" s="85">
        <v>0</v>
      </c>
      <c r="X309" s="85">
        <v>0</v>
      </c>
      <c r="Y309" s="85">
        <v>0</v>
      </c>
      <c r="Z309" s="85">
        <f t="shared" si="81"/>
        <v>0</v>
      </c>
      <c r="AA309" s="85">
        <v>0</v>
      </c>
      <c r="AB309" s="223">
        <f t="shared" si="86"/>
        <v>0</v>
      </c>
      <c r="AC309" s="223">
        <f t="shared" si="87"/>
        <v>246741026849185.87</v>
      </c>
      <c r="AD309" s="222">
        <f t="shared" si="88"/>
        <v>301502933029444</v>
      </c>
      <c r="AE309" s="221">
        <f t="shared" si="76"/>
        <v>1221.9408214335183</v>
      </c>
      <c r="AF309" s="98">
        <f t="shared" si="82"/>
        <v>1.4221469729659295E-2</v>
      </c>
      <c r="AG309" s="84">
        <f t="shared" si="77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8"/>
        <v>0.180815846328331</v>
      </c>
      <c r="G310" s="85">
        <f t="shared" si="71"/>
        <v>0.180815846328331</v>
      </c>
      <c r="H310" s="84">
        <v>193500</v>
      </c>
      <c r="I310" s="84">
        <v>192500</v>
      </c>
      <c r="J310" s="88">
        <v>125461438</v>
      </c>
      <c r="K310" s="84">
        <f t="shared" si="79"/>
        <v>1.4964619869729701</v>
      </c>
      <c r="L310" s="84">
        <f t="shared" si="72"/>
        <v>1.4964619869729701</v>
      </c>
      <c r="M310" s="85">
        <v>279500</v>
      </c>
      <c r="N310" s="85">
        <v>272900</v>
      </c>
      <c r="O310" s="85">
        <v>15956260</v>
      </c>
      <c r="P310" s="85">
        <f t="shared" si="80"/>
        <v>20.6144209614665</v>
      </c>
      <c r="Q310" s="85">
        <f t="shared" si="73"/>
        <v>20.6144209614665</v>
      </c>
      <c r="R310" s="84">
        <v>11080</v>
      </c>
      <c r="S310" s="84">
        <v>11120</v>
      </c>
      <c r="T310" s="84">
        <v>62100000</v>
      </c>
      <c r="U310" s="84">
        <f t="shared" si="74"/>
        <v>178.66907334717999</v>
      </c>
      <c r="V310" s="84">
        <f t="shared" si="75"/>
        <v>178.66907334717999</v>
      </c>
      <c r="W310" s="85">
        <v>0</v>
      </c>
      <c r="X310" s="85">
        <v>0</v>
      </c>
      <c r="Y310" s="85">
        <v>0</v>
      </c>
      <c r="Z310" s="85">
        <f t="shared" si="81"/>
        <v>0</v>
      </c>
      <c r="AA310" s="85">
        <v>0</v>
      </c>
      <c r="AB310" s="223">
        <f t="shared" si="86"/>
        <v>0</v>
      </c>
      <c r="AC310" s="223">
        <f t="shared" si="87"/>
        <v>246741026849185.87</v>
      </c>
      <c r="AD310" s="222">
        <f t="shared" si="88"/>
        <v>299965867884271.44</v>
      </c>
      <c r="AE310" s="221">
        <f t="shared" si="76"/>
        <v>1215.7113541868248</v>
      </c>
      <c r="AF310" s="98">
        <f t="shared" si="82"/>
        <v>-5.0980105889133088E-3</v>
      </c>
      <c r="AG310" s="84">
        <f t="shared" si="77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8"/>
        <v>0.180815846328331</v>
      </c>
      <c r="G311" s="85">
        <f t="shared" si="71"/>
        <v>0.180815846328331</v>
      </c>
      <c r="H311" s="84">
        <v>192500</v>
      </c>
      <c r="I311" s="84">
        <v>192000</v>
      </c>
      <c r="J311" s="88">
        <v>125461438</v>
      </c>
      <c r="K311" s="84">
        <f t="shared" si="79"/>
        <v>1.4964619869729701</v>
      </c>
      <c r="L311" s="84">
        <f t="shared" si="72"/>
        <v>1.4964619869729701</v>
      </c>
      <c r="M311" s="85">
        <v>272900</v>
      </c>
      <c r="N311" s="85">
        <v>265100</v>
      </c>
      <c r="O311" s="85">
        <v>15956260</v>
      </c>
      <c r="P311" s="85">
        <f t="shared" si="80"/>
        <v>20.6144209614665</v>
      </c>
      <c r="Q311" s="85">
        <f t="shared" si="73"/>
        <v>20.6144209614665</v>
      </c>
      <c r="R311" s="84">
        <v>11120</v>
      </c>
      <c r="S311" s="84">
        <v>11120</v>
      </c>
      <c r="T311" s="84">
        <v>62100000</v>
      </c>
      <c r="U311" s="84">
        <f t="shared" si="74"/>
        <v>178.66907334717999</v>
      </c>
      <c r="V311" s="84">
        <f t="shared" si="75"/>
        <v>178.66907334717999</v>
      </c>
      <c r="W311" s="85">
        <v>0</v>
      </c>
      <c r="X311" s="85">
        <v>0</v>
      </c>
      <c r="Y311" s="85">
        <v>0</v>
      </c>
      <c r="Z311" s="85">
        <f t="shared" si="81"/>
        <v>0</v>
      </c>
      <c r="AA311" s="85">
        <v>0</v>
      </c>
      <c r="AB311" s="223">
        <f t="shared" si="86"/>
        <v>0</v>
      </c>
      <c r="AC311" s="223">
        <f t="shared" si="87"/>
        <v>246741026849185.87</v>
      </c>
      <c r="AD311" s="222">
        <f t="shared" si="88"/>
        <v>297198403946692.25</v>
      </c>
      <c r="AE311" s="221">
        <f t="shared" si="76"/>
        <v>1204.4952869890872</v>
      </c>
      <c r="AF311" s="98">
        <f t="shared" si="82"/>
        <v>-9.2259294602376456E-3</v>
      </c>
      <c r="AG311" s="84">
        <f t="shared" si="77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8"/>
        <v>0.180815846328331</v>
      </c>
      <c r="G312" s="85">
        <f t="shared" si="71"/>
        <v>0.180815846328331</v>
      </c>
      <c r="H312" s="84">
        <v>192000</v>
      </c>
      <c r="I312" s="84">
        <v>195500</v>
      </c>
      <c r="J312" s="88">
        <v>125461438</v>
      </c>
      <c r="K312" s="84">
        <f t="shared" si="79"/>
        <v>1.4964619869729701</v>
      </c>
      <c r="L312" s="84">
        <f t="shared" si="72"/>
        <v>1.4964619869729701</v>
      </c>
      <c r="M312" s="85">
        <v>265100</v>
      </c>
      <c r="N312" s="85">
        <v>271200</v>
      </c>
      <c r="O312" s="85">
        <v>15956260</v>
      </c>
      <c r="P312" s="85">
        <f t="shared" si="80"/>
        <v>20.6144209614665</v>
      </c>
      <c r="Q312" s="85">
        <f t="shared" si="73"/>
        <v>20.6144209614665</v>
      </c>
      <c r="R312" s="84">
        <v>11120</v>
      </c>
      <c r="S312" s="84">
        <v>11105</v>
      </c>
      <c r="T312" s="84">
        <v>62100000</v>
      </c>
      <c r="U312" s="84">
        <f t="shared" si="74"/>
        <v>178.66907334717999</v>
      </c>
      <c r="V312" s="84">
        <f t="shared" si="75"/>
        <v>178.66907334717999</v>
      </c>
      <c r="W312" s="85">
        <v>0</v>
      </c>
      <c r="X312" s="85">
        <v>0</v>
      </c>
      <c r="Y312" s="85">
        <v>0</v>
      </c>
      <c r="Z312" s="85">
        <f t="shared" si="81"/>
        <v>0</v>
      </c>
      <c r="AA312" s="85">
        <v>0</v>
      </c>
      <c r="AB312" s="223">
        <f t="shared" ref="AB312:AB343" si="89">IF(AD311&lt;&gt;(C312*E312*F312+H312*J312*K312+M312*O312*P312+R312*T312*U312),1,0)</f>
        <v>0</v>
      </c>
      <c r="AC312" s="223">
        <f t="shared" ref="AC312:AC343" si="90">IF(AND(AB312=0,B312="N"),AC311,AC311*(C312*E312*G312+H312*J312*L312+M312*O312*Q312+R312*T312*V312)/AD311)</f>
        <v>246741026849185.87</v>
      </c>
      <c r="AD312" s="222">
        <f t="shared" ref="AD312:AD343" si="91">D312*E312*G312+I312*J312*L312+N312*O312*Q312+S312*T312*V312</f>
        <v>299479673672552.13</v>
      </c>
      <c r="AE312" s="221">
        <f t="shared" si="76"/>
        <v>1213.7408905880957</v>
      </c>
      <c r="AF312" s="98">
        <f t="shared" si="82"/>
        <v>7.6759151313244489E-3</v>
      </c>
      <c r="AG312" s="84">
        <f t="shared" si="77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8"/>
        <v>0.180815846328331</v>
      </c>
      <c r="G313" s="85">
        <f t="shared" ref="G313:G376" si="92">IF(B313="Y",ROUND(0.15*(C313*E313+H313*J313+M313*O313+R313*T313)/(C313*E313),17),IF(AB313=0,F313,ROUND(D312*E312*G312/AD312*(C313*E313+H313*J313+M313*O313+R313*T313)/(C313*E313),17)))</f>
        <v>0.180815846328331</v>
      </c>
      <c r="H313" s="84">
        <v>195500</v>
      </c>
      <c r="I313" s="84">
        <v>204500</v>
      </c>
      <c r="J313" s="88">
        <v>125461438</v>
      </c>
      <c r="K313" s="84">
        <f t="shared" si="79"/>
        <v>1.4964619869729701</v>
      </c>
      <c r="L313" s="84">
        <f t="shared" ref="L313:L376" si="93">IF(B313="Y",ROUND(0.15*(C313*E313+H313*J313+M313*O313+R313*T313)/(H313*J313),17),IF(AB313=0,K313,ROUND(I312*J312*L312/AD312*(C313*E313+H313*J313+M313*O313+R313*T313)/(H313*J313),17)))</f>
        <v>1.4964619869729701</v>
      </c>
      <c r="M313" s="85">
        <v>271200</v>
      </c>
      <c r="N313" s="85">
        <v>270900</v>
      </c>
      <c r="O313" s="85">
        <v>15956260</v>
      </c>
      <c r="P313" s="85">
        <f t="shared" si="80"/>
        <v>20.6144209614665</v>
      </c>
      <c r="Q313" s="85">
        <f t="shared" ref="Q313:Q376" si="94">IF(B313="Y",ROUND(0.3*(C313*E313+H313*J313+M313*O313+R313*T313)/(M313*O313),17),IF(AB313=0,P313,ROUND(N312*O312*Q312/AD312*(C313*E313+H313*J313+M313*O313+R313*T313)/(M313*O313),17)))</f>
        <v>20.6144209614665</v>
      </c>
      <c r="R313" s="84">
        <v>11105</v>
      </c>
      <c r="S313" s="84">
        <v>11175</v>
      </c>
      <c r="T313" s="84">
        <v>62100000</v>
      </c>
      <c r="U313" s="84">
        <f t="shared" si="74"/>
        <v>178.66907334717999</v>
      </c>
      <c r="V313" s="84">
        <f t="shared" si="75"/>
        <v>178.66907334717999</v>
      </c>
      <c r="W313" s="85">
        <v>0</v>
      </c>
      <c r="X313" s="85">
        <v>0</v>
      </c>
      <c r="Y313" s="85">
        <v>0</v>
      </c>
      <c r="Z313" s="85">
        <f t="shared" si="81"/>
        <v>0</v>
      </c>
      <c r="AA313" s="85">
        <v>0</v>
      </c>
      <c r="AB313" s="223">
        <f t="shared" si="89"/>
        <v>0</v>
      </c>
      <c r="AC313" s="223">
        <f t="shared" si="90"/>
        <v>246741026849185.87</v>
      </c>
      <c r="AD313" s="222">
        <f t="shared" si="91"/>
        <v>301847403871390.81</v>
      </c>
      <c r="AE313" s="221">
        <f t="shared" si="76"/>
        <v>1223.3369039834922</v>
      </c>
      <c r="AF313" s="98">
        <f t="shared" si="82"/>
        <v>7.9061465835158357E-3</v>
      </c>
      <c r="AG313" s="84">
        <f t="shared" si="77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8"/>
        <v>0.180815846328331</v>
      </c>
      <c r="G314" s="85">
        <f t="shared" si="92"/>
        <v>0.180815846328331</v>
      </c>
      <c r="H314" s="84">
        <v>204500</v>
      </c>
      <c r="I314" s="84">
        <v>205500</v>
      </c>
      <c r="J314" s="88">
        <v>125461438</v>
      </c>
      <c r="K314" s="84">
        <f t="shared" si="79"/>
        <v>1.4964619869729701</v>
      </c>
      <c r="L314" s="84">
        <f t="shared" si="93"/>
        <v>1.4964619869729701</v>
      </c>
      <c r="M314" s="85">
        <v>270900</v>
      </c>
      <c r="N314" s="85">
        <v>278000</v>
      </c>
      <c r="O314" s="85">
        <v>15956260</v>
      </c>
      <c r="P314" s="85">
        <f t="shared" si="80"/>
        <v>20.6144209614665</v>
      </c>
      <c r="Q314" s="85">
        <f t="shared" si="94"/>
        <v>20.6144209614665</v>
      </c>
      <c r="R314" s="84">
        <v>11175</v>
      </c>
      <c r="S314" s="84">
        <v>11090</v>
      </c>
      <c r="T314" s="84">
        <v>62100000</v>
      </c>
      <c r="U314" s="84">
        <f t="shared" ref="U314:U377" si="95">V313</f>
        <v>178.66907334717999</v>
      </c>
      <c r="V314" s="84">
        <f t="shared" ref="V314:V377" si="96">IF(B314="Y",ROUND(0.4*(C314*E314+H314*J314+M314*O314+R314*T314)/(R314*T314),17),IF(AB314=0,U314,ROUND(S313*T313*V313/AD313*(C314*E314+H314*J314+M314*O314+R314*T314)/(R314*T314),17)))</f>
        <v>178.66907334717999</v>
      </c>
      <c r="W314" s="85">
        <v>0</v>
      </c>
      <c r="X314" s="85">
        <v>0</v>
      </c>
      <c r="Y314" s="85">
        <v>0</v>
      </c>
      <c r="Z314" s="85">
        <f t="shared" si="81"/>
        <v>0</v>
      </c>
      <c r="AA314" s="85">
        <v>0</v>
      </c>
      <c r="AB314" s="223">
        <f t="shared" si="89"/>
        <v>0</v>
      </c>
      <c r="AC314" s="223">
        <f t="shared" si="90"/>
        <v>246741026849185.87</v>
      </c>
      <c r="AD314" s="222">
        <f t="shared" si="91"/>
        <v>303481415335069.75</v>
      </c>
      <c r="AE314" s="221">
        <f t="shared" si="76"/>
        <v>1229.9592783998787</v>
      </c>
      <c r="AF314" s="98">
        <f t="shared" si="82"/>
        <v>5.4133692810397344E-3</v>
      </c>
      <c r="AG314" s="84">
        <f t="shared" si="77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8"/>
        <v>0.180815846328331</v>
      </c>
      <c r="G315" s="85">
        <f t="shared" si="92"/>
        <v>0.180815846328331</v>
      </c>
      <c r="H315" s="84">
        <v>205500</v>
      </c>
      <c r="I315" s="84">
        <v>210500</v>
      </c>
      <c r="J315" s="88">
        <v>125461438</v>
      </c>
      <c r="K315" s="84">
        <f t="shared" si="79"/>
        <v>1.4964619869729701</v>
      </c>
      <c r="L315" s="84">
        <f t="shared" si="93"/>
        <v>1.4964619869729701</v>
      </c>
      <c r="M315" s="85">
        <v>278000</v>
      </c>
      <c r="N315" s="85">
        <v>278500</v>
      </c>
      <c r="O315" s="85">
        <v>15956260</v>
      </c>
      <c r="P315" s="85">
        <f t="shared" si="80"/>
        <v>20.6144209614665</v>
      </c>
      <c r="Q315" s="85">
        <f t="shared" si="94"/>
        <v>20.6144209614665</v>
      </c>
      <c r="R315" s="84">
        <v>11090</v>
      </c>
      <c r="S315" s="84">
        <v>11140</v>
      </c>
      <c r="T315" s="84">
        <v>62100000</v>
      </c>
      <c r="U315" s="84">
        <f t="shared" si="95"/>
        <v>178.66907334717999</v>
      </c>
      <c r="V315" s="84">
        <f t="shared" si="96"/>
        <v>178.66907334717999</v>
      </c>
      <c r="W315" s="85">
        <v>0</v>
      </c>
      <c r="X315" s="85">
        <v>0</v>
      </c>
      <c r="Y315" s="85">
        <v>0</v>
      </c>
      <c r="Z315" s="85">
        <f t="shared" si="81"/>
        <v>0</v>
      </c>
      <c r="AA315" s="85">
        <v>0</v>
      </c>
      <c r="AB315" s="223">
        <f t="shared" si="89"/>
        <v>0</v>
      </c>
      <c r="AC315" s="223">
        <f t="shared" si="90"/>
        <v>246741026849185.87</v>
      </c>
      <c r="AD315" s="222">
        <f t="shared" si="91"/>
        <v>304653644624229.37</v>
      </c>
      <c r="AE315" s="221">
        <f t="shared" si="76"/>
        <v>1234.7101271100776</v>
      </c>
      <c r="AF315" s="98">
        <f t="shared" si="82"/>
        <v>3.8626065054604823E-3</v>
      </c>
      <c r="AG315" s="84">
        <f t="shared" si="77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8"/>
        <v>0.180815846328331</v>
      </c>
      <c r="G316" s="85">
        <f t="shared" si="92"/>
        <v>0.180815846328331</v>
      </c>
      <c r="H316" s="84">
        <v>210500</v>
      </c>
      <c r="I316" s="84">
        <v>209000</v>
      </c>
      <c r="J316" s="88">
        <v>125461438</v>
      </c>
      <c r="K316" s="84">
        <f t="shared" si="79"/>
        <v>1.4964619869729701</v>
      </c>
      <c r="L316" s="84">
        <f t="shared" si="93"/>
        <v>1.4964619869729701</v>
      </c>
      <c r="M316" s="85">
        <v>278500</v>
      </c>
      <c r="N316" s="85">
        <v>274100</v>
      </c>
      <c r="O316" s="85">
        <v>15956260</v>
      </c>
      <c r="P316" s="85">
        <f t="shared" si="80"/>
        <v>20.6144209614665</v>
      </c>
      <c r="Q316" s="85">
        <f t="shared" si="94"/>
        <v>20.6144209614665</v>
      </c>
      <c r="R316" s="84">
        <v>11140</v>
      </c>
      <c r="S316" s="84">
        <v>11150</v>
      </c>
      <c r="T316" s="84">
        <v>62100000</v>
      </c>
      <c r="U316" s="84">
        <f t="shared" si="95"/>
        <v>178.66907334717999</v>
      </c>
      <c r="V316" s="84">
        <f t="shared" si="96"/>
        <v>178.66907334717999</v>
      </c>
      <c r="W316" s="85">
        <v>0</v>
      </c>
      <c r="X316" s="85">
        <v>0</v>
      </c>
      <c r="Y316" s="85">
        <v>0</v>
      </c>
      <c r="Z316" s="85">
        <f t="shared" si="81"/>
        <v>0</v>
      </c>
      <c r="AA316" s="85">
        <v>0</v>
      </c>
      <c r="AB316" s="223">
        <f t="shared" si="89"/>
        <v>0</v>
      </c>
      <c r="AC316" s="223">
        <f t="shared" si="90"/>
        <v>246741026849185.87</v>
      </c>
      <c r="AD316" s="222">
        <f t="shared" si="91"/>
        <v>303683346613399</v>
      </c>
      <c r="AE316" s="221">
        <f t="shared" si="76"/>
        <v>1230.7776720043305</v>
      </c>
      <c r="AF316" s="98">
        <f t="shared" si="82"/>
        <v>-3.1849217232479041E-3</v>
      </c>
      <c r="AG316" s="84">
        <f t="shared" si="77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8"/>
        <v>0.180815846328331</v>
      </c>
      <c r="G317" s="85">
        <f t="shared" si="92"/>
        <v>0.180815846328331</v>
      </c>
      <c r="H317" s="84">
        <v>209000</v>
      </c>
      <c r="I317" s="84">
        <v>203500</v>
      </c>
      <c r="J317" s="88">
        <v>125461438</v>
      </c>
      <c r="K317" s="84">
        <f t="shared" si="79"/>
        <v>1.4964619869729701</v>
      </c>
      <c r="L317" s="84">
        <f t="shared" si="93"/>
        <v>1.4964619869729701</v>
      </c>
      <c r="M317" s="85">
        <v>274100</v>
      </c>
      <c r="N317" s="85">
        <v>268400</v>
      </c>
      <c r="O317" s="85">
        <v>15956260</v>
      </c>
      <c r="P317" s="85">
        <f t="shared" si="80"/>
        <v>20.6144209614665</v>
      </c>
      <c r="Q317" s="85">
        <f t="shared" si="94"/>
        <v>20.6144209614665</v>
      </c>
      <c r="R317" s="84">
        <v>11150</v>
      </c>
      <c r="S317" s="84">
        <v>11190</v>
      </c>
      <c r="T317" s="84">
        <v>62100000</v>
      </c>
      <c r="U317" s="84">
        <f t="shared" si="95"/>
        <v>178.66907334717999</v>
      </c>
      <c r="V317" s="84">
        <f t="shared" si="96"/>
        <v>178.66907334717999</v>
      </c>
      <c r="W317" s="85">
        <v>0</v>
      </c>
      <c r="X317" s="85">
        <v>0</v>
      </c>
      <c r="Y317" s="85">
        <v>0</v>
      </c>
      <c r="Z317" s="85">
        <f t="shared" si="81"/>
        <v>0</v>
      </c>
      <c r="AA317" s="85">
        <v>0</v>
      </c>
      <c r="AB317" s="223">
        <f t="shared" si="89"/>
        <v>0</v>
      </c>
      <c r="AC317" s="223">
        <f t="shared" si="90"/>
        <v>246741026849185.87</v>
      </c>
      <c r="AD317" s="222">
        <f t="shared" si="91"/>
        <v>301435535702559</v>
      </c>
      <c r="AE317" s="221">
        <f t="shared" si="76"/>
        <v>1221.6676713711001</v>
      </c>
      <c r="AF317" s="98">
        <f t="shared" si="82"/>
        <v>-7.4018247490585795E-3</v>
      </c>
      <c r="AG317" s="84">
        <f t="shared" si="77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8"/>
        <v>0.180815846328331</v>
      </c>
      <c r="G318" s="85">
        <f t="shared" si="92"/>
        <v>0.180815846328331</v>
      </c>
      <c r="H318" s="84">
        <v>203500</v>
      </c>
      <c r="I318" s="84">
        <v>208000</v>
      </c>
      <c r="J318" s="88">
        <v>125461438</v>
      </c>
      <c r="K318" s="84">
        <f t="shared" si="79"/>
        <v>1.4964619869729701</v>
      </c>
      <c r="L318" s="84">
        <f t="shared" si="93"/>
        <v>1.4964619869729701</v>
      </c>
      <c r="M318" s="85">
        <v>268400</v>
      </c>
      <c r="N318" s="85">
        <v>270200</v>
      </c>
      <c r="O318" s="85">
        <v>15956260</v>
      </c>
      <c r="P318" s="85">
        <f t="shared" si="80"/>
        <v>20.6144209614665</v>
      </c>
      <c r="Q318" s="85">
        <f t="shared" si="94"/>
        <v>20.6144209614665</v>
      </c>
      <c r="R318" s="84">
        <v>11190</v>
      </c>
      <c r="S318" s="84">
        <v>11260</v>
      </c>
      <c r="T318" s="84">
        <v>62100000</v>
      </c>
      <c r="U318" s="84">
        <f t="shared" si="95"/>
        <v>178.66907334717999</v>
      </c>
      <c r="V318" s="84">
        <f t="shared" si="96"/>
        <v>178.66907334717999</v>
      </c>
      <c r="W318" s="85">
        <v>0</v>
      </c>
      <c r="X318" s="85">
        <v>0</v>
      </c>
      <c r="Y318" s="85">
        <v>0</v>
      </c>
      <c r="Z318" s="85">
        <f t="shared" si="81"/>
        <v>0</v>
      </c>
      <c r="AA318" s="85">
        <v>0</v>
      </c>
      <c r="AB318" s="223">
        <f t="shared" si="89"/>
        <v>0</v>
      </c>
      <c r="AC318" s="223">
        <f t="shared" si="90"/>
        <v>246741026849185.87</v>
      </c>
      <c r="AD318" s="222">
        <f t="shared" si="91"/>
        <v>303865035957924</v>
      </c>
      <c r="AE318" s="221">
        <f t="shared" si="76"/>
        <v>1231.5140284459208</v>
      </c>
      <c r="AF318" s="98">
        <f t="shared" si="82"/>
        <v>8.0597672391296629E-3</v>
      </c>
      <c r="AG318" s="84">
        <f t="shared" si="77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8"/>
        <v>0.180815846328331</v>
      </c>
      <c r="G319" s="85">
        <f t="shared" si="92"/>
        <v>0.180815846328331</v>
      </c>
      <c r="H319" s="84">
        <v>208000</v>
      </c>
      <c r="I319" s="84">
        <v>208500</v>
      </c>
      <c r="J319" s="88">
        <v>125461438</v>
      </c>
      <c r="K319" s="84">
        <f t="shared" si="79"/>
        <v>1.4964619869729701</v>
      </c>
      <c r="L319" s="84">
        <f t="shared" si="93"/>
        <v>1.4964619869729701</v>
      </c>
      <c r="M319" s="85">
        <v>270200</v>
      </c>
      <c r="N319" s="85">
        <v>266500</v>
      </c>
      <c r="O319" s="85">
        <v>15956260</v>
      </c>
      <c r="P319" s="85">
        <f t="shared" si="80"/>
        <v>20.6144209614665</v>
      </c>
      <c r="Q319" s="85">
        <f t="shared" si="94"/>
        <v>20.6144209614665</v>
      </c>
      <c r="R319" s="84">
        <v>11260</v>
      </c>
      <c r="S319" s="84">
        <v>11260</v>
      </c>
      <c r="T319" s="84">
        <v>62100000</v>
      </c>
      <c r="U319" s="84">
        <f t="shared" si="95"/>
        <v>178.66907334717999</v>
      </c>
      <c r="V319" s="84">
        <f t="shared" si="96"/>
        <v>178.66907334717999</v>
      </c>
      <c r="W319" s="85">
        <v>0</v>
      </c>
      <c r="X319" s="85">
        <v>0</v>
      </c>
      <c r="Y319" s="85">
        <v>0</v>
      </c>
      <c r="Z319" s="85">
        <f t="shared" si="81"/>
        <v>0</v>
      </c>
      <c r="AA319" s="85">
        <v>0</v>
      </c>
      <c r="AB319" s="223">
        <f t="shared" si="89"/>
        <v>0</v>
      </c>
      <c r="AC319" s="223">
        <f t="shared" si="90"/>
        <v>246741026849185.87</v>
      </c>
      <c r="AD319" s="222">
        <f t="shared" si="91"/>
        <v>302525986313228.87</v>
      </c>
      <c r="AE319" s="221">
        <f t="shared" si="76"/>
        <v>1226.0870848127747</v>
      </c>
      <c r="AF319" s="98">
        <f t="shared" si="82"/>
        <v>-4.4067249806276571E-3</v>
      </c>
      <c r="AG319" s="84">
        <f t="shared" si="77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8"/>
        <v>0.180815846328331</v>
      </c>
      <c r="G320" s="85">
        <f t="shared" si="92"/>
        <v>0.180815846328331</v>
      </c>
      <c r="H320" s="84">
        <v>208500</v>
      </c>
      <c r="I320" s="84">
        <v>203500</v>
      </c>
      <c r="J320" s="88">
        <v>125461438</v>
      </c>
      <c r="K320" s="84">
        <f t="shared" si="79"/>
        <v>1.4964619869729701</v>
      </c>
      <c r="L320" s="84">
        <f t="shared" si="93"/>
        <v>1.4964619869729701</v>
      </c>
      <c r="M320" s="85">
        <v>266500</v>
      </c>
      <c r="N320" s="85">
        <v>257500</v>
      </c>
      <c r="O320" s="85">
        <v>15956260</v>
      </c>
      <c r="P320" s="85">
        <f t="shared" si="80"/>
        <v>20.6144209614665</v>
      </c>
      <c r="Q320" s="85">
        <f t="shared" si="94"/>
        <v>20.6144209614665</v>
      </c>
      <c r="R320" s="84">
        <v>11260</v>
      </c>
      <c r="S320" s="84">
        <v>11085</v>
      </c>
      <c r="T320" s="84">
        <v>62100000</v>
      </c>
      <c r="U320" s="84">
        <f t="shared" si="95"/>
        <v>178.66907334717999</v>
      </c>
      <c r="V320" s="84">
        <f t="shared" si="96"/>
        <v>178.66907334717999</v>
      </c>
      <c r="W320" s="85">
        <v>0</v>
      </c>
      <c r="X320" s="85">
        <v>0</v>
      </c>
      <c r="Y320" s="85">
        <v>0</v>
      </c>
      <c r="Z320" s="85">
        <f t="shared" si="81"/>
        <v>0</v>
      </c>
      <c r="AA320" s="85">
        <v>0</v>
      </c>
      <c r="AB320" s="223">
        <f t="shared" si="89"/>
        <v>0</v>
      </c>
      <c r="AC320" s="223">
        <f t="shared" si="90"/>
        <v>246741026849185.87</v>
      </c>
      <c r="AD320" s="222">
        <f t="shared" si="91"/>
        <v>295120021887090.25</v>
      </c>
      <c r="AE320" s="221">
        <f t="shared" si="76"/>
        <v>1196.0719530744061</v>
      </c>
      <c r="AF320" s="98">
        <f t="shared" si="82"/>
        <v>-2.4480424033625606E-2</v>
      </c>
      <c r="AG320" s="84">
        <f t="shared" si="77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8"/>
        <v>0.180815846328331</v>
      </c>
      <c r="G321" s="85">
        <f t="shared" si="92"/>
        <v>0.180815846328331</v>
      </c>
      <c r="H321" s="84">
        <v>203500</v>
      </c>
      <c r="I321" s="84">
        <v>218000</v>
      </c>
      <c r="J321" s="88">
        <v>125461438</v>
      </c>
      <c r="K321" s="84">
        <f t="shared" si="79"/>
        <v>1.4964619869729701</v>
      </c>
      <c r="L321" s="84">
        <f t="shared" si="93"/>
        <v>1.4964619869729701</v>
      </c>
      <c r="M321" s="85">
        <v>257500</v>
      </c>
      <c r="N321" s="85">
        <v>261500</v>
      </c>
      <c r="O321" s="85">
        <v>15956260</v>
      </c>
      <c r="P321" s="85">
        <f t="shared" si="80"/>
        <v>20.6144209614665</v>
      </c>
      <c r="Q321" s="85">
        <f t="shared" si="94"/>
        <v>20.6144209614665</v>
      </c>
      <c r="R321" s="84">
        <v>11085</v>
      </c>
      <c r="S321" s="84">
        <v>11085</v>
      </c>
      <c r="T321" s="84">
        <v>62100000</v>
      </c>
      <c r="U321" s="84">
        <f t="shared" si="95"/>
        <v>178.66907334717999</v>
      </c>
      <c r="V321" s="84">
        <f t="shared" si="96"/>
        <v>178.66907334717999</v>
      </c>
      <c r="W321" s="85">
        <v>0</v>
      </c>
      <c r="X321" s="85">
        <v>0</v>
      </c>
      <c r="Y321" s="85">
        <v>0</v>
      </c>
      <c r="Z321" s="85">
        <f t="shared" si="81"/>
        <v>0</v>
      </c>
      <c r="AA321" s="85">
        <v>0</v>
      </c>
      <c r="AB321" s="223">
        <f t="shared" si="89"/>
        <v>0</v>
      </c>
      <c r="AC321" s="223">
        <f t="shared" si="90"/>
        <v>246741026849185.87</v>
      </c>
      <c r="AD321" s="222">
        <f t="shared" si="91"/>
        <v>298834258699850.87</v>
      </c>
      <c r="AE321" s="221">
        <f t="shared" si="76"/>
        <v>1211.1251319485903</v>
      </c>
      <c r="AF321" s="98">
        <f t="shared" si="82"/>
        <v>1.2585512799201724E-2</v>
      </c>
      <c r="AG321" s="84">
        <f t="shared" si="77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8"/>
        <v>0.180815846328331</v>
      </c>
      <c r="G322" s="85">
        <f t="shared" si="92"/>
        <v>0.180815846328331</v>
      </c>
      <c r="H322" s="84">
        <v>218000</v>
      </c>
      <c r="I322" s="84">
        <v>220500</v>
      </c>
      <c r="J322" s="88">
        <v>125461438</v>
      </c>
      <c r="K322" s="84">
        <f t="shared" si="79"/>
        <v>1.4964619869729701</v>
      </c>
      <c r="L322" s="84">
        <f t="shared" si="93"/>
        <v>1.4964619869729701</v>
      </c>
      <c r="M322" s="85">
        <v>261500</v>
      </c>
      <c r="N322" s="85">
        <v>259300</v>
      </c>
      <c r="O322" s="85">
        <v>15956260</v>
      </c>
      <c r="P322" s="85">
        <f t="shared" si="80"/>
        <v>20.6144209614665</v>
      </c>
      <c r="Q322" s="85">
        <f t="shared" si="94"/>
        <v>20.6144209614665</v>
      </c>
      <c r="R322" s="84">
        <v>11085</v>
      </c>
      <c r="S322" s="84">
        <v>11085</v>
      </c>
      <c r="T322" s="84">
        <v>62100000</v>
      </c>
      <c r="U322" s="84">
        <f t="shared" si="95"/>
        <v>178.66907334717999</v>
      </c>
      <c r="V322" s="84">
        <f t="shared" si="96"/>
        <v>178.66907334717999</v>
      </c>
      <c r="W322" s="85">
        <v>0</v>
      </c>
      <c r="X322" s="85">
        <v>0</v>
      </c>
      <c r="Y322" s="85">
        <v>0</v>
      </c>
      <c r="Z322" s="85">
        <f t="shared" si="81"/>
        <v>0</v>
      </c>
      <c r="AA322" s="85">
        <v>0</v>
      </c>
      <c r="AB322" s="223">
        <f t="shared" si="89"/>
        <v>0</v>
      </c>
      <c r="AC322" s="223">
        <f t="shared" si="90"/>
        <v>246741026849185.87</v>
      </c>
      <c r="AD322" s="222">
        <f t="shared" si="91"/>
        <v>298633957012711.12</v>
      </c>
      <c r="AE322" s="221">
        <f t="shared" si="76"/>
        <v>1210.3133428039248</v>
      </c>
      <c r="AF322" s="98">
        <f t="shared" si="82"/>
        <v>-6.7027685517462505E-4</v>
      </c>
      <c r="AG322" s="84">
        <f t="shared" si="77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8"/>
        <v>0.180815846328331</v>
      </c>
      <c r="G323" s="85">
        <f t="shared" si="92"/>
        <v>0.180815846328331</v>
      </c>
      <c r="H323" s="84">
        <v>220500</v>
      </c>
      <c r="I323" s="84">
        <v>221500</v>
      </c>
      <c r="J323" s="88">
        <v>125461438</v>
      </c>
      <c r="K323" s="84">
        <f t="shared" si="79"/>
        <v>1.4964619869729701</v>
      </c>
      <c r="L323" s="84">
        <f t="shared" si="93"/>
        <v>1.4964619869729701</v>
      </c>
      <c r="M323" s="85">
        <v>259300</v>
      </c>
      <c r="N323" s="85">
        <v>259300</v>
      </c>
      <c r="O323" s="85">
        <v>15956260</v>
      </c>
      <c r="P323" s="85">
        <f t="shared" si="80"/>
        <v>20.6144209614665</v>
      </c>
      <c r="Q323" s="85">
        <f t="shared" si="94"/>
        <v>20.6144209614665</v>
      </c>
      <c r="R323" s="84">
        <v>11085</v>
      </c>
      <c r="S323" s="84">
        <v>11085</v>
      </c>
      <c r="T323" s="84">
        <v>62100000</v>
      </c>
      <c r="U323" s="84">
        <f t="shared" si="95"/>
        <v>178.66907334717999</v>
      </c>
      <c r="V323" s="84">
        <f t="shared" si="96"/>
        <v>178.66907334717999</v>
      </c>
      <c r="W323" s="85">
        <v>0</v>
      </c>
      <c r="X323" s="85">
        <v>0</v>
      </c>
      <c r="Y323" s="85">
        <v>0</v>
      </c>
      <c r="Z323" s="85">
        <f t="shared" si="81"/>
        <v>0</v>
      </c>
      <c r="AA323" s="85">
        <v>0</v>
      </c>
      <c r="AB323" s="223">
        <f t="shared" si="89"/>
        <v>0</v>
      </c>
      <c r="AC323" s="223">
        <f t="shared" si="90"/>
        <v>246741026849185.87</v>
      </c>
      <c r="AD323" s="222">
        <f t="shared" si="91"/>
        <v>298659790592883</v>
      </c>
      <c r="AE323" s="221">
        <f t="shared" si="76"/>
        <v>1210.4180419717195</v>
      </c>
      <c r="AF323" s="98">
        <f t="shared" si="82"/>
        <v>8.650583620944835E-5</v>
      </c>
      <c r="AG323" s="84">
        <f t="shared" si="77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8"/>
        <v>0.180815846328331</v>
      </c>
      <c r="G324" s="85">
        <f t="shared" si="92"/>
        <v>0.183444546595499</v>
      </c>
      <c r="H324" s="84">
        <v>221500</v>
      </c>
      <c r="I324" s="84">
        <v>218000</v>
      </c>
      <c r="J324" s="88">
        <v>127953489</v>
      </c>
      <c r="K324" s="84">
        <f t="shared" si="79"/>
        <v>1.4964619869729701</v>
      </c>
      <c r="L324" s="84">
        <f t="shared" si="93"/>
        <v>1.48864839990194</v>
      </c>
      <c r="M324" s="85">
        <v>259300</v>
      </c>
      <c r="N324" s="85">
        <v>258900</v>
      </c>
      <c r="O324" s="85">
        <v>15956260</v>
      </c>
      <c r="P324" s="85">
        <f t="shared" si="80"/>
        <v>20.6144209614665</v>
      </c>
      <c r="Q324" s="85">
        <f t="shared" si="94"/>
        <v>20.914113355630398</v>
      </c>
      <c r="R324" s="84">
        <v>11085</v>
      </c>
      <c r="S324" s="84">
        <v>10965</v>
      </c>
      <c r="T324" s="84">
        <v>62100000</v>
      </c>
      <c r="U324" s="84">
        <f t="shared" si="95"/>
        <v>178.66907334717999</v>
      </c>
      <c r="V324" s="84">
        <f t="shared" si="96"/>
        <v>181.26656383476401</v>
      </c>
      <c r="W324" s="85">
        <v>0</v>
      </c>
      <c r="X324" s="85">
        <v>0</v>
      </c>
      <c r="Y324" s="85">
        <v>0</v>
      </c>
      <c r="Z324" s="85">
        <f t="shared" si="81"/>
        <v>0</v>
      </c>
      <c r="AA324" s="85">
        <v>0</v>
      </c>
      <c r="AB324" s="223">
        <f t="shared" si="89"/>
        <v>1</v>
      </c>
      <c r="AC324" s="223">
        <f t="shared" si="90"/>
        <v>250328147206003.94</v>
      </c>
      <c r="AD324" s="222">
        <f t="shared" si="91"/>
        <v>300357944973416.87</v>
      </c>
      <c r="AE324" s="221">
        <f t="shared" ref="AE324:AE381" si="97">AD324/AC324*1000</f>
        <v>1199.8568611872545</v>
      </c>
      <c r="AF324" s="98">
        <f t="shared" si="82"/>
        <v>-8.7252341077643791E-3</v>
      </c>
      <c r="AG324" s="84">
        <f t="shared" ref="AG324:AG381" si="98">(D324-C324)/C324</f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9">G324</f>
        <v>0.183444546595499</v>
      </c>
      <c r="G325" s="85">
        <f t="shared" si="92"/>
        <v>0.183444546595499</v>
      </c>
      <c r="H325" s="84">
        <v>218000</v>
      </c>
      <c r="I325" s="84">
        <v>211500</v>
      </c>
      <c r="J325" s="88">
        <v>127953489</v>
      </c>
      <c r="K325" s="84">
        <f t="shared" ref="K325:K381" si="100">L324</f>
        <v>1.48864839990194</v>
      </c>
      <c r="L325" s="84">
        <f t="shared" si="93"/>
        <v>1.48864839990194</v>
      </c>
      <c r="M325" s="85">
        <v>258900</v>
      </c>
      <c r="N325" s="85">
        <v>254200</v>
      </c>
      <c r="O325" s="85">
        <v>15956260</v>
      </c>
      <c r="P325" s="85">
        <f t="shared" ref="P325:P381" si="101">Q324</f>
        <v>20.914113355630398</v>
      </c>
      <c r="Q325" s="85">
        <f t="shared" si="94"/>
        <v>20.914113355630398</v>
      </c>
      <c r="R325" s="84">
        <v>10965</v>
      </c>
      <c r="S325" s="84">
        <v>10965</v>
      </c>
      <c r="T325" s="84">
        <v>62100000</v>
      </c>
      <c r="U325" s="84">
        <f t="shared" si="95"/>
        <v>181.26656383476401</v>
      </c>
      <c r="V325" s="84">
        <f t="shared" si="96"/>
        <v>181.26656383476401</v>
      </c>
      <c r="W325" s="85">
        <v>0</v>
      </c>
      <c r="X325" s="85">
        <v>0</v>
      </c>
      <c r="Y325" s="85">
        <v>0</v>
      </c>
      <c r="Z325" s="85">
        <f t="shared" ref="Z325:Z381" si="102">AA324</f>
        <v>0</v>
      </c>
      <c r="AA325" s="85">
        <v>0</v>
      </c>
      <c r="AB325" s="223">
        <f t="shared" si="89"/>
        <v>0</v>
      </c>
      <c r="AC325" s="223">
        <f t="shared" si="90"/>
        <v>250328147206003.94</v>
      </c>
      <c r="AD325" s="222">
        <f t="shared" si="91"/>
        <v>297441885307051.87</v>
      </c>
      <c r="AE325" s="221">
        <f t="shared" si="97"/>
        <v>1188.2079128012574</v>
      </c>
      <c r="AF325" s="98">
        <f t="shared" ref="AF325:AF381" si="103">(AE325-AE324)/AE324</f>
        <v>-9.7086150546911703E-3</v>
      </c>
      <c r="AG325" s="84">
        <f t="shared" si="98"/>
        <v>-2.2346368715083797E-3</v>
      </c>
      <c r="AH325" s="84">
        <f t="shared" ref="AH325:AH381" si="104">(I325-H325)/H325</f>
        <v>-2.9816513761467892E-2</v>
      </c>
      <c r="AI325" s="84">
        <f t="shared" ref="AI325:AI381" si="105">(N325-M325)/M325</f>
        <v>-1.8153727307840865E-2</v>
      </c>
      <c r="AJ325" s="84" t="e">
        <f t="shared" ref="AJ325:AJ381" si="106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9"/>
        <v>0.183444546595499</v>
      </c>
      <c r="G326" s="85">
        <f t="shared" si="92"/>
        <v>0.183444546595499</v>
      </c>
      <c r="H326" s="84">
        <v>211500</v>
      </c>
      <c r="I326" s="84">
        <v>212000</v>
      </c>
      <c r="J326" s="88">
        <v>127953489</v>
      </c>
      <c r="K326" s="84">
        <f t="shared" si="100"/>
        <v>1.48864839990194</v>
      </c>
      <c r="L326" s="84">
        <f t="shared" si="93"/>
        <v>1.48864839990194</v>
      </c>
      <c r="M326" s="85">
        <v>254200</v>
      </c>
      <c r="N326" s="85">
        <v>254200</v>
      </c>
      <c r="O326" s="85">
        <v>15956260</v>
      </c>
      <c r="P326" s="85">
        <f t="shared" si="101"/>
        <v>20.914113355630398</v>
      </c>
      <c r="Q326" s="85">
        <f t="shared" si="94"/>
        <v>20.914113355630398</v>
      </c>
      <c r="R326" s="84">
        <v>10965</v>
      </c>
      <c r="S326" s="84">
        <v>10910</v>
      </c>
      <c r="T326" s="84">
        <v>62100000</v>
      </c>
      <c r="U326" s="84">
        <f t="shared" si="95"/>
        <v>181.26656383476401</v>
      </c>
      <c r="V326" s="84">
        <f t="shared" si="96"/>
        <v>181.26656383476401</v>
      </c>
      <c r="W326" s="85">
        <v>0</v>
      </c>
      <c r="X326" s="85">
        <v>0</v>
      </c>
      <c r="Y326" s="85">
        <v>0</v>
      </c>
      <c r="Z326" s="85">
        <f t="shared" si="102"/>
        <v>0</v>
      </c>
      <c r="AA326" s="85">
        <v>0</v>
      </c>
      <c r="AB326" s="223">
        <f t="shared" si="89"/>
        <v>0</v>
      </c>
      <c r="AC326" s="223">
        <f t="shared" si="90"/>
        <v>250328147206003.94</v>
      </c>
      <c r="AD326" s="222">
        <f t="shared" si="91"/>
        <v>297137033047236.81</v>
      </c>
      <c r="AE326" s="221">
        <f t="shared" si="97"/>
        <v>1186.9901022465212</v>
      </c>
      <c r="AF326" s="98">
        <f t="shared" si="103"/>
        <v>-1.0249136886027917E-3</v>
      </c>
      <c r="AG326" s="84">
        <f t="shared" si="98"/>
        <v>4.4792833146696529E-3</v>
      </c>
      <c r="AH326" s="84">
        <f t="shared" si="104"/>
        <v>2.3640661938534278E-3</v>
      </c>
      <c r="AI326" s="84">
        <f t="shared" si="105"/>
        <v>0</v>
      </c>
      <c r="AJ326" s="84" t="e">
        <f t="shared" si="106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9"/>
        <v>0.183444546595499</v>
      </c>
      <c r="G327" s="85">
        <f t="shared" si="92"/>
        <v>0.183444546595499</v>
      </c>
      <c r="H327" s="84">
        <v>212000</v>
      </c>
      <c r="I327" s="84">
        <v>216000</v>
      </c>
      <c r="J327" s="88">
        <v>127953489</v>
      </c>
      <c r="K327" s="84">
        <f t="shared" si="100"/>
        <v>1.48864839990194</v>
      </c>
      <c r="L327" s="84">
        <f t="shared" si="93"/>
        <v>1.48864839990194</v>
      </c>
      <c r="M327" s="85">
        <v>254200</v>
      </c>
      <c r="N327" s="85">
        <v>258400</v>
      </c>
      <c r="O327" s="85">
        <v>15956260</v>
      </c>
      <c r="P327" s="85">
        <f t="shared" si="101"/>
        <v>20.914113355630398</v>
      </c>
      <c r="Q327" s="85">
        <f t="shared" si="94"/>
        <v>20.914113355630398</v>
      </c>
      <c r="R327" s="84">
        <v>10910</v>
      </c>
      <c r="S327" s="84">
        <v>11075</v>
      </c>
      <c r="T327" s="84">
        <v>62100000</v>
      </c>
      <c r="U327" s="84">
        <f t="shared" si="95"/>
        <v>181.26656383476401</v>
      </c>
      <c r="V327" s="84">
        <f t="shared" si="96"/>
        <v>181.26656383476401</v>
      </c>
      <c r="W327" s="85">
        <v>0</v>
      </c>
      <c r="X327" s="85">
        <v>0</v>
      </c>
      <c r="Y327" s="85">
        <v>0</v>
      </c>
      <c r="Z327" s="85">
        <f t="shared" si="102"/>
        <v>0</v>
      </c>
      <c r="AA327" s="85">
        <v>0</v>
      </c>
      <c r="AB327" s="223">
        <f t="shared" si="89"/>
        <v>0</v>
      </c>
      <c r="AC327" s="223">
        <f t="shared" si="90"/>
        <v>250328147206003.94</v>
      </c>
      <c r="AD327" s="222">
        <f t="shared" si="91"/>
        <v>302581539516884.62</v>
      </c>
      <c r="AE327" s="221">
        <f t="shared" si="97"/>
        <v>1208.7395800036802</v>
      </c>
      <c r="AF327" s="98">
        <f t="shared" si="103"/>
        <v>1.8323217452273156E-2</v>
      </c>
      <c r="AG327" s="84">
        <f t="shared" si="98"/>
        <v>2.8985507246376812E-2</v>
      </c>
      <c r="AH327" s="84">
        <f t="shared" si="104"/>
        <v>1.8867924528301886E-2</v>
      </c>
      <c r="AI327" s="84">
        <f t="shared" si="105"/>
        <v>1.6522423288749016E-2</v>
      </c>
      <c r="AJ327" s="84" t="e">
        <f t="shared" si="106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9"/>
        <v>0.183444546595499</v>
      </c>
      <c r="G328" s="85">
        <f t="shared" si="92"/>
        <v>0.183444546595499</v>
      </c>
      <c r="H328" s="84">
        <v>216000</v>
      </c>
      <c r="I328" s="84">
        <v>212000</v>
      </c>
      <c r="J328" s="88">
        <v>127953489</v>
      </c>
      <c r="K328" s="84">
        <f t="shared" si="100"/>
        <v>1.48864839990194</v>
      </c>
      <c r="L328" s="84">
        <f t="shared" si="93"/>
        <v>1.48864839990194</v>
      </c>
      <c r="M328" s="85">
        <v>258400</v>
      </c>
      <c r="N328" s="85">
        <v>260300</v>
      </c>
      <c r="O328" s="85">
        <v>15956260</v>
      </c>
      <c r="P328" s="85">
        <f t="shared" si="101"/>
        <v>20.914113355630398</v>
      </c>
      <c r="Q328" s="85">
        <f t="shared" si="94"/>
        <v>20.914113355630398</v>
      </c>
      <c r="R328" s="84">
        <v>11075</v>
      </c>
      <c r="S328" s="84">
        <v>11070</v>
      </c>
      <c r="T328" s="84">
        <v>62100000</v>
      </c>
      <c r="U328" s="84">
        <f t="shared" si="95"/>
        <v>181.26656383476401</v>
      </c>
      <c r="V328" s="84">
        <f t="shared" si="96"/>
        <v>181.26656383476401</v>
      </c>
      <c r="W328" s="85">
        <v>0</v>
      </c>
      <c r="X328" s="85">
        <v>0</v>
      </c>
      <c r="Y328" s="85">
        <v>0</v>
      </c>
      <c r="Z328" s="85">
        <f t="shared" si="102"/>
        <v>0</v>
      </c>
      <c r="AA328" s="85">
        <v>0</v>
      </c>
      <c r="AB328" s="223">
        <f t="shared" si="89"/>
        <v>0</v>
      </c>
      <c r="AC328" s="223">
        <f t="shared" si="90"/>
        <v>250328147206003.94</v>
      </c>
      <c r="AD328" s="222">
        <f t="shared" si="91"/>
        <v>302068858963926.12</v>
      </c>
      <c r="AE328" s="221">
        <f t="shared" si="97"/>
        <v>1206.6915460183666</v>
      </c>
      <c r="AF328" s="98">
        <f t="shared" si="103"/>
        <v>-1.6943550283241219E-3</v>
      </c>
      <c r="AG328" s="84">
        <f t="shared" si="98"/>
        <v>-6.5005417118093175E-3</v>
      </c>
      <c r="AH328" s="84">
        <f t="shared" si="104"/>
        <v>-1.8518518518518517E-2</v>
      </c>
      <c r="AI328" s="84">
        <f t="shared" si="105"/>
        <v>7.3529411764705881E-3</v>
      </c>
      <c r="AJ328" s="84" t="e">
        <f t="shared" si="106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9"/>
        <v>0.183444546595499</v>
      </c>
      <c r="G329" s="85">
        <f t="shared" si="92"/>
        <v>0.183444546595499</v>
      </c>
      <c r="H329" s="84">
        <v>212000</v>
      </c>
      <c r="I329" s="84">
        <v>207000</v>
      </c>
      <c r="J329" s="88">
        <v>127953489</v>
      </c>
      <c r="K329" s="84">
        <f t="shared" si="100"/>
        <v>1.48864839990194</v>
      </c>
      <c r="L329" s="84">
        <f t="shared" si="93"/>
        <v>1.48864839990194</v>
      </c>
      <c r="M329" s="85">
        <v>260300</v>
      </c>
      <c r="N329" s="85">
        <v>249800</v>
      </c>
      <c r="O329" s="85">
        <v>15956260</v>
      </c>
      <c r="P329" s="85">
        <f t="shared" si="101"/>
        <v>20.914113355630398</v>
      </c>
      <c r="Q329" s="85">
        <f t="shared" si="94"/>
        <v>20.914113355630398</v>
      </c>
      <c r="R329" s="84">
        <v>11070</v>
      </c>
      <c r="S329" s="84">
        <v>11055</v>
      </c>
      <c r="T329" s="84">
        <v>62100000</v>
      </c>
      <c r="U329" s="84">
        <f t="shared" si="95"/>
        <v>181.26656383476401</v>
      </c>
      <c r="V329" s="84">
        <f t="shared" si="96"/>
        <v>181.26656383476401</v>
      </c>
      <c r="W329" s="85">
        <v>0</v>
      </c>
      <c r="X329" s="85">
        <v>0</v>
      </c>
      <c r="Y329" s="85">
        <v>0</v>
      </c>
      <c r="Z329" s="85">
        <f t="shared" si="102"/>
        <v>0</v>
      </c>
      <c r="AA329" s="85">
        <v>0</v>
      </c>
      <c r="AB329" s="223">
        <f t="shared" si="89"/>
        <v>0</v>
      </c>
      <c r="AC329" s="223">
        <f t="shared" si="90"/>
        <v>250328147206003.94</v>
      </c>
      <c r="AD329" s="222">
        <f t="shared" si="91"/>
        <v>297498410760158.31</v>
      </c>
      <c r="AE329" s="221">
        <f t="shared" si="97"/>
        <v>1188.433718224009</v>
      </c>
      <c r="AF329" s="98">
        <f t="shared" si="103"/>
        <v>-1.5130484550589273E-2</v>
      </c>
      <c r="AG329" s="84">
        <f t="shared" si="98"/>
        <v>1.0905125408942203E-3</v>
      </c>
      <c r="AH329" s="84">
        <f t="shared" si="104"/>
        <v>-2.358490566037736E-2</v>
      </c>
      <c r="AI329" s="84">
        <f t="shared" si="105"/>
        <v>-4.0338071456012294E-2</v>
      </c>
      <c r="AJ329" s="84" t="e">
        <f t="shared" si="106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9"/>
        <v>0.183444546595499</v>
      </c>
      <c r="G330" s="85">
        <f t="shared" si="92"/>
        <v>0.183444546595499</v>
      </c>
      <c r="H330" s="84">
        <v>207000</v>
      </c>
      <c r="I330" s="84">
        <v>204500</v>
      </c>
      <c r="J330" s="88">
        <v>127953489</v>
      </c>
      <c r="K330" s="84">
        <f t="shared" si="100"/>
        <v>1.48864839990194</v>
      </c>
      <c r="L330" s="84">
        <f t="shared" si="93"/>
        <v>1.48864839990194</v>
      </c>
      <c r="M330" s="85">
        <v>249800</v>
      </c>
      <c r="N330" s="85">
        <v>248000</v>
      </c>
      <c r="O330" s="85">
        <v>15956260</v>
      </c>
      <c r="P330" s="85">
        <f t="shared" si="101"/>
        <v>20.914113355630398</v>
      </c>
      <c r="Q330" s="85">
        <f t="shared" si="94"/>
        <v>20.914113355630398</v>
      </c>
      <c r="R330" s="84">
        <v>11055</v>
      </c>
      <c r="S330" s="84">
        <v>11065</v>
      </c>
      <c r="T330" s="84">
        <v>62100000</v>
      </c>
      <c r="U330" s="84">
        <f t="shared" si="95"/>
        <v>181.26656383476401</v>
      </c>
      <c r="V330" s="84">
        <f t="shared" si="96"/>
        <v>181.26656383476401</v>
      </c>
      <c r="W330" s="85">
        <v>0</v>
      </c>
      <c r="X330" s="85">
        <v>0</v>
      </c>
      <c r="Y330" s="85">
        <v>0</v>
      </c>
      <c r="Z330" s="85">
        <f t="shared" si="102"/>
        <v>0</v>
      </c>
      <c r="AA330" s="85">
        <v>0</v>
      </c>
      <c r="AB330" s="223">
        <f t="shared" si="89"/>
        <v>0</v>
      </c>
      <c r="AC330" s="223">
        <f t="shared" si="90"/>
        <v>250328147206003.94</v>
      </c>
      <c r="AD330" s="222">
        <f t="shared" si="91"/>
        <v>295877028618080.87</v>
      </c>
      <c r="AE330" s="221">
        <f t="shared" si="97"/>
        <v>1181.9566913288147</v>
      </c>
      <c r="AF330" s="98">
        <f t="shared" si="103"/>
        <v>-5.4500531210722718E-3</v>
      </c>
      <c r="AG330" s="84">
        <f t="shared" si="98"/>
        <v>-1.3071895424836602E-2</v>
      </c>
      <c r="AH330" s="84">
        <f t="shared" si="104"/>
        <v>-1.2077294685990338E-2</v>
      </c>
      <c r="AI330" s="84">
        <f t="shared" si="105"/>
        <v>-7.2057646116893519E-3</v>
      </c>
      <c r="AJ330" s="84" t="e">
        <f t="shared" si="106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9"/>
        <v>0.183444546595499</v>
      </c>
      <c r="G331" s="85">
        <f t="shared" si="92"/>
        <v>0.183444546595499</v>
      </c>
      <c r="H331" s="84">
        <v>204500</v>
      </c>
      <c r="I331" s="84">
        <v>205500</v>
      </c>
      <c r="J331" s="88">
        <v>127953489</v>
      </c>
      <c r="K331" s="84">
        <f t="shared" si="100"/>
        <v>1.48864839990194</v>
      </c>
      <c r="L331" s="84">
        <f t="shared" si="93"/>
        <v>1.48864839990194</v>
      </c>
      <c r="M331" s="85">
        <v>248000</v>
      </c>
      <c r="N331" s="85">
        <v>239500</v>
      </c>
      <c r="O331" s="85">
        <v>15956260</v>
      </c>
      <c r="P331" s="85">
        <f t="shared" si="101"/>
        <v>20.914113355630398</v>
      </c>
      <c r="Q331" s="85">
        <f t="shared" si="94"/>
        <v>20.914113355630398</v>
      </c>
      <c r="R331" s="84">
        <v>11065</v>
      </c>
      <c r="S331" s="84">
        <v>10885</v>
      </c>
      <c r="T331" s="84">
        <v>62100000</v>
      </c>
      <c r="U331" s="84">
        <f t="shared" si="95"/>
        <v>181.26656383476401</v>
      </c>
      <c r="V331" s="84">
        <f t="shared" si="96"/>
        <v>181.26656383476401</v>
      </c>
      <c r="W331" s="85">
        <v>0</v>
      </c>
      <c r="X331" s="85">
        <v>0</v>
      </c>
      <c r="Y331" s="85">
        <v>0</v>
      </c>
      <c r="Z331" s="85">
        <f t="shared" si="102"/>
        <v>0</v>
      </c>
      <c r="AA331" s="85">
        <v>0</v>
      </c>
      <c r="AB331" s="223">
        <f t="shared" si="89"/>
        <v>0</v>
      </c>
      <c r="AC331" s="223">
        <f t="shared" si="90"/>
        <v>250328147206003.94</v>
      </c>
      <c r="AD331" s="222">
        <f t="shared" si="91"/>
        <v>290711959142115.06</v>
      </c>
      <c r="AE331" s="221">
        <f t="shared" si="97"/>
        <v>1161.3234963261157</v>
      </c>
      <c r="AF331" s="98">
        <f t="shared" si="103"/>
        <v>-1.7456811365484274E-2</v>
      </c>
      <c r="AG331" s="84">
        <f t="shared" si="98"/>
        <v>-9.9337748344370865E-3</v>
      </c>
      <c r="AH331" s="84">
        <f t="shared" si="104"/>
        <v>4.8899755501222494E-3</v>
      </c>
      <c r="AI331" s="84">
        <f t="shared" si="105"/>
        <v>-3.4274193548387094E-2</v>
      </c>
      <c r="AJ331" s="84" t="e">
        <f t="shared" si="106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9"/>
        <v>0.183444546595499</v>
      </c>
      <c r="G332" s="85">
        <f t="shared" si="92"/>
        <v>0.183444546595499</v>
      </c>
      <c r="H332" s="84">
        <v>205500</v>
      </c>
      <c r="I332" s="84">
        <v>205500</v>
      </c>
      <c r="J332" s="88">
        <v>127953489</v>
      </c>
      <c r="K332" s="84">
        <f t="shared" si="100"/>
        <v>1.48864839990194</v>
      </c>
      <c r="L332" s="84">
        <f t="shared" si="93"/>
        <v>1.48864839990194</v>
      </c>
      <c r="M332" s="85">
        <v>239500</v>
      </c>
      <c r="N332" s="85">
        <v>231300</v>
      </c>
      <c r="O332" s="85">
        <v>15956260</v>
      </c>
      <c r="P332" s="85">
        <f t="shared" si="101"/>
        <v>20.914113355630398</v>
      </c>
      <c r="Q332" s="85">
        <f t="shared" si="94"/>
        <v>20.914113355630398</v>
      </c>
      <c r="R332" s="84">
        <v>10885</v>
      </c>
      <c r="S332" s="84">
        <v>10855</v>
      </c>
      <c r="T332" s="84">
        <v>62100000</v>
      </c>
      <c r="U332" s="84">
        <f t="shared" si="95"/>
        <v>181.26656383476401</v>
      </c>
      <c r="V332" s="84">
        <f t="shared" si="96"/>
        <v>181.26656383476401</v>
      </c>
      <c r="W332" s="85">
        <v>0</v>
      </c>
      <c r="X332" s="85">
        <v>0</v>
      </c>
      <c r="Y332" s="85">
        <v>0</v>
      </c>
      <c r="Z332" s="85">
        <f t="shared" si="102"/>
        <v>0</v>
      </c>
      <c r="AA332" s="85">
        <v>0</v>
      </c>
      <c r="AB332" s="223">
        <f t="shared" si="89"/>
        <v>0</v>
      </c>
      <c r="AC332" s="223">
        <f t="shared" si="90"/>
        <v>250328147206003.94</v>
      </c>
      <c r="AD332" s="222">
        <f t="shared" si="91"/>
        <v>286980754652746.12</v>
      </c>
      <c r="AE332" s="221">
        <f t="shared" si="97"/>
        <v>1146.4182428377878</v>
      </c>
      <c r="AF332" s="98">
        <f t="shared" si="103"/>
        <v>-1.2834712752717994E-2</v>
      </c>
      <c r="AG332" s="84">
        <f t="shared" si="98"/>
        <v>-1.3377926421404682E-2</v>
      </c>
      <c r="AH332" s="84">
        <f t="shared" si="104"/>
        <v>0</v>
      </c>
      <c r="AI332" s="84">
        <f t="shared" si="105"/>
        <v>-3.4237995824634652E-2</v>
      </c>
      <c r="AJ332" s="84" t="e">
        <f t="shared" si="106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9"/>
        <v>0.183444546595499</v>
      </c>
      <c r="G333" s="85">
        <f t="shared" si="92"/>
        <v>0.183444546595499</v>
      </c>
      <c r="H333" s="84">
        <v>205500</v>
      </c>
      <c r="I333" s="84">
        <v>210000</v>
      </c>
      <c r="J333" s="88">
        <v>127953489</v>
      </c>
      <c r="K333" s="84">
        <f t="shared" si="100"/>
        <v>1.48864839990194</v>
      </c>
      <c r="L333" s="84">
        <f t="shared" si="93"/>
        <v>1.48864839990194</v>
      </c>
      <c r="M333" s="85">
        <v>231300</v>
      </c>
      <c r="N333" s="85">
        <v>228100</v>
      </c>
      <c r="O333" s="85">
        <v>15956260</v>
      </c>
      <c r="P333" s="85">
        <f t="shared" si="101"/>
        <v>20.914113355630398</v>
      </c>
      <c r="Q333" s="85">
        <f t="shared" si="94"/>
        <v>20.914113355630398</v>
      </c>
      <c r="R333" s="84">
        <v>10855</v>
      </c>
      <c r="S333" s="84">
        <v>10490</v>
      </c>
      <c r="T333" s="84">
        <v>62100000</v>
      </c>
      <c r="U333" s="84">
        <f t="shared" si="95"/>
        <v>181.26656383476401</v>
      </c>
      <c r="V333" s="84">
        <f t="shared" si="96"/>
        <v>181.26656383476401</v>
      </c>
      <c r="W333" s="85">
        <v>0</v>
      </c>
      <c r="X333" s="85">
        <v>0</v>
      </c>
      <c r="Y333" s="85">
        <v>0</v>
      </c>
      <c r="Z333" s="85">
        <f t="shared" si="102"/>
        <v>0</v>
      </c>
      <c r="AA333" s="85">
        <v>0</v>
      </c>
      <c r="AB333" s="223">
        <f t="shared" si="89"/>
        <v>0</v>
      </c>
      <c r="AC333" s="223">
        <f t="shared" si="90"/>
        <v>250328147206003.94</v>
      </c>
      <c r="AD333" s="222">
        <f t="shared" si="91"/>
        <v>280690127395687.81</v>
      </c>
      <c r="AE333" s="221">
        <f t="shared" si="97"/>
        <v>1121.2887185422978</v>
      </c>
      <c r="AF333" s="98">
        <f t="shared" si="103"/>
        <v>-2.1920031761955918E-2</v>
      </c>
      <c r="AG333" s="84">
        <f t="shared" si="98"/>
        <v>-4.0677966101694912E-2</v>
      </c>
      <c r="AH333" s="84">
        <f t="shared" si="104"/>
        <v>2.1897810218978103E-2</v>
      </c>
      <c r="AI333" s="84">
        <f t="shared" si="105"/>
        <v>-1.3834846519671422E-2</v>
      </c>
      <c r="AJ333" s="84" t="e">
        <f t="shared" si="106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9"/>
        <v>0.183444546595499</v>
      </c>
      <c r="G334" s="85">
        <f t="shared" si="92"/>
        <v>0.183444546595499</v>
      </c>
      <c r="H334" s="84">
        <v>210000</v>
      </c>
      <c r="I334" s="84">
        <v>201500</v>
      </c>
      <c r="J334" s="88">
        <v>127953489</v>
      </c>
      <c r="K334" s="84">
        <f t="shared" si="100"/>
        <v>1.48864839990194</v>
      </c>
      <c r="L334" s="84">
        <f t="shared" si="93"/>
        <v>1.48864839990194</v>
      </c>
      <c r="M334" s="85">
        <v>228100</v>
      </c>
      <c r="N334" s="85">
        <v>225500</v>
      </c>
      <c r="O334" s="85">
        <v>15956260</v>
      </c>
      <c r="P334" s="85">
        <f t="shared" si="101"/>
        <v>20.914113355630398</v>
      </c>
      <c r="Q334" s="85">
        <f t="shared" si="94"/>
        <v>20.914113355630398</v>
      </c>
      <c r="R334" s="84">
        <v>10490</v>
      </c>
      <c r="S334" s="84">
        <v>10530</v>
      </c>
      <c r="T334" s="84">
        <v>62100000</v>
      </c>
      <c r="U334" s="84">
        <f t="shared" si="95"/>
        <v>181.26656383476401</v>
      </c>
      <c r="V334" s="84">
        <f t="shared" si="96"/>
        <v>181.26656383476401</v>
      </c>
      <c r="W334" s="85">
        <v>0</v>
      </c>
      <c r="X334" s="85">
        <v>0</v>
      </c>
      <c r="Y334" s="85">
        <v>0</v>
      </c>
      <c r="Z334" s="85">
        <f t="shared" si="102"/>
        <v>0</v>
      </c>
      <c r="AA334" s="85">
        <v>0</v>
      </c>
      <c r="AB334" s="223">
        <f t="shared" si="89"/>
        <v>0</v>
      </c>
      <c r="AC334" s="223">
        <f t="shared" si="90"/>
        <v>250328147206003.94</v>
      </c>
      <c r="AD334" s="222">
        <f t="shared" si="91"/>
        <v>279146489753583.12</v>
      </c>
      <c r="AE334" s="221">
        <f t="shared" si="97"/>
        <v>1115.1222619958257</v>
      </c>
      <c r="AF334" s="98">
        <f t="shared" si="103"/>
        <v>-5.4994368930141669E-3</v>
      </c>
      <c r="AG334" s="84">
        <f t="shared" si="98"/>
        <v>1.0600706713780919E-2</v>
      </c>
      <c r="AH334" s="84">
        <f t="shared" si="104"/>
        <v>-4.0476190476190478E-2</v>
      </c>
      <c r="AI334" s="84">
        <f t="shared" si="105"/>
        <v>-1.1398509425690487E-2</v>
      </c>
      <c r="AJ334" s="84" t="e">
        <f t="shared" si="106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9"/>
        <v>0.183444546595499</v>
      </c>
      <c r="G335" s="85">
        <f t="shared" si="92"/>
        <v>0.183444546595499</v>
      </c>
      <c r="H335" s="84">
        <v>201500</v>
      </c>
      <c r="I335" s="84">
        <v>194500</v>
      </c>
      <c r="J335" s="88">
        <v>127953489</v>
      </c>
      <c r="K335" s="84">
        <f t="shared" si="100"/>
        <v>1.48864839990194</v>
      </c>
      <c r="L335" s="84">
        <f t="shared" si="93"/>
        <v>1.48864839990194</v>
      </c>
      <c r="M335" s="85">
        <v>225500</v>
      </c>
      <c r="N335" s="85">
        <v>223700</v>
      </c>
      <c r="O335" s="85">
        <v>15956260</v>
      </c>
      <c r="P335" s="85">
        <f t="shared" si="101"/>
        <v>20.914113355630398</v>
      </c>
      <c r="Q335" s="85">
        <f t="shared" si="94"/>
        <v>20.914113355630398</v>
      </c>
      <c r="R335" s="84">
        <v>10530</v>
      </c>
      <c r="S335" s="84">
        <v>10425</v>
      </c>
      <c r="T335" s="84">
        <v>62100000</v>
      </c>
      <c r="U335" s="84">
        <f t="shared" si="95"/>
        <v>181.26656383476401</v>
      </c>
      <c r="V335" s="84">
        <f t="shared" si="96"/>
        <v>181.26656383476401</v>
      </c>
      <c r="W335" s="85">
        <v>0</v>
      </c>
      <c r="X335" s="85">
        <v>0</v>
      </c>
      <c r="Y335" s="85">
        <v>0</v>
      </c>
      <c r="Z335" s="85">
        <f t="shared" si="102"/>
        <v>0</v>
      </c>
      <c r="AA335" s="85">
        <v>0</v>
      </c>
      <c r="AB335" s="223">
        <f t="shared" si="89"/>
        <v>0</v>
      </c>
      <c r="AC335" s="223">
        <f t="shared" si="90"/>
        <v>250328147206003.94</v>
      </c>
      <c r="AD335" s="222">
        <f t="shared" si="91"/>
        <v>275756735959507.44</v>
      </c>
      <c r="AE335" s="221">
        <f t="shared" si="97"/>
        <v>1101.5810209012468</v>
      </c>
      <c r="AF335" s="98">
        <f t="shared" si="103"/>
        <v>-1.2143279312120508E-2</v>
      </c>
      <c r="AG335" s="84">
        <f t="shared" si="98"/>
        <v>-5.8275058275058279E-3</v>
      </c>
      <c r="AH335" s="84">
        <f t="shared" si="104"/>
        <v>-3.4739454094292806E-2</v>
      </c>
      <c r="AI335" s="84">
        <f t="shared" si="105"/>
        <v>-7.9822616407982262E-3</v>
      </c>
      <c r="AJ335" s="84" t="e">
        <f t="shared" si="106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9"/>
        <v>0.183444546595499</v>
      </c>
      <c r="G336" s="85">
        <f t="shared" si="92"/>
        <v>0.183444546595499</v>
      </c>
      <c r="H336" s="84">
        <v>194500</v>
      </c>
      <c r="I336" s="84">
        <v>195500</v>
      </c>
      <c r="J336" s="88">
        <v>127953489</v>
      </c>
      <c r="K336" s="84">
        <f t="shared" si="100"/>
        <v>1.48864839990194</v>
      </c>
      <c r="L336" s="84">
        <f t="shared" si="93"/>
        <v>1.48864839990194</v>
      </c>
      <c r="M336" s="85">
        <v>223700</v>
      </c>
      <c r="N336" s="85">
        <v>225500</v>
      </c>
      <c r="O336" s="85">
        <v>15956260</v>
      </c>
      <c r="P336" s="85">
        <f t="shared" si="101"/>
        <v>20.914113355630398</v>
      </c>
      <c r="Q336" s="85">
        <f t="shared" si="94"/>
        <v>20.914113355630398</v>
      </c>
      <c r="R336" s="84">
        <v>10425</v>
      </c>
      <c r="S336" s="84">
        <v>10415</v>
      </c>
      <c r="T336" s="84">
        <v>62100000</v>
      </c>
      <c r="U336" s="84">
        <f t="shared" si="95"/>
        <v>181.26656383476401</v>
      </c>
      <c r="V336" s="84">
        <f t="shared" si="96"/>
        <v>181.26656383476401</v>
      </c>
      <c r="W336" s="85">
        <v>0</v>
      </c>
      <c r="X336" s="85">
        <v>0</v>
      </c>
      <c r="Y336" s="85">
        <v>0</v>
      </c>
      <c r="Z336" s="85">
        <f t="shared" si="102"/>
        <v>0</v>
      </c>
      <c r="AA336" s="85">
        <v>0</v>
      </c>
      <c r="AB336" s="223">
        <f t="shared" si="89"/>
        <v>0</v>
      </c>
      <c r="AC336" s="223">
        <f t="shared" si="90"/>
        <v>250328147206003.94</v>
      </c>
      <c r="AD336" s="222">
        <f t="shared" si="91"/>
        <v>276435327034697.19</v>
      </c>
      <c r="AE336" s="221">
        <f t="shared" si="97"/>
        <v>1104.2918270281796</v>
      </c>
      <c r="AF336" s="98">
        <f t="shared" si="103"/>
        <v>2.4608322724323528E-3</v>
      </c>
      <c r="AG336" s="84">
        <f t="shared" si="98"/>
        <v>0</v>
      </c>
      <c r="AH336" s="84">
        <f t="shared" si="104"/>
        <v>5.1413881748071976E-3</v>
      </c>
      <c r="AI336" s="84">
        <f t="shared" si="105"/>
        <v>8.0464908359409917E-3</v>
      </c>
      <c r="AJ336" s="84" t="e">
        <f t="shared" si="106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9"/>
        <v>0.183444546595499</v>
      </c>
      <c r="G337" s="85">
        <f t="shared" si="92"/>
        <v>0.183444546595499</v>
      </c>
      <c r="H337" s="84">
        <v>195500</v>
      </c>
      <c r="I337" s="84">
        <v>196000</v>
      </c>
      <c r="J337" s="88">
        <v>127953489</v>
      </c>
      <c r="K337" s="84">
        <f t="shared" si="100"/>
        <v>1.48864839990194</v>
      </c>
      <c r="L337" s="84">
        <f t="shared" si="93"/>
        <v>1.48864839990194</v>
      </c>
      <c r="M337" s="85">
        <v>225500</v>
      </c>
      <c r="N337" s="85">
        <v>239400</v>
      </c>
      <c r="O337" s="85">
        <v>15956260</v>
      </c>
      <c r="P337" s="85">
        <f t="shared" si="101"/>
        <v>20.914113355630398</v>
      </c>
      <c r="Q337" s="85">
        <f t="shared" si="94"/>
        <v>20.914113355630398</v>
      </c>
      <c r="R337" s="84">
        <v>10415</v>
      </c>
      <c r="S337" s="84">
        <v>10440</v>
      </c>
      <c r="T337" s="84">
        <v>62100000</v>
      </c>
      <c r="U337" s="84">
        <f t="shared" si="95"/>
        <v>181.26656383476401</v>
      </c>
      <c r="V337" s="84">
        <f t="shared" si="96"/>
        <v>181.26656383476401</v>
      </c>
      <c r="W337" s="85">
        <v>0</v>
      </c>
      <c r="X337" s="85">
        <v>0</v>
      </c>
      <c r="Y337" s="85">
        <v>0</v>
      </c>
      <c r="Z337" s="85">
        <f t="shared" si="102"/>
        <v>0</v>
      </c>
      <c r="AA337" s="85">
        <v>0</v>
      </c>
      <c r="AB337" s="223">
        <f t="shared" si="89"/>
        <v>0</v>
      </c>
      <c r="AC337" s="223">
        <f t="shared" si="90"/>
        <v>250328147206003.94</v>
      </c>
      <c r="AD337" s="222">
        <f t="shared" si="91"/>
        <v>281341053170235.25</v>
      </c>
      <c r="AE337" s="221">
        <f t="shared" si="97"/>
        <v>1123.8890085289117</v>
      </c>
      <c r="AF337" s="98">
        <f t="shared" si="103"/>
        <v>1.7746379191695395E-2</v>
      </c>
      <c r="AG337" s="84">
        <f t="shared" si="98"/>
        <v>-2.3446658851113715E-3</v>
      </c>
      <c r="AH337" s="84">
        <f t="shared" si="104"/>
        <v>2.5575447570332483E-3</v>
      </c>
      <c r="AI337" s="84">
        <f t="shared" si="105"/>
        <v>6.1640798226164077E-2</v>
      </c>
      <c r="AJ337" s="84" t="e">
        <f t="shared" si="106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9"/>
        <v>0.183444546595499</v>
      </c>
      <c r="G338" s="85">
        <f t="shared" si="92"/>
        <v>0.183444546595499</v>
      </c>
      <c r="H338" s="84">
        <v>196000</v>
      </c>
      <c r="I338" s="84">
        <v>196500</v>
      </c>
      <c r="J338" s="88">
        <v>127953489</v>
      </c>
      <c r="K338" s="84">
        <f t="shared" si="100"/>
        <v>1.48864839990194</v>
      </c>
      <c r="L338" s="84">
        <f t="shared" si="93"/>
        <v>1.48864839990194</v>
      </c>
      <c r="M338" s="85">
        <v>239400</v>
      </c>
      <c r="N338" s="85">
        <v>224300</v>
      </c>
      <c r="O338" s="85">
        <v>15956260</v>
      </c>
      <c r="P338" s="85">
        <f t="shared" si="101"/>
        <v>20.914113355630398</v>
      </c>
      <c r="Q338" s="85">
        <f t="shared" si="94"/>
        <v>20.914113355630398</v>
      </c>
      <c r="R338" s="84">
        <v>10440</v>
      </c>
      <c r="S338" s="84">
        <v>10280</v>
      </c>
      <c r="T338" s="84">
        <v>62100000</v>
      </c>
      <c r="U338" s="84">
        <f t="shared" si="95"/>
        <v>181.26656383476401</v>
      </c>
      <c r="V338" s="84">
        <f t="shared" si="96"/>
        <v>181.26656383476401</v>
      </c>
      <c r="W338" s="85">
        <v>0</v>
      </c>
      <c r="X338" s="85">
        <v>0</v>
      </c>
      <c r="Y338" s="85">
        <v>0</v>
      </c>
      <c r="Z338" s="85">
        <f t="shared" si="102"/>
        <v>0</v>
      </c>
      <c r="AA338" s="85">
        <v>0</v>
      </c>
      <c r="AB338" s="223">
        <f t="shared" si="89"/>
        <v>0</v>
      </c>
      <c r="AC338" s="223">
        <f t="shared" si="90"/>
        <v>250328147206003.94</v>
      </c>
      <c r="AD338" s="222">
        <f t="shared" si="91"/>
        <v>273501066858529.56</v>
      </c>
      <c r="AE338" s="221">
        <f t="shared" si="97"/>
        <v>1092.5701720368497</v>
      </c>
      <c r="AF338" s="98">
        <f t="shared" si="103"/>
        <v>-2.7866485261792959E-2</v>
      </c>
      <c r="AG338" s="84">
        <f t="shared" si="98"/>
        <v>-2.3501762632197415E-2</v>
      </c>
      <c r="AH338" s="84">
        <f t="shared" si="104"/>
        <v>2.5510204081632651E-3</v>
      </c>
      <c r="AI338" s="84">
        <f t="shared" si="105"/>
        <v>-6.3074352548036755E-2</v>
      </c>
      <c r="AJ338" s="84" t="e">
        <f t="shared" si="106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9"/>
        <v>0.183444546595499</v>
      </c>
      <c r="G339" s="85">
        <f t="shared" si="92"/>
        <v>0.18611232124486701</v>
      </c>
      <c r="H339" s="84">
        <v>196500</v>
      </c>
      <c r="I339" s="84">
        <v>195500</v>
      </c>
      <c r="J339" s="88">
        <v>128329070</v>
      </c>
      <c r="K339" s="84">
        <f t="shared" si="100"/>
        <v>1.48864839990194</v>
      </c>
      <c r="L339" s="84">
        <f t="shared" si="93"/>
        <v>1.5058771407602201</v>
      </c>
      <c r="M339" s="85">
        <v>224300</v>
      </c>
      <c r="N339" s="85">
        <v>222500</v>
      </c>
      <c r="O339" s="85">
        <v>15956260</v>
      </c>
      <c r="P339" s="85">
        <f t="shared" si="101"/>
        <v>20.914113355630398</v>
      </c>
      <c r="Q339" s="85">
        <f t="shared" si="94"/>
        <v>21.218260535034901</v>
      </c>
      <c r="R339" s="84">
        <v>10280</v>
      </c>
      <c r="S339" s="84">
        <v>10225</v>
      </c>
      <c r="T339" s="84">
        <v>62100000</v>
      </c>
      <c r="U339" s="84">
        <f t="shared" si="95"/>
        <v>181.26656383476401</v>
      </c>
      <c r="V339" s="84">
        <f t="shared" si="96"/>
        <v>183.902664785984</v>
      </c>
      <c r="W339" s="85">
        <v>0</v>
      </c>
      <c r="X339" s="85">
        <v>0</v>
      </c>
      <c r="Y339" s="85">
        <v>0</v>
      </c>
      <c r="Z339" s="85">
        <f t="shared" si="102"/>
        <v>0</v>
      </c>
      <c r="AA339" s="85">
        <v>0</v>
      </c>
      <c r="AB339" s="223">
        <f t="shared" si="89"/>
        <v>1</v>
      </c>
      <c r="AC339" s="223">
        <f t="shared" si="90"/>
        <v>253968588404902.25</v>
      </c>
      <c r="AD339" s="222">
        <f t="shared" si="91"/>
        <v>275658854082897.16</v>
      </c>
      <c r="AE339" s="221">
        <f t="shared" si="97"/>
        <v>1085.4053086416109</v>
      </c>
      <c r="AF339" s="98">
        <f t="shared" si="103"/>
        <v>-6.557806151600851E-3</v>
      </c>
      <c r="AG339" s="84">
        <f t="shared" si="98"/>
        <v>-8.4235860409145602E-3</v>
      </c>
      <c r="AH339" s="84">
        <f t="shared" si="104"/>
        <v>-5.0890585241730284E-3</v>
      </c>
      <c r="AI339" s="84">
        <f t="shared" si="105"/>
        <v>-8.024966562639322E-3</v>
      </c>
      <c r="AJ339" s="84" t="e">
        <f t="shared" si="106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9"/>
        <v>0.18611232124486701</v>
      </c>
      <c r="G340" s="85">
        <f t="shared" si="92"/>
        <v>0.18611232124486701</v>
      </c>
      <c r="H340" s="84">
        <v>195500</v>
      </c>
      <c r="I340" s="84">
        <v>188000</v>
      </c>
      <c r="J340" s="88">
        <v>128329070</v>
      </c>
      <c r="K340" s="84">
        <f t="shared" si="100"/>
        <v>1.5058771407602201</v>
      </c>
      <c r="L340" s="84">
        <f t="shared" si="93"/>
        <v>1.5058771407602201</v>
      </c>
      <c r="M340" s="85">
        <v>222500</v>
      </c>
      <c r="N340" s="85">
        <v>211900</v>
      </c>
      <c r="O340" s="85">
        <v>15956260</v>
      </c>
      <c r="P340" s="85">
        <f t="shared" si="101"/>
        <v>21.218260535034901</v>
      </c>
      <c r="Q340" s="85">
        <f t="shared" si="94"/>
        <v>21.218260535034901</v>
      </c>
      <c r="R340" s="84">
        <v>10225</v>
      </c>
      <c r="S340" s="84">
        <v>10315</v>
      </c>
      <c r="T340" s="84">
        <v>62100000</v>
      </c>
      <c r="U340" s="84">
        <f t="shared" si="95"/>
        <v>183.902664785984</v>
      </c>
      <c r="V340" s="84">
        <f t="shared" si="96"/>
        <v>183.902664785984</v>
      </c>
      <c r="W340" s="85">
        <v>0</v>
      </c>
      <c r="X340" s="85">
        <v>0</v>
      </c>
      <c r="Y340" s="85">
        <v>0</v>
      </c>
      <c r="Z340" s="85">
        <f t="shared" si="102"/>
        <v>0</v>
      </c>
      <c r="AA340" s="85">
        <v>0</v>
      </c>
      <c r="AB340" s="223">
        <f t="shared" si="89"/>
        <v>0</v>
      </c>
      <c r="AC340" s="223">
        <f t="shared" si="90"/>
        <v>253968588404902.25</v>
      </c>
      <c r="AD340" s="222">
        <f t="shared" si="91"/>
        <v>272537388281437.53</v>
      </c>
      <c r="AE340" s="221">
        <f t="shared" si="97"/>
        <v>1073.1145532333749</v>
      </c>
      <c r="AF340" s="98">
        <f t="shared" si="103"/>
        <v>-1.1323655145576853E-2</v>
      </c>
      <c r="AG340" s="84">
        <f t="shared" si="98"/>
        <v>1.9417475728155338E-2</v>
      </c>
      <c r="AH340" s="84">
        <f t="shared" si="104"/>
        <v>-3.8363171355498722E-2</v>
      </c>
      <c r="AI340" s="84">
        <f t="shared" si="105"/>
        <v>-4.7640449438202247E-2</v>
      </c>
      <c r="AJ340" s="84" t="e">
        <f t="shared" si="106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9"/>
        <v>0.18611232124486701</v>
      </c>
      <c r="G341" s="85">
        <f t="shared" si="92"/>
        <v>0.18611232124486701</v>
      </c>
      <c r="H341" s="84">
        <v>188000</v>
      </c>
      <c r="I341" s="84">
        <v>181000</v>
      </c>
      <c r="J341" s="88">
        <v>128329070</v>
      </c>
      <c r="K341" s="84">
        <f t="shared" si="100"/>
        <v>1.5058771407602201</v>
      </c>
      <c r="L341" s="84">
        <f t="shared" si="93"/>
        <v>1.5058771407602201</v>
      </c>
      <c r="M341" s="85">
        <v>211900</v>
      </c>
      <c r="N341" s="85">
        <v>214200</v>
      </c>
      <c r="O341" s="85">
        <v>15956260</v>
      </c>
      <c r="P341" s="85">
        <f t="shared" si="101"/>
        <v>21.218260535034901</v>
      </c>
      <c r="Q341" s="85">
        <f t="shared" si="94"/>
        <v>21.218260535034901</v>
      </c>
      <c r="R341" s="84">
        <v>10315</v>
      </c>
      <c r="S341" s="84">
        <v>10370</v>
      </c>
      <c r="T341" s="84">
        <v>62100000</v>
      </c>
      <c r="U341" s="84">
        <f t="shared" si="95"/>
        <v>183.902664785984</v>
      </c>
      <c r="V341" s="84">
        <f t="shared" si="96"/>
        <v>183.902664785984</v>
      </c>
      <c r="W341" s="85">
        <v>0</v>
      </c>
      <c r="X341" s="85">
        <v>0</v>
      </c>
      <c r="Y341" s="85">
        <v>0</v>
      </c>
      <c r="Z341" s="85">
        <f t="shared" si="102"/>
        <v>0</v>
      </c>
      <c r="AA341" s="85">
        <v>0</v>
      </c>
      <c r="AB341" s="223">
        <f t="shared" si="89"/>
        <v>0</v>
      </c>
      <c r="AC341" s="223">
        <f t="shared" si="90"/>
        <v>253968588404902.25</v>
      </c>
      <c r="AD341" s="222">
        <f t="shared" si="91"/>
        <v>273869178131064.62</v>
      </c>
      <c r="AE341" s="221">
        <f t="shared" si="97"/>
        <v>1078.3584688608612</v>
      </c>
      <c r="AF341" s="98">
        <f t="shared" si="103"/>
        <v>4.8866317316133851E-3</v>
      </c>
      <c r="AG341" s="84">
        <f t="shared" si="98"/>
        <v>2.7380952380952381E-2</v>
      </c>
      <c r="AH341" s="84">
        <f t="shared" si="104"/>
        <v>-3.7234042553191488E-2</v>
      </c>
      <c r="AI341" s="84">
        <f t="shared" si="105"/>
        <v>1.0854176498348278E-2</v>
      </c>
      <c r="AJ341" s="84" t="e">
        <f t="shared" si="106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9"/>
        <v>0.18611232124486701</v>
      </c>
      <c r="G342" s="85">
        <f t="shared" si="92"/>
        <v>0.18611232124486701</v>
      </c>
      <c r="H342" s="84">
        <v>181000</v>
      </c>
      <c r="I342" s="84">
        <v>184500</v>
      </c>
      <c r="J342" s="88">
        <v>128329070</v>
      </c>
      <c r="K342" s="84">
        <f t="shared" si="100"/>
        <v>1.5058771407602201</v>
      </c>
      <c r="L342" s="84">
        <f t="shared" si="93"/>
        <v>1.5058771407602201</v>
      </c>
      <c r="M342" s="85">
        <v>214200</v>
      </c>
      <c r="N342" s="85">
        <v>214500</v>
      </c>
      <c r="O342" s="85">
        <v>15956260</v>
      </c>
      <c r="P342" s="85">
        <f t="shared" si="101"/>
        <v>21.218260535034901</v>
      </c>
      <c r="Q342" s="85">
        <f t="shared" si="94"/>
        <v>21.218260535034901</v>
      </c>
      <c r="R342" s="84">
        <v>10370</v>
      </c>
      <c r="S342" s="84">
        <v>10315</v>
      </c>
      <c r="T342" s="84">
        <v>62100000</v>
      </c>
      <c r="U342" s="84">
        <f t="shared" si="95"/>
        <v>183.902664785984</v>
      </c>
      <c r="V342" s="84">
        <f t="shared" si="96"/>
        <v>183.902664785984</v>
      </c>
      <c r="W342" s="85">
        <v>0</v>
      </c>
      <c r="X342" s="85">
        <v>0</v>
      </c>
      <c r="Y342" s="85">
        <v>0</v>
      </c>
      <c r="Z342" s="85">
        <f t="shared" si="102"/>
        <v>0</v>
      </c>
      <c r="AA342" s="85">
        <v>0</v>
      </c>
      <c r="AB342" s="223">
        <f t="shared" si="89"/>
        <v>0</v>
      </c>
      <c r="AC342" s="223">
        <f t="shared" si="90"/>
        <v>253968588404902.25</v>
      </c>
      <c r="AD342" s="222">
        <f t="shared" si="91"/>
        <v>274407862680267.25</v>
      </c>
      <c r="AE342" s="221">
        <f t="shared" si="97"/>
        <v>1080.4795364802308</v>
      </c>
      <c r="AF342" s="98">
        <f t="shared" si="103"/>
        <v>1.9669411245132502E-3</v>
      </c>
      <c r="AG342" s="84">
        <f t="shared" si="98"/>
        <v>8.1112398609501733E-3</v>
      </c>
      <c r="AH342" s="84">
        <f t="shared" si="104"/>
        <v>1.9337016574585635E-2</v>
      </c>
      <c r="AI342" s="84">
        <f t="shared" si="105"/>
        <v>1.4005602240896359E-3</v>
      </c>
      <c r="AJ342" s="84" t="e">
        <f t="shared" si="106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9"/>
        <v>0.18611232124486701</v>
      </c>
      <c r="G343" s="85">
        <f t="shared" si="92"/>
        <v>0.18611232124486701</v>
      </c>
      <c r="H343" s="84">
        <v>184500</v>
      </c>
      <c r="I343" s="84">
        <v>180500</v>
      </c>
      <c r="J343" s="88">
        <v>128329070</v>
      </c>
      <c r="K343" s="84">
        <f t="shared" si="100"/>
        <v>1.5058771407602201</v>
      </c>
      <c r="L343" s="84">
        <f t="shared" si="93"/>
        <v>1.5058771407602201</v>
      </c>
      <c r="M343" s="85">
        <v>214500</v>
      </c>
      <c r="N343" s="85">
        <v>203500</v>
      </c>
      <c r="O343" s="85">
        <v>15956260</v>
      </c>
      <c r="P343" s="85">
        <f t="shared" si="101"/>
        <v>21.218260535034901</v>
      </c>
      <c r="Q343" s="85">
        <f t="shared" si="94"/>
        <v>21.218260535034901</v>
      </c>
      <c r="R343" s="84">
        <v>10315</v>
      </c>
      <c r="S343" s="84">
        <v>10315</v>
      </c>
      <c r="T343" s="84">
        <v>62100000</v>
      </c>
      <c r="U343" s="84">
        <f t="shared" si="95"/>
        <v>183.902664785984</v>
      </c>
      <c r="V343" s="84">
        <f t="shared" si="96"/>
        <v>183.902664785984</v>
      </c>
      <c r="W343" s="85">
        <v>0</v>
      </c>
      <c r="X343" s="85">
        <v>0</v>
      </c>
      <c r="Y343" s="85">
        <v>0</v>
      </c>
      <c r="Z343" s="85">
        <f t="shared" si="102"/>
        <v>0</v>
      </c>
      <c r="AA343" s="85">
        <v>0</v>
      </c>
      <c r="AB343" s="223">
        <f t="shared" si="89"/>
        <v>0</v>
      </c>
      <c r="AC343" s="223">
        <f t="shared" si="90"/>
        <v>253968588404902.25</v>
      </c>
      <c r="AD343" s="222">
        <f t="shared" si="91"/>
        <v>270299534058640.53</v>
      </c>
      <c r="AE343" s="221">
        <f t="shared" si="97"/>
        <v>1064.3030138345371</v>
      </c>
      <c r="AF343" s="98">
        <f t="shared" si="103"/>
        <v>-1.4971614083863468E-2</v>
      </c>
      <c r="AG343" s="84">
        <f t="shared" si="98"/>
        <v>8.0459770114942528E-3</v>
      </c>
      <c r="AH343" s="84">
        <f t="shared" si="104"/>
        <v>-2.1680216802168022E-2</v>
      </c>
      <c r="AI343" s="84">
        <f t="shared" si="105"/>
        <v>-5.128205128205128E-2</v>
      </c>
      <c r="AJ343" s="84" t="e">
        <f t="shared" si="106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9"/>
        <v>0.18611232124486701</v>
      </c>
      <c r="G344" s="85">
        <f t="shared" si="92"/>
        <v>0.18611232124486701</v>
      </c>
      <c r="H344" s="84">
        <v>180500</v>
      </c>
      <c r="I344" s="84">
        <v>181000</v>
      </c>
      <c r="J344" s="88">
        <v>128329070</v>
      </c>
      <c r="K344" s="84">
        <f t="shared" si="100"/>
        <v>1.5058771407602201</v>
      </c>
      <c r="L344" s="84">
        <f t="shared" si="93"/>
        <v>1.5058771407602201</v>
      </c>
      <c r="M344" s="85">
        <v>203500</v>
      </c>
      <c r="N344" s="85">
        <v>211500</v>
      </c>
      <c r="O344" s="85">
        <v>15956260</v>
      </c>
      <c r="P344" s="85">
        <f t="shared" si="101"/>
        <v>21.218260535034901</v>
      </c>
      <c r="Q344" s="85">
        <f t="shared" si="94"/>
        <v>21.218260535034901</v>
      </c>
      <c r="R344" s="84">
        <v>10315</v>
      </c>
      <c r="S344" s="84">
        <v>10260</v>
      </c>
      <c r="T344" s="84">
        <v>62100000</v>
      </c>
      <c r="U344" s="84">
        <f t="shared" si="95"/>
        <v>183.902664785984</v>
      </c>
      <c r="V344" s="84">
        <f t="shared" si="96"/>
        <v>183.902664785984</v>
      </c>
      <c r="W344" s="85">
        <v>0</v>
      </c>
      <c r="X344" s="85">
        <v>0</v>
      </c>
      <c r="Y344" s="85">
        <v>0</v>
      </c>
      <c r="Z344" s="85">
        <f t="shared" si="102"/>
        <v>0</v>
      </c>
      <c r="AA344" s="85">
        <v>0</v>
      </c>
      <c r="AB344" s="223">
        <f t="shared" ref="AB344:AB375" si="107">IF(AD343&lt;&gt;(C344*E344*F344+H344*J344*K344+M344*O344*P344+R344*T344*U344),1,0)</f>
        <v>0</v>
      </c>
      <c r="AC344" s="223">
        <f t="shared" ref="AC344:AC375" si="108">IF(AND(AB344=0,B344="N"),AC343,AC343*(C344*E344*G344+H344*J344*L344+M344*O344*Q344+R344*T344*V344)/AD343)</f>
        <v>253968588404902.25</v>
      </c>
      <c r="AD344" s="222">
        <f t="shared" ref="AD344:AD375" si="109">D344*E344*G344+I344*J344*L344+N344*O344*Q344+S344*T344*V344</f>
        <v>271198843467462.31</v>
      </c>
      <c r="AE344" s="221">
        <f t="shared" si="97"/>
        <v>1067.8440399687927</v>
      </c>
      <c r="AF344" s="98">
        <f t="shared" si="103"/>
        <v>3.3270845691752652E-3</v>
      </c>
      <c r="AG344" s="84">
        <f t="shared" si="98"/>
        <v>-2.6225769669327253E-2</v>
      </c>
      <c r="AH344" s="84">
        <f t="shared" si="104"/>
        <v>2.7700831024930748E-3</v>
      </c>
      <c r="AI344" s="84">
        <f t="shared" si="105"/>
        <v>3.9312039312039311E-2</v>
      </c>
      <c r="AJ344" s="84" t="e">
        <f t="shared" si="106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9"/>
        <v>0.18611232124486701</v>
      </c>
      <c r="G345" s="85">
        <f t="shared" si="92"/>
        <v>0.18611232124486701</v>
      </c>
      <c r="H345" s="84">
        <v>181000</v>
      </c>
      <c r="I345" s="84">
        <v>174000</v>
      </c>
      <c r="J345" s="88">
        <v>128329070</v>
      </c>
      <c r="K345" s="84">
        <f t="shared" si="100"/>
        <v>1.5058771407602201</v>
      </c>
      <c r="L345" s="84">
        <f t="shared" si="93"/>
        <v>1.5058771407602201</v>
      </c>
      <c r="M345" s="85">
        <v>211500</v>
      </c>
      <c r="N345" s="85">
        <v>211500</v>
      </c>
      <c r="O345" s="85">
        <v>15956260</v>
      </c>
      <c r="P345" s="85">
        <f t="shared" si="101"/>
        <v>21.218260535034901</v>
      </c>
      <c r="Q345" s="85">
        <f t="shared" si="94"/>
        <v>21.218260535034901</v>
      </c>
      <c r="R345" s="84">
        <v>10260</v>
      </c>
      <c r="S345" s="84">
        <v>10220</v>
      </c>
      <c r="T345" s="84">
        <v>62100000</v>
      </c>
      <c r="U345" s="84">
        <f t="shared" si="95"/>
        <v>183.902664785984</v>
      </c>
      <c r="V345" s="84">
        <f t="shared" si="96"/>
        <v>183.902664785984</v>
      </c>
      <c r="W345" s="85">
        <v>0</v>
      </c>
      <c r="X345" s="85">
        <v>0</v>
      </c>
      <c r="Y345" s="85">
        <v>0</v>
      </c>
      <c r="Z345" s="85">
        <f t="shared" si="102"/>
        <v>0</v>
      </c>
      <c r="AA345" s="85">
        <v>0</v>
      </c>
      <c r="AB345" s="223">
        <f t="shared" si="107"/>
        <v>0</v>
      </c>
      <c r="AC345" s="223">
        <f t="shared" si="108"/>
        <v>253968588404902.25</v>
      </c>
      <c r="AD345" s="222">
        <f t="shared" si="109"/>
        <v>269333742052692.44</v>
      </c>
      <c r="AE345" s="221">
        <f t="shared" si="97"/>
        <v>1060.5002128188132</v>
      </c>
      <c r="AF345" s="98">
        <f t="shared" si="103"/>
        <v>-6.8772469341066714E-3</v>
      </c>
      <c r="AG345" s="84">
        <f t="shared" si="98"/>
        <v>-1.17096018735363E-3</v>
      </c>
      <c r="AH345" s="84">
        <f t="shared" si="104"/>
        <v>-3.8674033149171269E-2</v>
      </c>
      <c r="AI345" s="84">
        <f t="shared" si="105"/>
        <v>0</v>
      </c>
      <c r="AJ345" s="84" t="e">
        <f t="shared" si="106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9"/>
        <v>0.18611232124486701</v>
      </c>
      <c r="G346" s="85">
        <f t="shared" si="92"/>
        <v>0.18611232124486701</v>
      </c>
      <c r="H346" s="84">
        <v>174000</v>
      </c>
      <c r="I346" s="84">
        <v>186000</v>
      </c>
      <c r="J346" s="88">
        <v>128329070</v>
      </c>
      <c r="K346" s="84">
        <f t="shared" si="100"/>
        <v>1.5058771407602201</v>
      </c>
      <c r="L346" s="84">
        <f t="shared" si="93"/>
        <v>1.5058771407602201</v>
      </c>
      <c r="M346" s="85">
        <v>211500</v>
      </c>
      <c r="N346" s="85">
        <v>218200</v>
      </c>
      <c r="O346" s="85">
        <v>15956260</v>
      </c>
      <c r="P346" s="85">
        <f t="shared" si="101"/>
        <v>21.218260535034901</v>
      </c>
      <c r="Q346" s="85">
        <f t="shared" si="94"/>
        <v>21.218260535034901</v>
      </c>
      <c r="R346" s="84">
        <v>10220</v>
      </c>
      <c r="S346" s="84">
        <v>10260</v>
      </c>
      <c r="T346" s="84">
        <v>62100000</v>
      </c>
      <c r="U346" s="84">
        <f t="shared" si="95"/>
        <v>183.902664785984</v>
      </c>
      <c r="V346" s="84">
        <f t="shared" si="96"/>
        <v>183.902664785984</v>
      </c>
      <c r="W346" s="85">
        <v>0</v>
      </c>
      <c r="X346" s="85">
        <v>0</v>
      </c>
      <c r="Y346" s="85">
        <v>0</v>
      </c>
      <c r="Z346" s="85">
        <f t="shared" si="102"/>
        <v>0</v>
      </c>
      <c r="AA346" s="85">
        <v>0</v>
      </c>
      <c r="AB346" s="223">
        <f t="shared" si="107"/>
        <v>0</v>
      </c>
      <c r="AC346" s="223">
        <f t="shared" si="108"/>
        <v>253968588404902.25</v>
      </c>
      <c r="AD346" s="222">
        <f t="shared" si="109"/>
        <v>274266804367706.12</v>
      </c>
      <c r="AE346" s="221">
        <f t="shared" si="97"/>
        <v>1079.9241201059181</v>
      </c>
      <c r="AF346" s="98">
        <f t="shared" si="103"/>
        <v>1.831579763239842E-2</v>
      </c>
      <c r="AG346" s="84">
        <f t="shared" si="98"/>
        <v>-2.3446658851113715E-3</v>
      </c>
      <c r="AH346" s="84">
        <f t="shared" si="104"/>
        <v>6.8965517241379309E-2</v>
      </c>
      <c r="AI346" s="84">
        <f t="shared" si="105"/>
        <v>3.1678486997635931E-2</v>
      </c>
      <c r="AJ346" s="84" t="e">
        <f t="shared" si="106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9"/>
        <v>0.18611232124486701</v>
      </c>
      <c r="G347" s="85">
        <f t="shared" si="92"/>
        <v>0.18611232124486701</v>
      </c>
      <c r="H347" s="84">
        <v>186000</v>
      </c>
      <c r="I347" s="84">
        <v>185500</v>
      </c>
      <c r="J347" s="88">
        <v>128329070</v>
      </c>
      <c r="K347" s="84">
        <f t="shared" si="100"/>
        <v>1.5058771407602201</v>
      </c>
      <c r="L347" s="84">
        <f t="shared" si="93"/>
        <v>1.5058771407602201</v>
      </c>
      <c r="M347" s="85">
        <v>218200</v>
      </c>
      <c r="N347" s="85">
        <v>187900</v>
      </c>
      <c r="O347" s="85">
        <v>15956260</v>
      </c>
      <c r="P347" s="85">
        <f t="shared" si="101"/>
        <v>21.218260535034901</v>
      </c>
      <c r="Q347" s="85">
        <f t="shared" si="94"/>
        <v>21.218260535034901</v>
      </c>
      <c r="R347" s="84">
        <v>10260</v>
      </c>
      <c r="S347" s="84">
        <v>10075</v>
      </c>
      <c r="T347" s="84">
        <v>62100000</v>
      </c>
      <c r="U347" s="84">
        <f t="shared" si="95"/>
        <v>183.902664785984</v>
      </c>
      <c r="V347" s="84">
        <f t="shared" si="96"/>
        <v>183.902664785984</v>
      </c>
      <c r="W347" s="85">
        <v>0</v>
      </c>
      <c r="X347" s="85">
        <v>0</v>
      </c>
      <c r="Y347" s="85">
        <v>0</v>
      </c>
      <c r="Z347" s="85">
        <f t="shared" si="102"/>
        <v>0</v>
      </c>
      <c r="AA347" s="85">
        <v>0</v>
      </c>
      <c r="AB347" s="223">
        <f t="shared" si="107"/>
        <v>0</v>
      </c>
      <c r="AC347" s="223">
        <f t="shared" si="108"/>
        <v>253968588404902.25</v>
      </c>
      <c r="AD347" s="222">
        <f t="shared" si="109"/>
        <v>260965635451131.53</v>
      </c>
      <c r="AE347" s="221">
        <f t="shared" si="97"/>
        <v>1027.5508364643658</v>
      </c>
      <c r="AF347" s="98">
        <f t="shared" si="103"/>
        <v>-4.8497188521370839E-2</v>
      </c>
      <c r="AG347" s="84">
        <f t="shared" si="98"/>
        <v>-1.7626321974148061E-2</v>
      </c>
      <c r="AH347" s="84">
        <f t="shared" si="104"/>
        <v>-2.6881720430107529E-3</v>
      </c>
      <c r="AI347" s="84">
        <f t="shared" si="105"/>
        <v>-0.13886342804766269</v>
      </c>
      <c r="AJ347" s="84" t="e">
        <f t="shared" si="106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9"/>
        <v>0.18611232124486701</v>
      </c>
      <c r="G348" s="85">
        <f t="shared" si="92"/>
        <v>0.18611232124486701</v>
      </c>
      <c r="H348" s="84">
        <v>185500</v>
      </c>
      <c r="I348" s="84">
        <v>186000</v>
      </c>
      <c r="J348" s="88">
        <v>128329070</v>
      </c>
      <c r="K348" s="84">
        <f t="shared" si="100"/>
        <v>1.5058771407602201</v>
      </c>
      <c r="L348" s="84">
        <f t="shared" si="93"/>
        <v>1.5058771407602201</v>
      </c>
      <c r="M348" s="85">
        <v>187900</v>
      </c>
      <c r="N348" s="85">
        <v>183700</v>
      </c>
      <c r="O348" s="85">
        <v>15956260</v>
      </c>
      <c r="P348" s="85">
        <f t="shared" si="101"/>
        <v>21.218260535034901</v>
      </c>
      <c r="Q348" s="85">
        <f t="shared" si="94"/>
        <v>21.218260535034901</v>
      </c>
      <c r="R348" s="84">
        <v>10075</v>
      </c>
      <c r="S348" s="84">
        <v>10185</v>
      </c>
      <c r="T348" s="84">
        <v>62100000</v>
      </c>
      <c r="U348" s="84">
        <f t="shared" si="95"/>
        <v>183.902664785984</v>
      </c>
      <c r="V348" s="84">
        <f t="shared" si="96"/>
        <v>183.902664785984</v>
      </c>
      <c r="W348" s="85">
        <v>0</v>
      </c>
      <c r="X348" s="85">
        <v>0</v>
      </c>
      <c r="Y348" s="85">
        <v>0</v>
      </c>
      <c r="Z348" s="85">
        <f t="shared" si="102"/>
        <v>0</v>
      </c>
      <c r="AA348" s="85">
        <v>0</v>
      </c>
      <c r="AB348" s="223">
        <f t="shared" si="107"/>
        <v>0</v>
      </c>
      <c r="AC348" s="223">
        <f t="shared" si="108"/>
        <v>253968588404902.25</v>
      </c>
      <c r="AD348" s="222">
        <f t="shared" si="109"/>
        <v>261729816882821.34</v>
      </c>
      <c r="AE348" s="221">
        <f t="shared" si="97"/>
        <v>1030.5597968893121</v>
      </c>
      <c r="AF348" s="98">
        <f t="shared" si="103"/>
        <v>2.92828375800814E-3</v>
      </c>
      <c r="AG348" s="84">
        <f t="shared" si="98"/>
        <v>1.7942583732057416E-2</v>
      </c>
      <c r="AH348" s="84">
        <f t="shared" si="104"/>
        <v>2.6954177897574125E-3</v>
      </c>
      <c r="AI348" s="84">
        <f t="shared" si="105"/>
        <v>-2.2352315061202766E-2</v>
      </c>
      <c r="AJ348" s="84" t="e">
        <f t="shared" si="106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9"/>
        <v>0.18611232124486701</v>
      </c>
      <c r="G349" s="85">
        <f t="shared" si="92"/>
        <v>0.18611232124486701</v>
      </c>
      <c r="H349" s="84">
        <v>186000</v>
      </c>
      <c r="I349" s="84">
        <v>190000</v>
      </c>
      <c r="J349" s="88">
        <v>128329070</v>
      </c>
      <c r="K349" s="84">
        <f t="shared" si="100"/>
        <v>1.5058771407602201</v>
      </c>
      <c r="L349" s="84">
        <f t="shared" si="93"/>
        <v>1.5058771407602201</v>
      </c>
      <c r="M349" s="85">
        <v>183700</v>
      </c>
      <c r="N349" s="85">
        <v>194800</v>
      </c>
      <c r="O349" s="85">
        <v>15956260</v>
      </c>
      <c r="P349" s="85">
        <f t="shared" si="101"/>
        <v>21.218260535034901</v>
      </c>
      <c r="Q349" s="85">
        <f t="shared" si="94"/>
        <v>21.218260535034901</v>
      </c>
      <c r="R349" s="84">
        <v>10185</v>
      </c>
      <c r="S349" s="84">
        <v>10245</v>
      </c>
      <c r="T349" s="84">
        <v>62100000</v>
      </c>
      <c r="U349" s="84">
        <f t="shared" si="95"/>
        <v>183.902664785984</v>
      </c>
      <c r="V349" s="84">
        <f t="shared" si="96"/>
        <v>183.902664785984</v>
      </c>
      <c r="W349" s="85">
        <v>0</v>
      </c>
      <c r="X349" s="85">
        <v>0</v>
      </c>
      <c r="Y349" s="85">
        <v>0</v>
      </c>
      <c r="Z349" s="85">
        <f t="shared" si="102"/>
        <v>0</v>
      </c>
      <c r="AA349" s="85">
        <v>0</v>
      </c>
      <c r="AB349" s="223">
        <f t="shared" si="107"/>
        <v>0</v>
      </c>
      <c r="AC349" s="223">
        <f t="shared" si="108"/>
        <v>253968588404902.25</v>
      </c>
      <c r="AD349" s="222">
        <f t="shared" si="109"/>
        <v>266890538267937.37</v>
      </c>
      <c r="AE349" s="221">
        <f t="shared" si="97"/>
        <v>1050.8801105845171</v>
      </c>
      <c r="AF349" s="98">
        <f t="shared" si="103"/>
        <v>1.9717743459953228E-2</v>
      </c>
      <c r="AG349" s="84">
        <f t="shared" si="98"/>
        <v>-1.1750881316098707E-3</v>
      </c>
      <c r="AH349" s="84">
        <f t="shared" si="104"/>
        <v>2.1505376344086023E-2</v>
      </c>
      <c r="AI349" s="84">
        <f t="shared" si="105"/>
        <v>6.0424605334784977E-2</v>
      </c>
      <c r="AJ349" s="84" t="e">
        <f t="shared" si="106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9"/>
        <v>0.18611232124486701</v>
      </c>
      <c r="G350" s="85">
        <f t="shared" si="92"/>
        <v>0.18611232124486701</v>
      </c>
      <c r="H350" s="84">
        <v>190000</v>
      </c>
      <c r="I350" s="84">
        <v>193000</v>
      </c>
      <c r="J350" s="88">
        <v>128329070</v>
      </c>
      <c r="K350" s="84">
        <f t="shared" si="100"/>
        <v>1.5058771407602201</v>
      </c>
      <c r="L350" s="84">
        <f t="shared" si="93"/>
        <v>1.5058771407602201</v>
      </c>
      <c r="M350" s="85">
        <v>194800</v>
      </c>
      <c r="N350" s="85">
        <v>190200</v>
      </c>
      <c r="O350" s="85">
        <v>15956260</v>
      </c>
      <c r="P350" s="85">
        <f t="shared" si="101"/>
        <v>21.218260535034901</v>
      </c>
      <c r="Q350" s="85">
        <f t="shared" si="94"/>
        <v>21.218260535034901</v>
      </c>
      <c r="R350" s="84">
        <v>10245</v>
      </c>
      <c r="S350" s="84">
        <v>10410</v>
      </c>
      <c r="T350" s="84">
        <v>62100000</v>
      </c>
      <c r="U350" s="84">
        <f t="shared" si="95"/>
        <v>183.902664785984</v>
      </c>
      <c r="V350" s="84">
        <f t="shared" si="96"/>
        <v>183.902664785984</v>
      </c>
      <c r="W350" s="85">
        <v>0</v>
      </c>
      <c r="X350" s="85">
        <v>0</v>
      </c>
      <c r="Y350" s="85">
        <v>0</v>
      </c>
      <c r="Z350" s="85">
        <f t="shared" si="102"/>
        <v>0</v>
      </c>
      <c r="AA350" s="85">
        <v>0</v>
      </c>
      <c r="AB350" s="223">
        <f t="shared" si="107"/>
        <v>0</v>
      </c>
      <c r="AC350" s="223">
        <f t="shared" si="108"/>
        <v>253968588404902.25</v>
      </c>
      <c r="AD350" s="222">
        <f t="shared" si="109"/>
        <v>269241610699225.03</v>
      </c>
      <c r="AE350" s="221">
        <f t="shared" si="97"/>
        <v>1060.1374460922425</v>
      </c>
      <c r="AF350" s="98">
        <f t="shared" si="103"/>
        <v>8.8091261928787898E-3</v>
      </c>
      <c r="AG350" s="84">
        <f t="shared" si="98"/>
        <v>3.0588235294117649E-2</v>
      </c>
      <c r="AH350" s="84">
        <f t="shared" si="104"/>
        <v>1.5789473684210527E-2</v>
      </c>
      <c r="AI350" s="84">
        <f t="shared" si="105"/>
        <v>-2.3613963039014373E-2</v>
      </c>
      <c r="AJ350" s="84" t="e">
        <f t="shared" si="106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9"/>
        <v>0.18611232124486701</v>
      </c>
      <c r="G351" s="85">
        <f t="shared" si="92"/>
        <v>0.18611232124486701</v>
      </c>
      <c r="H351" s="84">
        <v>193000</v>
      </c>
      <c r="I351" s="84">
        <v>195500</v>
      </c>
      <c r="J351" s="88">
        <v>128329070</v>
      </c>
      <c r="K351" s="84">
        <f t="shared" si="100"/>
        <v>1.5058771407602201</v>
      </c>
      <c r="L351" s="84">
        <f t="shared" si="93"/>
        <v>1.5058771407602201</v>
      </c>
      <c r="M351" s="85">
        <v>190200</v>
      </c>
      <c r="N351" s="85">
        <v>187100</v>
      </c>
      <c r="O351" s="85">
        <v>15956260</v>
      </c>
      <c r="P351" s="85">
        <f t="shared" si="101"/>
        <v>21.218260535034901</v>
      </c>
      <c r="Q351" s="85">
        <f t="shared" si="94"/>
        <v>21.218260535034901</v>
      </c>
      <c r="R351" s="84">
        <v>10410</v>
      </c>
      <c r="S351" s="84">
        <v>10380</v>
      </c>
      <c r="T351" s="84">
        <v>62100000</v>
      </c>
      <c r="U351" s="84">
        <f t="shared" si="95"/>
        <v>183.902664785984</v>
      </c>
      <c r="V351" s="84">
        <f t="shared" si="96"/>
        <v>183.902664785984</v>
      </c>
      <c r="W351" s="85">
        <v>0</v>
      </c>
      <c r="X351" s="85">
        <v>0</v>
      </c>
      <c r="Y351" s="85">
        <v>0</v>
      </c>
      <c r="Z351" s="85">
        <f t="shared" si="102"/>
        <v>0</v>
      </c>
      <c r="AA351" s="85">
        <v>0</v>
      </c>
      <c r="AB351" s="223">
        <f t="shared" si="107"/>
        <v>0</v>
      </c>
      <c r="AC351" s="223">
        <f t="shared" si="108"/>
        <v>253968588404902.25</v>
      </c>
      <c r="AD351" s="222">
        <f t="shared" si="109"/>
        <v>267943703382832.41</v>
      </c>
      <c r="AE351" s="221">
        <f t="shared" si="97"/>
        <v>1055.026942763684</v>
      </c>
      <c r="AF351" s="98">
        <f t="shared" si="103"/>
        <v>-4.8206044861411439E-3</v>
      </c>
      <c r="AG351" s="84">
        <f t="shared" si="98"/>
        <v>-7.9908675799086754E-3</v>
      </c>
      <c r="AH351" s="84">
        <f t="shared" si="104"/>
        <v>1.2953367875647668E-2</v>
      </c>
      <c r="AI351" s="84">
        <f t="shared" si="105"/>
        <v>-1.6298633017875919E-2</v>
      </c>
      <c r="AJ351" s="84" t="e">
        <f t="shared" si="106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9"/>
        <v>0.18611232124486701</v>
      </c>
      <c r="G352" s="85">
        <f t="shared" si="92"/>
        <v>0.18611232124486701</v>
      </c>
      <c r="H352" s="84">
        <v>195500</v>
      </c>
      <c r="I352" s="84">
        <v>196000</v>
      </c>
      <c r="J352" s="88">
        <v>128329070</v>
      </c>
      <c r="K352" s="84">
        <f t="shared" si="100"/>
        <v>1.5058771407602201</v>
      </c>
      <c r="L352" s="84">
        <f t="shared" si="93"/>
        <v>1.5058771407602201</v>
      </c>
      <c r="M352" s="85">
        <v>187100</v>
      </c>
      <c r="N352" s="85">
        <v>187900</v>
      </c>
      <c r="O352" s="85">
        <v>15956260</v>
      </c>
      <c r="P352" s="85">
        <f t="shared" si="101"/>
        <v>21.218260535034901</v>
      </c>
      <c r="Q352" s="85">
        <f t="shared" si="94"/>
        <v>21.218260535034901</v>
      </c>
      <c r="R352" s="84">
        <v>10380</v>
      </c>
      <c r="S352" s="84">
        <v>10380</v>
      </c>
      <c r="T352" s="84">
        <v>62100000</v>
      </c>
      <c r="U352" s="84">
        <f t="shared" si="95"/>
        <v>183.902664785984</v>
      </c>
      <c r="V352" s="84">
        <f t="shared" si="96"/>
        <v>183.902664785984</v>
      </c>
      <c r="W352" s="85">
        <v>0</v>
      </c>
      <c r="X352" s="85">
        <v>0</v>
      </c>
      <c r="Y352" s="85">
        <v>0</v>
      </c>
      <c r="Z352" s="85">
        <f t="shared" si="102"/>
        <v>0</v>
      </c>
      <c r="AA352" s="85">
        <v>0</v>
      </c>
      <c r="AB352" s="223">
        <f t="shared" si="107"/>
        <v>0</v>
      </c>
      <c r="AC352" s="223">
        <f t="shared" si="108"/>
        <v>253968588404902.25</v>
      </c>
      <c r="AD352" s="222">
        <f t="shared" si="109"/>
        <v>268811151094280.62</v>
      </c>
      <c r="AE352" s="221">
        <f t="shared" si="97"/>
        <v>1058.4425136297361</v>
      </c>
      <c r="AF352" s="98">
        <f t="shared" si="103"/>
        <v>3.237425252008163E-3</v>
      </c>
      <c r="AG352" s="84">
        <f t="shared" si="98"/>
        <v>1.0356731875719217E-2</v>
      </c>
      <c r="AH352" s="84">
        <f t="shared" si="104"/>
        <v>2.5575447570332483E-3</v>
      </c>
      <c r="AI352" s="84">
        <f t="shared" si="105"/>
        <v>4.27578834847675E-3</v>
      </c>
      <c r="AJ352" s="84" t="e">
        <f t="shared" si="106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9"/>
        <v>0.18611232124486701</v>
      </c>
      <c r="G353" s="85">
        <f t="shared" si="92"/>
        <v>0.18611232124486701</v>
      </c>
      <c r="H353" s="84">
        <v>196000</v>
      </c>
      <c r="I353" s="84">
        <v>196500</v>
      </c>
      <c r="J353" s="88">
        <v>128329070</v>
      </c>
      <c r="K353" s="84">
        <f t="shared" si="100"/>
        <v>1.5058771407602201</v>
      </c>
      <c r="L353" s="84">
        <f t="shared" si="93"/>
        <v>1.5058771407602201</v>
      </c>
      <c r="M353" s="85">
        <v>187900</v>
      </c>
      <c r="N353" s="85">
        <v>190700</v>
      </c>
      <c r="O353" s="85">
        <v>15956260</v>
      </c>
      <c r="P353" s="85">
        <f t="shared" si="101"/>
        <v>21.218260535034901</v>
      </c>
      <c r="Q353" s="85">
        <f t="shared" si="94"/>
        <v>21.218260535034901</v>
      </c>
      <c r="R353" s="84">
        <v>10380</v>
      </c>
      <c r="S353" s="84">
        <v>10405</v>
      </c>
      <c r="T353" s="84">
        <v>62100000</v>
      </c>
      <c r="U353" s="84">
        <f t="shared" si="95"/>
        <v>183.902664785984</v>
      </c>
      <c r="V353" s="84">
        <f t="shared" si="96"/>
        <v>183.902664785984</v>
      </c>
      <c r="W353" s="85">
        <v>0</v>
      </c>
      <c r="X353" s="85">
        <v>0</v>
      </c>
      <c r="Y353" s="85">
        <v>0</v>
      </c>
      <c r="Z353" s="85">
        <f t="shared" si="102"/>
        <v>0</v>
      </c>
      <c r="AA353" s="85">
        <v>0</v>
      </c>
      <c r="AB353" s="223">
        <f t="shared" si="107"/>
        <v>0</v>
      </c>
      <c r="AC353" s="223">
        <f t="shared" si="108"/>
        <v>253968588404902.25</v>
      </c>
      <c r="AD353" s="222">
        <f t="shared" si="109"/>
        <v>270474578343342.44</v>
      </c>
      <c r="AE353" s="221">
        <f t="shared" si="97"/>
        <v>1064.9922497979342</v>
      </c>
      <c r="AF353" s="98">
        <f t="shared" si="103"/>
        <v>6.1880887094537566E-3</v>
      </c>
      <c r="AG353" s="84">
        <f t="shared" si="98"/>
        <v>6.8337129840546698E-3</v>
      </c>
      <c r="AH353" s="84">
        <f t="shared" si="104"/>
        <v>2.5510204081632651E-3</v>
      </c>
      <c r="AI353" s="84">
        <f t="shared" si="105"/>
        <v>1.4901543374135177E-2</v>
      </c>
      <c r="AJ353" s="84" t="e">
        <f t="shared" si="106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9"/>
        <v>0.18611232124486701</v>
      </c>
      <c r="G354" s="85">
        <f t="shared" si="92"/>
        <v>0.18611232124486701</v>
      </c>
      <c r="H354" s="84">
        <v>196500</v>
      </c>
      <c r="I354" s="84">
        <v>198500</v>
      </c>
      <c r="J354" s="88">
        <v>128329070</v>
      </c>
      <c r="K354" s="84">
        <f t="shared" si="100"/>
        <v>1.5058771407602201</v>
      </c>
      <c r="L354" s="84">
        <f t="shared" si="93"/>
        <v>1.5058771407602201</v>
      </c>
      <c r="M354" s="85">
        <v>190700</v>
      </c>
      <c r="N354" s="85">
        <v>191000</v>
      </c>
      <c r="O354" s="85">
        <v>15956260</v>
      </c>
      <c r="P354" s="85">
        <f t="shared" si="101"/>
        <v>21.218260535034901</v>
      </c>
      <c r="Q354" s="85">
        <f t="shared" si="94"/>
        <v>21.218260535034901</v>
      </c>
      <c r="R354" s="84">
        <v>10405</v>
      </c>
      <c r="S354" s="84">
        <v>10525</v>
      </c>
      <c r="T354" s="84">
        <v>62100000</v>
      </c>
      <c r="U354" s="84">
        <f t="shared" si="95"/>
        <v>183.902664785984</v>
      </c>
      <c r="V354" s="84">
        <f t="shared" si="96"/>
        <v>183.902664785984</v>
      </c>
      <c r="W354" s="85">
        <v>0</v>
      </c>
      <c r="X354" s="85">
        <v>0</v>
      </c>
      <c r="Y354" s="85">
        <v>0</v>
      </c>
      <c r="Z354" s="85">
        <f t="shared" si="102"/>
        <v>0</v>
      </c>
      <c r="AA354" s="85">
        <v>0</v>
      </c>
      <c r="AB354" s="223">
        <f t="shared" si="107"/>
        <v>0</v>
      </c>
      <c r="AC354" s="223">
        <f t="shared" si="108"/>
        <v>253968588404902.25</v>
      </c>
      <c r="AD354" s="222">
        <f t="shared" si="109"/>
        <v>272999715904521.62</v>
      </c>
      <c r="AE354" s="221">
        <f t="shared" si="97"/>
        <v>1074.9349658520684</v>
      </c>
      <c r="AF354" s="98">
        <f t="shared" si="103"/>
        <v>9.3359515583524271E-3</v>
      </c>
      <c r="AG354" s="84">
        <f t="shared" si="98"/>
        <v>1.3574660633484163E-2</v>
      </c>
      <c r="AH354" s="84">
        <f t="shared" si="104"/>
        <v>1.0178117048346057E-2</v>
      </c>
      <c r="AI354" s="84">
        <f t="shared" si="105"/>
        <v>1.5731515469323545E-3</v>
      </c>
      <c r="AJ354" s="84" t="e">
        <f t="shared" si="106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9"/>
        <v>0.18611232124486701</v>
      </c>
      <c r="G355" s="85">
        <f t="shared" si="92"/>
        <v>0.18611232124486701</v>
      </c>
      <c r="H355" s="84">
        <v>198500</v>
      </c>
      <c r="I355" s="84">
        <v>202000</v>
      </c>
      <c r="J355" s="88">
        <v>128329070</v>
      </c>
      <c r="K355" s="84">
        <f t="shared" si="100"/>
        <v>1.5058771407602201</v>
      </c>
      <c r="L355" s="84">
        <f t="shared" si="93"/>
        <v>1.5058771407602201</v>
      </c>
      <c r="M355" s="85">
        <v>191000</v>
      </c>
      <c r="N355" s="85">
        <v>197400</v>
      </c>
      <c r="O355" s="85">
        <v>15956260</v>
      </c>
      <c r="P355" s="85">
        <f t="shared" si="101"/>
        <v>21.218260535034901</v>
      </c>
      <c r="Q355" s="85">
        <f t="shared" si="94"/>
        <v>21.218260535034901</v>
      </c>
      <c r="R355" s="84">
        <v>10525</v>
      </c>
      <c r="S355" s="84">
        <v>10570</v>
      </c>
      <c r="T355" s="84">
        <v>62100000</v>
      </c>
      <c r="U355" s="84">
        <f t="shared" si="95"/>
        <v>183.902664785984</v>
      </c>
      <c r="V355" s="84">
        <f t="shared" si="96"/>
        <v>183.902664785984</v>
      </c>
      <c r="W355" s="85">
        <v>0</v>
      </c>
      <c r="X355" s="85">
        <v>0</v>
      </c>
      <c r="Y355" s="85">
        <v>0</v>
      </c>
      <c r="Z355" s="85">
        <f t="shared" si="102"/>
        <v>0</v>
      </c>
      <c r="AA355" s="85">
        <v>0</v>
      </c>
      <c r="AB355" s="223">
        <f t="shared" si="107"/>
        <v>0</v>
      </c>
      <c r="AC355" s="223">
        <f t="shared" si="108"/>
        <v>253968588404902.25</v>
      </c>
      <c r="AD355" s="222">
        <f t="shared" si="109"/>
        <v>276412361874986</v>
      </c>
      <c r="AE355" s="221">
        <f t="shared" si="97"/>
        <v>1088.3722416659718</v>
      </c>
      <c r="AF355" s="98">
        <f t="shared" si="103"/>
        <v>1.2500547698950397E-2</v>
      </c>
      <c r="AG355" s="84">
        <f t="shared" si="98"/>
        <v>1.1160714285714285E-3</v>
      </c>
      <c r="AH355" s="84">
        <f t="shared" si="104"/>
        <v>1.7632241813602016E-2</v>
      </c>
      <c r="AI355" s="84">
        <f t="shared" si="105"/>
        <v>3.3507853403141365E-2</v>
      </c>
      <c r="AJ355" s="84" t="e">
        <f t="shared" si="106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9"/>
        <v>0.18611232124486701</v>
      </c>
      <c r="G356" s="85">
        <f t="shared" si="92"/>
        <v>0.18611232124486701</v>
      </c>
      <c r="H356" s="84">
        <v>202000</v>
      </c>
      <c r="I356" s="84">
        <v>204000</v>
      </c>
      <c r="J356" s="88">
        <v>128329070</v>
      </c>
      <c r="K356" s="84">
        <f t="shared" si="100"/>
        <v>1.5058771407602201</v>
      </c>
      <c r="L356" s="84">
        <f t="shared" si="93"/>
        <v>1.5058771407602201</v>
      </c>
      <c r="M356" s="85">
        <v>197400</v>
      </c>
      <c r="N356" s="85">
        <v>192000</v>
      </c>
      <c r="O356" s="85">
        <v>15956260</v>
      </c>
      <c r="P356" s="85">
        <f t="shared" si="101"/>
        <v>21.218260535034901</v>
      </c>
      <c r="Q356" s="85">
        <f t="shared" si="94"/>
        <v>21.218260535034901</v>
      </c>
      <c r="R356" s="84">
        <v>10570</v>
      </c>
      <c r="S356" s="84">
        <v>10530</v>
      </c>
      <c r="T356" s="84">
        <v>62100000</v>
      </c>
      <c r="U356" s="84">
        <f t="shared" si="95"/>
        <v>183.902664785984</v>
      </c>
      <c r="V356" s="84">
        <f t="shared" si="96"/>
        <v>183.902664785984</v>
      </c>
      <c r="W356" s="85">
        <v>0</v>
      </c>
      <c r="X356" s="85">
        <v>0</v>
      </c>
      <c r="Y356" s="85">
        <v>0</v>
      </c>
      <c r="Z356" s="85">
        <f t="shared" si="102"/>
        <v>0</v>
      </c>
      <c r="AA356" s="85">
        <v>0</v>
      </c>
      <c r="AB356" s="223">
        <f t="shared" si="107"/>
        <v>0</v>
      </c>
      <c r="AC356" s="223">
        <f t="shared" si="108"/>
        <v>253968588404902.25</v>
      </c>
      <c r="AD356" s="222">
        <f t="shared" si="109"/>
        <v>274236034717785.03</v>
      </c>
      <c r="AE356" s="221">
        <f t="shared" si="97"/>
        <v>1079.8029647688966</v>
      </c>
      <c r="AF356" s="98">
        <f t="shared" si="103"/>
        <v>-7.8734798343977185E-3</v>
      </c>
      <c r="AG356" s="84">
        <f t="shared" si="98"/>
        <v>-5.5741360089186179E-3</v>
      </c>
      <c r="AH356" s="84">
        <f t="shared" si="104"/>
        <v>9.9009900990099011E-3</v>
      </c>
      <c r="AI356" s="84">
        <f t="shared" si="105"/>
        <v>-2.7355623100303952E-2</v>
      </c>
      <c r="AJ356" s="84" t="e">
        <f t="shared" si="106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9"/>
        <v>0.18611232124486701</v>
      </c>
      <c r="G357" s="85">
        <f t="shared" si="92"/>
        <v>0.18611232124486701</v>
      </c>
      <c r="H357" s="84">
        <v>204000</v>
      </c>
      <c r="I357" s="84">
        <v>207000</v>
      </c>
      <c r="J357" s="88">
        <v>128329070</v>
      </c>
      <c r="K357" s="84">
        <f t="shared" si="100"/>
        <v>1.5058771407602201</v>
      </c>
      <c r="L357" s="84">
        <f t="shared" si="93"/>
        <v>1.5058771407602201</v>
      </c>
      <c r="M357" s="85">
        <v>192000</v>
      </c>
      <c r="N357" s="85">
        <v>190800</v>
      </c>
      <c r="O357" s="85">
        <v>15956260</v>
      </c>
      <c r="P357" s="85">
        <f t="shared" si="101"/>
        <v>21.218260535034901</v>
      </c>
      <c r="Q357" s="85">
        <f t="shared" si="94"/>
        <v>21.218260535034901</v>
      </c>
      <c r="R357" s="84">
        <v>10530</v>
      </c>
      <c r="S357" s="84">
        <v>10495</v>
      </c>
      <c r="T357" s="84">
        <v>62100000</v>
      </c>
      <c r="U357" s="84">
        <f t="shared" si="95"/>
        <v>183.902664785984</v>
      </c>
      <c r="V357" s="84">
        <f t="shared" si="96"/>
        <v>183.902664785984</v>
      </c>
      <c r="W357" s="85">
        <v>0</v>
      </c>
      <c r="X357" s="85">
        <v>0</v>
      </c>
      <c r="Y357" s="85">
        <v>0</v>
      </c>
      <c r="Z357" s="85">
        <f t="shared" si="102"/>
        <v>0</v>
      </c>
      <c r="AA357" s="85">
        <v>0</v>
      </c>
      <c r="AB357" s="223">
        <f t="shared" si="107"/>
        <v>0</v>
      </c>
      <c r="AC357" s="223">
        <f t="shared" si="108"/>
        <v>253968588404902.25</v>
      </c>
      <c r="AD357" s="222">
        <f t="shared" si="109"/>
        <v>273065396242131.56</v>
      </c>
      <c r="AE357" s="221">
        <f t="shared" si="97"/>
        <v>1075.1935818408506</v>
      </c>
      <c r="AF357" s="98">
        <f t="shared" si="103"/>
        <v>-4.2687259420819482E-3</v>
      </c>
      <c r="AG357" s="84">
        <f t="shared" si="98"/>
        <v>-1.905829596412556E-2</v>
      </c>
      <c r="AH357" s="84">
        <f t="shared" si="104"/>
        <v>1.4705882352941176E-2</v>
      </c>
      <c r="AI357" s="84">
        <f t="shared" si="105"/>
        <v>-6.2500000000000003E-3</v>
      </c>
      <c r="AJ357" s="84" t="e">
        <f t="shared" si="106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9"/>
        <v>0.18611232124486701</v>
      </c>
      <c r="G358" s="85">
        <f t="shared" si="92"/>
        <v>0.18611232124486701</v>
      </c>
      <c r="H358" s="84">
        <v>207000</v>
      </c>
      <c r="I358" s="84">
        <v>201000</v>
      </c>
      <c r="J358" s="88">
        <v>128329070</v>
      </c>
      <c r="K358" s="84">
        <f t="shared" si="100"/>
        <v>1.5058771407602201</v>
      </c>
      <c r="L358" s="84">
        <f t="shared" si="93"/>
        <v>1.5058771407602201</v>
      </c>
      <c r="M358" s="85">
        <v>190800</v>
      </c>
      <c r="N358" s="85">
        <v>190700</v>
      </c>
      <c r="O358" s="85">
        <v>15956260</v>
      </c>
      <c r="P358" s="85">
        <f t="shared" si="101"/>
        <v>21.218260535034901</v>
      </c>
      <c r="Q358" s="85">
        <f t="shared" si="94"/>
        <v>21.218260535034901</v>
      </c>
      <c r="R358" s="84">
        <v>10495</v>
      </c>
      <c r="S358" s="84">
        <v>10435</v>
      </c>
      <c r="T358" s="84">
        <v>62100000</v>
      </c>
      <c r="U358" s="84">
        <f t="shared" si="95"/>
        <v>183.902664785984</v>
      </c>
      <c r="V358" s="84">
        <f t="shared" si="96"/>
        <v>183.902664785984</v>
      </c>
      <c r="W358" s="85">
        <v>0</v>
      </c>
      <c r="X358" s="85">
        <v>0</v>
      </c>
      <c r="Y358" s="85">
        <v>0</v>
      </c>
      <c r="Z358" s="85">
        <f t="shared" si="102"/>
        <v>0</v>
      </c>
      <c r="AA358" s="85">
        <v>0</v>
      </c>
      <c r="AB358" s="223">
        <f t="shared" si="107"/>
        <v>0</v>
      </c>
      <c r="AC358" s="223">
        <f t="shared" si="108"/>
        <v>253968588404902.25</v>
      </c>
      <c r="AD358" s="222">
        <f t="shared" si="109"/>
        <v>271464594148833.31</v>
      </c>
      <c r="AE358" s="221">
        <f t="shared" si="97"/>
        <v>1068.8904318987559</v>
      </c>
      <c r="AF358" s="98">
        <f t="shared" si="103"/>
        <v>-5.862339627532946E-3</v>
      </c>
      <c r="AG358" s="84">
        <f t="shared" si="98"/>
        <v>5.7142857142857143E-3</v>
      </c>
      <c r="AH358" s="84">
        <f t="shared" si="104"/>
        <v>-2.8985507246376812E-2</v>
      </c>
      <c r="AI358" s="84">
        <f t="shared" si="105"/>
        <v>-5.2410901467505244E-4</v>
      </c>
      <c r="AJ358" s="84" t="e">
        <f t="shared" si="106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9"/>
        <v>0.18611232124486701</v>
      </c>
      <c r="G359" s="85">
        <f t="shared" si="92"/>
        <v>0.18611232124486701</v>
      </c>
      <c r="H359" s="84">
        <v>201000</v>
      </c>
      <c r="I359" s="84">
        <v>205000</v>
      </c>
      <c r="J359" s="88">
        <v>128329070</v>
      </c>
      <c r="K359" s="84">
        <f t="shared" si="100"/>
        <v>1.5058771407602201</v>
      </c>
      <c r="L359" s="84">
        <f t="shared" si="93"/>
        <v>1.5058771407602201</v>
      </c>
      <c r="M359" s="85">
        <v>190700</v>
      </c>
      <c r="N359" s="85">
        <v>190300</v>
      </c>
      <c r="O359" s="85">
        <v>15956260</v>
      </c>
      <c r="P359" s="85">
        <f t="shared" si="101"/>
        <v>21.218260535034901</v>
      </c>
      <c r="Q359" s="85">
        <f t="shared" si="94"/>
        <v>21.218260535034901</v>
      </c>
      <c r="R359" s="84">
        <v>10435</v>
      </c>
      <c r="S359" s="84">
        <v>10415</v>
      </c>
      <c r="T359" s="84">
        <v>62100000</v>
      </c>
      <c r="U359" s="84">
        <f t="shared" si="95"/>
        <v>183.902664785984</v>
      </c>
      <c r="V359" s="84">
        <f t="shared" si="96"/>
        <v>183.902664785984</v>
      </c>
      <c r="W359" s="85">
        <v>0</v>
      </c>
      <c r="X359" s="85">
        <v>0</v>
      </c>
      <c r="Y359" s="85">
        <v>0</v>
      </c>
      <c r="Z359" s="85">
        <f t="shared" si="102"/>
        <v>0</v>
      </c>
      <c r="AA359" s="85">
        <v>0</v>
      </c>
      <c r="AB359" s="223">
        <f t="shared" si="107"/>
        <v>0</v>
      </c>
      <c r="AC359" s="223">
        <f t="shared" si="108"/>
        <v>253968588404902.25</v>
      </c>
      <c r="AD359" s="222">
        <f t="shared" si="109"/>
        <v>271762647649692.56</v>
      </c>
      <c r="AE359" s="221">
        <f t="shared" si="97"/>
        <v>1070.0640160129615</v>
      </c>
      <c r="AF359" s="98">
        <f t="shared" si="103"/>
        <v>1.0979461310368962E-3</v>
      </c>
      <c r="AG359" s="84">
        <f t="shared" si="98"/>
        <v>-2.2727272727272726E-3</v>
      </c>
      <c r="AH359" s="84">
        <f t="shared" si="104"/>
        <v>1.9900497512437811E-2</v>
      </c>
      <c r="AI359" s="84">
        <f t="shared" si="105"/>
        <v>-2.097535395909806E-3</v>
      </c>
      <c r="AJ359" s="84" t="e">
        <f t="shared" si="106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9"/>
        <v>0.18611232124486701</v>
      </c>
      <c r="G360" s="85">
        <f t="shared" si="92"/>
        <v>0.18611232124486701</v>
      </c>
      <c r="H360" s="84">
        <v>205000</v>
      </c>
      <c r="I360" s="84">
        <v>208000</v>
      </c>
      <c r="J360" s="88">
        <v>128329070</v>
      </c>
      <c r="K360" s="84">
        <f t="shared" si="100"/>
        <v>1.5058771407602201</v>
      </c>
      <c r="L360" s="84">
        <f t="shared" si="93"/>
        <v>1.5058771407602201</v>
      </c>
      <c r="M360" s="85">
        <v>190300</v>
      </c>
      <c r="N360" s="85">
        <v>185300</v>
      </c>
      <c r="O360" s="85">
        <v>15956260</v>
      </c>
      <c r="P360" s="85">
        <f t="shared" si="101"/>
        <v>21.218260535034901</v>
      </c>
      <c r="Q360" s="85">
        <f t="shared" si="94"/>
        <v>21.218260535034901</v>
      </c>
      <c r="R360" s="84">
        <v>10415</v>
      </c>
      <c r="S360" s="84">
        <v>10455</v>
      </c>
      <c r="T360" s="84">
        <v>62100000</v>
      </c>
      <c r="U360" s="84">
        <f t="shared" si="95"/>
        <v>183.902664785984</v>
      </c>
      <c r="V360" s="84">
        <f t="shared" si="96"/>
        <v>183.902664785984</v>
      </c>
      <c r="W360" s="85">
        <v>0</v>
      </c>
      <c r="X360" s="85">
        <v>0</v>
      </c>
      <c r="Y360" s="85">
        <v>0</v>
      </c>
      <c r="Z360" s="85">
        <f t="shared" si="102"/>
        <v>0</v>
      </c>
      <c r="AA360" s="85">
        <v>0</v>
      </c>
      <c r="AB360" s="223">
        <f t="shared" si="107"/>
        <v>0</v>
      </c>
      <c r="AC360" s="223">
        <f t="shared" si="108"/>
        <v>253968588404902.25</v>
      </c>
      <c r="AD360" s="222">
        <f t="shared" si="109"/>
        <v>271606357438289.62</v>
      </c>
      <c r="AE360" s="221">
        <f t="shared" si="97"/>
        <v>1069.4486241159377</v>
      </c>
      <c r="AF360" s="98">
        <f t="shared" si="103"/>
        <v>-5.7509820703689697E-4</v>
      </c>
      <c r="AG360" s="84">
        <f t="shared" si="98"/>
        <v>1.0250569476082005E-2</v>
      </c>
      <c r="AH360" s="84">
        <f t="shared" si="104"/>
        <v>1.4634146341463415E-2</v>
      </c>
      <c r="AI360" s="84">
        <f t="shared" si="105"/>
        <v>-2.6274303730951128E-2</v>
      </c>
      <c r="AJ360" s="84" t="e">
        <f t="shared" si="106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9"/>
        <v>0.18611232124486701</v>
      </c>
      <c r="G361" s="85">
        <f t="shared" si="92"/>
        <v>0.18611232124486701</v>
      </c>
      <c r="H361" s="84">
        <v>208000</v>
      </c>
      <c r="I361" s="84">
        <v>211500</v>
      </c>
      <c r="J361" s="88">
        <v>128329070</v>
      </c>
      <c r="K361" s="84">
        <f t="shared" si="100"/>
        <v>1.5058771407602201</v>
      </c>
      <c r="L361" s="84">
        <f t="shared" si="93"/>
        <v>1.5058771407602201</v>
      </c>
      <c r="M361" s="85">
        <v>185300</v>
      </c>
      <c r="N361" s="85">
        <v>191500</v>
      </c>
      <c r="O361" s="85">
        <v>15956260</v>
      </c>
      <c r="P361" s="85">
        <f t="shared" si="101"/>
        <v>21.218260535034901</v>
      </c>
      <c r="Q361" s="85">
        <f t="shared" si="94"/>
        <v>21.218260535034901</v>
      </c>
      <c r="R361" s="84">
        <v>10455</v>
      </c>
      <c r="S361" s="84">
        <v>10620</v>
      </c>
      <c r="T361" s="84">
        <v>62100000</v>
      </c>
      <c r="U361" s="84">
        <f t="shared" si="95"/>
        <v>183.902664785984</v>
      </c>
      <c r="V361" s="84">
        <f t="shared" si="96"/>
        <v>183.902664785984</v>
      </c>
      <c r="W361" s="85">
        <v>0</v>
      </c>
      <c r="X361" s="85">
        <v>0</v>
      </c>
      <c r="Y361" s="85">
        <v>0</v>
      </c>
      <c r="Z361" s="85">
        <f t="shared" si="102"/>
        <v>0</v>
      </c>
      <c r="AA361" s="85">
        <v>0</v>
      </c>
      <c r="AB361" s="223">
        <f t="shared" si="107"/>
        <v>0</v>
      </c>
      <c r="AC361" s="223">
        <f t="shared" si="108"/>
        <v>253968588404902.25</v>
      </c>
      <c r="AD361" s="222">
        <f t="shared" si="109"/>
        <v>277377230833692.37</v>
      </c>
      <c r="AE361" s="221">
        <f t="shared" si="97"/>
        <v>1092.1714081879675</v>
      </c>
      <c r="AF361" s="98">
        <f t="shared" si="103"/>
        <v>2.1247195573152099E-2</v>
      </c>
      <c r="AG361" s="84">
        <f t="shared" si="98"/>
        <v>2.2547914317925591E-2</v>
      </c>
      <c r="AH361" s="84">
        <f t="shared" si="104"/>
        <v>1.6826923076923076E-2</v>
      </c>
      <c r="AI361" s="84">
        <f t="shared" si="105"/>
        <v>3.3459255261737722E-2</v>
      </c>
      <c r="AJ361" s="84" t="e">
        <f t="shared" si="106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9"/>
        <v>0.18611232124486701</v>
      </c>
      <c r="G362" s="85">
        <f t="shared" si="92"/>
        <v>0.18611232124486701</v>
      </c>
      <c r="H362" s="84">
        <v>211500</v>
      </c>
      <c r="I362" s="84">
        <v>214000</v>
      </c>
      <c r="J362" s="88">
        <v>128329070</v>
      </c>
      <c r="K362" s="84">
        <f t="shared" si="100"/>
        <v>1.5058771407602201</v>
      </c>
      <c r="L362" s="84">
        <f t="shared" si="93"/>
        <v>1.5058771407602201</v>
      </c>
      <c r="M362" s="85">
        <v>191500</v>
      </c>
      <c r="N362" s="85">
        <v>195300</v>
      </c>
      <c r="O362" s="85">
        <v>15956260</v>
      </c>
      <c r="P362" s="85">
        <f t="shared" si="101"/>
        <v>21.218260535034901</v>
      </c>
      <c r="Q362" s="85">
        <f t="shared" si="94"/>
        <v>21.218260535034901</v>
      </c>
      <c r="R362" s="84">
        <v>10620</v>
      </c>
      <c r="S362" s="84">
        <v>10640</v>
      </c>
      <c r="T362" s="84">
        <v>62100000</v>
      </c>
      <c r="U362" s="84">
        <f t="shared" si="95"/>
        <v>183.902664785984</v>
      </c>
      <c r="V362" s="84">
        <f t="shared" si="96"/>
        <v>183.902664785984</v>
      </c>
      <c r="W362" s="85">
        <v>0</v>
      </c>
      <c r="X362" s="85">
        <v>0</v>
      </c>
      <c r="Y362" s="85">
        <v>0</v>
      </c>
      <c r="Z362" s="85">
        <f t="shared" si="102"/>
        <v>0</v>
      </c>
      <c r="AA362" s="85">
        <v>0</v>
      </c>
      <c r="AB362" s="223">
        <f t="shared" si="107"/>
        <v>0</v>
      </c>
      <c r="AC362" s="223">
        <f t="shared" si="108"/>
        <v>253968588404902.25</v>
      </c>
      <c r="AD362" s="222">
        <f t="shared" si="109"/>
        <v>279541958500042.81</v>
      </c>
      <c r="AE362" s="221">
        <f t="shared" si="97"/>
        <v>1100.6950121499631</v>
      </c>
      <c r="AF362" s="98">
        <f t="shared" si="103"/>
        <v>7.8042731187563325E-3</v>
      </c>
      <c r="AG362" s="84">
        <f t="shared" si="98"/>
        <v>3.3076074972436605E-3</v>
      </c>
      <c r="AH362" s="84">
        <f t="shared" si="104"/>
        <v>1.1820330969267139E-2</v>
      </c>
      <c r="AI362" s="84">
        <f t="shared" si="105"/>
        <v>1.9843342036553524E-2</v>
      </c>
      <c r="AJ362" s="84" t="e">
        <f t="shared" si="106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9"/>
        <v>0.18611232124486701</v>
      </c>
      <c r="G363" s="85">
        <f t="shared" si="92"/>
        <v>0.18611232124486701</v>
      </c>
      <c r="H363" s="84">
        <v>214000</v>
      </c>
      <c r="I363" s="84">
        <v>212500</v>
      </c>
      <c r="J363" s="88">
        <v>128329070</v>
      </c>
      <c r="K363" s="84">
        <f t="shared" si="100"/>
        <v>1.5058771407602201</v>
      </c>
      <c r="L363" s="84">
        <f t="shared" si="93"/>
        <v>1.5058771407602201</v>
      </c>
      <c r="M363" s="85">
        <v>195300</v>
      </c>
      <c r="N363" s="85">
        <v>191800</v>
      </c>
      <c r="O363" s="85">
        <v>15956260</v>
      </c>
      <c r="P363" s="85">
        <f t="shared" si="101"/>
        <v>21.218260535034901</v>
      </c>
      <c r="Q363" s="85">
        <f t="shared" si="94"/>
        <v>21.218260535034901</v>
      </c>
      <c r="R363" s="84">
        <v>10640</v>
      </c>
      <c r="S363" s="84">
        <v>10650</v>
      </c>
      <c r="T363" s="84">
        <v>62100000</v>
      </c>
      <c r="U363" s="84">
        <f t="shared" si="95"/>
        <v>183.902664785984</v>
      </c>
      <c r="V363" s="84">
        <f t="shared" si="96"/>
        <v>183.902664785984</v>
      </c>
      <c r="W363" s="85">
        <v>0</v>
      </c>
      <c r="X363" s="85">
        <v>0</v>
      </c>
      <c r="Y363" s="85">
        <v>0</v>
      </c>
      <c r="Z363" s="85">
        <f t="shared" si="102"/>
        <v>0</v>
      </c>
      <c r="AA363" s="85">
        <v>0</v>
      </c>
      <c r="AB363" s="223">
        <f t="shared" si="107"/>
        <v>0</v>
      </c>
      <c r="AC363" s="223">
        <f t="shared" si="108"/>
        <v>253968588404902.25</v>
      </c>
      <c r="AD363" s="222">
        <f t="shared" si="109"/>
        <v>278403526066447.75</v>
      </c>
      <c r="AE363" s="221">
        <f t="shared" si="97"/>
        <v>1096.2124403455316</v>
      </c>
      <c r="AF363" s="98">
        <f t="shared" si="103"/>
        <v>-4.0724921571832738E-3</v>
      </c>
      <c r="AG363" s="84">
        <f t="shared" si="98"/>
        <v>4.3956043956043956E-3</v>
      </c>
      <c r="AH363" s="84">
        <f t="shared" si="104"/>
        <v>-7.0093457943925233E-3</v>
      </c>
      <c r="AI363" s="84">
        <f t="shared" si="105"/>
        <v>-1.7921146953405017E-2</v>
      </c>
      <c r="AJ363" s="84" t="e">
        <f t="shared" si="106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9"/>
        <v>0.18611232124486701</v>
      </c>
      <c r="G364" s="85">
        <f t="shared" si="92"/>
        <v>0.18611232124486701</v>
      </c>
      <c r="H364" s="84">
        <v>212500</v>
      </c>
      <c r="I364" s="84">
        <v>208500</v>
      </c>
      <c r="J364" s="88">
        <v>128329070</v>
      </c>
      <c r="K364" s="84">
        <f t="shared" si="100"/>
        <v>1.5058771407602201</v>
      </c>
      <c r="L364" s="84">
        <f t="shared" si="93"/>
        <v>1.5058771407602201</v>
      </c>
      <c r="M364" s="85">
        <v>191800</v>
      </c>
      <c r="N364" s="85">
        <v>193900</v>
      </c>
      <c r="O364" s="85">
        <v>15956260</v>
      </c>
      <c r="P364" s="85">
        <f t="shared" si="101"/>
        <v>21.218260535034901</v>
      </c>
      <c r="Q364" s="85">
        <f t="shared" si="94"/>
        <v>21.218260535034901</v>
      </c>
      <c r="R364" s="84">
        <v>10650</v>
      </c>
      <c r="S364" s="84">
        <v>10650</v>
      </c>
      <c r="T364" s="84">
        <v>62100000</v>
      </c>
      <c r="U364" s="84">
        <f t="shared" si="95"/>
        <v>183.902664785984</v>
      </c>
      <c r="V364" s="84">
        <f t="shared" si="96"/>
        <v>183.902664785984</v>
      </c>
      <c r="W364" s="85">
        <v>0</v>
      </c>
      <c r="X364" s="85">
        <v>0</v>
      </c>
      <c r="Y364" s="85">
        <v>0</v>
      </c>
      <c r="Z364" s="85">
        <f t="shared" si="102"/>
        <v>0</v>
      </c>
      <c r="AA364" s="85">
        <v>0</v>
      </c>
      <c r="AB364" s="223">
        <f t="shared" si="107"/>
        <v>0</v>
      </c>
      <c r="AC364" s="223">
        <f t="shared" si="108"/>
        <v>253968588404902.25</v>
      </c>
      <c r="AD364" s="222">
        <f t="shared" si="109"/>
        <v>278119309368748.12</v>
      </c>
      <c r="AE364" s="221">
        <f t="shared" si="97"/>
        <v>1095.093338572022</v>
      </c>
      <c r="AF364" s="98">
        <f t="shared" si="103"/>
        <v>-1.0208803807743774E-3</v>
      </c>
      <c r="AG364" s="84">
        <f t="shared" si="98"/>
        <v>-4.3763676148796497E-3</v>
      </c>
      <c r="AH364" s="84">
        <f t="shared" si="104"/>
        <v>-1.8823529411764704E-2</v>
      </c>
      <c r="AI364" s="84">
        <f t="shared" si="105"/>
        <v>1.0948905109489052E-2</v>
      </c>
      <c r="AJ364" s="84" t="e">
        <f t="shared" si="106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9"/>
        <v>0.18611232124486701</v>
      </c>
      <c r="G365" s="85">
        <f t="shared" si="92"/>
        <v>0.18611232124486701</v>
      </c>
      <c r="H365" s="84">
        <v>208500</v>
      </c>
      <c r="I365" s="84">
        <v>208000</v>
      </c>
      <c r="J365" s="88">
        <v>128329070</v>
      </c>
      <c r="K365" s="84">
        <f t="shared" si="100"/>
        <v>1.5058771407602201</v>
      </c>
      <c r="L365" s="84">
        <f t="shared" si="93"/>
        <v>1.5058771407602201</v>
      </c>
      <c r="M365" s="85">
        <v>193900</v>
      </c>
      <c r="N365" s="85">
        <v>195000</v>
      </c>
      <c r="O365" s="85">
        <v>15956260</v>
      </c>
      <c r="P365" s="85">
        <f t="shared" si="101"/>
        <v>21.218260535034901</v>
      </c>
      <c r="Q365" s="85">
        <f t="shared" si="94"/>
        <v>21.218260535034901</v>
      </c>
      <c r="R365" s="84">
        <v>10650</v>
      </c>
      <c r="S365" s="84">
        <v>10650</v>
      </c>
      <c r="T365" s="84">
        <v>62100000</v>
      </c>
      <c r="U365" s="84">
        <f t="shared" si="95"/>
        <v>183.902664785984</v>
      </c>
      <c r="V365" s="84">
        <f t="shared" si="96"/>
        <v>183.902664785984</v>
      </c>
      <c r="W365" s="85">
        <v>0</v>
      </c>
      <c r="X365" s="85">
        <v>0</v>
      </c>
      <c r="Y365" s="85">
        <v>0</v>
      </c>
      <c r="Z365" s="85">
        <f t="shared" si="102"/>
        <v>0</v>
      </c>
      <c r="AA365" s="85">
        <v>0</v>
      </c>
      <c r="AB365" s="223">
        <f t="shared" si="107"/>
        <v>0</v>
      </c>
      <c r="AC365" s="223">
        <f t="shared" si="108"/>
        <v>253968588404902.25</v>
      </c>
      <c r="AD365" s="222">
        <f t="shared" si="109"/>
        <v>278506210961044.12</v>
      </c>
      <c r="AE365" s="221">
        <f t="shared" si="97"/>
        <v>1096.6167615855766</v>
      </c>
      <c r="AF365" s="98">
        <f t="shared" si="103"/>
        <v>1.3911353123022654E-3</v>
      </c>
      <c r="AG365" s="84">
        <f t="shared" si="98"/>
        <v>2.1978021978021978E-3</v>
      </c>
      <c r="AH365" s="84">
        <f t="shared" si="104"/>
        <v>-2.3980815347721821E-3</v>
      </c>
      <c r="AI365" s="84">
        <f t="shared" si="105"/>
        <v>5.6730273336771534E-3</v>
      </c>
      <c r="AJ365" s="84" t="e">
        <f t="shared" si="106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9"/>
        <v>0.18611232124486701</v>
      </c>
      <c r="G366" s="85">
        <f t="shared" si="92"/>
        <v>0.18611232124486701</v>
      </c>
      <c r="H366" s="84">
        <v>208000</v>
      </c>
      <c r="I366" s="84">
        <v>210500</v>
      </c>
      <c r="J366" s="88">
        <v>128329070</v>
      </c>
      <c r="K366" s="84">
        <f t="shared" si="100"/>
        <v>1.5058771407602201</v>
      </c>
      <c r="L366" s="84">
        <f t="shared" si="93"/>
        <v>1.5058771407602201</v>
      </c>
      <c r="M366" s="85">
        <v>195000</v>
      </c>
      <c r="N366" s="85">
        <v>203400</v>
      </c>
      <c r="O366" s="85">
        <v>15956260</v>
      </c>
      <c r="P366" s="85">
        <f t="shared" si="101"/>
        <v>21.218260535034901</v>
      </c>
      <c r="Q366" s="85">
        <f t="shared" si="94"/>
        <v>21.218260535034901</v>
      </c>
      <c r="R366" s="84">
        <v>10650</v>
      </c>
      <c r="S366" s="84">
        <v>10655</v>
      </c>
      <c r="T366" s="84">
        <v>62100000</v>
      </c>
      <c r="U366" s="84">
        <f t="shared" si="95"/>
        <v>183.902664785984</v>
      </c>
      <c r="V366" s="84">
        <f t="shared" si="96"/>
        <v>183.902664785984</v>
      </c>
      <c r="W366" s="85">
        <v>0</v>
      </c>
      <c r="X366" s="85">
        <v>0</v>
      </c>
      <c r="Y366" s="85">
        <v>0</v>
      </c>
      <c r="Z366" s="85">
        <f t="shared" si="102"/>
        <v>0</v>
      </c>
      <c r="AA366" s="85">
        <v>0</v>
      </c>
      <c r="AB366" s="223">
        <f t="shared" si="107"/>
        <v>0</v>
      </c>
      <c r="AC366" s="223">
        <f t="shared" si="108"/>
        <v>253968588404902.25</v>
      </c>
      <c r="AD366" s="222">
        <f t="shared" si="109"/>
        <v>282001475567246.94</v>
      </c>
      <c r="AE366" s="221">
        <f t="shared" si="97"/>
        <v>1110.3793478493169</v>
      </c>
      <c r="AF366" s="98">
        <f t="shared" si="103"/>
        <v>1.2550041861334746E-2</v>
      </c>
      <c r="AG366" s="84">
        <f t="shared" si="98"/>
        <v>2.1929824561403508E-3</v>
      </c>
      <c r="AH366" s="84">
        <f t="shared" si="104"/>
        <v>1.201923076923077E-2</v>
      </c>
      <c r="AI366" s="84">
        <f t="shared" si="105"/>
        <v>4.3076923076923075E-2</v>
      </c>
      <c r="AJ366" s="84" t="e">
        <f t="shared" si="106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9"/>
        <v>0.18611232124486701</v>
      </c>
      <c r="G367" s="85">
        <f t="shared" si="92"/>
        <v>0.18611232124486701</v>
      </c>
      <c r="H367" s="84">
        <v>210500</v>
      </c>
      <c r="I367" s="84">
        <v>204000</v>
      </c>
      <c r="J367" s="88">
        <v>128329070</v>
      </c>
      <c r="K367" s="84">
        <f t="shared" si="100"/>
        <v>1.5058771407602201</v>
      </c>
      <c r="L367" s="84">
        <f t="shared" si="93"/>
        <v>1.5058771407602201</v>
      </c>
      <c r="M367" s="85">
        <v>203400</v>
      </c>
      <c r="N367" s="85">
        <v>193200</v>
      </c>
      <c r="O367" s="85">
        <v>15956260</v>
      </c>
      <c r="P367" s="85">
        <f t="shared" si="101"/>
        <v>21.218260535034901</v>
      </c>
      <c r="Q367" s="85">
        <f t="shared" si="94"/>
        <v>21.218260535034901</v>
      </c>
      <c r="R367" s="84">
        <v>10655</v>
      </c>
      <c r="S367" s="84">
        <v>10775</v>
      </c>
      <c r="T367" s="84">
        <v>62100000</v>
      </c>
      <c r="U367" s="84">
        <f t="shared" si="95"/>
        <v>183.902664785984</v>
      </c>
      <c r="V367" s="84">
        <f t="shared" si="96"/>
        <v>183.902664785984</v>
      </c>
      <c r="W367" s="85">
        <v>0</v>
      </c>
      <c r="X367" s="85">
        <v>0</v>
      </c>
      <c r="Y367" s="85">
        <v>0</v>
      </c>
      <c r="Z367" s="85">
        <f t="shared" si="102"/>
        <v>0</v>
      </c>
      <c r="AA367" s="85">
        <v>0</v>
      </c>
      <c r="AB367" s="223">
        <f t="shared" si="107"/>
        <v>0</v>
      </c>
      <c r="AC367" s="223">
        <f t="shared" si="108"/>
        <v>253968588404902.25</v>
      </c>
      <c r="AD367" s="222">
        <f t="shared" si="109"/>
        <v>279551293876029.5</v>
      </c>
      <c r="AE367" s="221">
        <f t="shared" si="97"/>
        <v>1100.7317701445058</v>
      </c>
      <c r="AF367" s="98">
        <f t="shared" si="103"/>
        <v>-8.6885420946430213E-3</v>
      </c>
      <c r="AG367" s="84">
        <f t="shared" si="98"/>
        <v>1.7505470459518599E-2</v>
      </c>
      <c r="AH367" s="84">
        <f t="shared" si="104"/>
        <v>-3.0878859857482184E-2</v>
      </c>
      <c r="AI367" s="84">
        <f t="shared" si="105"/>
        <v>-5.0147492625368731E-2</v>
      </c>
      <c r="AJ367" s="84" t="e">
        <f t="shared" si="106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9"/>
        <v>0.18611232124486701</v>
      </c>
      <c r="G368" s="85">
        <f t="shared" si="92"/>
        <v>0.20469827469118801</v>
      </c>
      <c r="H368" s="84">
        <v>204000</v>
      </c>
      <c r="I368" s="84">
        <v>205500</v>
      </c>
      <c r="J368" s="88">
        <v>128329070</v>
      </c>
      <c r="K368" s="84">
        <f t="shared" si="100"/>
        <v>1.5058771407602201</v>
      </c>
      <c r="L368" s="84">
        <f t="shared" si="93"/>
        <v>1.6562603192990799</v>
      </c>
      <c r="M368" s="85">
        <v>189600</v>
      </c>
      <c r="N368" s="85">
        <v>168600</v>
      </c>
      <c r="O368" s="85">
        <v>15956260</v>
      </c>
      <c r="P368" s="85">
        <f t="shared" si="101"/>
        <v>21.218260535034901</v>
      </c>
      <c r="Q368" s="85">
        <f t="shared" si="94"/>
        <v>23.780316101633002</v>
      </c>
      <c r="R368" s="84">
        <v>10775</v>
      </c>
      <c r="S368" s="84">
        <v>10805</v>
      </c>
      <c r="T368" s="84">
        <v>62100000</v>
      </c>
      <c r="U368" s="84">
        <f t="shared" si="95"/>
        <v>183.902664785984</v>
      </c>
      <c r="V368" s="84">
        <f t="shared" si="96"/>
        <v>202.267952712674</v>
      </c>
      <c r="W368" s="85">
        <v>0</v>
      </c>
      <c r="X368" s="85">
        <v>0</v>
      </c>
      <c r="Y368" s="85">
        <v>0</v>
      </c>
      <c r="Z368" s="85">
        <f t="shared" si="102"/>
        <v>0</v>
      </c>
      <c r="AA368" s="85">
        <v>0</v>
      </c>
      <c r="AB368" s="223">
        <f t="shared" si="107"/>
        <v>1</v>
      </c>
      <c r="AC368" s="223">
        <f t="shared" si="108"/>
        <v>279330951999900.06</v>
      </c>
      <c r="AD368" s="222">
        <f t="shared" si="109"/>
        <v>300806757022120.62</v>
      </c>
      <c r="AE368" s="221">
        <f t="shared" si="97"/>
        <v>1076.8830123137527</v>
      </c>
      <c r="AF368" s="98">
        <f t="shared" si="103"/>
        <v>-2.1666275542880194E-2</v>
      </c>
      <c r="AG368" s="84">
        <f t="shared" si="98"/>
        <v>1.0752688172043012E-2</v>
      </c>
      <c r="AH368" s="84">
        <f t="shared" si="104"/>
        <v>7.3529411764705881E-3</v>
      </c>
      <c r="AI368" s="84">
        <f t="shared" si="105"/>
        <v>-0.11075949367088607</v>
      </c>
      <c r="AJ368" s="84" t="e">
        <f t="shared" si="106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9"/>
        <v>0.20469827469118801</v>
      </c>
      <c r="G369" s="85">
        <f t="shared" si="92"/>
        <v>0.165928896677941</v>
      </c>
      <c r="H369" s="155">
        <v>205500</v>
      </c>
      <c r="I369" s="155">
        <v>208000</v>
      </c>
      <c r="J369" s="161">
        <v>128329070</v>
      </c>
      <c r="K369" s="155">
        <f t="shared" si="100"/>
        <v>1.6562603192990799</v>
      </c>
      <c r="L369" s="84">
        <f t="shared" si="93"/>
        <v>1.76539349657307</v>
      </c>
      <c r="M369" s="101">
        <v>168600</v>
      </c>
      <c r="N369" s="101">
        <v>181000</v>
      </c>
      <c r="O369" s="101">
        <v>15956260</v>
      </c>
      <c r="P369" s="101">
        <f t="shared" si="101"/>
        <v>23.780316101633002</v>
      </c>
      <c r="Q369" s="85">
        <f t="shared" si="94"/>
        <v>34.611443842321897</v>
      </c>
      <c r="R369" s="155">
        <v>10805</v>
      </c>
      <c r="S369" s="155">
        <v>10805</v>
      </c>
      <c r="T369" s="155">
        <v>67900000</v>
      </c>
      <c r="U369" s="155">
        <f t="shared" si="95"/>
        <v>202.267952712674</v>
      </c>
      <c r="V369" s="84">
        <f t="shared" si="96"/>
        <v>169.22034740693701</v>
      </c>
      <c r="W369" s="101">
        <v>0</v>
      </c>
      <c r="X369" s="101">
        <v>0</v>
      </c>
      <c r="Y369" s="101">
        <v>0</v>
      </c>
      <c r="Z369" s="101">
        <f t="shared" si="102"/>
        <v>0</v>
      </c>
      <c r="AA369" s="101">
        <v>0</v>
      </c>
      <c r="AB369" s="224">
        <f t="shared" si="107"/>
        <v>1</v>
      </c>
      <c r="AC369" s="224">
        <f t="shared" si="108"/>
        <v>288216347664486.25</v>
      </c>
      <c r="AD369" s="224">
        <f t="shared" si="109"/>
        <v>317393581204077.69</v>
      </c>
      <c r="AE369" s="225">
        <f t="shared" si="97"/>
        <v>1101.2337911295606</v>
      </c>
      <c r="AF369" s="226">
        <f t="shared" si="103"/>
        <v>2.2612278713068982E-2</v>
      </c>
      <c r="AG369" s="155">
        <f t="shared" si="98"/>
        <v>-8.5106382978723406E-3</v>
      </c>
      <c r="AH369" s="155">
        <f t="shared" si="104"/>
        <v>1.2165450121654502E-2</v>
      </c>
      <c r="AI369" s="155">
        <f t="shared" si="105"/>
        <v>7.354685646500593E-2</v>
      </c>
      <c r="AJ369" s="155" t="e">
        <f t="shared" si="106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9"/>
        <v>0.165928896677941</v>
      </c>
      <c r="G370" s="85">
        <f t="shared" si="92"/>
        <v>0.165928896677941</v>
      </c>
      <c r="H370" s="84">
        <v>208000</v>
      </c>
      <c r="I370" s="84">
        <v>205000</v>
      </c>
      <c r="J370" s="88">
        <v>128329070</v>
      </c>
      <c r="K370" s="84">
        <f t="shared" si="100"/>
        <v>1.76539349657307</v>
      </c>
      <c r="L370" s="84">
        <f t="shared" si="93"/>
        <v>1.76539349657307</v>
      </c>
      <c r="M370" s="85">
        <v>181000</v>
      </c>
      <c r="N370" s="85">
        <v>178300</v>
      </c>
      <c r="O370" s="85">
        <v>15956260</v>
      </c>
      <c r="P370" s="85">
        <f t="shared" si="101"/>
        <v>34.611443842321897</v>
      </c>
      <c r="Q370" s="85">
        <f t="shared" si="94"/>
        <v>34.611443842321897</v>
      </c>
      <c r="R370" s="84">
        <v>10805</v>
      </c>
      <c r="S370" s="84">
        <v>10740</v>
      </c>
      <c r="T370" s="84">
        <v>67900000</v>
      </c>
      <c r="U370" s="84">
        <f t="shared" si="95"/>
        <v>169.22034740693701</v>
      </c>
      <c r="V370" s="84">
        <f t="shared" si="96"/>
        <v>169.22034740693701</v>
      </c>
      <c r="W370" s="85">
        <v>0</v>
      </c>
      <c r="X370" s="85">
        <v>0</v>
      </c>
      <c r="Y370" s="85">
        <v>0</v>
      </c>
      <c r="Z370" s="85">
        <f t="shared" si="102"/>
        <v>0</v>
      </c>
      <c r="AA370" s="85">
        <v>0</v>
      </c>
      <c r="AB370" s="223">
        <f t="shared" si="107"/>
        <v>0</v>
      </c>
      <c r="AC370" s="223">
        <f t="shared" si="108"/>
        <v>288216347664486.25</v>
      </c>
      <c r="AD370" s="222">
        <f t="shared" si="109"/>
        <v>314129250651130.87</v>
      </c>
      <c r="AE370" s="221">
        <f t="shared" si="97"/>
        <v>1089.9078181949969</v>
      </c>
      <c r="AF370" s="98">
        <f t="shared" si="103"/>
        <v>-1.0284803304978812E-2</v>
      </c>
      <c r="AG370" s="84">
        <f t="shared" si="98"/>
        <v>-7.5107296137339056E-3</v>
      </c>
      <c r="AH370" s="84">
        <f t="shared" si="104"/>
        <v>-1.4423076923076924E-2</v>
      </c>
      <c r="AI370" s="84">
        <f t="shared" si="105"/>
        <v>-1.4917127071823204E-2</v>
      </c>
      <c r="AJ370" s="84" t="e">
        <f t="shared" si="106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9"/>
        <v>0.165928896677941</v>
      </c>
      <c r="G371" s="85">
        <f t="shared" si="92"/>
        <v>0.165928896677941</v>
      </c>
      <c r="H371" s="84">
        <v>205000</v>
      </c>
      <c r="I371" s="84">
        <v>206000</v>
      </c>
      <c r="J371" s="88">
        <v>128329070</v>
      </c>
      <c r="K371" s="84">
        <f t="shared" si="100"/>
        <v>1.76539349657307</v>
      </c>
      <c r="L371" s="84">
        <f t="shared" si="93"/>
        <v>1.76539349657307</v>
      </c>
      <c r="M371" s="85">
        <v>178300</v>
      </c>
      <c r="N371" s="85">
        <v>184900</v>
      </c>
      <c r="O371" s="85">
        <v>15956260</v>
      </c>
      <c r="P371" s="85">
        <f t="shared" si="101"/>
        <v>34.611443842321897</v>
      </c>
      <c r="Q371" s="85">
        <f t="shared" si="94"/>
        <v>34.611443842321897</v>
      </c>
      <c r="R371" s="84">
        <v>10740</v>
      </c>
      <c r="S371" s="84">
        <v>10625</v>
      </c>
      <c r="T371" s="84">
        <v>67900000</v>
      </c>
      <c r="U371" s="84">
        <f t="shared" si="95"/>
        <v>169.22034740693701</v>
      </c>
      <c r="V371" s="84">
        <f t="shared" si="96"/>
        <v>169.22034740693701</v>
      </c>
      <c r="W371" s="85">
        <v>0</v>
      </c>
      <c r="X371" s="85">
        <v>0</v>
      </c>
      <c r="Y371" s="85">
        <v>0</v>
      </c>
      <c r="Z371" s="85">
        <f t="shared" si="102"/>
        <v>0</v>
      </c>
      <c r="AA371" s="85">
        <v>0</v>
      </c>
      <c r="AB371" s="223">
        <f t="shared" si="107"/>
        <v>0</v>
      </c>
      <c r="AC371" s="223">
        <f t="shared" si="108"/>
        <v>288216347664486.25</v>
      </c>
      <c r="AD371" s="222">
        <f t="shared" si="109"/>
        <v>315837446056558.69</v>
      </c>
      <c r="AE371" s="221">
        <f t="shared" si="97"/>
        <v>1095.8346000006436</v>
      </c>
      <c r="AF371" s="98">
        <f t="shared" si="103"/>
        <v>5.4378743841493396E-3</v>
      </c>
      <c r="AG371" s="84">
        <f t="shared" si="98"/>
        <v>-1.8378378378378378E-2</v>
      </c>
      <c r="AH371" s="84">
        <f t="shared" si="104"/>
        <v>4.8780487804878049E-3</v>
      </c>
      <c r="AI371" s="84">
        <f t="shared" si="105"/>
        <v>3.7016264722378012E-2</v>
      </c>
      <c r="AJ371" s="84" t="e">
        <f t="shared" si="106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9"/>
        <v>0.165928896677941</v>
      </c>
      <c r="G372" s="85">
        <f t="shared" si="92"/>
        <v>0.165928896677941</v>
      </c>
      <c r="H372" s="84">
        <v>206000</v>
      </c>
      <c r="I372" s="84">
        <v>203500</v>
      </c>
      <c r="J372" s="88">
        <v>128329070</v>
      </c>
      <c r="K372" s="84">
        <f t="shared" si="100"/>
        <v>1.76539349657307</v>
      </c>
      <c r="L372" s="84">
        <f t="shared" si="93"/>
        <v>1.76539349657307</v>
      </c>
      <c r="M372" s="85">
        <v>184900</v>
      </c>
      <c r="N372" s="85">
        <v>182600</v>
      </c>
      <c r="O372" s="85">
        <v>15956260</v>
      </c>
      <c r="P372" s="85">
        <f t="shared" si="101"/>
        <v>34.611443842321897</v>
      </c>
      <c r="Q372" s="85">
        <f t="shared" si="94"/>
        <v>34.611443842321897</v>
      </c>
      <c r="R372" s="84">
        <v>10625</v>
      </c>
      <c r="S372" s="84">
        <v>10625</v>
      </c>
      <c r="T372" s="84">
        <v>67900000</v>
      </c>
      <c r="U372" s="84">
        <f t="shared" si="95"/>
        <v>169.22034740693701</v>
      </c>
      <c r="V372" s="84">
        <f t="shared" si="96"/>
        <v>169.22034740693701</v>
      </c>
      <c r="W372" s="85">
        <v>0</v>
      </c>
      <c r="X372" s="85">
        <v>0</v>
      </c>
      <c r="Y372" s="85">
        <v>0</v>
      </c>
      <c r="Z372" s="85">
        <f t="shared" si="102"/>
        <v>0</v>
      </c>
      <c r="AA372" s="85">
        <v>0</v>
      </c>
      <c r="AB372" s="223">
        <f t="shared" si="107"/>
        <v>0</v>
      </c>
      <c r="AC372" s="223">
        <f t="shared" si="108"/>
        <v>288216347664486.25</v>
      </c>
      <c r="AD372" s="222">
        <f t="shared" si="109"/>
        <v>314595184298793.75</v>
      </c>
      <c r="AE372" s="221">
        <f t="shared" si="97"/>
        <v>1091.5244289509046</v>
      </c>
      <c r="AF372" s="98">
        <f t="shared" si="103"/>
        <v>-3.9332313925262551E-3</v>
      </c>
      <c r="AG372" s="84">
        <f t="shared" si="98"/>
        <v>1.3215859030837005E-2</v>
      </c>
      <c r="AH372" s="84">
        <f t="shared" si="104"/>
        <v>-1.2135922330097087E-2</v>
      </c>
      <c r="AI372" s="84">
        <f t="shared" si="105"/>
        <v>-1.2439156300703082E-2</v>
      </c>
      <c r="AJ372" s="84" t="e">
        <f t="shared" si="106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9"/>
        <v>0.165928896677941</v>
      </c>
      <c r="G373" s="85">
        <f t="shared" si="92"/>
        <v>0.165928896677941</v>
      </c>
      <c r="H373" s="84">
        <v>203500</v>
      </c>
      <c r="I373" s="84">
        <v>208000</v>
      </c>
      <c r="J373" s="88">
        <v>128329070</v>
      </c>
      <c r="K373" s="84">
        <f t="shared" si="100"/>
        <v>1.76539349657307</v>
      </c>
      <c r="L373" s="84">
        <f t="shared" si="93"/>
        <v>1.76539349657307</v>
      </c>
      <c r="M373" s="85">
        <v>182600</v>
      </c>
      <c r="N373" s="85">
        <v>186500</v>
      </c>
      <c r="O373" s="85">
        <v>15956260</v>
      </c>
      <c r="P373" s="85">
        <f t="shared" si="101"/>
        <v>34.611443842321897</v>
      </c>
      <c r="Q373" s="85">
        <f t="shared" si="94"/>
        <v>34.611443842321897</v>
      </c>
      <c r="R373" s="84">
        <v>10625</v>
      </c>
      <c r="S373" s="84">
        <v>10615</v>
      </c>
      <c r="T373" s="84">
        <v>67900000</v>
      </c>
      <c r="U373" s="84">
        <f t="shared" si="95"/>
        <v>169.22034740693701</v>
      </c>
      <c r="V373" s="84">
        <f t="shared" si="96"/>
        <v>169.22034740693701</v>
      </c>
      <c r="W373" s="85">
        <v>0</v>
      </c>
      <c r="X373" s="85">
        <v>0</v>
      </c>
      <c r="Y373" s="85">
        <v>0</v>
      </c>
      <c r="Z373" s="85">
        <f t="shared" si="102"/>
        <v>0</v>
      </c>
      <c r="AA373" s="85">
        <v>0</v>
      </c>
      <c r="AB373" s="223">
        <f t="shared" si="107"/>
        <v>0</v>
      </c>
      <c r="AC373" s="223">
        <f t="shared" si="108"/>
        <v>288216347664486.25</v>
      </c>
      <c r="AD373" s="222">
        <f t="shared" si="109"/>
        <v>317306918624927.69</v>
      </c>
      <c r="AE373" s="221">
        <f t="shared" si="97"/>
        <v>1100.9331052737712</v>
      </c>
      <c r="AF373" s="98">
        <f t="shared" si="103"/>
        <v>8.6197579030910815E-3</v>
      </c>
      <c r="AG373" s="84">
        <f t="shared" si="98"/>
        <v>-7.6086956521739134E-3</v>
      </c>
      <c r="AH373" s="84">
        <f t="shared" si="104"/>
        <v>2.2113022113022112E-2</v>
      </c>
      <c r="AI373" s="84">
        <f t="shared" si="105"/>
        <v>2.135815991237678E-2</v>
      </c>
      <c r="AJ373" s="84" t="e">
        <f t="shared" si="106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9"/>
        <v>0.165928896677941</v>
      </c>
      <c r="G374" s="85">
        <f t="shared" si="92"/>
        <v>0.165928896677941</v>
      </c>
      <c r="H374" s="84">
        <v>208000</v>
      </c>
      <c r="I374" s="84">
        <v>206000</v>
      </c>
      <c r="J374" s="88">
        <v>128329070</v>
      </c>
      <c r="K374" s="84">
        <f t="shared" si="100"/>
        <v>1.76539349657307</v>
      </c>
      <c r="L374" s="84">
        <f t="shared" si="93"/>
        <v>1.76539349657307</v>
      </c>
      <c r="M374" s="85">
        <v>186500</v>
      </c>
      <c r="N374" s="85">
        <v>178300</v>
      </c>
      <c r="O374" s="85">
        <v>15956260</v>
      </c>
      <c r="P374" s="85">
        <f t="shared" si="101"/>
        <v>34.611443842321897</v>
      </c>
      <c r="Q374" s="85">
        <f t="shared" si="94"/>
        <v>34.611443842321897</v>
      </c>
      <c r="R374" s="84">
        <v>10615</v>
      </c>
      <c r="S374" s="84">
        <v>10445</v>
      </c>
      <c r="T374" s="84">
        <v>67900000</v>
      </c>
      <c r="U374" s="84">
        <f t="shared" si="95"/>
        <v>169.22034740693701</v>
      </c>
      <c r="V374" s="84">
        <f t="shared" si="96"/>
        <v>169.22034740693701</v>
      </c>
      <c r="W374" s="85">
        <v>0</v>
      </c>
      <c r="X374" s="85">
        <v>0</v>
      </c>
      <c r="Y374" s="85">
        <v>0</v>
      </c>
      <c r="Z374" s="85">
        <f t="shared" si="102"/>
        <v>0</v>
      </c>
      <c r="AA374" s="85">
        <v>0</v>
      </c>
      <c r="AB374" s="223">
        <f t="shared" si="107"/>
        <v>0</v>
      </c>
      <c r="AC374" s="223">
        <f t="shared" si="108"/>
        <v>288216347664486.25</v>
      </c>
      <c r="AD374" s="222">
        <f t="shared" si="109"/>
        <v>309133698838927.37</v>
      </c>
      <c r="AE374" s="221">
        <f t="shared" si="97"/>
        <v>1072.575172588028</v>
      </c>
      <c r="AF374" s="98">
        <f t="shared" si="103"/>
        <v>-2.5758088797494545E-2</v>
      </c>
      <c r="AG374" s="84">
        <f t="shared" si="98"/>
        <v>-2.7382256297918947E-2</v>
      </c>
      <c r="AH374" s="84">
        <f t="shared" si="104"/>
        <v>-9.6153846153846159E-3</v>
      </c>
      <c r="AI374" s="84">
        <f t="shared" si="105"/>
        <v>-4.3967828418230562E-2</v>
      </c>
      <c r="AJ374" s="84" t="e">
        <f t="shared" si="106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9"/>
        <v>0.165928896677941</v>
      </c>
      <c r="G375" s="85">
        <f t="shared" si="92"/>
        <v>0.165928896677941</v>
      </c>
      <c r="H375" s="84">
        <v>206000</v>
      </c>
      <c r="I375" s="84">
        <v>192500</v>
      </c>
      <c r="J375" s="88">
        <v>128329070</v>
      </c>
      <c r="K375" s="84">
        <f t="shared" si="100"/>
        <v>1.76539349657307</v>
      </c>
      <c r="L375" s="84">
        <f t="shared" si="93"/>
        <v>1.76539349657307</v>
      </c>
      <c r="M375" s="85">
        <v>178300</v>
      </c>
      <c r="N375" s="85">
        <v>172000</v>
      </c>
      <c r="O375" s="85">
        <v>15956260</v>
      </c>
      <c r="P375" s="85">
        <f t="shared" si="101"/>
        <v>34.611443842321897</v>
      </c>
      <c r="Q375" s="85">
        <f t="shared" si="94"/>
        <v>34.611443842321897</v>
      </c>
      <c r="R375" s="84">
        <v>10445</v>
      </c>
      <c r="S375" s="84">
        <v>10420</v>
      </c>
      <c r="T375" s="84">
        <v>67900000</v>
      </c>
      <c r="U375" s="84">
        <f t="shared" si="95"/>
        <v>169.22034740693701</v>
      </c>
      <c r="V375" s="84">
        <f t="shared" si="96"/>
        <v>169.22034740693701</v>
      </c>
      <c r="W375" s="85">
        <v>0</v>
      </c>
      <c r="X375" s="85">
        <v>0</v>
      </c>
      <c r="Y375" s="85">
        <v>0</v>
      </c>
      <c r="Z375" s="85">
        <f t="shared" si="102"/>
        <v>0</v>
      </c>
      <c r="AA375" s="85">
        <v>0</v>
      </c>
      <c r="AB375" s="223">
        <f t="shared" si="107"/>
        <v>0</v>
      </c>
      <c r="AC375" s="223">
        <f t="shared" si="108"/>
        <v>288216347664486.25</v>
      </c>
      <c r="AD375" s="222">
        <f t="shared" si="109"/>
        <v>303002100335346.06</v>
      </c>
      <c r="AE375" s="221">
        <f t="shared" si="97"/>
        <v>1051.3008814061857</v>
      </c>
      <c r="AF375" s="98">
        <f t="shared" si="103"/>
        <v>-1.9834778694820344E-2</v>
      </c>
      <c r="AG375" s="84">
        <f t="shared" si="98"/>
        <v>1.5765765765765764E-2</v>
      </c>
      <c r="AH375" s="84">
        <f t="shared" si="104"/>
        <v>-6.553398058252427E-2</v>
      </c>
      <c r="AI375" s="84">
        <f t="shared" si="105"/>
        <v>-3.5333707234997194E-2</v>
      </c>
      <c r="AJ375" s="84" t="e">
        <f t="shared" si="106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9"/>
        <v>0.165928896677941</v>
      </c>
      <c r="G376" s="85">
        <f t="shared" si="92"/>
        <v>0.165928896677941</v>
      </c>
      <c r="H376" s="84">
        <v>192500</v>
      </c>
      <c r="I376" s="84">
        <v>189000</v>
      </c>
      <c r="J376" s="88">
        <v>128329070</v>
      </c>
      <c r="K376" s="84">
        <f t="shared" si="100"/>
        <v>1.76539349657307</v>
      </c>
      <c r="L376" s="84">
        <f t="shared" si="93"/>
        <v>1.76539349657307</v>
      </c>
      <c r="M376" s="85">
        <v>172000</v>
      </c>
      <c r="N376" s="85">
        <v>173700</v>
      </c>
      <c r="O376" s="85">
        <v>15956260</v>
      </c>
      <c r="P376" s="85">
        <f t="shared" si="101"/>
        <v>34.611443842321897</v>
      </c>
      <c r="Q376" s="85">
        <f t="shared" si="94"/>
        <v>34.611443842321897</v>
      </c>
      <c r="R376" s="84">
        <v>10420</v>
      </c>
      <c r="S376" s="84">
        <v>10460</v>
      </c>
      <c r="T376" s="84">
        <v>67900000</v>
      </c>
      <c r="U376" s="84">
        <f t="shared" si="95"/>
        <v>169.22034740693701</v>
      </c>
      <c r="V376" s="84">
        <f t="shared" si="96"/>
        <v>169.22034740693701</v>
      </c>
      <c r="W376" s="85">
        <v>0</v>
      </c>
      <c r="X376" s="85">
        <v>0</v>
      </c>
      <c r="Y376" s="85">
        <v>0</v>
      </c>
      <c r="Z376" s="85">
        <f t="shared" si="102"/>
        <v>0</v>
      </c>
      <c r="AA376" s="85">
        <v>0</v>
      </c>
      <c r="AB376" s="223">
        <f t="shared" ref="AB376:AB381" si="110">IF(AD375&lt;&gt;(C376*E376*F376+H376*J376*K376+M376*O376*P376+R376*T376*U376),1,0)</f>
        <v>0</v>
      </c>
      <c r="AC376" s="223">
        <f t="shared" ref="AC376:AC407" si="111">IF(AND(AB376=0,B376="N"),AC375,AC375*(C376*E376*G376+H376*J376*L376+M376*O376*Q376+R376*T376*V376)/AD375)</f>
        <v>288216347664486.25</v>
      </c>
      <c r="AD376" s="222">
        <f t="shared" ref="AD376:AD381" si="112">D376*E376*G376+I376*J376*L376+N376*O376*Q376+S376*T376*V376</f>
        <v>304053382608443.75</v>
      </c>
      <c r="AE376" s="221">
        <f t="shared" si="97"/>
        <v>1054.9484270142561</v>
      </c>
      <c r="AF376" s="98">
        <f t="shared" si="103"/>
        <v>3.4695544088117012E-3</v>
      </c>
      <c r="AG376" s="84">
        <f t="shared" si="98"/>
        <v>9.9778270509977823E-3</v>
      </c>
      <c r="AH376" s="84">
        <f t="shared" si="104"/>
        <v>-1.8181818181818181E-2</v>
      </c>
      <c r="AI376" s="84">
        <f t="shared" si="105"/>
        <v>9.883720930232558E-3</v>
      </c>
      <c r="AJ376" s="84" t="e">
        <f t="shared" si="106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9"/>
        <v>0.165928896677941</v>
      </c>
      <c r="G377" s="85">
        <f t="shared" ref="G377:G381" si="113">IF(B377="Y",ROUND(0.15*(C377*E377+H377*J377+M377*O377+R377*T377)/(C377*E377),17),IF(AB377=0,F377,ROUND(D376*E376*G376/AD376*(C377*E377+H377*J377+M377*O377+R377*T377)/(C377*E377),17)))</f>
        <v>0.165928896677941</v>
      </c>
      <c r="H377" s="84">
        <v>189000</v>
      </c>
      <c r="I377" s="84">
        <v>191500</v>
      </c>
      <c r="J377" s="88">
        <v>128329070</v>
      </c>
      <c r="K377" s="84">
        <f t="shared" si="100"/>
        <v>1.76539349657307</v>
      </c>
      <c r="L377" s="84">
        <f t="shared" ref="L377:L381" si="114">IF(B377="Y",ROUND(0.15*(C377*E377+H377*J377+M377*O377+R377*T377)/(H377*J377),17),IF(AB377=0,K377,ROUND(I376*J376*L376/AD376*(C377*E377+H377*J377+M377*O377+R377*T377)/(H377*J377),17)))</f>
        <v>1.76539349657307</v>
      </c>
      <c r="M377" s="85">
        <v>173700</v>
      </c>
      <c r="N377" s="85">
        <v>172700</v>
      </c>
      <c r="O377" s="85">
        <v>15956260</v>
      </c>
      <c r="P377" s="85">
        <f t="shared" si="101"/>
        <v>34.611443842321897</v>
      </c>
      <c r="Q377" s="85">
        <f t="shared" ref="Q377:Q381" si="115">IF(B377="Y",ROUND(0.3*(C377*E377+H377*J377+M377*O377+R377*T377)/(M377*O377),17),IF(AB377=0,P377,ROUND(N376*O376*Q376/AD376*(C377*E377+H377*J377+M377*O377+R377*T377)/(M377*O377),17)))</f>
        <v>34.611443842321897</v>
      </c>
      <c r="R377" s="84">
        <v>10460</v>
      </c>
      <c r="S377" s="84">
        <v>10565</v>
      </c>
      <c r="T377" s="84">
        <v>67900000</v>
      </c>
      <c r="U377" s="84">
        <f t="shared" si="95"/>
        <v>169.22034740693701</v>
      </c>
      <c r="V377" s="84">
        <f t="shared" si="96"/>
        <v>169.22034740693701</v>
      </c>
      <c r="W377" s="85">
        <v>0</v>
      </c>
      <c r="X377" s="85">
        <v>0</v>
      </c>
      <c r="Y377" s="85">
        <v>0</v>
      </c>
      <c r="Z377" s="85">
        <f t="shared" si="102"/>
        <v>0</v>
      </c>
      <c r="AA377" s="85">
        <v>0</v>
      </c>
      <c r="AB377" s="223">
        <f t="shared" si="110"/>
        <v>0</v>
      </c>
      <c r="AC377" s="223">
        <f t="shared" si="111"/>
        <v>288216347664486.25</v>
      </c>
      <c r="AD377" s="222">
        <f t="shared" si="112"/>
        <v>305917811773109.87</v>
      </c>
      <c r="AE377" s="221">
        <f t="shared" si="97"/>
        <v>1061.4172799428779</v>
      </c>
      <c r="AF377" s="98">
        <f t="shared" si="103"/>
        <v>6.1319139049575387E-3</v>
      </c>
      <c r="AG377" s="84">
        <f t="shared" si="98"/>
        <v>1.4270032930845226E-2</v>
      </c>
      <c r="AH377" s="84">
        <f t="shared" si="104"/>
        <v>1.3227513227513227E-2</v>
      </c>
      <c r="AI377" s="84">
        <f t="shared" si="105"/>
        <v>-5.7570523891767415E-3</v>
      </c>
      <c r="AJ377" s="84" t="e">
        <f t="shared" si="106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9"/>
        <v>0.165928896677941</v>
      </c>
      <c r="G378" s="85">
        <f t="shared" si="113"/>
        <v>0.165928896677941</v>
      </c>
      <c r="H378" s="84">
        <v>191500</v>
      </c>
      <c r="I378" s="84">
        <v>188500</v>
      </c>
      <c r="J378" s="88">
        <v>128329070</v>
      </c>
      <c r="K378" s="84">
        <f t="shared" si="100"/>
        <v>1.76539349657307</v>
      </c>
      <c r="L378" s="84">
        <f t="shared" si="114"/>
        <v>1.76539349657307</v>
      </c>
      <c r="M378" s="85">
        <v>172700</v>
      </c>
      <c r="N378" s="85">
        <v>169800</v>
      </c>
      <c r="O378" s="85">
        <v>15956260</v>
      </c>
      <c r="P378" s="85">
        <f t="shared" si="101"/>
        <v>34.611443842321897</v>
      </c>
      <c r="Q378" s="85">
        <f t="shared" si="115"/>
        <v>34.611443842321897</v>
      </c>
      <c r="R378" s="84">
        <v>10565</v>
      </c>
      <c r="S378" s="84">
        <v>10580</v>
      </c>
      <c r="T378" s="84">
        <v>67900000</v>
      </c>
      <c r="U378" s="84">
        <f t="shared" ref="U378:U381" si="116">V377</f>
        <v>169.22034740693701</v>
      </c>
      <c r="V378" s="84">
        <f t="shared" ref="V378:V381" si="117">IF(B378="Y",ROUND(0.4*(C378*E378+H378*J378+M378*O378+R378*T378)/(R378*T378),17),IF(AB378=0,U378,ROUND(S377*T377*V377/AD377*(C378*E378+H378*J378+M378*O378+R378*T378)/(R378*T378),17)))</f>
        <v>169.22034740693701</v>
      </c>
      <c r="W378" s="85">
        <v>0</v>
      </c>
      <c r="X378" s="85">
        <v>0</v>
      </c>
      <c r="Y378" s="85">
        <v>0</v>
      </c>
      <c r="Z378" s="85">
        <f t="shared" si="102"/>
        <v>0</v>
      </c>
      <c r="AA378" s="85">
        <v>0</v>
      </c>
      <c r="AB378" s="223">
        <f t="shared" si="110"/>
        <v>0</v>
      </c>
      <c r="AC378" s="223">
        <f t="shared" si="111"/>
        <v>288216347664486.25</v>
      </c>
      <c r="AD378" s="222">
        <f t="shared" si="112"/>
        <v>303907984052260.75</v>
      </c>
      <c r="AE378" s="221">
        <f t="shared" si="97"/>
        <v>1054.4439498832357</v>
      </c>
      <c r="AF378" s="98">
        <f t="shared" si="103"/>
        <v>-6.5698290308760345E-3</v>
      </c>
      <c r="AG378" s="84">
        <f t="shared" si="98"/>
        <v>2.1645021645021645E-3</v>
      </c>
      <c r="AH378" s="84">
        <f t="shared" si="104"/>
        <v>-1.5665796344647518E-2</v>
      </c>
      <c r="AI378" s="84">
        <f t="shared" si="105"/>
        <v>-1.679212507237985E-2</v>
      </c>
      <c r="AJ378" s="84" t="e">
        <f t="shared" si="106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9"/>
        <v>0.165928896677941</v>
      </c>
      <c r="G379" s="85">
        <f t="shared" si="113"/>
        <v>0.165928896677941</v>
      </c>
      <c r="H379" s="84">
        <v>188500</v>
      </c>
      <c r="I379" s="84">
        <v>183500</v>
      </c>
      <c r="J379" s="88">
        <v>128329070</v>
      </c>
      <c r="K379" s="84">
        <f t="shared" si="100"/>
        <v>1.76539349657307</v>
      </c>
      <c r="L379" s="84">
        <f t="shared" si="114"/>
        <v>1.76539349657307</v>
      </c>
      <c r="M379" s="85">
        <v>169800</v>
      </c>
      <c r="N379" s="85">
        <v>171600</v>
      </c>
      <c r="O379" s="85">
        <v>15956260</v>
      </c>
      <c r="P379" s="85">
        <f t="shared" si="101"/>
        <v>34.611443842321897</v>
      </c>
      <c r="Q379" s="85">
        <f t="shared" si="115"/>
        <v>34.611443842321897</v>
      </c>
      <c r="R379" s="84">
        <v>10580</v>
      </c>
      <c r="S379" s="84">
        <v>10590</v>
      </c>
      <c r="T379" s="84">
        <v>67900000</v>
      </c>
      <c r="U379" s="84">
        <f t="shared" si="116"/>
        <v>169.22034740693701</v>
      </c>
      <c r="V379" s="84">
        <f t="shared" si="117"/>
        <v>169.22034740693701</v>
      </c>
      <c r="W379" s="85">
        <v>0</v>
      </c>
      <c r="X379" s="85">
        <v>0</v>
      </c>
      <c r="Y379" s="85">
        <v>0</v>
      </c>
      <c r="Z379" s="85">
        <f t="shared" si="102"/>
        <v>0</v>
      </c>
      <c r="AA379" s="85">
        <v>0</v>
      </c>
      <c r="AB379" s="223">
        <f t="shared" si="110"/>
        <v>0</v>
      </c>
      <c r="AC379" s="223">
        <f t="shared" si="111"/>
        <v>288216347664486.25</v>
      </c>
      <c r="AD379" s="222">
        <f t="shared" si="112"/>
        <v>304032796609405.31</v>
      </c>
      <c r="AE379" s="221">
        <f t="shared" si="97"/>
        <v>1054.8770015062819</v>
      </c>
      <c r="AF379" s="98">
        <f t="shared" si="103"/>
        <v>4.1069193207860313E-4</v>
      </c>
      <c r="AG379" s="84">
        <f t="shared" si="98"/>
        <v>3.2397408207343412E-3</v>
      </c>
      <c r="AH379" s="84">
        <f t="shared" si="104"/>
        <v>-2.6525198938992044E-2</v>
      </c>
      <c r="AI379" s="84">
        <f t="shared" si="105"/>
        <v>1.0600706713780919E-2</v>
      </c>
      <c r="AJ379" s="84" t="e">
        <f t="shared" si="106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9"/>
        <v>0.165928896677941</v>
      </c>
      <c r="G380" s="85">
        <f t="shared" si="113"/>
        <v>0.165928896677941</v>
      </c>
      <c r="H380" s="84">
        <v>183500</v>
      </c>
      <c r="I380" s="84">
        <v>188500</v>
      </c>
      <c r="J380" s="88">
        <v>128329070</v>
      </c>
      <c r="K380" s="84">
        <f t="shared" si="100"/>
        <v>1.76539349657307</v>
      </c>
      <c r="L380" s="84">
        <f t="shared" si="114"/>
        <v>1.76539349657307</v>
      </c>
      <c r="M380" s="85">
        <v>171600</v>
      </c>
      <c r="N380" s="85">
        <v>176000</v>
      </c>
      <c r="O380" s="85">
        <v>15956260</v>
      </c>
      <c r="P380" s="85">
        <f t="shared" si="101"/>
        <v>34.611443842321897</v>
      </c>
      <c r="Q380" s="85">
        <f t="shared" si="115"/>
        <v>34.611443842321897</v>
      </c>
      <c r="R380" s="84">
        <v>10590</v>
      </c>
      <c r="S380" s="84">
        <v>10635</v>
      </c>
      <c r="T380" s="84">
        <v>67900000</v>
      </c>
      <c r="U380" s="84">
        <f t="shared" si="116"/>
        <v>169.22034740693701</v>
      </c>
      <c r="V380" s="84">
        <f t="shared" si="117"/>
        <v>169.22034740693701</v>
      </c>
      <c r="W380" s="85">
        <v>0</v>
      </c>
      <c r="X380" s="85">
        <v>0</v>
      </c>
      <c r="Y380" s="85">
        <v>0</v>
      </c>
      <c r="Z380" s="85">
        <f t="shared" si="102"/>
        <v>0</v>
      </c>
      <c r="AA380" s="85">
        <v>0</v>
      </c>
      <c r="AB380" s="223">
        <f t="shared" si="110"/>
        <v>0</v>
      </c>
      <c r="AC380" s="223">
        <f t="shared" si="111"/>
        <v>288216347664486.25</v>
      </c>
      <c r="AD380" s="222">
        <f t="shared" si="112"/>
        <v>308508814148138.37</v>
      </c>
      <c r="AE380" s="221">
        <f t="shared" si="97"/>
        <v>1070.4070627779749</v>
      </c>
      <c r="AF380" s="98">
        <f t="shared" si="103"/>
        <v>1.4722153625036231E-2</v>
      </c>
      <c r="AG380" s="84">
        <f t="shared" si="98"/>
        <v>8.6114101184068884E-3</v>
      </c>
      <c r="AH380" s="84">
        <f t="shared" si="104"/>
        <v>2.7247956403269755E-2</v>
      </c>
      <c r="AI380" s="84">
        <f t="shared" si="105"/>
        <v>2.564102564102564E-2</v>
      </c>
      <c r="AJ380" s="84" t="e">
        <f t="shared" si="106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9"/>
        <v>0.165928896677941</v>
      </c>
      <c r="G381" s="85">
        <f t="shared" si="113"/>
        <v>0.165928896677941</v>
      </c>
      <c r="H381" s="84">
        <v>188500</v>
      </c>
      <c r="I381" s="84">
        <v>184500</v>
      </c>
      <c r="J381" s="88">
        <v>128329070</v>
      </c>
      <c r="K381" s="84">
        <f t="shared" si="100"/>
        <v>1.76539349657307</v>
      </c>
      <c r="L381" s="84">
        <f t="shared" si="114"/>
        <v>1.76539349657307</v>
      </c>
      <c r="M381" s="85">
        <v>176000</v>
      </c>
      <c r="N381" s="85">
        <v>178400</v>
      </c>
      <c r="O381" s="85">
        <v>15956260</v>
      </c>
      <c r="P381" s="85">
        <f t="shared" si="101"/>
        <v>34.611443842321897</v>
      </c>
      <c r="Q381" s="85">
        <f t="shared" si="115"/>
        <v>34.611443842321897</v>
      </c>
      <c r="R381" s="84">
        <v>10635</v>
      </c>
      <c r="S381" s="84">
        <v>10575</v>
      </c>
      <c r="T381" s="84">
        <v>67900000</v>
      </c>
      <c r="U381" s="84">
        <f t="shared" si="116"/>
        <v>169.22034740693701</v>
      </c>
      <c r="V381" s="84">
        <f t="shared" si="117"/>
        <v>169.22034740693701</v>
      </c>
      <c r="W381" s="85">
        <v>0</v>
      </c>
      <c r="X381" s="85">
        <v>0</v>
      </c>
      <c r="Y381" s="85">
        <v>0</v>
      </c>
      <c r="Z381" s="85">
        <f t="shared" si="102"/>
        <v>0</v>
      </c>
      <c r="AA381" s="85">
        <v>0</v>
      </c>
      <c r="AB381" s="223">
        <f t="shared" si="110"/>
        <v>0</v>
      </c>
      <c r="AC381" s="223">
        <f t="shared" si="111"/>
        <v>288216347664486.25</v>
      </c>
      <c r="AD381" s="222">
        <f t="shared" si="112"/>
        <v>307446203757478.81</v>
      </c>
      <c r="AE381" s="221">
        <f t="shared" si="97"/>
        <v>1066.7202129539789</v>
      </c>
      <c r="AF381" s="98">
        <f t="shared" si="103"/>
        <v>-3.4443437008232162E-3</v>
      </c>
      <c r="AG381" s="84">
        <f t="shared" si="98"/>
        <v>-1.7075773745997867E-2</v>
      </c>
      <c r="AH381" s="84">
        <f t="shared" si="104"/>
        <v>-2.1220159151193633E-2</v>
      </c>
      <c r="AI381" s="84">
        <f t="shared" si="105"/>
        <v>1.3636363636363636E-2</v>
      </c>
      <c r="AJ381" s="84" t="e">
        <f t="shared" si="106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zoomScale="85" zoomScaleNormal="85" workbookViewId="0">
      <selection activeCell="AB378" sqref="AB378"/>
    </sheetView>
  </sheetViews>
  <sheetFormatPr defaultColWidth="8.875" defaultRowHeight="13.5"/>
  <cols>
    <col min="1" max="1" width="9" style="79" bestFit="1" customWidth="1"/>
    <col min="2" max="2" width="8.875" style="79"/>
    <col min="3" max="4" width="9" style="79" bestFit="1" customWidth="1"/>
    <col min="5" max="5" width="11.125" style="79" bestFit="1" customWidth="1"/>
    <col min="6" max="6" width="13.125" style="79" bestFit="1" customWidth="1"/>
    <col min="7" max="7" width="13" style="79" customWidth="1"/>
    <col min="8" max="9" width="9" style="79" bestFit="1" customWidth="1"/>
    <col min="10" max="10" width="11.125" style="79" bestFit="1" customWidth="1"/>
    <col min="11" max="11" width="13.125" style="79" bestFit="1" customWidth="1"/>
    <col min="12" max="12" width="13" style="79" customWidth="1"/>
    <col min="13" max="14" width="9" style="79" bestFit="1" customWidth="1"/>
    <col min="15" max="15" width="11.125" style="79" bestFit="1" customWidth="1"/>
    <col min="16" max="17" width="13.75" style="79" bestFit="1" customWidth="1"/>
    <col min="18" max="18" width="9" style="79" bestFit="1" customWidth="1"/>
    <col min="19" max="19" width="8.875" style="79"/>
    <col min="20" max="20" width="11.125" style="79" bestFit="1" customWidth="1"/>
    <col min="21" max="21" width="13.125" style="79" bestFit="1" customWidth="1"/>
    <col min="22" max="22" width="16.125" style="79" bestFit="1" customWidth="1"/>
    <col min="23" max="24" width="9" style="79" bestFit="1" customWidth="1"/>
    <col min="25" max="25" width="11.125" style="79" bestFit="1" customWidth="1"/>
    <col min="26" max="26" width="13.125" style="79" bestFit="1" customWidth="1"/>
    <col min="27" max="27" width="13" style="79" customWidth="1"/>
    <col min="28" max="28" width="14" style="79" customWidth="1"/>
    <col min="29" max="29" width="23.5" style="79" customWidth="1"/>
    <col min="30" max="30" width="16.125" style="79" bestFit="1" customWidth="1"/>
    <col min="31" max="31" width="15" style="79" customWidth="1"/>
    <col min="32" max="32" width="9.375" style="79" bestFit="1" customWidth="1"/>
    <col min="33" max="35" width="9" style="79" bestFit="1" customWidth="1"/>
    <col min="36" max="36" width="12.375" style="79" customWidth="1"/>
    <col min="37" max="16384" width="8.875" style="79"/>
  </cols>
  <sheetData>
    <row r="1" spans="1:36">
      <c r="A1" s="84"/>
      <c r="B1" s="84"/>
      <c r="C1" s="283" t="s">
        <v>205</v>
      </c>
      <c r="D1" s="284"/>
      <c r="E1" s="284"/>
      <c r="F1" s="284"/>
      <c r="G1" s="285"/>
      <c r="H1" s="277" t="s">
        <v>206</v>
      </c>
      <c r="I1" s="278"/>
      <c r="J1" s="278"/>
      <c r="K1" s="278"/>
      <c r="L1" s="279"/>
      <c r="M1" s="283" t="s">
        <v>207</v>
      </c>
      <c r="N1" s="284"/>
      <c r="O1" s="284"/>
      <c r="P1" s="284"/>
      <c r="Q1" s="285"/>
      <c r="R1" s="277" t="s">
        <v>208</v>
      </c>
      <c r="S1" s="278"/>
      <c r="T1" s="278"/>
      <c r="U1" s="278"/>
      <c r="V1" s="279"/>
      <c r="W1" s="283" t="s">
        <v>209</v>
      </c>
      <c r="X1" s="284"/>
      <c r="Y1" s="284"/>
      <c r="Z1" s="284"/>
      <c r="AA1" s="285"/>
      <c r="AB1" s="274" t="s">
        <v>105</v>
      </c>
      <c r="AC1" s="274"/>
      <c r="AD1" s="274"/>
      <c r="AE1" s="274"/>
      <c r="AF1" s="274"/>
      <c r="AG1" s="274" t="s">
        <v>165</v>
      </c>
      <c r="AH1" s="274"/>
      <c r="AI1" s="274"/>
      <c r="AJ1" s="274"/>
    </row>
    <row r="2" spans="1:36">
      <c r="A2" s="84" t="s">
        <v>91</v>
      </c>
      <c r="B2" s="84" t="s">
        <v>98</v>
      </c>
      <c r="C2" s="114" t="s">
        <v>158</v>
      </c>
      <c r="D2" s="114" t="s">
        <v>159</v>
      </c>
      <c r="E2" s="114" t="s">
        <v>17</v>
      </c>
      <c r="F2" s="166" t="s">
        <v>210</v>
      </c>
      <c r="G2" s="167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114" t="s">
        <v>160</v>
      </c>
      <c r="N2" s="114" t="s">
        <v>161</v>
      </c>
      <c r="O2" s="114" t="s">
        <v>17</v>
      </c>
      <c r="P2" s="166" t="s">
        <v>212</v>
      </c>
      <c r="Q2" s="167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114" t="s">
        <v>14</v>
      </c>
      <c r="X2" s="114" t="s">
        <v>163</v>
      </c>
      <c r="Y2" s="114" t="s">
        <v>17</v>
      </c>
      <c r="Z2" s="166" t="s">
        <v>214</v>
      </c>
      <c r="AA2" s="167" t="s">
        <v>189</v>
      </c>
      <c r="AB2" s="84" t="s">
        <v>164</v>
      </c>
      <c r="AC2" s="84" t="s">
        <v>103</v>
      </c>
      <c r="AD2" s="84" t="s">
        <v>104</v>
      </c>
      <c r="AE2" s="158" t="s">
        <v>105</v>
      </c>
      <c r="AF2" s="84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 ht="16.5">
      <c r="A3" s="84">
        <v>20171228</v>
      </c>
      <c r="B3" s="84" t="s">
        <v>99</v>
      </c>
      <c r="C3" s="114">
        <v>2468000</v>
      </c>
      <c r="D3">
        <v>50960</v>
      </c>
      <c r="E3" s="114">
        <v>129098494</v>
      </c>
      <c r="F3" s="114">
        <f>0.15*(D3*E3+I3*J3+N3*O3+X3*Y3)/(D3*E3)</f>
        <v>0.81583562251395736</v>
      </c>
      <c r="G3" s="114">
        <f>0.15*(D3*E3+I3*J3+N3*O3+X3*Y3)/(D3*E3)</f>
        <v>0.81583562251395736</v>
      </c>
      <c r="H3" s="84">
        <v>220000</v>
      </c>
      <c r="I3">
        <v>217221</v>
      </c>
      <c r="J3" s="88">
        <v>122666424</v>
      </c>
      <c r="K3" s="84">
        <f>0.15*(D3*E3+I3*J3+N3*O3+X3*Y3)/(I3*J3)</f>
        <v>0.20143073907816914</v>
      </c>
      <c r="L3" s="84">
        <f>0.15*(D3*E3+I3*J3+N3*O3+X3*Y3)/(I3*J3)</f>
        <v>0.20143073907816914</v>
      </c>
      <c r="M3" s="114">
        <v>160000</v>
      </c>
      <c r="N3">
        <v>160257</v>
      </c>
      <c r="O3" s="114">
        <v>15956260</v>
      </c>
      <c r="P3" s="114">
        <f>0.3*(D3*E3+I3*J3+N3*O3+X3*Y3)/(N3*O3)</f>
        <v>4.1979295170580331</v>
      </c>
      <c r="Q3" s="114">
        <f>0.3*(D3*E3+I3*J3+N3*O3+X3*Y3)/(N3*O3)</f>
        <v>4.1979295170580331</v>
      </c>
      <c r="R3" s="84">
        <v>0</v>
      </c>
      <c r="S3" s="84"/>
      <c r="T3" s="84">
        <v>0</v>
      </c>
      <c r="U3" s="84">
        <v>0</v>
      </c>
      <c r="V3" s="84"/>
      <c r="W3" s="114">
        <v>1</v>
      </c>
      <c r="X3" s="114">
        <v>1</v>
      </c>
      <c r="Y3" s="114">
        <v>100000000</v>
      </c>
      <c r="Z3" s="114">
        <f>0.4*(D3*E3+I3*J3+N3*O3+X3*Y3)/(X3*Y3)</f>
        <v>143127.13960305601</v>
      </c>
      <c r="AA3" s="114">
        <f>0.4*(D3*E3+I3*J3+N3*O3+X3*Y3)/(X3*Y3)</f>
        <v>143127.13960305601</v>
      </c>
      <c r="AB3" s="88" t="e">
        <f>C3*E3*F3+H3*J3*K3+M3*O3*P3+#REF!*#REF!*#REF!</f>
        <v>#REF!</v>
      </c>
      <c r="AC3" s="88">
        <f>D3*E3*G3+I3*J3*L3+N3*O3*Q3+X3*Y3*AA3</f>
        <v>35781784900764</v>
      </c>
      <c r="AD3" s="88">
        <f>D3*E3*G3+I3*J3*L3+N3*O3*Q3+X3*Y3*AA3</f>
        <v>35781784900764</v>
      </c>
      <c r="AE3" s="158">
        <f>AD3/AC3*1000</f>
        <v>1000</v>
      </c>
      <c r="AF3" s="84"/>
      <c r="AG3" s="84"/>
      <c r="AH3" s="84"/>
      <c r="AI3" s="84"/>
      <c r="AJ3" s="84"/>
    </row>
    <row r="4" spans="1:36" s="126" customFormat="1" ht="16.5">
      <c r="A4" s="132">
        <v>20180102</v>
      </c>
      <c r="B4" s="132" t="s">
        <v>100</v>
      </c>
      <c r="C4">
        <v>50960</v>
      </c>
      <c r="D4">
        <v>51020</v>
      </c>
      <c r="E4" s="114">
        <v>129098494</v>
      </c>
      <c r="F4" s="114">
        <f>G3</f>
        <v>0.81583562251395736</v>
      </c>
      <c r="G4" s="114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88">
        <v>122666424</v>
      </c>
      <c r="K4" s="84">
        <f>L3</f>
        <v>0.20143073907816914</v>
      </c>
      <c r="L4" s="84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14">
        <v>15956260</v>
      </c>
      <c r="P4" s="114">
        <f>Q3</f>
        <v>4.1979295170580331</v>
      </c>
      <c r="Q4" s="114">
        <f>IF(B4="Y",0.3*(C4*E4+H4*J4+M4*O4+W4*Y4)/(M4*O4),IF(AB4=0,P4,N3*O3*Q3/AD3*(C4*E4+H4*J4+M4*O4+W4*Y4)/(M4*O4)))</f>
        <v>4.1979295170580331</v>
      </c>
      <c r="R4" s="84">
        <v>0</v>
      </c>
      <c r="S4" s="84"/>
      <c r="T4" s="84">
        <v>0</v>
      </c>
      <c r="U4" s="84">
        <v>0</v>
      </c>
      <c r="V4" s="84"/>
      <c r="W4" s="114">
        <v>1</v>
      </c>
      <c r="X4" s="114">
        <v>1</v>
      </c>
      <c r="Y4" s="114">
        <v>100000000</v>
      </c>
      <c r="Z4" s="114">
        <f>AA3</f>
        <v>143127.13960305601</v>
      </c>
      <c r="AA4" s="114">
        <f>IF(B4="Y",0.4*(C4*E4+H4*J4+M4*O4+W4*Y4)/(W4*Y4),IF(AB4=0,Z4,X3*Y3*AA3/AD3*(C4*E4+H4*J4+M4*O4+W4*Y4)/(W4*Y4)))</f>
        <v>143127.13960305601</v>
      </c>
      <c r="AB4" s="159">
        <f>IF(AD3&lt;&gt;(C4*E4*F4+H4*J4*K4+M4*O4*P4+W4*Y4*Z4),1,0)</f>
        <v>0</v>
      </c>
      <c r="AC4" s="159">
        <f>IF(AND(AB4=0,B4="N"),AC3,AC3*(C4*E4*G4+H4*J4*L4+M4*O4*Q4+W4*Y4*AA4)/AD3)</f>
        <v>35781784900764</v>
      </c>
      <c r="AD4" s="88">
        <f t="shared" ref="AD4:AD67" si="0">D4*E4*G4+I4*J4*L4+N4*O4*Q4+X4*Y4*AA4</f>
        <v>36101804929538.594</v>
      </c>
      <c r="AE4" s="158">
        <f t="shared" ref="AE4:AE67" si="1">AD4/AC4*1000</f>
        <v>1008.9436574967439</v>
      </c>
      <c r="AF4" s="133">
        <f>(AE4-AE3)/AE3</f>
        <v>8.9436574967438672E-3</v>
      </c>
      <c r="AG4" s="84">
        <f>(D4-C4)/C4</f>
        <v>1.1773940345368916E-3</v>
      </c>
      <c r="AH4" s="84">
        <f>(I4-H4)/H4</f>
        <v>2.1706004483912696E-2</v>
      </c>
      <c r="AI4" s="84">
        <f>(N4-M4)/M4</f>
        <v>1.837049239658798E-2</v>
      </c>
      <c r="AJ4" s="84">
        <f>(X4-W4)/X4</f>
        <v>0</v>
      </c>
    </row>
    <row r="5" spans="1:36" ht="16.5">
      <c r="A5" s="84">
        <v>20180103</v>
      </c>
      <c r="B5" s="84" t="s">
        <v>99</v>
      </c>
      <c r="C5">
        <v>51020</v>
      </c>
      <c r="D5">
        <v>51620</v>
      </c>
      <c r="E5" s="114">
        <v>129098494</v>
      </c>
      <c r="F5" s="114">
        <f t="shared" ref="F5:F68" si="2">G4</f>
        <v>0.81583562251395736</v>
      </c>
      <c r="G5" s="114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88">
        <v>122666424</v>
      </c>
      <c r="K5" s="84">
        <f t="shared" ref="K5:K68" si="4">L4</f>
        <v>0.20143073907816914</v>
      </c>
      <c r="L5" s="84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14">
        <v>15956260</v>
      </c>
      <c r="P5" s="114">
        <f t="shared" ref="P5:P68" si="6">Q4</f>
        <v>4.1979295170580331</v>
      </c>
      <c r="Q5" s="114">
        <f t="shared" ref="Q5:Q68" si="7">IF(B5="Y",0.3*(C5*E5+H5*J5+M5*O5+W5*Y5)/(M5*O5),IF(AB5=0,P5,N4*O4*Q4/AD4*(C5*E5+H5*J5+M5*O5+W5*Y5)/(M5*O5)))</f>
        <v>4.1979295170580331</v>
      </c>
      <c r="R5" s="84">
        <v>0</v>
      </c>
      <c r="S5" s="84"/>
      <c r="T5" s="84">
        <v>0</v>
      </c>
      <c r="U5" s="84">
        <v>0</v>
      </c>
      <c r="V5" s="84"/>
      <c r="W5" s="114">
        <v>1</v>
      </c>
      <c r="X5" s="114">
        <v>1</v>
      </c>
      <c r="Y5" s="114">
        <v>100000000</v>
      </c>
      <c r="Z5" s="114">
        <f t="shared" ref="Z5:Z68" si="8">AA4</f>
        <v>143127.13960305601</v>
      </c>
      <c r="AA5" s="114">
        <f t="shared" ref="AA5:AA68" si="9">IF(B5="Y",0.4*(C5*E5+H5*J5+M5*O5+W5*Y5)/(W5*Y5),IF(AB5=0,Z5,X4*Y4*AA4/AD4*(C5*E5+H5*J5+M5*O5+W5*Y5)/(W5*Y5)))</f>
        <v>143127.13960305601</v>
      </c>
      <c r="AB5" s="159">
        <f t="shared" ref="AB5:AB68" si="10">IF(AD4&lt;&gt;(C5*E5*F5+H5*J5*K5+M5*O5*P5+W5*Y5*Z5),1,0)</f>
        <v>0</v>
      </c>
      <c r="AC5" s="159">
        <f t="shared" ref="AC5:AC68" si="11">IF(AND(AB5=0,B5="N"),AC4,AC4*(C5*E5*G5+H5*J5*L5+M5*O5*Q5+W5*Y5*AA5)/AD4)</f>
        <v>35781784900764</v>
      </c>
      <c r="AD5" s="88">
        <f t="shared" si="0"/>
        <v>36531870423354.867</v>
      </c>
      <c r="AE5" s="158">
        <f t="shared" si="1"/>
        <v>1020.9627754644192</v>
      </c>
      <c r="AF5" s="133">
        <f t="shared" ref="AF5:AF68" si="12">(AE5-AE4)/AE4</f>
        <v>1.1912575968310843E-2</v>
      </c>
      <c r="AG5" s="84">
        <f t="shared" ref="AG5:AG68" si="13">(D5-C5)/C5</f>
        <v>1.1760094080752646E-2</v>
      </c>
      <c r="AH5" s="84">
        <f t="shared" ref="AH5:AH68" si="14">(I5-H5)/H5</f>
        <v>9.2076094009083703E-2</v>
      </c>
      <c r="AI5" s="84">
        <f t="shared" ref="AI5:AI68" si="15">(N5-M5)/M5</f>
        <v>-1.2628599089466364E-2</v>
      </c>
      <c r="AJ5" s="84">
        <f t="shared" ref="AJ5:AJ68" si="16">(X5-W5)/X5</f>
        <v>0</v>
      </c>
    </row>
    <row r="6" spans="1:36" ht="16.5">
      <c r="A6" s="84">
        <v>20180104</v>
      </c>
      <c r="B6" s="84" t="s">
        <v>99</v>
      </c>
      <c r="C6">
        <v>51620</v>
      </c>
      <c r="D6">
        <v>51080</v>
      </c>
      <c r="E6" s="114">
        <v>129098494</v>
      </c>
      <c r="F6" s="114">
        <f t="shared" si="2"/>
        <v>0.81583562251395736</v>
      </c>
      <c r="G6" s="114">
        <f t="shared" si="3"/>
        <v>0.81583562251395736</v>
      </c>
      <c r="H6">
        <v>242371</v>
      </c>
      <c r="I6">
        <v>245614</v>
      </c>
      <c r="J6" s="88">
        <v>122666424</v>
      </c>
      <c r="K6" s="84">
        <f t="shared" si="4"/>
        <v>0.20143073907816914</v>
      </c>
      <c r="L6" s="84">
        <f t="shared" si="5"/>
        <v>0.20143073907816914</v>
      </c>
      <c r="M6">
        <v>161140</v>
      </c>
      <c r="N6">
        <v>161336</v>
      </c>
      <c r="O6" s="114">
        <v>15956260</v>
      </c>
      <c r="P6" s="114">
        <f t="shared" si="6"/>
        <v>4.1979295170580331</v>
      </c>
      <c r="Q6" s="114">
        <f t="shared" si="7"/>
        <v>4.1979295170580331</v>
      </c>
      <c r="R6" s="84">
        <v>0</v>
      </c>
      <c r="S6" s="84"/>
      <c r="T6" s="84">
        <v>0</v>
      </c>
      <c r="U6" s="84">
        <v>0</v>
      </c>
      <c r="V6" s="84"/>
      <c r="W6" s="114">
        <v>1</v>
      </c>
      <c r="X6" s="114">
        <v>1</v>
      </c>
      <c r="Y6" s="114">
        <v>100000000</v>
      </c>
      <c r="Z6" s="114">
        <f t="shared" si="8"/>
        <v>143127.13960305601</v>
      </c>
      <c r="AA6" s="114">
        <f t="shared" si="9"/>
        <v>143127.13960305601</v>
      </c>
      <c r="AB6" s="159">
        <f t="shared" si="10"/>
        <v>0</v>
      </c>
      <c r="AC6" s="159">
        <f t="shared" si="11"/>
        <v>35781784900764</v>
      </c>
      <c r="AD6" s="88">
        <f t="shared" si="0"/>
        <v>36568255241116.578</v>
      </c>
      <c r="AE6" s="158">
        <f t="shared" si="1"/>
        <v>1021.9796285326108</v>
      </c>
      <c r="AF6" s="133">
        <f t="shared" si="12"/>
        <v>9.9597467471726226E-4</v>
      </c>
      <c r="AG6" s="84">
        <f t="shared" si="13"/>
        <v>-1.0461061604029445E-2</v>
      </c>
      <c r="AH6" s="84">
        <f t="shared" si="14"/>
        <v>1.3380313651385686E-2</v>
      </c>
      <c r="AI6" s="84">
        <f t="shared" si="15"/>
        <v>1.2163336229365769E-3</v>
      </c>
      <c r="AJ6" s="84">
        <f t="shared" si="16"/>
        <v>0</v>
      </c>
    </row>
    <row r="7" spans="1:36" ht="16.5">
      <c r="A7" s="84">
        <v>20180105</v>
      </c>
      <c r="B7" s="84" t="s">
        <v>99</v>
      </c>
      <c r="C7">
        <v>51080</v>
      </c>
      <c r="D7">
        <v>52120</v>
      </c>
      <c r="E7" s="114">
        <v>129098494</v>
      </c>
      <c r="F7" s="114">
        <f t="shared" si="2"/>
        <v>0.81583562251395736</v>
      </c>
      <c r="G7" s="114">
        <f t="shared" si="3"/>
        <v>0.81583562251395736</v>
      </c>
      <c r="H7">
        <v>245614</v>
      </c>
      <c r="I7">
        <v>262217</v>
      </c>
      <c r="J7" s="88">
        <v>122666424</v>
      </c>
      <c r="K7" s="84">
        <f t="shared" si="4"/>
        <v>0.20143073907816914</v>
      </c>
      <c r="L7" s="84">
        <f t="shared" si="5"/>
        <v>0.20143073907816914</v>
      </c>
      <c r="M7">
        <v>161336</v>
      </c>
      <c r="N7">
        <v>167322</v>
      </c>
      <c r="O7" s="114">
        <v>15956260</v>
      </c>
      <c r="P7" s="114">
        <f t="shared" si="6"/>
        <v>4.1979295170580331</v>
      </c>
      <c r="Q7" s="114">
        <f t="shared" si="7"/>
        <v>4.1979295170580331</v>
      </c>
      <c r="R7" s="84">
        <v>0</v>
      </c>
      <c r="S7" s="84"/>
      <c r="T7" s="84">
        <v>0</v>
      </c>
      <c r="U7" s="84">
        <v>0</v>
      </c>
      <c r="V7" s="84"/>
      <c r="W7" s="114">
        <v>1</v>
      </c>
      <c r="X7" s="114">
        <v>1</v>
      </c>
      <c r="Y7" s="114">
        <v>100000000</v>
      </c>
      <c r="Z7" s="114">
        <f t="shared" si="8"/>
        <v>143127.13960305601</v>
      </c>
      <c r="AA7" s="114">
        <f t="shared" si="9"/>
        <v>143127.13960305601</v>
      </c>
      <c r="AB7" s="159">
        <f t="shared" si="10"/>
        <v>0</v>
      </c>
      <c r="AC7" s="159">
        <f t="shared" si="11"/>
        <v>35781784900764</v>
      </c>
      <c r="AD7" s="88">
        <f t="shared" si="0"/>
        <v>37488993095366.336</v>
      </c>
      <c r="AE7" s="158">
        <f t="shared" si="1"/>
        <v>1047.7116555067628</v>
      </c>
      <c r="AF7" s="133">
        <f t="shared" si="12"/>
        <v>2.5178610469074388E-2</v>
      </c>
      <c r="AG7" s="84">
        <f t="shared" si="13"/>
        <v>2.0360219263899765E-2</v>
      </c>
      <c r="AH7" s="84">
        <f t="shared" si="14"/>
        <v>6.7597938228276894E-2</v>
      </c>
      <c r="AI7" s="84">
        <f t="shared" si="15"/>
        <v>3.7102692517479052E-2</v>
      </c>
      <c r="AJ7" s="84">
        <f t="shared" si="16"/>
        <v>0</v>
      </c>
    </row>
    <row r="8" spans="1:36" ht="16.5">
      <c r="A8" s="84">
        <v>20180108</v>
      </c>
      <c r="B8" s="84" t="s">
        <v>99</v>
      </c>
      <c r="C8">
        <v>52120</v>
      </c>
      <c r="D8">
        <v>52020</v>
      </c>
      <c r="E8" s="114">
        <v>129098494</v>
      </c>
      <c r="F8" s="114">
        <f t="shared" si="2"/>
        <v>0.81583562251395736</v>
      </c>
      <c r="G8" s="114">
        <f t="shared" si="3"/>
        <v>0.81583562251395736</v>
      </c>
      <c r="H8">
        <v>262217</v>
      </c>
      <c r="I8">
        <v>297192</v>
      </c>
      <c r="J8" s="88">
        <v>122666424</v>
      </c>
      <c r="K8" s="84">
        <f t="shared" si="4"/>
        <v>0.20143073907816914</v>
      </c>
      <c r="L8" s="84">
        <f t="shared" si="5"/>
        <v>0.20143073907816914</v>
      </c>
      <c r="M8">
        <v>167322</v>
      </c>
      <c r="N8">
        <v>167028</v>
      </c>
      <c r="O8" s="114">
        <v>15956260</v>
      </c>
      <c r="P8" s="114">
        <f t="shared" si="6"/>
        <v>4.1979295170580331</v>
      </c>
      <c r="Q8" s="114">
        <f t="shared" si="7"/>
        <v>4.1979295170580331</v>
      </c>
      <c r="R8" s="84">
        <v>0</v>
      </c>
      <c r="S8" s="84"/>
      <c r="T8" s="84">
        <v>0</v>
      </c>
      <c r="U8" s="84">
        <v>0</v>
      </c>
      <c r="V8" s="84"/>
      <c r="W8" s="114">
        <v>1</v>
      </c>
      <c r="X8" s="114">
        <v>1</v>
      </c>
      <c r="Y8" s="114">
        <v>100000000</v>
      </c>
      <c r="Z8" s="114">
        <f t="shared" si="8"/>
        <v>143127.13960305601</v>
      </c>
      <c r="AA8" s="114">
        <f t="shared" si="9"/>
        <v>143127.13960305601</v>
      </c>
      <c r="AB8" s="159">
        <f t="shared" si="10"/>
        <v>0</v>
      </c>
      <c r="AC8" s="159">
        <f t="shared" si="11"/>
        <v>35781784900764</v>
      </c>
      <c r="AD8" s="88">
        <f t="shared" si="0"/>
        <v>38322957579335.484</v>
      </c>
      <c r="AE8" s="158">
        <f t="shared" si="1"/>
        <v>1071.0186114420812</v>
      </c>
      <c r="AF8" s="133">
        <f t="shared" si="12"/>
        <v>2.2245582372609211E-2</v>
      </c>
      <c r="AG8" s="84">
        <f t="shared" si="13"/>
        <v>-1.918649270913277E-3</v>
      </c>
      <c r="AH8" s="84">
        <f t="shared" si="14"/>
        <v>0.13338189362245773</v>
      </c>
      <c r="AI8" s="84">
        <f t="shared" si="15"/>
        <v>-1.757091117725105E-3</v>
      </c>
      <c r="AJ8" s="84">
        <f t="shared" si="16"/>
        <v>0</v>
      </c>
    </row>
    <row r="9" spans="1:36" ht="16.5">
      <c r="A9" s="84">
        <v>20180109</v>
      </c>
      <c r="B9" s="84" t="s">
        <v>99</v>
      </c>
      <c r="C9">
        <v>52020</v>
      </c>
      <c r="D9">
        <v>50400</v>
      </c>
      <c r="E9" s="114">
        <v>129098494</v>
      </c>
      <c r="F9" s="114">
        <f t="shared" si="2"/>
        <v>0.81583562251395736</v>
      </c>
      <c r="G9" s="114">
        <f t="shared" si="3"/>
        <v>0.81583562251395736</v>
      </c>
      <c r="H9">
        <v>297192</v>
      </c>
      <c r="I9">
        <v>287368</v>
      </c>
      <c r="J9" s="88">
        <v>122666424</v>
      </c>
      <c r="K9" s="84">
        <f t="shared" si="4"/>
        <v>0.20143073907816914</v>
      </c>
      <c r="L9" s="84">
        <f t="shared" si="5"/>
        <v>0.20143073907816914</v>
      </c>
      <c r="M9">
        <v>167028</v>
      </c>
      <c r="N9">
        <v>160944</v>
      </c>
      <c r="O9" s="114">
        <v>15956260</v>
      </c>
      <c r="P9" s="114">
        <f t="shared" si="6"/>
        <v>4.1979295170580331</v>
      </c>
      <c r="Q9" s="114">
        <f t="shared" si="7"/>
        <v>4.1979295170580331</v>
      </c>
      <c r="R9" s="84">
        <v>0</v>
      </c>
      <c r="S9" s="84"/>
      <c r="T9" s="84">
        <v>0</v>
      </c>
      <c r="U9" s="84">
        <v>0</v>
      </c>
      <c r="V9" s="84"/>
      <c r="W9" s="114">
        <v>1</v>
      </c>
      <c r="X9" s="114">
        <v>1</v>
      </c>
      <c r="Y9" s="114">
        <v>100000000</v>
      </c>
      <c r="Z9" s="114">
        <f t="shared" si="8"/>
        <v>143127.13960305601</v>
      </c>
      <c r="AA9" s="114">
        <f t="shared" si="9"/>
        <v>143127.13960305601</v>
      </c>
      <c r="AB9" s="159">
        <f t="shared" si="10"/>
        <v>0</v>
      </c>
      <c r="AC9" s="159">
        <f t="shared" si="11"/>
        <v>35781784900764</v>
      </c>
      <c r="AD9" s="88">
        <f t="shared" si="0"/>
        <v>37502068815863.437</v>
      </c>
      <c r="AE9" s="158">
        <f t="shared" si="1"/>
        <v>1048.0770850272118</v>
      </c>
      <c r="AF9" s="133">
        <f t="shared" si="12"/>
        <v>-2.1420287350543507E-2</v>
      </c>
      <c r="AG9" s="84">
        <f t="shared" si="13"/>
        <v>-3.1141868512110725E-2</v>
      </c>
      <c r="AH9" s="84">
        <f t="shared" si="14"/>
        <v>-3.3056071495867992E-2</v>
      </c>
      <c r="AI9" s="84">
        <f t="shared" si="15"/>
        <v>-3.6425030533802714E-2</v>
      </c>
      <c r="AJ9" s="84">
        <f t="shared" si="16"/>
        <v>0</v>
      </c>
    </row>
    <row r="10" spans="1:36" ht="16.5">
      <c r="A10" s="84">
        <v>20180110</v>
      </c>
      <c r="B10" s="84" t="s">
        <v>99</v>
      </c>
      <c r="C10">
        <v>50400</v>
      </c>
      <c r="D10">
        <v>48840</v>
      </c>
      <c r="E10" s="114">
        <v>129098494</v>
      </c>
      <c r="F10" s="114">
        <f t="shared" si="2"/>
        <v>0.81583562251395736</v>
      </c>
      <c r="G10" s="114">
        <f t="shared" si="3"/>
        <v>0.81583562251395736</v>
      </c>
      <c r="H10">
        <v>287368</v>
      </c>
      <c r="I10">
        <v>290807</v>
      </c>
      <c r="J10" s="88">
        <v>122666424</v>
      </c>
      <c r="K10" s="84">
        <f t="shared" si="4"/>
        <v>0.20143073907816914</v>
      </c>
      <c r="L10" s="84">
        <f t="shared" si="5"/>
        <v>0.20143073907816914</v>
      </c>
      <c r="M10">
        <v>160944</v>
      </c>
      <c r="N10">
        <v>160944</v>
      </c>
      <c r="O10" s="114">
        <v>15956260</v>
      </c>
      <c r="P10" s="114">
        <f t="shared" si="6"/>
        <v>4.1979295170580331</v>
      </c>
      <c r="Q10" s="114">
        <f t="shared" si="7"/>
        <v>4.1979295170580331</v>
      </c>
      <c r="R10" s="84">
        <v>0</v>
      </c>
      <c r="S10" s="84"/>
      <c r="T10" s="84">
        <v>0</v>
      </c>
      <c r="U10" s="84">
        <v>0</v>
      </c>
      <c r="V10" s="84"/>
      <c r="W10" s="114">
        <v>1</v>
      </c>
      <c r="X10" s="114">
        <v>1</v>
      </c>
      <c r="Y10" s="114">
        <v>100000000</v>
      </c>
      <c r="Z10" s="114">
        <f t="shared" si="8"/>
        <v>143127.13960305601</v>
      </c>
      <c r="AA10" s="114">
        <f t="shared" si="9"/>
        <v>143127.13960305601</v>
      </c>
      <c r="AB10" s="159">
        <f t="shared" si="10"/>
        <v>0</v>
      </c>
      <c r="AC10" s="159">
        <f t="shared" si="11"/>
        <v>35781784900764</v>
      </c>
      <c r="AD10" s="88">
        <f t="shared" si="0"/>
        <v>37422738224990.352</v>
      </c>
      <c r="AE10" s="158">
        <f t="shared" si="1"/>
        <v>1045.8600186876456</v>
      </c>
      <c r="AF10" s="133">
        <f t="shared" si="12"/>
        <v>-2.1153657218911355E-3</v>
      </c>
      <c r="AG10" s="84">
        <f t="shared" si="13"/>
        <v>-3.0952380952380953E-2</v>
      </c>
      <c r="AH10" s="84">
        <f t="shared" si="14"/>
        <v>1.1967233651624398E-2</v>
      </c>
      <c r="AI10" s="84">
        <f t="shared" si="15"/>
        <v>0</v>
      </c>
      <c r="AJ10" s="84">
        <f t="shared" si="16"/>
        <v>0</v>
      </c>
    </row>
    <row r="11" spans="1:36" ht="16.5">
      <c r="A11" s="84">
        <v>20180111</v>
      </c>
      <c r="B11" s="84" t="s">
        <v>99</v>
      </c>
      <c r="C11">
        <v>48840</v>
      </c>
      <c r="D11">
        <v>48240</v>
      </c>
      <c r="E11" s="114">
        <v>129098494</v>
      </c>
      <c r="F11" s="114">
        <f t="shared" si="2"/>
        <v>0.81583562251395736</v>
      </c>
      <c r="G11" s="114">
        <f t="shared" si="3"/>
        <v>0.81583562251395736</v>
      </c>
      <c r="H11">
        <v>290807</v>
      </c>
      <c r="I11">
        <v>301614</v>
      </c>
      <c r="J11" s="88">
        <v>122666424</v>
      </c>
      <c r="K11" s="84">
        <f t="shared" si="4"/>
        <v>0.20143073907816914</v>
      </c>
      <c r="L11" s="84">
        <f t="shared" si="5"/>
        <v>0.20143073907816914</v>
      </c>
      <c r="M11">
        <v>160944</v>
      </c>
      <c r="N11">
        <v>165850</v>
      </c>
      <c r="O11" s="114">
        <v>15956260</v>
      </c>
      <c r="P11" s="114">
        <f t="shared" si="6"/>
        <v>4.1979295170580331</v>
      </c>
      <c r="Q11" s="114">
        <f t="shared" si="7"/>
        <v>4.1979295170580331</v>
      </c>
      <c r="R11" s="84">
        <v>0</v>
      </c>
      <c r="S11" s="84"/>
      <c r="T11" s="84">
        <v>0</v>
      </c>
      <c r="U11" s="84">
        <v>0</v>
      </c>
      <c r="V11" s="84"/>
      <c r="W11" s="114">
        <v>1</v>
      </c>
      <c r="X11" s="114">
        <v>1</v>
      </c>
      <c r="Y11" s="114">
        <v>100000000</v>
      </c>
      <c r="Z11" s="114">
        <f t="shared" si="8"/>
        <v>143127.13960305601</v>
      </c>
      <c r="AA11" s="114">
        <f t="shared" si="9"/>
        <v>143127.13960305601</v>
      </c>
      <c r="AB11" s="159">
        <f t="shared" si="10"/>
        <v>0</v>
      </c>
      <c r="AC11" s="159">
        <f t="shared" si="11"/>
        <v>35781784900764</v>
      </c>
      <c r="AD11" s="88">
        <f t="shared" si="0"/>
        <v>37955192059824.383</v>
      </c>
      <c r="AE11" s="158">
        <f t="shared" si="1"/>
        <v>1060.7406020993094</v>
      </c>
      <c r="AF11" s="133">
        <f t="shared" si="12"/>
        <v>1.4228083248020208E-2</v>
      </c>
      <c r="AG11" s="84">
        <f t="shared" si="13"/>
        <v>-1.2285012285012284E-2</v>
      </c>
      <c r="AH11" s="84">
        <f t="shared" si="14"/>
        <v>3.7162104075899136E-2</v>
      </c>
      <c r="AI11" s="84">
        <f t="shared" si="15"/>
        <v>3.0482652351128344E-2</v>
      </c>
      <c r="AJ11" s="84">
        <f t="shared" si="16"/>
        <v>0</v>
      </c>
    </row>
    <row r="12" spans="1:36" ht="16.5">
      <c r="A12" s="84">
        <v>20180112</v>
      </c>
      <c r="B12" s="84" t="s">
        <v>99</v>
      </c>
      <c r="C12">
        <v>48240</v>
      </c>
      <c r="D12">
        <v>48200</v>
      </c>
      <c r="E12" s="114">
        <v>129098494</v>
      </c>
      <c r="F12" s="114">
        <f t="shared" si="2"/>
        <v>0.81583562251395736</v>
      </c>
      <c r="G12" s="114">
        <f t="shared" si="3"/>
        <v>0.81583562251395736</v>
      </c>
      <c r="H12">
        <v>301614</v>
      </c>
      <c r="I12">
        <v>335508</v>
      </c>
      <c r="J12" s="88">
        <v>122666424</v>
      </c>
      <c r="K12" s="84">
        <f t="shared" si="4"/>
        <v>0.20143073907816914</v>
      </c>
      <c r="L12" s="84">
        <f t="shared" si="5"/>
        <v>0.20143073907816914</v>
      </c>
      <c r="M12">
        <v>165850</v>
      </c>
      <c r="N12">
        <v>174192</v>
      </c>
      <c r="O12" s="114">
        <v>15956260</v>
      </c>
      <c r="P12" s="114">
        <f t="shared" si="6"/>
        <v>4.1979295170580331</v>
      </c>
      <c r="Q12" s="114">
        <f t="shared" si="7"/>
        <v>4.1979295170580331</v>
      </c>
      <c r="R12" s="84">
        <v>0</v>
      </c>
      <c r="S12" s="84"/>
      <c r="T12" s="84">
        <v>0</v>
      </c>
      <c r="U12" s="84">
        <v>0</v>
      </c>
      <c r="V12" s="84"/>
      <c r="W12" s="114">
        <v>1</v>
      </c>
      <c r="X12" s="114">
        <v>1</v>
      </c>
      <c r="Y12" s="114">
        <v>100000000</v>
      </c>
      <c r="Z12" s="114">
        <f t="shared" si="8"/>
        <v>143127.13960305601</v>
      </c>
      <c r="AA12" s="114">
        <f t="shared" si="9"/>
        <v>143127.13960305601</v>
      </c>
      <c r="AB12" s="159">
        <f t="shared" si="10"/>
        <v>0</v>
      </c>
      <c r="AC12" s="159">
        <f t="shared" si="11"/>
        <v>35781784900764</v>
      </c>
      <c r="AD12" s="88">
        <f t="shared" si="0"/>
        <v>39347233121258.484</v>
      </c>
      <c r="AE12" s="158">
        <f t="shared" si="1"/>
        <v>1099.6442248586195</v>
      </c>
      <c r="AF12" s="133">
        <f t="shared" si="12"/>
        <v>3.6675906137953081E-2</v>
      </c>
      <c r="AG12" s="84">
        <f t="shared" si="13"/>
        <v>-8.2918739635157548E-4</v>
      </c>
      <c r="AH12" s="84">
        <f t="shared" si="14"/>
        <v>0.11237542023911357</v>
      </c>
      <c r="AI12" s="84">
        <f t="shared" si="15"/>
        <v>5.0298462466083813E-2</v>
      </c>
      <c r="AJ12" s="84">
        <f t="shared" si="16"/>
        <v>0</v>
      </c>
    </row>
    <row r="13" spans="1:36" ht="16.5">
      <c r="A13" s="84">
        <v>20180115</v>
      </c>
      <c r="B13" s="84" t="s">
        <v>99</v>
      </c>
      <c r="C13">
        <v>48200</v>
      </c>
      <c r="D13">
        <v>48540</v>
      </c>
      <c r="E13" s="114">
        <v>129098494</v>
      </c>
      <c r="F13" s="114">
        <f t="shared" si="2"/>
        <v>0.81583562251395736</v>
      </c>
      <c r="G13" s="114">
        <f t="shared" si="3"/>
        <v>0.81583562251395736</v>
      </c>
      <c r="H13">
        <v>335508</v>
      </c>
      <c r="I13">
        <v>343859</v>
      </c>
      <c r="J13" s="88">
        <v>122666424</v>
      </c>
      <c r="K13" s="84">
        <f t="shared" si="4"/>
        <v>0.20143073907816914</v>
      </c>
      <c r="L13" s="84">
        <f t="shared" si="5"/>
        <v>0.20143073907816914</v>
      </c>
      <c r="M13">
        <v>174192</v>
      </c>
      <c r="N13">
        <v>226401</v>
      </c>
      <c r="O13" s="114">
        <v>15956260</v>
      </c>
      <c r="P13" s="114">
        <f t="shared" si="6"/>
        <v>4.1979295170580331</v>
      </c>
      <c r="Q13" s="114">
        <f t="shared" si="7"/>
        <v>4.1979295170580331</v>
      </c>
      <c r="R13" s="84">
        <v>0</v>
      </c>
      <c r="S13" s="84"/>
      <c r="T13" s="84">
        <v>0</v>
      </c>
      <c r="U13" s="84">
        <v>0</v>
      </c>
      <c r="V13" s="84"/>
      <c r="W13" s="114">
        <v>1</v>
      </c>
      <c r="X13" s="114">
        <v>1</v>
      </c>
      <c r="Y13" s="114">
        <v>100000000</v>
      </c>
      <c r="Z13" s="114">
        <f t="shared" si="8"/>
        <v>143127.13960305601</v>
      </c>
      <c r="AA13" s="114">
        <f t="shared" si="9"/>
        <v>143127.13960305601</v>
      </c>
      <c r="AB13" s="159">
        <f t="shared" si="10"/>
        <v>0</v>
      </c>
      <c r="AC13" s="159">
        <f t="shared" si="11"/>
        <v>35781784900764</v>
      </c>
      <c r="AD13" s="88">
        <f t="shared" si="0"/>
        <v>43086514836373.516</v>
      </c>
      <c r="AE13" s="158">
        <f t="shared" si="1"/>
        <v>1204.1466057623511</v>
      </c>
      <c r="AF13" s="133">
        <f t="shared" si="12"/>
        <v>9.503290113415308E-2</v>
      </c>
      <c r="AG13" s="84">
        <f t="shared" si="13"/>
        <v>7.053941908713693E-3</v>
      </c>
      <c r="AH13" s="84">
        <f t="shared" si="14"/>
        <v>2.4890613636634595E-2</v>
      </c>
      <c r="AI13" s="84">
        <f t="shared" si="15"/>
        <v>0.29972099751997794</v>
      </c>
      <c r="AJ13" s="84">
        <f t="shared" si="16"/>
        <v>0</v>
      </c>
    </row>
    <row r="14" spans="1:36" ht="16.5">
      <c r="A14" s="84">
        <v>20180116</v>
      </c>
      <c r="B14" s="84" t="s">
        <v>99</v>
      </c>
      <c r="C14">
        <v>48540</v>
      </c>
      <c r="D14">
        <v>50000</v>
      </c>
      <c r="E14" s="114">
        <v>129098494</v>
      </c>
      <c r="F14" s="114">
        <f t="shared" si="2"/>
        <v>0.81583562251395736</v>
      </c>
      <c r="G14" s="114">
        <f t="shared" si="3"/>
        <v>0.81583562251395736</v>
      </c>
      <c r="H14">
        <v>343859</v>
      </c>
      <c r="I14">
        <v>341305</v>
      </c>
      <c r="J14" s="88">
        <v>122666424</v>
      </c>
      <c r="K14" s="84">
        <f t="shared" si="4"/>
        <v>0.20143073907816914</v>
      </c>
      <c r="L14" s="84">
        <f t="shared" si="5"/>
        <v>0.20143073907816914</v>
      </c>
      <c r="M14">
        <v>226401</v>
      </c>
      <c r="N14">
        <v>225419</v>
      </c>
      <c r="O14" s="114">
        <v>15956260</v>
      </c>
      <c r="P14" s="114">
        <f t="shared" si="6"/>
        <v>4.1979295170580331</v>
      </c>
      <c r="Q14" s="114">
        <f t="shared" si="7"/>
        <v>4.1979295170580331</v>
      </c>
      <c r="R14" s="84">
        <v>0</v>
      </c>
      <c r="S14" s="84"/>
      <c r="T14" s="84">
        <v>0</v>
      </c>
      <c r="U14" s="84">
        <v>0</v>
      </c>
      <c r="V14" s="84"/>
      <c r="W14" s="114">
        <v>1</v>
      </c>
      <c r="X14" s="114">
        <v>1</v>
      </c>
      <c r="Y14" s="114">
        <v>100000000</v>
      </c>
      <c r="Z14" s="114">
        <f t="shared" si="8"/>
        <v>143127.13960305601</v>
      </c>
      <c r="AA14" s="114">
        <f t="shared" si="9"/>
        <v>143127.13960305601</v>
      </c>
      <c r="AB14" s="159">
        <f t="shared" si="10"/>
        <v>0</v>
      </c>
      <c r="AC14" s="159">
        <f t="shared" si="11"/>
        <v>35781784900764</v>
      </c>
      <c r="AD14" s="88">
        <f t="shared" si="0"/>
        <v>43111402833751.047</v>
      </c>
      <c r="AE14" s="158">
        <f t="shared" si="1"/>
        <v>1204.8421551164863</v>
      </c>
      <c r="AF14" s="133">
        <f t="shared" si="12"/>
        <v>5.7762846384876371E-4</v>
      </c>
      <c r="AG14" s="84">
        <f t="shared" si="13"/>
        <v>3.0078285949732178E-2</v>
      </c>
      <c r="AH14" s="84">
        <f t="shared" si="14"/>
        <v>-7.4274630008230114E-3</v>
      </c>
      <c r="AI14" s="84">
        <f t="shared" si="15"/>
        <v>-4.3374366720995046E-3</v>
      </c>
      <c r="AJ14" s="84">
        <f t="shared" si="16"/>
        <v>0</v>
      </c>
    </row>
    <row r="15" spans="1:36" ht="16.5">
      <c r="A15" s="84">
        <v>20180117</v>
      </c>
      <c r="B15" s="84" t="s">
        <v>99</v>
      </c>
      <c r="C15">
        <v>50000</v>
      </c>
      <c r="D15">
        <v>49620</v>
      </c>
      <c r="E15" s="114">
        <v>129098494</v>
      </c>
      <c r="F15" s="114">
        <f t="shared" si="2"/>
        <v>0.81583562251395736</v>
      </c>
      <c r="G15" s="114">
        <f t="shared" si="3"/>
        <v>0.81583562251395736</v>
      </c>
      <c r="H15">
        <v>341305</v>
      </c>
      <c r="I15">
        <v>308000</v>
      </c>
      <c r="J15" s="88">
        <v>122666424</v>
      </c>
      <c r="K15" s="84">
        <f t="shared" si="4"/>
        <v>0.20143073907816914</v>
      </c>
      <c r="L15" s="84">
        <f t="shared" si="5"/>
        <v>0.20143073907816914</v>
      </c>
      <c r="M15">
        <v>225419</v>
      </c>
      <c r="N15">
        <v>244556</v>
      </c>
      <c r="O15" s="114">
        <v>15956260</v>
      </c>
      <c r="P15" s="114">
        <f t="shared" si="6"/>
        <v>4.1979295170580331</v>
      </c>
      <c r="Q15" s="114">
        <f t="shared" si="7"/>
        <v>4.1979295170580331</v>
      </c>
      <c r="R15" s="84">
        <v>0</v>
      </c>
      <c r="S15" s="84"/>
      <c r="T15" s="84">
        <v>0</v>
      </c>
      <c r="U15" s="84">
        <v>0</v>
      </c>
      <c r="V15" s="84"/>
      <c r="W15" s="114">
        <v>1</v>
      </c>
      <c r="X15" s="114">
        <v>1</v>
      </c>
      <c r="Y15" s="114">
        <v>100000000</v>
      </c>
      <c r="Z15" s="114">
        <f t="shared" si="8"/>
        <v>143127.13960305601</v>
      </c>
      <c r="AA15" s="114">
        <f t="shared" si="9"/>
        <v>143127.13960305601</v>
      </c>
      <c r="AB15" s="159">
        <f t="shared" si="10"/>
        <v>0</v>
      </c>
      <c r="AC15" s="159">
        <f t="shared" si="11"/>
        <v>35781784900764</v>
      </c>
      <c r="AD15" s="88">
        <f t="shared" si="0"/>
        <v>43530312385254.656</v>
      </c>
      <c r="AE15" s="158">
        <f t="shared" si="1"/>
        <v>1216.549495951087</v>
      </c>
      <c r="AF15" s="133">
        <f t="shared" si="12"/>
        <v>9.7169083808067904E-3</v>
      </c>
      <c r="AG15" s="84">
        <f t="shared" si="13"/>
        <v>-7.6E-3</v>
      </c>
      <c r="AH15" s="84">
        <f t="shared" si="14"/>
        <v>-9.7581342201256943E-2</v>
      </c>
      <c r="AI15" s="84">
        <f t="shared" si="15"/>
        <v>8.4895239531716488E-2</v>
      </c>
      <c r="AJ15" s="84">
        <f t="shared" si="16"/>
        <v>0</v>
      </c>
    </row>
    <row r="16" spans="1:36" ht="16.5">
      <c r="A16" s="84">
        <v>20180118</v>
      </c>
      <c r="B16" s="84" t="s">
        <v>99</v>
      </c>
      <c r="C16">
        <v>49620</v>
      </c>
      <c r="D16">
        <v>49900</v>
      </c>
      <c r="E16" s="114">
        <v>129098494</v>
      </c>
      <c r="F16" s="114">
        <f t="shared" si="2"/>
        <v>0.81583562251395736</v>
      </c>
      <c r="G16" s="114">
        <f t="shared" si="3"/>
        <v>0.81583562251395736</v>
      </c>
      <c r="H16">
        <v>308000</v>
      </c>
      <c r="I16">
        <v>313698</v>
      </c>
      <c r="J16" s="88">
        <v>122666424</v>
      </c>
      <c r="K16" s="84">
        <f t="shared" si="4"/>
        <v>0.20143073907816914</v>
      </c>
      <c r="L16" s="84">
        <f t="shared" si="5"/>
        <v>0.20143073907816914</v>
      </c>
      <c r="M16">
        <v>244556</v>
      </c>
      <c r="N16">
        <v>247304</v>
      </c>
      <c r="O16" s="114">
        <v>15956260</v>
      </c>
      <c r="P16" s="114">
        <f t="shared" si="6"/>
        <v>4.1979295170580331</v>
      </c>
      <c r="Q16" s="114">
        <f t="shared" si="7"/>
        <v>4.1979295170580331</v>
      </c>
      <c r="R16" s="84">
        <v>0</v>
      </c>
      <c r="S16" s="84"/>
      <c r="T16" s="84">
        <v>0</v>
      </c>
      <c r="U16" s="84">
        <v>0</v>
      </c>
      <c r="V16" s="84"/>
      <c r="W16" s="114">
        <v>1</v>
      </c>
      <c r="X16" s="114">
        <v>1</v>
      </c>
      <c r="Y16" s="114">
        <v>100000000</v>
      </c>
      <c r="Z16" s="114">
        <f t="shared" si="8"/>
        <v>143127.13960305601</v>
      </c>
      <c r="AA16" s="114">
        <f t="shared" si="9"/>
        <v>143127.13960305601</v>
      </c>
      <c r="AB16" s="159">
        <f t="shared" si="10"/>
        <v>0</v>
      </c>
      <c r="AC16" s="159">
        <f t="shared" si="11"/>
        <v>35781784900764</v>
      </c>
      <c r="AD16" s="88">
        <f t="shared" si="0"/>
        <v>43884663528172.203</v>
      </c>
      <c r="AE16" s="158">
        <f t="shared" si="1"/>
        <v>1226.4526112903661</v>
      </c>
      <c r="AF16" s="133">
        <f t="shared" si="12"/>
        <v>8.1403308062997868E-3</v>
      </c>
      <c r="AG16" s="84">
        <f t="shared" si="13"/>
        <v>5.642885933091495E-3</v>
      </c>
      <c r="AH16" s="84">
        <f t="shared" si="14"/>
        <v>1.8499999999999999E-2</v>
      </c>
      <c r="AI16" s="84">
        <f t="shared" si="15"/>
        <v>1.1236690165033775E-2</v>
      </c>
      <c r="AJ16" s="84">
        <f t="shared" si="16"/>
        <v>0</v>
      </c>
    </row>
    <row r="17" spans="1:36" ht="16.5">
      <c r="A17" s="84">
        <v>20180119</v>
      </c>
      <c r="B17" s="84" t="s">
        <v>99</v>
      </c>
      <c r="C17">
        <v>49900</v>
      </c>
      <c r="D17">
        <v>49320</v>
      </c>
      <c r="E17" s="114">
        <v>129098494</v>
      </c>
      <c r="F17" s="114">
        <f t="shared" si="2"/>
        <v>0.81583562251395736</v>
      </c>
      <c r="G17" s="114">
        <f t="shared" si="3"/>
        <v>0.81583562251395736</v>
      </c>
      <c r="H17">
        <v>313698</v>
      </c>
      <c r="I17">
        <v>282750</v>
      </c>
      <c r="J17" s="88">
        <v>122666424</v>
      </c>
      <c r="K17" s="84">
        <f t="shared" si="4"/>
        <v>0.20143073907816914</v>
      </c>
      <c r="L17" s="84">
        <f t="shared" si="5"/>
        <v>0.20143073907816914</v>
      </c>
      <c r="M17">
        <v>247304</v>
      </c>
      <c r="N17">
        <v>231602</v>
      </c>
      <c r="O17" s="114">
        <v>15956260</v>
      </c>
      <c r="P17" s="114">
        <f t="shared" si="6"/>
        <v>4.1979295170580331</v>
      </c>
      <c r="Q17" s="114">
        <f t="shared" si="7"/>
        <v>4.1979295170580331</v>
      </c>
      <c r="R17" s="84">
        <v>0</v>
      </c>
      <c r="S17" s="84"/>
      <c r="T17" s="84">
        <v>0</v>
      </c>
      <c r="U17" s="84">
        <v>0</v>
      </c>
      <c r="V17" s="84"/>
      <c r="W17" s="114">
        <v>1</v>
      </c>
      <c r="X17" s="114">
        <v>1</v>
      </c>
      <c r="Y17" s="114">
        <v>100000000</v>
      </c>
      <c r="Z17" s="114">
        <f t="shared" si="8"/>
        <v>143127.13960305601</v>
      </c>
      <c r="AA17" s="114">
        <f t="shared" si="9"/>
        <v>143127.13960305601</v>
      </c>
      <c r="AB17" s="159">
        <f t="shared" si="10"/>
        <v>0</v>
      </c>
      <c r="AC17" s="159">
        <f t="shared" si="11"/>
        <v>35781784900764</v>
      </c>
      <c r="AD17" s="88">
        <f t="shared" si="0"/>
        <v>42007117448774.086</v>
      </c>
      <c r="AE17" s="158">
        <f t="shared" si="1"/>
        <v>1173.980492177101</v>
      </c>
      <c r="AF17" s="133">
        <f t="shared" si="12"/>
        <v>-4.2783649877885216E-2</v>
      </c>
      <c r="AG17" s="84">
        <f t="shared" si="13"/>
        <v>-1.1623246492985972E-2</v>
      </c>
      <c r="AH17" s="84">
        <f t="shared" si="14"/>
        <v>-9.8655394678958744E-2</v>
      </c>
      <c r="AI17" s="84">
        <f t="shared" si="15"/>
        <v>-6.3492705334325369E-2</v>
      </c>
      <c r="AJ17" s="84">
        <f t="shared" si="16"/>
        <v>0</v>
      </c>
    </row>
    <row r="18" spans="1:36" ht="16.5">
      <c r="A18" s="84">
        <v>20180122</v>
      </c>
      <c r="B18" s="84" t="s">
        <v>99</v>
      </c>
      <c r="C18">
        <v>49320</v>
      </c>
      <c r="D18">
        <v>48240</v>
      </c>
      <c r="E18" s="114">
        <v>129098494</v>
      </c>
      <c r="F18" s="114">
        <f t="shared" si="2"/>
        <v>0.81583562251395736</v>
      </c>
      <c r="G18" s="114">
        <f t="shared" si="3"/>
        <v>0.81583562251395736</v>
      </c>
      <c r="H18">
        <v>282750</v>
      </c>
      <c r="I18">
        <v>275677</v>
      </c>
      <c r="J18" s="88">
        <v>122666424</v>
      </c>
      <c r="K18" s="84">
        <f t="shared" si="4"/>
        <v>0.20143073907816914</v>
      </c>
      <c r="L18" s="84">
        <f t="shared" si="5"/>
        <v>0.20143073907816914</v>
      </c>
      <c r="M18">
        <v>231602</v>
      </c>
      <c r="N18">
        <v>230522</v>
      </c>
      <c r="O18" s="114">
        <v>15956260</v>
      </c>
      <c r="P18" s="114">
        <f t="shared" si="6"/>
        <v>4.1979295170580331</v>
      </c>
      <c r="Q18" s="114">
        <f t="shared" si="7"/>
        <v>4.1979295170580331</v>
      </c>
      <c r="R18" s="84">
        <v>0</v>
      </c>
      <c r="S18" s="84"/>
      <c r="T18" s="84">
        <v>0</v>
      </c>
      <c r="U18" s="84">
        <v>0</v>
      </c>
      <c r="V18" s="84"/>
      <c r="W18" s="114">
        <v>1</v>
      </c>
      <c r="X18" s="114">
        <v>1</v>
      </c>
      <c r="Y18" s="114">
        <v>100000000</v>
      </c>
      <c r="Z18" s="114">
        <f t="shared" si="8"/>
        <v>143127.13960305601</v>
      </c>
      <c r="AA18" s="114">
        <f t="shared" si="9"/>
        <v>143127.13960305601</v>
      </c>
      <c r="AB18" s="159">
        <f t="shared" si="10"/>
        <v>0</v>
      </c>
      <c r="AC18" s="159">
        <f t="shared" si="11"/>
        <v>35781784900764</v>
      </c>
      <c r="AD18" s="88">
        <f t="shared" si="0"/>
        <v>41646261270634.453</v>
      </c>
      <c r="AE18" s="158">
        <f t="shared" si="1"/>
        <v>1163.8955794445355</v>
      </c>
      <c r="AF18" s="133">
        <f t="shared" si="12"/>
        <v>-8.5903580168214047E-3</v>
      </c>
      <c r="AG18" s="84">
        <f t="shared" si="13"/>
        <v>-2.1897810218978103E-2</v>
      </c>
      <c r="AH18" s="84">
        <f t="shared" si="14"/>
        <v>-2.5015030946065428E-2</v>
      </c>
      <c r="AI18" s="84">
        <f t="shared" si="15"/>
        <v>-4.6631721660434708E-3</v>
      </c>
      <c r="AJ18" s="84">
        <f t="shared" si="16"/>
        <v>0</v>
      </c>
    </row>
    <row r="19" spans="1:36" ht="16.5">
      <c r="A19" s="84">
        <v>20180123</v>
      </c>
      <c r="B19" s="84" t="s">
        <v>99</v>
      </c>
      <c r="C19">
        <v>48240</v>
      </c>
      <c r="D19">
        <v>49160</v>
      </c>
      <c r="E19" s="114">
        <v>129098494</v>
      </c>
      <c r="F19" s="114">
        <f t="shared" si="2"/>
        <v>0.81583562251395736</v>
      </c>
      <c r="G19" s="114">
        <f t="shared" si="3"/>
        <v>0.81583562251395736</v>
      </c>
      <c r="H19">
        <v>275677</v>
      </c>
      <c r="I19">
        <v>293754</v>
      </c>
      <c r="J19" s="88">
        <v>122666424</v>
      </c>
      <c r="K19" s="84">
        <f t="shared" si="4"/>
        <v>0.20143073907816914</v>
      </c>
      <c r="L19" s="84">
        <f t="shared" si="5"/>
        <v>0.20143073907816914</v>
      </c>
      <c r="M19">
        <v>230522</v>
      </c>
      <c r="N19">
        <v>238275</v>
      </c>
      <c r="O19" s="114">
        <v>15956260</v>
      </c>
      <c r="P19" s="114">
        <f t="shared" si="6"/>
        <v>4.1979295170580331</v>
      </c>
      <c r="Q19" s="114">
        <f t="shared" si="7"/>
        <v>4.1979295170580331</v>
      </c>
      <c r="R19" s="84">
        <v>0</v>
      </c>
      <c r="S19" s="84"/>
      <c r="T19" s="84">
        <v>0</v>
      </c>
      <c r="U19" s="84">
        <v>0</v>
      </c>
      <c r="V19" s="84"/>
      <c r="W19" s="114">
        <v>1</v>
      </c>
      <c r="X19" s="114">
        <v>1</v>
      </c>
      <c r="Y19" s="114">
        <v>100000000</v>
      </c>
      <c r="Z19" s="114">
        <f t="shared" si="8"/>
        <v>143127.13960305601</v>
      </c>
      <c r="AA19" s="114">
        <f t="shared" si="9"/>
        <v>143127.13960305601</v>
      </c>
      <c r="AB19" s="159">
        <f t="shared" si="10"/>
        <v>0</v>
      </c>
      <c r="AC19" s="159">
        <f t="shared" si="11"/>
        <v>35781784900764</v>
      </c>
      <c r="AD19" s="88">
        <f t="shared" si="0"/>
        <v>42709140512322.977</v>
      </c>
      <c r="AE19" s="158">
        <f t="shared" si="1"/>
        <v>1193.6000574250579</v>
      </c>
      <c r="AF19" s="133">
        <f t="shared" si="12"/>
        <v>2.5521600481289493E-2</v>
      </c>
      <c r="AG19" s="84">
        <f t="shared" si="13"/>
        <v>1.9071310116086235E-2</v>
      </c>
      <c r="AH19" s="84">
        <f t="shared" si="14"/>
        <v>6.5573116364440992E-2</v>
      </c>
      <c r="AI19" s="84">
        <f t="shared" si="15"/>
        <v>3.3632364806829719E-2</v>
      </c>
      <c r="AJ19" s="84">
        <f t="shared" si="16"/>
        <v>0</v>
      </c>
    </row>
    <row r="20" spans="1:36" ht="16.5">
      <c r="A20" s="84">
        <v>20180124</v>
      </c>
      <c r="B20" s="84" t="s">
        <v>99</v>
      </c>
      <c r="C20">
        <v>49160</v>
      </c>
      <c r="D20">
        <v>49340</v>
      </c>
      <c r="E20" s="114">
        <v>129098494</v>
      </c>
      <c r="F20" s="114">
        <f t="shared" si="2"/>
        <v>0.81583562251395736</v>
      </c>
      <c r="G20" s="114">
        <f t="shared" si="3"/>
        <v>0.81583562251395736</v>
      </c>
      <c r="H20">
        <v>293754</v>
      </c>
      <c r="I20">
        <v>288350</v>
      </c>
      <c r="J20" s="88">
        <v>122666424</v>
      </c>
      <c r="K20" s="84">
        <f t="shared" si="4"/>
        <v>0.20143073907816914</v>
      </c>
      <c r="L20" s="84">
        <f t="shared" si="5"/>
        <v>0.20143073907816914</v>
      </c>
      <c r="M20">
        <v>238275</v>
      </c>
      <c r="N20">
        <v>275175</v>
      </c>
      <c r="O20" s="114">
        <v>15956260</v>
      </c>
      <c r="P20" s="114">
        <f t="shared" si="6"/>
        <v>4.1979295170580331</v>
      </c>
      <c r="Q20" s="114">
        <f t="shared" si="7"/>
        <v>4.1979295170580331</v>
      </c>
      <c r="R20" s="84">
        <v>0</v>
      </c>
      <c r="S20" s="84"/>
      <c r="T20" s="84">
        <v>0</v>
      </c>
      <c r="U20" s="84">
        <v>0</v>
      </c>
      <c r="V20" s="84"/>
      <c r="W20" s="114">
        <v>1</v>
      </c>
      <c r="X20" s="114">
        <v>1</v>
      </c>
      <c r="Y20" s="114">
        <v>100000000</v>
      </c>
      <c r="Z20" s="114">
        <f t="shared" si="8"/>
        <v>143127.13960305601</v>
      </c>
      <c r="AA20" s="114">
        <f t="shared" si="9"/>
        <v>143127.13960305601</v>
      </c>
      <c r="AB20" s="159">
        <f t="shared" si="10"/>
        <v>0</v>
      </c>
      <c r="AC20" s="159">
        <f t="shared" si="11"/>
        <v>35781784900764</v>
      </c>
      <c r="AD20" s="88">
        <f t="shared" si="0"/>
        <v>45066254490040.859</v>
      </c>
      <c r="AE20" s="158">
        <f t="shared" si="1"/>
        <v>1259.4747471381345</v>
      </c>
      <c r="AF20" s="133">
        <f t="shared" si="12"/>
        <v>5.5189918351032437E-2</v>
      </c>
      <c r="AG20" s="84">
        <f t="shared" si="13"/>
        <v>3.6615134255492269E-3</v>
      </c>
      <c r="AH20" s="84">
        <f t="shared" si="14"/>
        <v>-1.8396345241256291E-2</v>
      </c>
      <c r="AI20" s="84">
        <f t="shared" si="15"/>
        <v>0.15486307837582625</v>
      </c>
      <c r="AJ20" s="84">
        <f t="shared" si="16"/>
        <v>0</v>
      </c>
    </row>
    <row r="21" spans="1:36" ht="16.5">
      <c r="A21" s="84">
        <v>20180125</v>
      </c>
      <c r="B21" s="84" t="s">
        <v>99</v>
      </c>
      <c r="C21">
        <v>49340</v>
      </c>
      <c r="D21">
        <v>50260</v>
      </c>
      <c r="E21" s="114">
        <v>129098494</v>
      </c>
      <c r="F21" s="114">
        <f t="shared" si="2"/>
        <v>0.81583562251395736</v>
      </c>
      <c r="G21" s="114">
        <f t="shared" si="3"/>
        <v>0.81583562251395736</v>
      </c>
      <c r="H21">
        <v>288350</v>
      </c>
      <c r="I21">
        <v>284617</v>
      </c>
      <c r="J21" s="88">
        <v>122666424</v>
      </c>
      <c r="K21" s="84">
        <f t="shared" si="4"/>
        <v>0.20143073907816914</v>
      </c>
      <c r="L21" s="84">
        <f t="shared" si="5"/>
        <v>0.20143073907816914</v>
      </c>
      <c r="M21">
        <v>275175</v>
      </c>
      <c r="N21">
        <v>270759</v>
      </c>
      <c r="O21" s="114">
        <v>15956260</v>
      </c>
      <c r="P21" s="114">
        <f t="shared" si="6"/>
        <v>4.1979295170580331</v>
      </c>
      <c r="Q21" s="114">
        <f t="shared" si="7"/>
        <v>4.1979295170580331</v>
      </c>
      <c r="R21" s="84">
        <v>0</v>
      </c>
      <c r="S21" s="84"/>
      <c r="T21" s="84">
        <v>0</v>
      </c>
      <c r="U21" s="84">
        <v>0</v>
      </c>
      <c r="V21" s="84"/>
      <c r="W21" s="114">
        <v>1</v>
      </c>
      <c r="X21" s="114">
        <v>1</v>
      </c>
      <c r="Y21" s="114">
        <v>100000000</v>
      </c>
      <c r="Z21" s="114">
        <f t="shared" si="8"/>
        <v>143127.13960305601</v>
      </c>
      <c r="AA21" s="114">
        <f t="shared" si="9"/>
        <v>143127.13960305601</v>
      </c>
      <c r="AB21" s="159">
        <f t="shared" si="10"/>
        <v>0</v>
      </c>
      <c r="AC21" s="159">
        <f t="shared" si="11"/>
        <v>35781784900764</v>
      </c>
      <c r="AD21" s="88">
        <f t="shared" si="0"/>
        <v>44775115827616</v>
      </c>
      <c r="AE21" s="158">
        <f t="shared" si="1"/>
        <v>1251.3382423988576</v>
      </c>
      <c r="AF21" s="133">
        <f t="shared" si="12"/>
        <v>-6.4602365055474462E-3</v>
      </c>
      <c r="AG21" s="84">
        <f t="shared" si="13"/>
        <v>1.8646128901499796E-2</v>
      </c>
      <c r="AH21" s="84">
        <f t="shared" si="14"/>
        <v>-1.2946072481359459E-2</v>
      </c>
      <c r="AI21" s="84">
        <f t="shared" si="15"/>
        <v>-1.6047969473971108E-2</v>
      </c>
      <c r="AJ21" s="84">
        <f t="shared" si="16"/>
        <v>0</v>
      </c>
    </row>
    <row r="22" spans="1:36" ht="16.5">
      <c r="A22" s="84">
        <v>20180126</v>
      </c>
      <c r="B22" s="84" t="s">
        <v>99</v>
      </c>
      <c r="C22">
        <v>50260</v>
      </c>
      <c r="D22">
        <v>50780</v>
      </c>
      <c r="E22" s="114">
        <v>129098494</v>
      </c>
      <c r="F22" s="114">
        <f t="shared" si="2"/>
        <v>0.81583562251395736</v>
      </c>
      <c r="G22" s="114">
        <f t="shared" si="3"/>
        <v>0.81583562251395736</v>
      </c>
      <c r="H22">
        <v>284617</v>
      </c>
      <c r="I22">
        <v>294736</v>
      </c>
      <c r="J22" s="88">
        <v>122666424</v>
      </c>
      <c r="K22" s="84">
        <f t="shared" si="4"/>
        <v>0.20143073907816914</v>
      </c>
      <c r="L22" s="84">
        <f t="shared" si="5"/>
        <v>0.20143073907816914</v>
      </c>
      <c r="M22">
        <v>270759</v>
      </c>
      <c r="N22">
        <v>269286</v>
      </c>
      <c r="O22" s="114">
        <v>15956260</v>
      </c>
      <c r="P22" s="114">
        <f t="shared" si="6"/>
        <v>4.1979295170580331</v>
      </c>
      <c r="Q22" s="114">
        <f t="shared" si="7"/>
        <v>4.1979295170580331</v>
      </c>
      <c r="R22" s="84">
        <v>0</v>
      </c>
      <c r="S22" s="84"/>
      <c r="T22" s="84">
        <v>0</v>
      </c>
      <c r="U22" s="84">
        <v>0</v>
      </c>
      <c r="V22" s="84"/>
      <c r="W22" s="114">
        <v>1</v>
      </c>
      <c r="X22" s="114">
        <v>1</v>
      </c>
      <c r="Y22" s="114">
        <v>100000000</v>
      </c>
      <c r="Z22" s="114">
        <f t="shared" si="8"/>
        <v>143127.13960305601</v>
      </c>
      <c r="AA22" s="114">
        <f t="shared" si="9"/>
        <v>143127.13960305601</v>
      </c>
      <c r="AB22" s="159">
        <f t="shared" si="10"/>
        <v>0</v>
      </c>
      <c r="AC22" s="159">
        <f t="shared" si="11"/>
        <v>35781784900764</v>
      </c>
      <c r="AD22" s="88">
        <f t="shared" si="0"/>
        <v>44981245761645.281</v>
      </c>
      <c r="AE22" s="158">
        <f t="shared" si="1"/>
        <v>1257.098992864519</v>
      </c>
      <c r="AF22" s="133">
        <f t="shared" si="12"/>
        <v>4.6036717095913875E-3</v>
      </c>
      <c r="AG22" s="84">
        <f t="shared" si="13"/>
        <v>1.0346199761241544E-2</v>
      </c>
      <c r="AH22" s="84">
        <f t="shared" si="14"/>
        <v>3.5553041455710657E-2</v>
      </c>
      <c r="AI22" s="84">
        <f t="shared" si="15"/>
        <v>-5.4402623735499093E-3</v>
      </c>
      <c r="AJ22" s="84">
        <f t="shared" si="16"/>
        <v>0</v>
      </c>
    </row>
    <row r="23" spans="1:36" ht="16.5">
      <c r="A23" s="84">
        <v>20180129</v>
      </c>
      <c r="B23" s="84" t="s">
        <v>99</v>
      </c>
      <c r="C23">
        <v>50780</v>
      </c>
      <c r="D23">
        <v>51220</v>
      </c>
      <c r="E23" s="114">
        <v>129098494</v>
      </c>
      <c r="F23" s="114">
        <f t="shared" si="2"/>
        <v>0.81583562251395736</v>
      </c>
      <c r="G23" s="114">
        <f t="shared" si="3"/>
        <v>0.81583562251395736</v>
      </c>
      <c r="H23">
        <v>294736</v>
      </c>
      <c r="I23">
        <v>322540</v>
      </c>
      <c r="J23" s="88">
        <v>122666424</v>
      </c>
      <c r="K23" s="84">
        <f t="shared" si="4"/>
        <v>0.20143073907816914</v>
      </c>
      <c r="L23" s="84">
        <f t="shared" si="5"/>
        <v>0.20143073907816914</v>
      </c>
      <c r="M23">
        <v>269286</v>
      </c>
      <c r="N23">
        <v>284596</v>
      </c>
      <c r="O23" s="114">
        <v>15956260</v>
      </c>
      <c r="P23" s="114">
        <f t="shared" si="6"/>
        <v>4.1979295170580331</v>
      </c>
      <c r="Q23" s="114">
        <f t="shared" si="7"/>
        <v>4.1979295170580331</v>
      </c>
      <c r="R23" s="84">
        <v>0</v>
      </c>
      <c r="S23" s="84"/>
      <c r="T23" s="84">
        <v>0</v>
      </c>
      <c r="U23" s="84">
        <v>0</v>
      </c>
      <c r="V23" s="84"/>
      <c r="W23" s="114">
        <v>1</v>
      </c>
      <c r="X23" s="114">
        <v>1</v>
      </c>
      <c r="Y23" s="114">
        <v>100000000</v>
      </c>
      <c r="Z23" s="114">
        <f t="shared" si="8"/>
        <v>143127.13960305601</v>
      </c>
      <c r="AA23" s="114">
        <f t="shared" si="9"/>
        <v>143127.13960305601</v>
      </c>
      <c r="AB23" s="159">
        <f t="shared" si="10"/>
        <v>0</v>
      </c>
      <c r="AC23" s="159">
        <f t="shared" si="11"/>
        <v>35781784900764</v>
      </c>
      <c r="AD23" s="88">
        <f t="shared" si="0"/>
        <v>46740104733241.75</v>
      </c>
      <c r="AE23" s="158">
        <f t="shared" si="1"/>
        <v>1306.2541419571212</v>
      </c>
      <c r="AF23" s="133">
        <f t="shared" si="12"/>
        <v>3.9102051128522199E-2</v>
      </c>
      <c r="AG23" s="84">
        <f t="shared" si="13"/>
        <v>8.6648286727057898E-3</v>
      </c>
      <c r="AH23" s="84">
        <f t="shared" si="14"/>
        <v>9.4335269529341514E-2</v>
      </c>
      <c r="AI23" s="84">
        <f t="shared" si="15"/>
        <v>5.6854051083234922E-2</v>
      </c>
      <c r="AJ23" s="84">
        <f t="shared" si="16"/>
        <v>0</v>
      </c>
    </row>
    <row r="24" spans="1:36" ht="16.5">
      <c r="A24" s="84">
        <v>20180130</v>
      </c>
      <c r="B24" s="84" t="s">
        <v>99</v>
      </c>
      <c r="C24">
        <v>51220</v>
      </c>
      <c r="D24">
        <v>49800</v>
      </c>
      <c r="E24" s="114">
        <v>129098494</v>
      </c>
      <c r="F24" s="114">
        <f t="shared" si="2"/>
        <v>0.81583562251395736</v>
      </c>
      <c r="G24" s="114">
        <f t="shared" si="3"/>
        <v>0.81583562251395736</v>
      </c>
      <c r="H24">
        <v>322540</v>
      </c>
      <c r="I24">
        <v>320870</v>
      </c>
      <c r="J24" s="88">
        <v>122666424</v>
      </c>
      <c r="K24" s="84">
        <f t="shared" si="4"/>
        <v>0.20143073907816914</v>
      </c>
      <c r="L24" s="84">
        <f t="shared" si="5"/>
        <v>0.20143073907816914</v>
      </c>
      <c r="M24">
        <v>284596</v>
      </c>
      <c r="N24">
        <v>284890</v>
      </c>
      <c r="O24" s="114">
        <v>15956260</v>
      </c>
      <c r="P24" s="114">
        <f t="shared" si="6"/>
        <v>4.1979295170580331</v>
      </c>
      <c r="Q24" s="114">
        <f t="shared" si="7"/>
        <v>4.1979295170580331</v>
      </c>
      <c r="R24" s="84">
        <v>0</v>
      </c>
      <c r="S24" s="84"/>
      <c r="T24" s="84">
        <v>0</v>
      </c>
      <c r="U24" s="84">
        <v>0</v>
      </c>
      <c r="V24" s="84"/>
      <c r="W24" s="114">
        <v>1</v>
      </c>
      <c r="X24" s="114">
        <v>1</v>
      </c>
      <c r="Y24" s="114">
        <v>100000000</v>
      </c>
      <c r="Z24" s="114">
        <f t="shared" si="8"/>
        <v>143127.13960305601</v>
      </c>
      <c r="AA24" s="114">
        <f t="shared" si="9"/>
        <v>143127.13960305601</v>
      </c>
      <c r="AB24" s="159">
        <f t="shared" si="10"/>
        <v>0</v>
      </c>
      <c r="AC24" s="159">
        <f t="shared" si="11"/>
        <v>35781784900764</v>
      </c>
      <c r="AD24" s="88">
        <f t="shared" si="0"/>
        <v>46568975260148.297</v>
      </c>
      <c r="AE24" s="158">
        <f t="shared" si="1"/>
        <v>1301.4715556896092</v>
      </c>
      <c r="AF24" s="133">
        <f t="shared" si="12"/>
        <v>-3.6612984517288365E-3</v>
      </c>
      <c r="AG24" s="84">
        <f t="shared" si="13"/>
        <v>-2.7723545490042953E-2</v>
      </c>
      <c r="AH24" s="84">
        <f t="shared" si="14"/>
        <v>-5.1776523842004089E-3</v>
      </c>
      <c r="AI24" s="84">
        <f t="shared" si="15"/>
        <v>1.0330433315998819E-3</v>
      </c>
      <c r="AJ24" s="84">
        <f t="shared" si="16"/>
        <v>0</v>
      </c>
    </row>
    <row r="25" spans="1:36" ht="16.5">
      <c r="A25" s="84">
        <v>20180131</v>
      </c>
      <c r="B25" s="84" t="s">
        <v>99</v>
      </c>
      <c r="C25">
        <v>49800</v>
      </c>
      <c r="D25">
        <v>49900</v>
      </c>
      <c r="E25" s="114">
        <v>129098494</v>
      </c>
      <c r="F25" s="114">
        <f t="shared" si="2"/>
        <v>0.81583562251395736</v>
      </c>
      <c r="G25" s="114">
        <f t="shared" si="3"/>
        <v>0.81583562251395736</v>
      </c>
      <c r="H25">
        <v>320870</v>
      </c>
      <c r="I25">
        <v>310161</v>
      </c>
      <c r="J25" s="88">
        <v>122666424</v>
      </c>
      <c r="K25" s="84">
        <f t="shared" si="4"/>
        <v>0.20143073907816914</v>
      </c>
      <c r="L25" s="84">
        <f t="shared" si="5"/>
        <v>0.20143073907816914</v>
      </c>
      <c r="M25">
        <v>284890</v>
      </c>
      <c r="N25">
        <v>262024</v>
      </c>
      <c r="O25" s="114">
        <v>15956260</v>
      </c>
      <c r="P25" s="114">
        <f t="shared" si="6"/>
        <v>4.1979295170580331</v>
      </c>
      <c r="Q25" s="114">
        <f t="shared" si="7"/>
        <v>4.1979295170580331</v>
      </c>
      <c r="R25" s="84">
        <v>0</v>
      </c>
      <c r="S25" s="84"/>
      <c r="T25" s="84">
        <v>0</v>
      </c>
      <c r="U25" s="84">
        <v>0</v>
      </c>
      <c r="V25" s="84"/>
      <c r="W25" s="114">
        <v>1</v>
      </c>
      <c r="X25" s="114">
        <v>1</v>
      </c>
      <c r="Y25" s="114">
        <v>100000000</v>
      </c>
      <c r="Z25" s="114">
        <f t="shared" si="8"/>
        <v>143127.13960305601</v>
      </c>
      <c r="AA25" s="114">
        <f t="shared" si="9"/>
        <v>143127.13960305601</v>
      </c>
      <c r="AB25" s="159">
        <f t="shared" si="10"/>
        <v>0</v>
      </c>
      <c r="AC25" s="159">
        <f t="shared" si="11"/>
        <v>35781784900764</v>
      </c>
      <c r="AD25" s="88">
        <f t="shared" si="0"/>
        <v>44783262054621.055</v>
      </c>
      <c r="AE25" s="158">
        <f t="shared" si="1"/>
        <v>1251.5659064750807</v>
      </c>
      <c r="AF25" s="133">
        <f t="shared" si="12"/>
        <v>-3.834555507291515E-2</v>
      </c>
      <c r="AG25" s="84">
        <f t="shared" si="13"/>
        <v>2.008032128514056E-3</v>
      </c>
      <c r="AH25" s="84">
        <f t="shared" si="14"/>
        <v>-3.3374887025898338E-2</v>
      </c>
      <c r="AI25" s="84">
        <f t="shared" si="15"/>
        <v>-8.0262557478324961E-2</v>
      </c>
      <c r="AJ25" s="84">
        <f t="shared" si="16"/>
        <v>0</v>
      </c>
    </row>
    <row r="26" spans="1:36" ht="16.5">
      <c r="A26" s="84">
        <v>20180201</v>
      </c>
      <c r="B26" s="84" t="s">
        <v>99</v>
      </c>
      <c r="C26">
        <v>49900</v>
      </c>
      <c r="D26">
        <v>49820</v>
      </c>
      <c r="E26" s="114">
        <v>129098494</v>
      </c>
      <c r="F26" s="114">
        <f t="shared" si="2"/>
        <v>0.81583562251395736</v>
      </c>
      <c r="G26" s="114">
        <f t="shared" si="3"/>
        <v>0.81583562251395736</v>
      </c>
      <c r="H26">
        <v>310161</v>
      </c>
      <c r="I26">
        <v>294540</v>
      </c>
      <c r="J26" s="88">
        <v>122666424</v>
      </c>
      <c r="K26" s="84">
        <f t="shared" si="4"/>
        <v>0.20143073907816914</v>
      </c>
      <c r="L26" s="84">
        <f t="shared" si="5"/>
        <v>0.20143073907816914</v>
      </c>
      <c r="M26">
        <v>262024</v>
      </c>
      <c r="N26">
        <v>240827</v>
      </c>
      <c r="O26" s="114">
        <v>15956260</v>
      </c>
      <c r="P26" s="114">
        <f t="shared" si="6"/>
        <v>4.1979295170580331</v>
      </c>
      <c r="Q26" s="114">
        <f t="shared" si="7"/>
        <v>4.1979295170580331</v>
      </c>
      <c r="R26" s="84">
        <v>0</v>
      </c>
      <c r="S26" s="84"/>
      <c r="T26" s="84">
        <v>0</v>
      </c>
      <c r="U26" s="84">
        <v>0</v>
      </c>
      <c r="V26" s="84"/>
      <c r="W26" s="114">
        <v>1</v>
      </c>
      <c r="X26" s="114">
        <v>1</v>
      </c>
      <c r="Y26" s="114">
        <v>100000000</v>
      </c>
      <c r="Z26" s="114">
        <f t="shared" si="8"/>
        <v>143127.13960305601</v>
      </c>
      <c r="AA26" s="114">
        <f t="shared" si="9"/>
        <v>143127.13960305601</v>
      </c>
      <c r="AB26" s="159">
        <f t="shared" si="10"/>
        <v>0</v>
      </c>
      <c r="AC26" s="159">
        <f t="shared" si="11"/>
        <v>35781784900764</v>
      </c>
      <c r="AD26" s="88">
        <f t="shared" si="0"/>
        <v>42969016165526.891</v>
      </c>
      <c r="AE26" s="158">
        <f t="shared" si="1"/>
        <v>1200.8628492037419</v>
      </c>
      <c r="AF26" s="133">
        <f t="shared" si="12"/>
        <v>-4.0511695795660718E-2</v>
      </c>
      <c r="AG26" s="84">
        <f t="shared" si="13"/>
        <v>-1.6032064128256513E-3</v>
      </c>
      <c r="AH26" s="84">
        <f t="shared" si="14"/>
        <v>-5.0364165707487404E-2</v>
      </c>
      <c r="AI26" s="84">
        <f t="shared" si="15"/>
        <v>-8.0897169724910692E-2</v>
      </c>
      <c r="AJ26" s="84">
        <f t="shared" si="16"/>
        <v>0</v>
      </c>
    </row>
    <row r="27" spans="1:36" ht="16.5">
      <c r="A27" s="84">
        <v>20180202</v>
      </c>
      <c r="B27" s="84" t="s">
        <v>99</v>
      </c>
      <c r="C27">
        <v>49820</v>
      </c>
      <c r="D27">
        <v>47700</v>
      </c>
      <c r="E27" s="114">
        <v>129098494</v>
      </c>
      <c r="F27" s="114">
        <f t="shared" si="2"/>
        <v>0.81583562251395736</v>
      </c>
      <c r="G27" s="114">
        <f t="shared" si="3"/>
        <v>0.81583562251395736</v>
      </c>
      <c r="H27">
        <v>294540</v>
      </c>
      <c r="I27">
        <v>296112</v>
      </c>
      <c r="J27" s="88">
        <v>122666424</v>
      </c>
      <c r="K27" s="84">
        <f t="shared" si="4"/>
        <v>0.20143073907816914</v>
      </c>
      <c r="L27" s="84">
        <f t="shared" si="5"/>
        <v>0.20143073907816914</v>
      </c>
      <c r="M27">
        <v>240827</v>
      </c>
      <c r="N27">
        <v>248580</v>
      </c>
      <c r="O27" s="114">
        <v>15956260</v>
      </c>
      <c r="P27" s="114">
        <f t="shared" si="6"/>
        <v>4.1979295170580331</v>
      </c>
      <c r="Q27" s="114">
        <f t="shared" si="7"/>
        <v>4.1979295170580331</v>
      </c>
      <c r="R27" s="84">
        <v>0</v>
      </c>
      <c r="S27" s="84"/>
      <c r="T27" s="84">
        <v>0</v>
      </c>
      <c r="U27" s="84">
        <v>0</v>
      </c>
      <c r="V27" s="84"/>
      <c r="W27" s="114">
        <v>1</v>
      </c>
      <c r="X27" s="114">
        <v>1</v>
      </c>
      <c r="Y27" s="114">
        <v>100000000</v>
      </c>
      <c r="Z27" s="114">
        <f t="shared" si="8"/>
        <v>143127.13960305601</v>
      </c>
      <c r="AA27" s="114">
        <f t="shared" si="9"/>
        <v>143127.13960305601</v>
      </c>
      <c r="AB27" s="159">
        <f t="shared" si="10"/>
        <v>0</v>
      </c>
      <c r="AC27" s="159">
        <f t="shared" si="11"/>
        <v>35781784900764</v>
      </c>
      <c r="AD27" s="88">
        <f t="shared" si="0"/>
        <v>43303894477244.602</v>
      </c>
      <c r="AE27" s="158">
        <f t="shared" si="1"/>
        <v>1210.2217538153047</v>
      </c>
      <c r="AF27" s="133">
        <f t="shared" si="12"/>
        <v>7.7934833422221737E-3</v>
      </c>
      <c r="AG27" s="84">
        <f t="shared" si="13"/>
        <v>-4.2553191489361701E-2</v>
      </c>
      <c r="AH27" s="84">
        <f t="shared" si="14"/>
        <v>5.3371358728865346E-3</v>
      </c>
      <c r="AI27" s="84">
        <f t="shared" si="15"/>
        <v>3.2193234147333979E-2</v>
      </c>
      <c r="AJ27" s="84">
        <f t="shared" si="16"/>
        <v>0</v>
      </c>
    </row>
    <row r="28" spans="1:36" ht="16.5">
      <c r="A28" s="84">
        <v>20180205</v>
      </c>
      <c r="B28" s="84" t="s">
        <v>99</v>
      </c>
      <c r="C28">
        <v>47700</v>
      </c>
      <c r="D28">
        <v>47920</v>
      </c>
      <c r="E28" s="114">
        <v>129098494</v>
      </c>
      <c r="F28" s="114">
        <f t="shared" si="2"/>
        <v>0.81583562251395736</v>
      </c>
      <c r="G28" s="114">
        <f t="shared" si="3"/>
        <v>0.81583562251395736</v>
      </c>
      <c r="H28">
        <v>296112</v>
      </c>
      <c r="I28">
        <v>280982</v>
      </c>
      <c r="J28" s="88">
        <v>122666424</v>
      </c>
      <c r="K28" s="84">
        <f t="shared" si="4"/>
        <v>0.20143073907816914</v>
      </c>
      <c r="L28" s="84">
        <f t="shared" si="5"/>
        <v>0.20143073907816914</v>
      </c>
      <c r="M28">
        <v>248580</v>
      </c>
      <c r="N28">
        <v>211975</v>
      </c>
      <c r="O28" s="114">
        <v>15956260</v>
      </c>
      <c r="P28" s="114">
        <f t="shared" si="6"/>
        <v>4.1979295170580331</v>
      </c>
      <c r="Q28" s="114">
        <f t="shared" si="7"/>
        <v>4.1979295170580331</v>
      </c>
      <c r="R28" s="84">
        <v>0</v>
      </c>
      <c r="S28" s="84"/>
      <c r="T28" s="84">
        <v>0</v>
      </c>
      <c r="U28" s="84">
        <v>0</v>
      </c>
      <c r="V28" s="84"/>
      <c r="W28" s="114">
        <v>1</v>
      </c>
      <c r="X28" s="114">
        <v>1</v>
      </c>
      <c r="Y28" s="114">
        <v>100000000</v>
      </c>
      <c r="Z28" s="114">
        <f t="shared" si="8"/>
        <v>143127.13960305601</v>
      </c>
      <c r="AA28" s="114">
        <f t="shared" si="9"/>
        <v>143127.13960305601</v>
      </c>
      <c r="AB28" s="159">
        <f t="shared" si="10"/>
        <v>0</v>
      </c>
      <c r="AC28" s="159">
        <f t="shared" si="11"/>
        <v>35781784900764</v>
      </c>
      <c r="AD28" s="88">
        <f t="shared" si="0"/>
        <v>40501299557832.234</v>
      </c>
      <c r="AE28" s="158">
        <f t="shared" si="1"/>
        <v>1131.8971278307436</v>
      </c>
      <c r="AF28" s="133">
        <f t="shared" si="12"/>
        <v>-6.4719234915119953E-2</v>
      </c>
      <c r="AG28" s="84">
        <f t="shared" si="13"/>
        <v>4.6121593291404616E-3</v>
      </c>
      <c r="AH28" s="84">
        <f t="shared" si="14"/>
        <v>-5.1095531420543579E-2</v>
      </c>
      <c r="AI28" s="84">
        <f t="shared" si="15"/>
        <v>-0.14725641644540993</v>
      </c>
      <c r="AJ28" s="84">
        <f t="shared" si="16"/>
        <v>0</v>
      </c>
    </row>
    <row r="29" spans="1:36" ht="16.5">
      <c r="A29" s="84">
        <v>20180206</v>
      </c>
      <c r="B29" s="84" t="s">
        <v>99</v>
      </c>
      <c r="C29">
        <v>47920</v>
      </c>
      <c r="D29">
        <v>47420</v>
      </c>
      <c r="E29" s="114">
        <v>129098494</v>
      </c>
      <c r="F29" s="114">
        <f t="shared" si="2"/>
        <v>0.81583562251395736</v>
      </c>
      <c r="G29" s="114">
        <f t="shared" si="3"/>
        <v>0.81583562251395736</v>
      </c>
      <c r="H29">
        <v>280982</v>
      </c>
      <c r="I29">
        <v>279214</v>
      </c>
      <c r="J29" s="88">
        <v>122666424</v>
      </c>
      <c r="K29" s="84">
        <f t="shared" si="4"/>
        <v>0.20143073907816914</v>
      </c>
      <c r="L29" s="84">
        <f t="shared" si="5"/>
        <v>0.20143073907816914</v>
      </c>
      <c r="M29">
        <v>211975</v>
      </c>
      <c r="N29">
        <v>226891</v>
      </c>
      <c r="O29" s="114">
        <v>15956260</v>
      </c>
      <c r="P29" s="114">
        <f t="shared" si="6"/>
        <v>4.1979295170580331</v>
      </c>
      <c r="Q29" s="114">
        <f t="shared" si="7"/>
        <v>4.1979295170580331</v>
      </c>
      <c r="R29" s="84">
        <v>0</v>
      </c>
      <c r="S29" s="84"/>
      <c r="T29" s="84">
        <v>0</v>
      </c>
      <c r="U29" s="84">
        <v>0</v>
      </c>
      <c r="V29" s="84"/>
      <c r="W29" s="114">
        <v>1</v>
      </c>
      <c r="X29" s="114">
        <v>1</v>
      </c>
      <c r="Y29" s="114">
        <v>100000000</v>
      </c>
      <c r="Z29" s="114">
        <f t="shared" si="8"/>
        <v>143127.13960305601</v>
      </c>
      <c r="AA29" s="114">
        <f t="shared" si="9"/>
        <v>143127.13960305601</v>
      </c>
      <c r="AB29" s="159">
        <f t="shared" si="10"/>
        <v>0</v>
      </c>
      <c r="AC29" s="159">
        <f t="shared" si="11"/>
        <v>35781784900764</v>
      </c>
      <c r="AD29" s="88">
        <f t="shared" si="0"/>
        <v>41404075073881.531</v>
      </c>
      <c r="AE29" s="158">
        <f t="shared" si="1"/>
        <v>1157.1271580976243</v>
      </c>
      <c r="AF29" s="133">
        <f t="shared" si="12"/>
        <v>2.2290038243345942E-2</v>
      </c>
      <c r="AG29" s="84">
        <f t="shared" si="13"/>
        <v>-1.0434056761268781E-2</v>
      </c>
      <c r="AH29" s="84">
        <f t="shared" si="14"/>
        <v>-6.2922180068474137E-3</v>
      </c>
      <c r="AI29" s="84">
        <f t="shared" si="15"/>
        <v>7.0366788536384006E-2</v>
      </c>
      <c r="AJ29" s="84">
        <f t="shared" si="16"/>
        <v>0</v>
      </c>
    </row>
    <row r="30" spans="1:36" ht="16.5">
      <c r="A30" s="84">
        <v>20180207</v>
      </c>
      <c r="B30" s="84" t="s">
        <v>99</v>
      </c>
      <c r="C30">
        <v>47420</v>
      </c>
      <c r="D30">
        <v>45800</v>
      </c>
      <c r="E30" s="114">
        <v>129098494</v>
      </c>
      <c r="F30" s="114">
        <f t="shared" si="2"/>
        <v>0.81583562251395736</v>
      </c>
      <c r="G30" s="114">
        <f t="shared" si="3"/>
        <v>0.81583562251395736</v>
      </c>
      <c r="H30">
        <v>279214</v>
      </c>
      <c r="I30">
        <v>251508</v>
      </c>
      <c r="J30" s="88">
        <v>122666424</v>
      </c>
      <c r="K30" s="84">
        <f t="shared" si="4"/>
        <v>0.20143073907816914</v>
      </c>
      <c r="L30" s="84">
        <f t="shared" si="5"/>
        <v>0.20143073907816914</v>
      </c>
      <c r="M30">
        <v>226891</v>
      </c>
      <c r="N30">
        <v>206086</v>
      </c>
      <c r="O30" s="114">
        <v>15956260</v>
      </c>
      <c r="P30" s="114">
        <f t="shared" si="6"/>
        <v>4.1979295170580331</v>
      </c>
      <c r="Q30" s="114">
        <f t="shared" si="7"/>
        <v>4.1979295170580331</v>
      </c>
      <c r="R30" s="84">
        <v>0</v>
      </c>
      <c r="S30" s="84"/>
      <c r="T30" s="84">
        <v>0</v>
      </c>
      <c r="U30" s="84">
        <v>0</v>
      </c>
      <c r="V30" s="84"/>
      <c r="W30" s="114">
        <v>1</v>
      </c>
      <c r="X30" s="114">
        <v>1</v>
      </c>
      <c r="Y30" s="114">
        <v>100000000</v>
      </c>
      <c r="Z30" s="114">
        <f t="shared" si="8"/>
        <v>143127.13960305601</v>
      </c>
      <c r="AA30" s="114">
        <f t="shared" si="9"/>
        <v>143127.13960305601</v>
      </c>
      <c r="AB30" s="159">
        <f t="shared" si="10"/>
        <v>0</v>
      </c>
      <c r="AC30" s="159">
        <f t="shared" si="11"/>
        <v>35781784900764</v>
      </c>
      <c r="AD30" s="88">
        <f t="shared" si="0"/>
        <v>39155283260972.445</v>
      </c>
      <c r="AE30" s="158">
        <f t="shared" si="1"/>
        <v>1094.2797674728745</v>
      </c>
      <c r="AF30" s="133">
        <f t="shared" si="12"/>
        <v>-5.4313296671797143E-2</v>
      </c>
      <c r="AG30" s="84">
        <f t="shared" si="13"/>
        <v>-3.4162800506115566E-2</v>
      </c>
      <c r="AH30" s="84">
        <f t="shared" si="14"/>
        <v>-9.9228548711740819E-2</v>
      </c>
      <c r="AI30" s="84">
        <f t="shared" si="15"/>
        <v>-9.1696012622801262E-2</v>
      </c>
      <c r="AJ30" s="84">
        <f t="shared" si="16"/>
        <v>0</v>
      </c>
    </row>
    <row r="31" spans="1:36" ht="16.5">
      <c r="A31" s="132">
        <v>20180208</v>
      </c>
      <c r="B31" s="84" t="s">
        <v>99</v>
      </c>
      <c r="C31">
        <v>45800</v>
      </c>
      <c r="D31" s="5">
        <v>46000</v>
      </c>
      <c r="E31" s="114">
        <v>128386494</v>
      </c>
      <c r="F31" s="114">
        <f t="shared" si="2"/>
        <v>0.81583562251395736</v>
      </c>
      <c r="G31" s="114">
        <f t="shared" si="3"/>
        <v>0.83848026490342964</v>
      </c>
      <c r="H31">
        <v>251508</v>
      </c>
      <c r="I31">
        <v>266638</v>
      </c>
      <c r="J31" s="88">
        <v>122666424</v>
      </c>
      <c r="K31" s="84">
        <f t="shared" si="4"/>
        <v>0.20143073907816914</v>
      </c>
      <c r="L31" s="84">
        <f t="shared" si="5"/>
        <v>0.20587996713633241</v>
      </c>
      <c r="M31">
        <v>206086</v>
      </c>
      <c r="N31">
        <v>216685</v>
      </c>
      <c r="O31" s="114">
        <v>15956260</v>
      </c>
      <c r="P31" s="114">
        <f t="shared" si="6"/>
        <v>4.1979295170580331</v>
      </c>
      <c r="Q31" s="114">
        <f t="shared" si="7"/>
        <v>4.2906539238638794</v>
      </c>
      <c r="R31" s="84">
        <v>0</v>
      </c>
      <c r="S31" s="84"/>
      <c r="T31" s="84">
        <v>0</v>
      </c>
      <c r="U31" s="84">
        <v>0</v>
      </c>
      <c r="V31" s="84"/>
      <c r="W31" s="114">
        <v>1</v>
      </c>
      <c r="X31" s="114">
        <v>1</v>
      </c>
      <c r="Y31" s="114">
        <v>100000000</v>
      </c>
      <c r="Z31" s="114">
        <f t="shared" si="8"/>
        <v>143127.13960305601</v>
      </c>
      <c r="AA31" s="114">
        <f t="shared" si="9"/>
        <v>146288.55026123489</v>
      </c>
      <c r="AB31" s="159">
        <f t="shared" si="10"/>
        <v>1</v>
      </c>
      <c r="AC31" s="159">
        <f t="shared" si="11"/>
        <v>36572137565308.719</v>
      </c>
      <c r="AD31" s="88">
        <f t="shared" si="0"/>
        <v>41149418688843.906</v>
      </c>
      <c r="AE31" s="158">
        <f t="shared" si="1"/>
        <v>1125.1576043473342</v>
      </c>
      <c r="AF31" s="133">
        <f t="shared" si="12"/>
        <v>2.8217497748102276E-2</v>
      </c>
      <c r="AG31" s="84">
        <f t="shared" si="13"/>
        <v>4.3668122270742356E-3</v>
      </c>
      <c r="AH31" s="84">
        <f t="shared" si="14"/>
        <v>6.0157132178698093E-2</v>
      </c>
      <c r="AI31" s="84">
        <f t="shared" si="15"/>
        <v>5.1429985540017271E-2</v>
      </c>
      <c r="AJ31" s="84">
        <f t="shared" si="16"/>
        <v>0</v>
      </c>
    </row>
    <row r="32" spans="1:36" ht="16.5">
      <c r="A32" s="84">
        <v>20180209</v>
      </c>
      <c r="B32" s="84" t="s">
        <v>99</v>
      </c>
      <c r="C32" s="5">
        <v>46000</v>
      </c>
      <c r="D32">
        <v>44700</v>
      </c>
      <c r="E32" s="114">
        <v>128386494</v>
      </c>
      <c r="F32" s="114">
        <f t="shared" si="2"/>
        <v>0.83848026490342964</v>
      </c>
      <c r="G32" s="114">
        <f t="shared" si="3"/>
        <v>0.83848026490342964</v>
      </c>
      <c r="H32">
        <v>266638</v>
      </c>
      <c r="I32" s="13">
        <v>282947</v>
      </c>
      <c r="J32" s="147">
        <v>122666424</v>
      </c>
      <c r="K32" s="84">
        <f t="shared" si="4"/>
        <v>0.20587996713633241</v>
      </c>
      <c r="L32" s="84">
        <f t="shared" si="5"/>
        <v>0.20587996713633241</v>
      </c>
      <c r="M32">
        <v>216685</v>
      </c>
      <c r="N32">
        <v>200100</v>
      </c>
      <c r="O32" s="114">
        <v>15956260</v>
      </c>
      <c r="P32" s="114">
        <f t="shared" si="6"/>
        <v>4.2906539238638794</v>
      </c>
      <c r="Q32" s="114">
        <f t="shared" si="7"/>
        <v>4.2906539238638794</v>
      </c>
      <c r="R32" s="84">
        <v>0</v>
      </c>
      <c r="S32" s="84"/>
      <c r="T32" s="84">
        <v>0</v>
      </c>
      <c r="U32" s="84">
        <v>0</v>
      </c>
      <c r="V32" s="84"/>
      <c r="W32" s="114">
        <v>1</v>
      </c>
      <c r="X32" s="114">
        <v>1</v>
      </c>
      <c r="Y32" s="114">
        <v>100000000</v>
      </c>
      <c r="Z32" s="114">
        <f t="shared" si="8"/>
        <v>146288.55026123489</v>
      </c>
      <c r="AA32" s="114">
        <f t="shared" si="9"/>
        <v>146288.55026123489</v>
      </c>
      <c r="AB32" s="159">
        <f t="shared" si="10"/>
        <v>0</v>
      </c>
      <c r="AC32" s="159">
        <f t="shared" si="11"/>
        <v>36572137565308.719</v>
      </c>
      <c r="AD32" s="88">
        <f t="shared" si="0"/>
        <v>40285895528030.367</v>
      </c>
      <c r="AE32" s="158">
        <f t="shared" si="1"/>
        <v>1101.5461006644691</v>
      </c>
      <c r="AF32" s="133">
        <f t="shared" si="12"/>
        <v>-2.0985063418347789E-2</v>
      </c>
      <c r="AG32" s="84">
        <f t="shared" si="13"/>
        <v>-2.8260869565217391E-2</v>
      </c>
      <c r="AH32" s="84">
        <f t="shared" si="14"/>
        <v>6.1165325272466792E-2</v>
      </c>
      <c r="AI32" s="84">
        <f t="shared" si="15"/>
        <v>-7.6539677411911297E-2</v>
      </c>
      <c r="AJ32" s="84">
        <f t="shared" si="16"/>
        <v>0</v>
      </c>
    </row>
    <row r="33" spans="1:36" ht="16.5">
      <c r="A33" s="84">
        <v>20180212</v>
      </c>
      <c r="B33" s="84" t="s">
        <v>99</v>
      </c>
      <c r="C33">
        <v>44700</v>
      </c>
      <c r="D33">
        <v>45720</v>
      </c>
      <c r="E33" s="114">
        <v>128386494</v>
      </c>
      <c r="F33" s="114">
        <f t="shared" si="2"/>
        <v>0.83848026490342964</v>
      </c>
      <c r="G33" s="114">
        <f t="shared" si="3"/>
        <v>0.83848026490342964</v>
      </c>
      <c r="H33" s="13">
        <v>282947</v>
      </c>
      <c r="I33">
        <v>297192</v>
      </c>
      <c r="J33" s="88">
        <v>122666424</v>
      </c>
      <c r="K33" s="84">
        <f t="shared" si="4"/>
        <v>0.20587996713633241</v>
      </c>
      <c r="L33" s="84">
        <f t="shared" si="5"/>
        <v>0.20587996713633241</v>
      </c>
      <c r="M33">
        <v>200100</v>
      </c>
      <c r="N33">
        <v>212465</v>
      </c>
      <c r="O33" s="114">
        <v>15956260</v>
      </c>
      <c r="P33" s="114">
        <f t="shared" si="6"/>
        <v>4.2906539238638794</v>
      </c>
      <c r="Q33" s="114">
        <f t="shared" si="7"/>
        <v>4.2906539238638794</v>
      </c>
      <c r="R33" s="84">
        <v>0</v>
      </c>
      <c r="S33" s="84"/>
      <c r="T33" s="84">
        <v>0</v>
      </c>
      <c r="U33" s="84">
        <v>0</v>
      </c>
      <c r="V33" s="84"/>
      <c r="W33" s="114">
        <v>1</v>
      </c>
      <c r="X33" s="114">
        <v>1</v>
      </c>
      <c r="Y33" s="114">
        <v>100000000</v>
      </c>
      <c r="Z33" s="114">
        <f t="shared" si="8"/>
        <v>146288.55026123489</v>
      </c>
      <c r="AA33" s="114">
        <f t="shared" si="9"/>
        <v>146288.55026123489</v>
      </c>
      <c r="AB33" s="159">
        <f t="shared" si="10"/>
        <v>0</v>
      </c>
      <c r="AC33" s="159">
        <f t="shared" si="11"/>
        <v>36572137565308.719</v>
      </c>
      <c r="AD33" s="88">
        <f t="shared" si="0"/>
        <v>41601991651330.883</v>
      </c>
      <c r="AE33" s="158">
        <f t="shared" si="1"/>
        <v>1137.5324063856017</v>
      </c>
      <c r="AF33" s="133">
        <f t="shared" si="12"/>
        <v>3.2668905731158313E-2</v>
      </c>
      <c r="AG33" s="84">
        <f t="shared" si="13"/>
        <v>2.2818791946308724E-2</v>
      </c>
      <c r="AH33" s="84">
        <f t="shared" si="14"/>
        <v>5.0345117636871925E-2</v>
      </c>
      <c r="AI33" s="84">
        <f t="shared" si="15"/>
        <v>6.1794102948525734E-2</v>
      </c>
      <c r="AJ33" s="84">
        <f t="shared" si="16"/>
        <v>0</v>
      </c>
    </row>
    <row r="34" spans="1:36" ht="16.5">
      <c r="A34" s="84">
        <v>20180213</v>
      </c>
      <c r="B34" s="84" t="s">
        <v>99</v>
      </c>
      <c r="C34">
        <v>45720</v>
      </c>
      <c r="D34">
        <v>47540</v>
      </c>
      <c r="E34" s="114">
        <v>128386494</v>
      </c>
      <c r="F34" s="114">
        <f t="shared" si="2"/>
        <v>0.83848026490342964</v>
      </c>
      <c r="G34" s="114">
        <f t="shared" si="3"/>
        <v>0.83848026490342964</v>
      </c>
      <c r="H34">
        <v>297192</v>
      </c>
      <c r="I34">
        <v>288842</v>
      </c>
      <c r="J34" s="88">
        <v>122666424</v>
      </c>
      <c r="K34" s="84">
        <f t="shared" si="4"/>
        <v>0.20587996713633241</v>
      </c>
      <c r="L34" s="84">
        <f t="shared" si="5"/>
        <v>0.20587996713633241</v>
      </c>
      <c r="M34">
        <v>212465</v>
      </c>
      <c r="N34">
        <v>196469</v>
      </c>
      <c r="O34" s="114">
        <v>15956260</v>
      </c>
      <c r="P34" s="114">
        <f t="shared" si="6"/>
        <v>4.2906539238638794</v>
      </c>
      <c r="Q34" s="114">
        <f t="shared" si="7"/>
        <v>4.2906539238638794</v>
      </c>
      <c r="R34" s="84">
        <v>0</v>
      </c>
      <c r="S34" s="84"/>
      <c r="T34" s="84" t="s">
        <v>215</v>
      </c>
      <c r="U34" s="84">
        <v>0</v>
      </c>
      <c r="V34" s="84"/>
      <c r="W34" s="114">
        <v>1</v>
      </c>
      <c r="X34" s="114">
        <v>1</v>
      </c>
      <c r="Y34" s="114">
        <v>100000000</v>
      </c>
      <c r="Z34" s="114">
        <f t="shared" si="8"/>
        <v>146288.55026123489</v>
      </c>
      <c r="AA34" s="114">
        <f t="shared" si="9"/>
        <v>146288.55026123489</v>
      </c>
      <c r="AB34" s="159">
        <f t="shared" si="10"/>
        <v>0</v>
      </c>
      <c r="AC34" s="159">
        <f t="shared" si="11"/>
        <v>36572137565308.719</v>
      </c>
      <c r="AD34" s="88">
        <f t="shared" si="0"/>
        <v>40491907464246.102</v>
      </c>
      <c r="AE34" s="158">
        <f t="shared" si="1"/>
        <v>1107.1791303403486</v>
      </c>
      <c r="AF34" s="133">
        <f t="shared" si="12"/>
        <v>-2.6683438533147089E-2</v>
      </c>
      <c r="AG34" s="84">
        <f t="shared" si="13"/>
        <v>3.9807524059492561E-2</v>
      </c>
      <c r="AH34" s="84">
        <f t="shared" si="14"/>
        <v>-2.809631484023796E-2</v>
      </c>
      <c r="AI34" s="84">
        <f t="shared" si="15"/>
        <v>-7.5287694443790742E-2</v>
      </c>
      <c r="AJ34" s="84">
        <f t="shared" si="16"/>
        <v>0</v>
      </c>
    </row>
    <row r="35" spans="1:36" ht="16.5">
      <c r="A35" s="84">
        <v>20180214</v>
      </c>
      <c r="B35" s="84" t="s">
        <v>99</v>
      </c>
      <c r="C35">
        <v>47540</v>
      </c>
      <c r="D35">
        <v>49000</v>
      </c>
      <c r="E35" s="114">
        <v>128386494</v>
      </c>
      <c r="F35" s="114">
        <f t="shared" si="2"/>
        <v>0.83848026490342964</v>
      </c>
      <c r="G35" s="114">
        <f t="shared" si="3"/>
        <v>0.83848026490342964</v>
      </c>
      <c r="H35">
        <v>288842</v>
      </c>
      <c r="I35">
        <v>307017</v>
      </c>
      <c r="J35" s="88">
        <v>122666424</v>
      </c>
      <c r="K35" s="84">
        <f t="shared" si="4"/>
        <v>0.20587996713633241</v>
      </c>
      <c r="L35" s="84">
        <f t="shared" si="5"/>
        <v>0.20587996713633241</v>
      </c>
      <c r="M35">
        <v>196469</v>
      </c>
      <c r="N35">
        <v>201768</v>
      </c>
      <c r="O35" s="114">
        <v>15956260</v>
      </c>
      <c r="P35" s="114">
        <f t="shared" si="6"/>
        <v>4.2906539238638794</v>
      </c>
      <c r="Q35" s="114">
        <f t="shared" si="7"/>
        <v>4.2906539238638794</v>
      </c>
      <c r="R35" s="84">
        <v>0</v>
      </c>
      <c r="S35" s="84"/>
      <c r="T35" s="84">
        <v>0</v>
      </c>
      <c r="U35" s="84">
        <v>0</v>
      </c>
      <c r="V35" s="84"/>
      <c r="W35" s="114">
        <v>1</v>
      </c>
      <c r="X35" s="114">
        <v>1</v>
      </c>
      <c r="Y35" s="114">
        <v>100000000</v>
      </c>
      <c r="Z35" s="114">
        <f t="shared" si="8"/>
        <v>146288.55026123489</v>
      </c>
      <c r="AA35" s="114">
        <f t="shared" si="9"/>
        <v>146288.55026123489</v>
      </c>
      <c r="AB35" s="159">
        <f t="shared" si="10"/>
        <v>0</v>
      </c>
      <c r="AC35" s="159">
        <f t="shared" si="11"/>
        <v>36572137565308.719</v>
      </c>
      <c r="AD35" s="88">
        <f t="shared" si="0"/>
        <v>41470861732853.141</v>
      </c>
      <c r="AE35" s="158">
        <f t="shared" si="1"/>
        <v>1133.9468921879811</v>
      </c>
      <c r="AF35" s="133">
        <f t="shared" si="12"/>
        <v>2.417654118842005E-2</v>
      </c>
      <c r="AG35" s="84">
        <f t="shared" si="13"/>
        <v>3.0710980227177113E-2</v>
      </c>
      <c r="AH35" s="84">
        <f t="shared" si="14"/>
        <v>6.2923674534866816E-2</v>
      </c>
      <c r="AI35" s="84">
        <f t="shared" si="15"/>
        <v>2.6971176114297928E-2</v>
      </c>
      <c r="AJ35" s="84">
        <f t="shared" si="16"/>
        <v>0</v>
      </c>
    </row>
    <row r="36" spans="1:36" ht="16.5">
      <c r="A36" s="84">
        <v>20180219</v>
      </c>
      <c r="B36" s="84" t="s">
        <v>99</v>
      </c>
      <c r="C36">
        <v>49000</v>
      </c>
      <c r="D36">
        <v>48380</v>
      </c>
      <c r="E36" s="114">
        <v>128386494</v>
      </c>
      <c r="F36" s="114">
        <f t="shared" si="2"/>
        <v>0.83848026490342964</v>
      </c>
      <c r="G36" s="114">
        <f t="shared" si="3"/>
        <v>0.83848026490342964</v>
      </c>
      <c r="H36">
        <v>307017</v>
      </c>
      <c r="I36">
        <v>310947</v>
      </c>
      <c r="J36" s="88">
        <v>122666424</v>
      </c>
      <c r="K36" s="84">
        <f t="shared" si="4"/>
        <v>0.20587996713633241</v>
      </c>
      <c r="L36" s="84">
        <f t="shared" si="5"/>
        <v>0.20587996713633241</v>
      </c>
      <c r="M36">
        <v>201768</v>
      </c>
      <c r="N36">
        <v>215409</v>
      </c>
      <c r="O36" s="114">
        <v>15956260</v>
      </c>
      <c r="P36" s="114">
        <f t="shared" si="6"/>
        <v>4.2906539238638794</v>
      </c>
      <c r="Q36" s="114">
        <f t="shared" si="7"/>
        <v>4.2906539238638794</v>
      </c>
      <c r="R36" s="84">
        <v>0</v>
      </c>
      <c r="S36" s="84"/>
      <c r="T36" s="84">
        <v>0</v>
      </c>
      <c r="U36" s="84">
        <v>0</v>
      </c>
      <c r="V36" s="84"/>
      <c r="W36" s="114">
        <v>1</v>
      </c>
      <c r="X36" s="114">
        <v>1</v>
      </c>
      <c r="Y36" s="114">
        <v>100000000</v>
      </c>
      <c r="Z36" s="114">
        <f t="shared" si="8"/>
        <v>146288.55026123489</v>
      </c>
      <c r="AA36" s="114">
        <f t="shared" si="9"/>
        <v>146288.55026123489</v>
      </c>
      <c r="AB36" s="159">
        <f t="shared" si="10"/>
        <v>0</v>
      </c>
      <c r="AC36" s="159">
        <f t="shared" si="11"/>
        <v>36572137565308.719</v>
      </c>
      <c r="AD36" s="88">
        <f t="shared" si="0"/>
        <v>42437270347986.906</v>
      </c>
      <c r="AE36" s="158">
        <f t="shared" si="1"/>
        <v>1160.3716154737886</v>
      </c>
      <c r="AF36" s="133">
        <f t="shared" si="12"/>
        <v>2.3303316467334915E-2</v>
      </c>
      <c r="AG36" s="84">
        <f t="shared" si="13"/>
        <v>-1.2653061224489797E-2</v>
      </c>
      <c r="AH36" s="84">
        <f t="shared" si="14"/>
        <v>1.2800594103909555E-2</v>
      </c>
      <c r="AI36" s="84">
        <f t="shared" si="15"/>
        <v>6.760735101700964E-2</v>
      </c>
      <c r="AJ36" s="84">
        <f t="shared" si="16"/>
        <v>0</v>
      </c>
    </row>
    <row r="37" spans="1:36" ht="16.5">
      <c r="A37" s="84">
        <v>20180220</v>
      </c>
      <c r="B37" s="84" t="s">
        <v>99</v>
      </c>
      <c r="C37">
        <v>48380</v>
      </c>
      <c r="D37">
        <v>47400</v>
      </c>
      <c r="E37" s="114">
        <v>128386494</v>
      </c>
      <c r="F37" s="114">
        <f t="shared" si="2"/>
        <v>0.83848026490342964</v>
      </c>
      <c r="G37" s="114">
        <f t="shared" si="3"/>
        <v>0.83848026490342964</v>
      </c>
      <c r="H37">
        <v>310947</v>
      </c>
      <c r="I37">
        <v>298666</v>
      </c>
      <c r="J37" s="88">
        <v>122666424</v>
      </c>
      <c r="K37" s="84">
        <f t="shared" si="4"/>
        <v>0.20587996713633241</v>
      </c>
      <c r="L37" s="84">
        <f t="shared" si="5"/>
        <v>0.20587996713633241</v>
      </c>
      <c r="M37">
        <v>215409</v>
      </c>
      <c r="N37">
        <v>210993</v>
      </c>
      <c r="O37" s="114">
        <v>15956260</v>
      </c>
      <c r="P37" s="114">
        <f t="shared" si="6"/>
        <v>4.2906539238638794</v>
      </c>
      <c r="Q37" s="114">
        <f t="shared" si="7"/>
        <v>4.2906539238638794</v>
      </c>
      <c r="R37" s="84">
        <v>0</v>
      </c>
      <c r="S37" s="84"/>
      <c r="T37" s="84">
        <v>0</v>
      </c>
      <c r="U37" s="84">
        <v>0</v>
      </c>
      <c r="V37" s="84"/>
      <c r="W37" s="114">
        <v>1</v>
      </c>
      <c r="X37" s="114">
        <v>1</v>
      </c>
      <c r="Y37" s="114">
        <v>100000000</v>
      </c>
      <c r="Z37" s="114">
        <f t="shared" si="8"/>
        <v>146288.55026123489</v>
      </c>
      <c r="AA37" s="114">
        <f t="shared" si="9"/>
        <v>146288.55026123489</v>
      </c>
      <c r="AB37" s="159">
        <f t="shared" si="10"/>
        <v>0</v>
      </c>
      <c r="AC37" s="159">
        <f t="shared" si="11"/>
        <v>36572137565308.719</v>
      </c>
      <c r="AD37" s="88">
        <f t="shared" si="0"/>
        <v>41719290875258.758</v>
      </c>
      <c r="AE37" s="158">
        <f t="shared" si="1"/>
        <v>1140.7397448606471</v>
      </c>
      <c r="AF37" s="133">
        <f t="shared" si="12"/>
        <v>-1.6918606376911099E-2</v>
      </c>
      <c r="AG37" s="84">
        <f t="shared" si="13"/>
        <v>-2.0256304257957835E-2</v>
      </c>
      <c r="AH37" s="84">
        <f t="shared" si="14"/>
        <v>-3.9495476721113247E-2</v>
      </c>
      <c r="AI37" s="84">
        <f t="shared" si="15"/>
        <v>-2.0500536189295711E-2</v>
      </c>
      <c r="AJ37" s="84">
        <f t="shared" si="16"/>
        <v>0</v>
      </c>
    </row>
    <row r="38" spans="1:36" ht="16.5">
      <c r="A38" s="84">
        <v>20180221</v>
      </c>
      <c r="B38" s="84" t="s">
        <v>99</v>
      </c>
      <c r="C38">
        <v>47400</v>
      </c>
      <c r="D38">
        <v>47280</v>
      </c>
      <c r="E38" s="114">
        <v>128386494</v>
      </c>
      <c r="F38" s="114">
        <f t="shared" si="2"/>
        <v>0.83848026490342964</v>
      </c>
      <c r="G38" s="114">
        <f t="shared" si="3"/>
        <v>0.83848026490342964</v>
      </c>
      <c r="H38">
        <v>298666</v>
      </c>
      <c r="I38">
        <v>302105</v>
      </c>
      <c r="J38" s="88">
        <v>122666424</v>
      </c>
      <c r="K38" s="84">
        <f t="shared" si="4"/>
        <v>0.20587996713633241</v>
      </c>
      <c r="L38" s="84">
        <f t="shared" si="5"/>
        <v>0.20587996713633241</v>
      </c>
      <c r="M38">
        <v>210993</v>
      </c>
      <c r="N38">
        <v>217078</v>
      </c>
      <c r="O38" s="114">
        <v>15956260</v>
      </c>
      <c r="P38" s="114">
        <f t="shared" si="6"/>
        <v>4.2906539238638794</v>
      </c>
      <c r="Q38" s="114">
        <f t="shared" si="7"/>
        <v>4.2906539238638794</v>
      </c>
      <c r="R38" s="84">
        <v>0</v>
      </c>
      <c r="S38" s="84"/>
      <c r="T38" s="84">
        <v>0</v>
      </c>
      <c r="U38" s="84">
        <v>0</v>
      </c>
      <c r="V38" s="84"/>
      <c r="W38" s="114">
        <v>1</v>
      </c>
      <c r="X38" s="114">
        <v>1</v>
      </c>
      <c r="Y38" s="114">
        <v>100000000</v>
      </c>
      <c r="Z38" s="114">
        <f t="shared" si="8"/>
        <v>146288.55026123489</v>
      </c>
      <c r="AA38" s="114">
        <f t="shared" si="9"/>
        <v>146288.55026123489</v>
      </c>
      <c r="AB38" s="159">
        <f t="shared" si="10"/>
        <v>0</v>
      </c>
      <c r="AC38" s="159">
        <f t="shared" si="11"/>
        <v>36572137565308.719</v>
      </c>
      <c r="AD38" s="88">
        <f t="shared" si="0"/>
        <v>42209819434444.875</v>
      </c>
      <c r="AE38" s="158">
        <f t="shared" si="1"/>
        <v>1154.1523751262464</v>
      </c>
      <c r="AF38" s="133">
        <f t="shared" si="12"/>
        <v>1.1757835497559356E-2</v>
      </c>
      <c r="AG38" s="84">
        <f t="shared" si="13"/>
        <v>-2.5316455696202532E-3</v>
      </c>
      <c r="AH38" s="84">
        <f t="shared" si="14"/>
        <v>1.1514534630657658E-2</v>
      </c>
      <c r="AI38" s="84">
        <f t="shared" si="15"/>
        <v>2.8839819330499117E-2</v>
      </c>
      <c r="AJ38" s="84">
        <f t="shared" si="16"/>
        <v>0</v>
      </c>
    </row>
    <row r="39" spans="1:36" ht="16.5">
      <c r="A39" s="84">
        <v>20180222</v>
      </c>
      <c r="B39" s="84" t="s">
        <v>99</v>
      </c>
      <c r="C39">
        <v>47280</v>
      </c>
      <c r="D39">
        <v>46760</v>
      </c>
      <c r="E39" s="114">
        <v>128386494</v>
      </c>
      <c r="F39" s="114">
        <f t="shared" si="2"/>
        <v>0.83848026490342964</v>
      </c>
      <c r="G39" s="114">
        <f t="shared" si="3"/>
        <v>0.83848026490342964</v>
      </c>
      <c r="H39">
        <v>302105</v>
      </c>
      <c r="I39">
        <v>302105</v>
      </c>
      <c r="J39" s="88">
        <v>122666424</v>
      </c>
      <c r="K39" s="84">
        <f t="shared" si="4"/>
        <v>0.20587996713633241</v>
      </c>
      <c r="L39" s="84">
        <f t="shared" si="5"/>
        <v>0.20587996713633241</v>
      </c>
      <c r="M39">
        <v>217078</v>
      </c>
      <c r="N39">
        <v>215213</v>
      </c>
      <c r="O39" s="114">
        <v>15956260</v>
      </c>
      <c r="P39" s="114">
        <f t="shared" si="6"/>
        <v>4.2906539238638794</v>
      </c>
      <c r="Q39" s="114">
        <f t="shared" si="7"/>
        <v>4.2906539238638794</v>
      </c>
      <c r="R39" s="84">
        <v>0</v>
      </c>
      <c r="S39" s="84"/>
      <c r="T39" s="84">
        <v>0</v>
      </c>
      <c r="U39" s="84">
        <v>0</v>
      </c>
      <c r="V39" s="84"/>
      <c r="W39" s="114">
        <v>1</v>
      </c>
      <c r="X39" s="114">
        <v>1</v>
      </c>
      <c r="Y39" s="114">
        <v>100000000</v>
      </c>
      <c r="Z39" s="114">
        <f t="shared" si="8"/>
        <v>146288.55026123489</v>
      </c>
      <c r="AA39" s="114">
        <f t="shared" si="9"/>
        <v>146288.55026123489</v>
      </c>
      <c r="AB39" s="159">
        <f t="shared" si="10"/>
        <v>0</v>
      </c>
      <c r="AC39" s="159">
        <f t="shared" si="11"/>
        <v>36572137565308.719</v>
      </c>
      <c r="AD39" s="88">
        <f t="shared" si="0"/>
        <v>42026158570300.125</v>
      </c>
      <c r="AE39" s="158">
        <f t="shared" si="1"/>
        <v>1149.1304957292114</v>
      </c>
      <c r="AF39" s="133">
        <f t="shared" si="12"/>
        <v>-4.3511407204665847E-3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-8.591381899593695E-3</v>
      </c>
      <c r="AJ39" s="84">
        <f t="shared" si="16"/>
        <v>0</v>
      </c>
    </row>
    <row r="40" spans="1:36" ht="16.5">
      <c r="A40" s="84">
        <v>20180223</v>
      </c>
      <c r="B40" s="84" t="s">
        <v>99</v>
      </c>
      <c r="C40">
        <v>46760</v>
      </c>
      <c r="D40">
        <v>47220</v>
      </c>
      <c r="E40" s="114">
        <v>128386494</v>
      </c>
      <c r="F40" s="114">
        <f t="shared" si="2"/>
        <v>0.83848026490342964</v>
      </c>
      <c r="G40" s="114">
        <f t="shared" si="3"/>
        <v>0.83848026490342964</v>
      </c>
      <c r="H40">
        <v>302105</v>
      </c>
      <c r="I40">
        <v>312421</v>
      </c>
      <c r="J40" s="88">
        <v>122666424</v>
      </c>
      <c r="K40" s="84">
        <f t="shared" si="4"/>
        <v>0.20587996713633241</v>
      </c>
      <c r="L40" s="84">
        <f t="shared" si="5"/>
        <v>0.20587996713633241</v>
      </c>
      <c r="M40">
        <v>215213</v>
      </c>
      <c r="N40">
        <v>218550</v>
      </c>
      <c r="O40" s="114">
        <v>15956260</v>
      </c>
      <c r="P40" s="114">
        <f t="shared" si="6"/>
        <v>4.2906539238638794</v>
      </c>
      <c r="Q40" s="114">
        <f t="shared" si="7"/>
        <v>4.2906539238638794</v>
      </c>
      <c r="R40" s="84">
        <v>0</v>
      </c>
      <c r="S40" s="84"/>
      <c r="T40" s="84">
        <v>0</v>
      </c>
      <c r="U40" s="84">
        <v>0</v>
      </c>
      <c r="V40" s="84"/>
      <c r="W40" s="114">
        <v>1</v>
      </c>
      <c r="X40" s="114">
        <v>1</v>
      </c>
      <c r="Y40" s="114">
        <v>100000000</v>
      </c>
      <c r="Z40" s="114">
        <f t="shared" si="8"/>
        <v>146288.55026123489</v>
      </c>
      <c r="AA40" s="114">
        <f t="shared" si="9"/>
        <v>146288.55026123489</v>
      </c>
      <c r="AB40" s="159">
        <f t="shared" si="10"/>
        <v>0</v>
      </c>
      <c r="AC40" s="159">
        <f t="shared" si="11"/>
        <v>36572137565308.719</v>
      </c>
      <c r="AD40" s="88">
        <f t="shared" si="0"/>
        <v>42564663722386.031</v>
      </c>
      <c r="AE40" s="158">
        <f t="shared" si="1"/>
        <v>1163.8549605249666</v>
      </c>
      <c r="AF40" s="133">
        <f t="shared" si="12"/>
        <v>1.2813570652314329E-2</v>
      </c>
      <c r="AG40" s="84">
        <f t="shared" si="13"/>
        <v>9.8374679213002574E-3</v>
      </c>
      <c r="AH40" s="84">
        <f t="shared" si="14"/>
        <v>3.4147068072358948E-2</v>
      </c>
      <c r="AI40" s="84">
        <f t="shared" si="15"/>
        <v>1.5505568901506879E-2</v>
      </c>
      <c r="AJ40" s="84">
        <f t="shared" si="16"/>
        <v>0</v>
      </c>
    </row>
    <row r="41" spans="1:36" ht="16.5">
      <c r="A41" s="84">
        <v>20180226</v>
      </c>
      <c r="B41" s="84" t="s">
        <v>99</v>
      </c>
      <c r="C41">
        <v>47220</v>
      </c>
      <c r="D41">
        <v>47380</v>
      </c>
      <c r="E41" s="114">
        <v>128386494</v>
      </c>
      <c r="F41" s="114">
        <f t="shared" si="2"/>
        <v>0.83848026490342964</v>
      </c>
      <c r="G41" s="114">
        <f t="shared" si="3"/>
        <v>0.83848026490342964</v>
      </c>
      <c r="H41">
        <v>312421</v>
      </c>
      <c r="I41">
        <v>320771</v>
      </c>
      <c r="J41" s="88">
        <v>122666424</v>
      </c>
      <c r="K41" s="84">
        <f t="shared" si="4"/>
        <v>0.20587996713633241</v>
      </c>
      <c r="L41" s="84">
        <f t="shared" si="5"/>
        <v>0.20587996713633241</v>
      </c>
      <c r="M41">
        <v>218550</v>
      </c>
      <c r="N41">
        <v>220120</v>
      </c>
      <c r="O41" s="114">
        <v>15956260</v>
      </c>
      <c r="P41" s="114">
        <f t="shared" si="6"/>
        <v>4.2906539238638794</v>
      </c>
      <c r="Q41" s="114">
        <f t="shared" si="7"/>
        <v>4.2906539238638794</v>
      </c>
      <c r="R41" s="84">
        <v>0</v>
      </c>
      <c r="S41" s="84"/>
      <c r="T41" s="84">
        <v>0</v>
      </c>
      <c r="U41" s="84">
        <v>0</v>
      </c>
      <c r="V41" s="84"/>
      <c r="W41" s="114">
        <v>1</v>
      </c>
      <c r="X41" s="114">
        <v>1</v>
      </c>
      <c r="Y41" s="114">
        <v>100000000</v>
      </c>
      <c r="Z41" s="114">
        <f t="shared" si="8"/>
        <v>146288.55026123489</v>
      </c>
      <c r="AA41" s="114">
        <f t="shared" si="9"/>
        <v>146288.55026123489</v>
      </c>
      <c r="AB41" s="159">
        <f t="shared" si="10"/>
        <v>0</v>
      </c>
      <c r="AC41" s="159">
        <f t="shared" si="11"/>
        <v>36572137565308.719</v>
      </c>
      <c r="AD41" s="88">
        <f t="shared" si="0"/>
        <v>42900249799169.687</v>
      </c>
      <c r="AE41" s="158">
        <f t="shared" si="1"/>
        <v>1173.0309644209485</v>
      </c>
      <c r="AF41" s="133">
        <f t="shared" si="12"/>
        <v>7.884147258214208E-3</v>
      </c>
      <c r="AG41" s="84">
        <f t="shared" si="13"/>
        <v>3.3883947479881405E-3</v>
      </c>
      <c r="AH41" s="84">
        <f t="shared" si="14"/>
        <v>2.672675652404928E-2</v>
      </c>
      <c r="AI41" s="84">
        <f t="shared" si="15"/>
        <v>7.1837108213223515E-3</v>
      </c>
      <c r="AJ41" s="84">
        <f t="shared" si="16"/>
        <v>0</v>
      </c>
    </row>
    <row r="42" spans="1:36" ht="16.5">
      <c r="A42" s="84">
        <v>20180227</v>
      </c>
      <c r="B42" s="84" t="s">
        <v>99</v>
      </c>
      <c r="C42">
        <v>47380</v>
      </c>
      <c r="D42">
        <v>47380</v>
      </c>
      <c r="E42" s="114">
        <v>128386494</v>
      </c>
      <c r="F42" s="114">
        <f t="shared" si="2"/>
        <v>0.83848026490342964</v>
      </c>
      <c r="G42" s="114">
        <f t="shared" si="3"/>
        <v>0.83848026490342964</v>
      </c>
      <c r="H42">
        <v>320771</v>
      </c>
      <c r="I42">
        <v>344842</v>
      </c>
      <c r="J42" s="88">
        <v>122666424</v>
      </c>
      <c r="K42" s="84">
        <f t="shared" si="4"/>
        <v>0.20587996713633241</v>
      </c>
      <c r="L42" s="84">
        <f t="shared" si="5"/>
        <v>0.20587996713633241</v>
      </c>
      <c r="M42">
        <v>220120</v>
      </c>
      <c r="N42">
        <v>221003</v>
      </c>
      <c r="O42" s="114">
        <v>15956260</v>
      </c>
      <c r="P42" s="114">
        <f t="shared" si="6"/>
        <v>4.2906539238638794</v>
      </c>
      <c r="Q42" s="114">
        <f t="shared" si="7"/>
        <v>4.2906539238638794</v>
      </c>
      <c r="R42" s="84">
        <v>0</v>
      </c>
      <c r="S42" s="84"/>
      <c r="T42" s="84">
        <v>0</v>
      </c>
      <c r="U42" s="84">
        <v>0</v>
      </c>
      <c r="V42" s="84"/>
      <c r="W42" s="114">
        <v>1</v>
      </c>
      <c r="X42" s="114">
        <v>1</v>
      </c>
      <c r="Y42" s="114">
        <v>100000000</v>
      </c>
      <c r="Z42" s="114">
        <f t="shared" si="8"/>
        <v>146288.55026123489</v>
      </c>
      <c r="AA42" s="114">
        <f t="shared" si="9"/>
        <v>146288.55026123489</v>
      </c>
      <c r="AB42" s="159">
        <f t="shared" si="10"/>
        <v>0</v>
      </c>
      <c r="AC42" s="159">
        <f t="shared" si="11"/>
        <v>36572137565308.719</v>
      </c>
      <c r="AD42" s="88">
        <f t="shared" si="0"/>
        <v>43568604940285.82</v>
      </c>
      <c r="AE42" s="158">
        <f t="shared" si="1"/>
        <v>1191.3059460219724</v>
      </c>
      <c r="AF42" s="133">
        <f t="shared" si="12"/>
        <v>1.5579283203359526E-2</v>
      </c>
      <c r="AG42" s="84">
        <f t="shared" si="13"/>
        <v>0</v>
      </c>
      <c r="AH42" s="84">
        <f t="shared" si="14"/>
        <v>7.504107291494555E-2</v>
      </c>
      <c r="AI42" s="84">
        <f t="shared" si="15"/>
        <v>4.0114483009267669E-3</v>
      </c>
      <c r="AJ42" s="84">
        <f t="shared" si="16"/>
        <v>0</v>
      </c>
    </row>
    <row r="43" spans="1:36" ht="16.5">
      <c r="A43" s="84">
        <v>20180228</v>
      </c>
      <c r="B43" s="84" t="s">
        <v>99</v>
      </c>
      <c r="C43">
        <v>47380</v>
      </c>
      <c r="D43">
        <v>47060</v>
      </c>
      <c r="E43" s="114">
        <v>128386494</v>
      </c>
      <c r="F43" s="114">
        <f t="shared" si="2"/>
        <v>0.83848026490342964</v>
      </c>
      <c r="G43" s="114">
        <f t="shared" si="3"/>
        <v>0.83848026490342964</v>
      </c>
      <c r="H43">
        <v>344842</v>
      </c>
      <c r="I43">
        <v>346807</v>
      </c>
      <c r="J43" s="88">
        <v>122666424</v>
      </c>
      <c r="K43" s="84">
        <f t="shared" si="4"/>
        <v>0.20587996713633241</v>
      </c>
      <c r="L43" s="84">
        <f t="shared" si="5"/>
        <v>0.20587996713633241</v>
      </c>
      <c r="M43">
        <v>221003</v>
      </c>
      <c r="N43">
        <v>229639</v>
      </c>
      <c r="O43" s="114">
        <v>15956260</v>
      </c>
      <c r="P43" s="114">
        <f t="shared" si="6"/>
        <v>4.2906539238638794</v>
      </c>
      <c r="Q43" s="114">
        <f t="shared" si="7"/>
        <v>4.2906539238638794</v>
      </c>
      <c r="R43" s="84">
        <v>0</v>
      </c>
      <c r="S43" s="84"/>
      <c r="T43" s="84">
        <v>0</v>
      </c>
      <c r="U43" s="84">
        <v>0</v>
      </c>
      <c r="V43" s="84"/>
      <c r="W43" s="114">
        <v>1</v>
      </c>
      <c r="X43" s="114">
        <v>1</v>
      </c>
      <c r="Y43" s="114">
        <v>100000000</v>
      </c>
      <c r="Z43" s="114">
        <f t="shared" si="8"/>
        <v>146288.55026123489</v>
      </c>
      <c r="AA43" s="114">
        <f t="shared" si="9"/>
        <v>146288.55026123489</v>
      </c>
      <c r="AB43" s="159">
        <f t="shared" si="10"/>
        <v>0</v>
      </c>
      <c r="AC43" s="159">
        <f t="shared" si="11"/>
        <v>36572137565308.719</v>
      </c>
      <c r="AD43" s="88">
        <f t="shared" si="0"/>
        <v>44175026946918.734</v>
      </c>
      <c r="AE43" s="158">
        <f t="shared" si="1"/>
        <v>1207.8874763071519</v>
      </c>
      <c r="AF43" s="133">
        <f t="shared" si="12"/>
        <v>1.3918784121365971E-2</v>
      </c>
      <c r="AG43" s="84">
        <f t="shared" si="13"/>
        <v>-6.7539046010975093E-3</v>
      </c>
      <c r="AH43" s="84">
        <f t="shared" si="14"/>
        <v>5.698261812656231E-3</v>
      </c>
      <c r="AI43" s="84">
        <f t="shared" si="15"/>
        <v>3.907639262815437E-2</v>
      </c>
      <c r="AJ43" s="84">
        <f t="shared" si="16"/>
        <v>0</v>
      </c>
    </row>
    <row r="44" spans="1:36" ht="16.5">
      <c r="A44" s="84">
        <v>20180302</v>
      </c>
      <c r="B44" s="84" t="s">
        <v>99</v>
      </c>
      <c r="C44">
        <v>47060</v>
      </c>
      <c r="D44">
        <v>46020</v>
      </c>
      <c r="E44" s="114">
        <v>128386494</v>
      </c>
      <c r="F44" s="114">
        <f t="shared" si="2"/>
        <v>0.83848026490342964</v>
      </c>
      <c r="G44" s="114">
        <f t="shared" si="3"/>
        <v>0.83848026490342964</v>
      </c>
      <c r="H44">
        <v>346807</v>
      </c>
      <c r="I44">
        <v>365473</v>
      </c>
      <c r="J44" s="88">
        <v>122666424</v>
      </c>
      <c r="K44" s="84">
        <f t="shared" si="4"/>
        <v>0.20587996713633241</v>
      </c>
      <c r="L44" s="84">
        <f t="shared" si="5"/>
        <v>0.20587996713633241</v>
      </c>
      <c r="M44">
        <v>229639</v>
      </c>
      <c r="N44">
        <v>234546</v>
      </c>
      <c r="O44" s="114">
        <v>15956260</v>
      </c>
      <c r="P44" s="114">
        <f t="shared" si="6"/>
        <v>4.2906539238638794</v>
      </c>
      <c r="Q44" s="114">
        <f t="shared" si="7"/>
        <v>4.2906539238638794</v>
      </c>
      <c r="R44" s="84">
        <v>0</v>
      </c>
      <c r="S44" s="84"/>
      <c r="T44" s="84">
        <v>0</v>
      </c>
      <c r="U44" s="84">
        <v>0</v>
      </c>
      <c r="V44" s="84"/>
      <c r="W44" s="114">
        <v>1</v>
      </c>
      <c r="X44" s="114">
        <v>1</v>
      </c>
      <c r="Y44" s="114">
        <v>100000000</v>
      </c>
      <c r="Z44" s="114">
        <f t="shared" si="8"/>
        <v>146288.55026123489</v>
      </c>
      <c r="AA44" s="114">
        <f t="shared" si="9"/>
        <v>146288.55026123489</v>
      </c>
      <c r="AB44" s="159">
        <f t="shared" si="10"/>
        <v>0</v>
      </c>
      <c r="AC44" s="159">
        <f t="shared" si="11"/>
        <v>36572137565308.719</v>
      </c>
      <c r="AD44" s="88">
        <f t="shared" si="0"/>
        <v>44870419936899.727</v>
      </c>
      <c r="AE44" s="158">
        <f t="shared" si="1"/>
        <v>1226.901759755561</v>
      </c>
      <c r="AF44" s="133">
        <f t="shared" si="12"/>
        <v>1.5741767193862308E-2</v>
      </c>
      <c r="AG44" s="84">
        <f t="shared" si="13"/>
        <v>-2.2099447513812154E-2</v>
      </c>
      <c r="AH44" s="84">
        <f t="shared" si="14"/>
        <v>5.3822443030273323E-2</v>
      </c>
      <c r="AI44" s="84">
        <f t="shared" si="15"/>
        <v>2.1368321583006371E-2</v>
      </c>
      <c r="AJ44" s="84">
        <f t="shared" si="16"/>
        <v>0</v>
      </c>
    </row>
    <row r="45" spans="1:36" ht="16.5">
      <c r="A45" s="84">
        <v>20180305</v>
      </c>
      <c r="B45" s="84" t="s">
        <v>99</v>
      </c>
      <c r="C45">
        <v>46020</v>
      </c>
      <c r="D45">
        <v>45200</v>
      </c>
      <c r="E45" s="114">
        <v>128386494</v>
      </c>
      <c r="F45" s="114">
        <f t="shared" si="2"/>
        <v>0.83848026490342964</v>
      </c>
      <c r="G45" s="114">
        <f t="shared" si="3"/>
        <v>0.83848026490342964</v>
      </c>
      <c r="H45">
        <v>365473</v>
      </c>
      <c r="I45">
        <v>366947</v>
      </c>
      <c r="J45" s="88">
        <v>122666424</v>
      </c>
      <c r="K45" s="84">
        <f t="shared" si="4"/>
        <v>0.20587996713633241</v>
      </c>
      <c r="L45" s="84">
        <f t="shared" si="5"/>
        <v>0.20587996713633241</v>
      </c>
      <c r="M45">
        <v>234546</v>
      </c>
      <c r="N45">
        <v>224634</v>
      </c>
      <c r="O45" s="114">
        <v>15956260</v>
      </c>
      <c r="P45" s="114">
        <f t="shared" si="6"/>
        <v>4.2906539238638794</v>
      </c>
      <c r="Q45" s="114">
        <f t="shared" si="7"/>
        <v>4.2906539238638794</v>
      </c>
      <c r="R45" s="84">
        <v>0</v>
      </c>
      <c r="S45" s="84"/>
      <c r="T45" s="84">
        <v>0</v>
      </c>
      <c r="U45" s="84">
        <v>0</v>
      </c>
      <c r="V45" s="84"/>
      <c r="W45" s="114">
        <v>1</v>
      </c>
      <c r="X45" s="114">
        <v>1</v>
      </c>
      <c r="Y45" s="114">
        <v>100000000</v>
      </c>
      <c r="Z45" s="114">
        <f t="shared" si="8"/>
        <v>146288.55026123489</v>
      </c>
      <c r="AA45" s="114">
        <f t="shared" si="9"/>
        <v>146288.55026123489</v>
      </c>
      <c r="AB45" s="159">
        <f t="shared" si="10"/>
        <v>0</v>
      </c>
      <c r="AC45" s="159">
        <f t="shared" si="11"/>
        <v>36572137565308.719</v>
      </c>
      <c r="AD45" s="88">
        <f t="shared" si="0"/>
        <v>44140769363031.359</v>
      </c>
      <c r="AE45" s="158">
        <f t="shared" si="1"/>
        <v>1206.9507636573594</v>
      </c>
      <c r="AF45" s="133">
        <f t="shared" si="12"/>
        <v>-1.6261282486200426E-2</v>
      </c>
      <c r="AG45" s="84">
        <f t="shared" si="13"/>
        <v>-1.7818339852238158E-2</v>
      </c>
      <c r="AH45" s="84">
        <f t="shared" si="14"/>
        <v>4.0331296703176433E-3</v>
      </c>
      <c r="AI45" s="84">
        <f t="shared" si="15"/>
        <v>-4.2260366836356193E-2</v>
      </c>
      <c r="AJ45" s="84">
        <f t="shared" si="16"/>
        <v>0</v>
      </c>
    </row>
    <row r="46" spans="1:36" ht="16.5">
      <c r="A46" s="84">
        <v>20180306</v>
      </c>
      <c r="B46" s="84" t="s">
        <v>99</v>
      </c>
      <c r="C46">
        <v>45200</v>
      </c>
      <c r="D46">
        <v>47020</v>
      </c>
      <c r="E46" s="114">
        <v>128386494</v>
      </c>
      <c r="F46" s="114">
        <f t="shared" si="2"/>
        <v>0.83848026490342964</v>
      </c>
      <c r="G46" s="114">
        <f t="shared" si="3"/>
        <v>0.83848026490342964</v>
      </c>
      <c r="H46">
        <v>366947</v>
      </c>
      <c r="I46">
        <v>363508</v>
      </c>
      <c r="J46" s="88">
        <v>122666424</v>
      </c>
      <c r="K46" s="84">
        <f t="shared" si="4"/>
        <v>0.20587996713633241</v>
      </c>
      <c r="L46" s="84">
        <f t="shared" si="5"/>
        <v>0.20587996713633241</v>
      </c>
      <c r="M46">
        <v>224634</v>
      </c>
      <c r="N46">
        <v>232289</v>
      </c>
      <c r="O46" s="114">
        <v>15956260</v>
      </c>
      <c r="P46" s="114">
        <f t="shared" si="6"/>
        <v>4.2906539238638794</v>
      </c>
      <c r="Q46" s="114">
        <f t="shared" si="7"/>
        <v>4.2906539238638794</v>
      </c>
      <c r="R46" s="84">
        <v>0</v>
      </c>
      <c r="S46" s="84"/>
      <c r="T46" s="84">
        <v>0</v>
      </c>
      <c r="U46" s="84">
        <v>0</v>
      </c>
      <c r="V46" s="84"/>
      <c r="W46" s="114">
        <v>1</v>
      </c>
      <c r="X46" s="114">
        <v>1</v>
      </c>
      <c r="Y46" s="114">
        <v>100000000</v>
      </c>
      <c r="Z46" s="114">
        <f t="shared" si="8"/>
        <v>146288.55026123489</v>
      </c>
      <c r="AA46" s="114">
        <f t="shared" si="9"/>
        <v>146288.55026123489</v>
      </c>
      <c r="AB46" s="159">
        <f t="shared" si="10"/>
        <v>0</v>
      </c>
      <c r="AC46" s="159">
        <f t="shared" si="11"/>
        <v>36572137565308.719</v>
      </c>
      <c r="AD46" s="88">
        <f t="shared" si="0"/>
        <v>44773923753211.891</v>
      </c>
      <c r="AE46" s="158">
        <f t="shared" si="1"/>
        <v>1224.2632433845802</v>
      </c>
      <c r="AF46" s="133">
        <f t="shared" si="12"/>
        <v>1.4343981750141708E-2</v>
      </c>
      <c r="AG46" s="84">
        <f t="shared" si="13"/>
        <v>4.026548672566372E-2</v>
      </c>
      <c r="AH46" s="84">
        <f t="shared" si="14"/>
        <v>-9.3719256459379695E-3</v>
      </c>
      <c r="AI46" s="84">
        <f t="shared" si="15"/>
        <v>3.4077655208027281E-2</v>
      </c>
      <c r="AJ46" s="84">
        <f t="shared" si="16"/>
        <v>0</v>
      </c>
    </row>
    <row r="47" spans="1:36" ht="16.5">
      <c r="A47" s="84">
        <v>20180307</v>
      </c>
      <c r="B47" s="84" t="s">
        <v>99</v>
      </c>
      <c r="C47">
        <v>47020</v>
      </c>
      <c r="D47">
        <v>48620</v>
      </c>
      <c r="E47" s="114">
        <v>128386494</v>
      </c>
      <c r="F47" s="114">
        <f t="shared" si="2"/>
        <v>0.83848026490342964</v>
      </c>
      <c r="G47" s="114">
        <f t="shared" si="3"/>
        <v>0.83848026490342964</v>
      </c>
      <c r="H47">
        <v>363508</v>
      </c>
      <c r="I47">
        <v>319298</v>
      </c>
      <c r="J47" s="88">
        <v>122666424</v>
      </c>
      <c r="K47" s="84">
        <f t="shared" si="4"/>
        <v>0.20587996713633241</v>
      </c>
      <c r="L47" s="84">
        <f t="shared" si="5"/>
        <v>0.20587996713633241</v>
      </c>
      <c r="M47">
        <v>232289</v>
      </c>
      <c r="N47">
        <v>219531</v>
      </c>
      <c r="O47" s="114">
        <v>15956260</v>
      </c>
      <c r="P47" s="114">
        <f t="shared" si="6"/>
        <v>4.2906539238638794</v>
      </c>
      <c r="Q47" s="114">
        <f t="shared" si="7"/>
        <v>4.2906539238638794</v>
      </c>
      <c r="R47" s="84">
        <v>0</v>
      </c>
      <c r="S47" s="84"/>
      <c r="T47" s="84">
        <v>0</v>
      </c>
      <c r="U47" s="84">
        <v>0</v>
      </c>
      <c r="V47" s="84"/>
      <c r="W47" s="114">
        <v>1</v>
      </c>
      <c r="X47" s="114">
        <v>1</v>
      </c>
      <c r="Y47" s="114">
        <v>100000000</v>
      </c>
      <c r="Z47" s="114">
        <f t="shared" si="8"/>
        <v>146288.55026123489</v>
      </c>
      <c r="AA47" s="114">
        <f t="shared" si="9"/>
        <v>146288.55026123489</v>
      </c>
      <c r="AB47" s="159">
        <f t="shared" si="10"/>
        <v>0</v>
      </c>
      <c r="AC47" s="159">
        <f t="shared" si="11"/>
        <v>36572137565308.719</v>
      </c>
      <c r="AD47" s="88">
        <f t="shared" si="0"/>
        <v>42956210681655.93</v>
      </c>
      <c r="AE47" s="158">
        <f t="shared" si="1"/>
        <v>1174.5611151370863</v>
      </c>
      <c r="AF47" s="133">
        <f t="shared" si="12"/>
        <v>-4.0597582681718113E-2</v>
      </c>
      <c r="AG47" s="84">
        <f t="shared" si="13"/>
        <v>3.4028073160357296E-2</v>
      </c>
      <c r="AH47" s="84">
        <f t="shared" si="14"/>
        <v>-0.12162043201250042</v>
      </c>
      <c r="AI47" s="84">
        <f t="shared" si="15"/>
        <v>-5.4922962344321084E-2</v>
      </c>
      <c r="AJ47" s="84">
        <f t="shared" si="16"/>
        <v>0</v>
      </c>
    </row>
    <row r="48" spans="1:36" ht="16.5">
      <c r="A48" s="84">
        <v>20180308</v>
      </c>
      <c r="B48" s="84" t="s">
        <v>99</v>
      </c>
      <c r="C48">
        <v>48620</v>
      </c>
      <c r="D48">
        <v>49200</v>
      </c>
      <c r="E48" s="114">
        <v>128386494</v>
      </c>
      <c r="F48" s="114">
        <f t="shared" si="2"/>
        <v>0.83848026490342964</v>
      </c>
      <c r="G48" s="114">
        <f t="shared" si="3"/>
        <v>0.83848026490342964</v>
      </c>
      <c r="H48">
        <v>319298</v>
      </c>
      <c r="I48">
        <v>347789</v>
      </c>
      <c r="J48" s="88">
        <v>122666424</v>
      </c>
      <c r="K48" s="84">
        <f t="shared" si="4"/>
        <v>0.20587996713633241</v>
      </c>
      <c r="L48" s="84">
        <f t="shared" si="5"/>
        <v>0.20587996713633241</v>
      </c>
      <c r="M48">
        <v>219531</v>
      </c>
      <c r="N48">
        <v>229934</v>
      </c>
      <c r="O48" s="114">
        <v>15956260</v>
      </c>
      <c r="P48" s="114">
        <f t="shared" si="6"/>
        <v>4.2906539238638794</v>
      </c>
      <c r="Q48" s="114">
        <f t="shared" si="7"/>
        <v>4.2906539238638794</v>
      </c>
      <c r="R48" s="84">
        <v>0</v>
      </c>
      <c r="S48" s="84"/>
      <c r="T48" s="84">
        <v>0</v>
      </c>
      <c r="U48" s="84">
        <v>0</v>
      </c>
      <c r="V48" s="84"/>
      <c r="W48" s="114">
        <v>1</v>
      </c>
      <c r="X48" s="114">
        <v>1</v>
      </c>
      <c r="Y48" s="114">
        <v>100000000</v>
      </c>
      <c r="Z48" s="114">
        <f t="shared" si="8"/>
        <v>146288.55026123489</v>
      </c>
      <c r="AA48" s="114">
        <f t="shared" si="9"/>
        <v>146288.55026123489</v>
      </c>
      <c r="AB48" s="159">
        <f t="shared" si="10"/>
        <v>0</v>
      </c>
      <c r="AC48" s="159">
        <f t="shared" si="11"/>
        <v>36572137565308.719</v>
      </c>
      <c r="AD48" s="88">
        <f t="shared" si="0"/>
        <v>44450393465926.461</v>
      </c>
      <c r="AE48" s="158">
        <f t="shared" si="1"/>
        <v>1215.4168835920279</v>
      </c>
      <c r="AF48" s="133">
        <f t="shared" si="12"/>
        <v>3.4783859203591345E-2</v>
      </c>
      <c r="AG48" s="84">
        <f t="shared" si="13"/>
        <v>1.192924722336487E-2</v>
      </c>
      <c r="AH48" s="84">
        <f t="shared" si="14"/>
        <v>8.9230123583611543E-2</v>
      </c>
      <c r="AI48" s="84">
        <f t="shared" si="15"/>
        <v>4.7387384925135854E-2</v>
      </c>
      <c r="AJ48" s="84">
        <f t="shared" si="16"/>
        <v>0</v>
      </c>
    </row>
    <row r="49" spans="1:36" ht="16.5">
      <c r="A49" s="84">
        <v>20180309</v>
      </c>
      <c r="B49" s="84" t="s">
        <v>99</v>
      </c>
      <c r="C49">
        <v>49200</v>
      </c>
      <c r="D49">
        <v>49740</v>
      </c>
      <c r="E49" s="114">
        <v>128386494</v>
      </c>
      <c r="F49" s="114">
        <f t="shared" si="2"/>
        <v>0.83848026490342964</v>
      </c>
      <c r="G49" s="114">
        <f t="shared" si="3"/>
        <v>0.83848026490342964</v>
      </c>
      <c r="H49">
        <v>347789</v>
      </c>
      <c r="I49">
        <v>320280</v>
      </c>
      <c r="J49" s="88">
        <v>122666424</v>
      </c>
      <c r="K49" s="84">
        <f t="shared" si="4"/>
        <v>0.20587996713633241</v>
      </c>
      <c r="L49" s="84">
        <f t="shared" si="5"/>
        <v>0.20587996713633241</v>
      </c>
      <c r="M49">
        <v>229934</v>
      </c>
      <c r="N49">
        <v>238668</v>
      </c>
      <c r="O49" s="114">
        <v>15956260</v>
      </c>
      <c r="P49" s="114">
        <f t="shared" si="6"/>
        <v>4.2906539238638794</v>
      </c>
      <c r="Q49" s="114">
        <f t="shared" si="7"/>
        <v>4.2906539238638794</v>
      </c>
      <c r="R49" s="84">
        <v>0</v>
      </c>
      <c r="S49" s="84"/>
      <c r="T49" s="84">
        <v>0</v>
      </c>
      <c r="U49" s="84">
        <v>0</v>
      </c>
      <c r="V49" s="84"/>
      <c r="W49" s="114">
        <v>1</v>
      </c>
      <c r="X49" s="114">
        <v>1</v>
      </c>
      <c r="Y49" s="114">
        <v>100000000</v>
      </c>
      <c r="Z49" s="114">
        <f t="shared" si="8"/>
        <v>146288.55026123489</v>
      </c>
      <c r="AA49" s="114">
        <f t="shared" si="9"/>
        <v>146288.55026123489</v>
      </c>
      <c r="AB49" s="159">
        <f t="shared" si="10"/>
        <v>0</v>
      </c>
      <c r="AC49" s="159">
        <f t="shared" si="11"/>
        <v>36572137565308.719</v>
      </c>
      <c r="AD49" s="88">
        <f t="shared" si="0"/>
        <v>44411750549585.672</v>
      </c>
      <c r="AE49" s="158">
        <f t="shared" si="1"/>
        <v>1214.3602618325865</v>
      </c>
      <c r="AF49" s="133">
        <f t="shared" si="12"/>
        <v>-8.6934925267675588E-4</v>
      </c>
      <c r="AG49" s="84">
        <f t="shared" si="13"/>
        <v>1.097560975609756E-2</v>
      </c>
      <c r="AH49" s="84">
        <f t="shared" si="14"/>
        <v>-7.9096808697227336E-2</v>
      </c>
      <c r="AI49" s="84">
        <f t="shared" si="15"/>
        <v>3.7984813033305212E-2</v>
      </c>
      <c r="AJ49" s="84">
        <f t="shared" si="16"/>
        <v>0</v>
      </c>
    </row>
    <row r="50" spans="1:36" ht="16.5">
      <c r="A50" s="84">
        <v>20180312</v>
      </c>
      <c r="B50" s="84" t="s">
        <v>99</v>
      </c>
      <c r="C50">
        <v>49740</v>
      </c>
      <c r="D50">
        <v>49740</v>
      </c>
      <c r="E50" s="114">
        <v>128386494</v>
      </c>
      <c r="F50" s="114">
        <f t="shared" si="2"/>
        <v>0.83848026490342964</v>
      </c>
      <c r="G50" s="114">
        <f t="shared" si="3"/>
        <v>0.83848026490342964</v>
      </c>
      <c r="H50">
        <v>320280</v>
      </c>
      <c r="I50">
        <v>316350</v>
      </c>
      <c r="J50" s="88">
        <v>122666424</v>
      </c>
      <c r="K50" s="84">
        <f t="shared" si="4"/>
        <v>0.20587996713633241</v>
      </c>
      <c r="L50" s="84">
        <f t="shared" si="5"/>
        <v>0.20587996713633241</v>
      </c>
      <c r="M50">
        <v>238668</v>
      </c>
      <c r="N50">
        <v>250542</v>
      </c>
      <c r="O50" s="114">
        <v>15956260</v>
      </c>
      <c r="P50" s="114">
        <f t="shared" si="6"/>
        <v>4.2906539238638794</v>
      </c>
      <c r="Q50" s="114">
        <f t="shared" si="7"/>
        <v>4.2906539238638794</v>
      </c>
      <c r="R50" s="84">
        <v>0</v>
      </c>
      <c r="S50" s="84"/>
      <c r="T50" s="84">
        <v>0</v>
      </c>
      <c r="U50" s="84">
        <v>0</v>
      </c>
      <c r="V50" s="84"/>
      <c r="W50" s="114">
        <v>1</v>
      </c>
      <c r="X50" s="114">
        <v>1</v>
      </c>
      <c r="Y50" s="114">
        <v>100000000</v>
      </c>
      <c r="Z50" s="114">
        <f t="shared" si="8"/>
        <v>146288.55026123489</v>
      </c>
      <c r="AA50" s="114">
        <f t="shared" si="9"/>
        <v>146288.55026123489</v>
      </c>
      <c r="AB50" s="159">
        <f t="shared" si="10"/>
        <v>0</v>
      </c>
      <c r="AC50" s="159">
        <f t="shared" si="11"/>
        <v>36572137565308.719</v>
      </c>
      <c r="AD50" s="88">
        <f t="shared" si="0"/>
        <v>45125427294835.523</v>
      </c>
      <c r="AE50" s="158">
        <f t="shared" si="1"/>
        <v>1233.8744820220793</v>
      </c>
      <c r="AF50" s="133">
        <f t="shared" si="12"/>
        <v>1.6069547730460113E-2</v>
      </c>
      <c r="AG50" s="84">
        <f t="shared" si="13"/>
        <v>0</v>
      </c>
      <c r="AH50" s="84">
        <f t="shared" si="14"/>
        <v>-1.2270513300861745E-2</v>
      </c>
      <c r="AI50" s="84">
        <f t="shared" si="15"/>
        <v>4.975111870883403E-2</v>
      </c>
      <c r="AJ50" s="84">
        <f t="shared" si="16"/>
        <v>0</v>
      </c>
    </row>
    <row r="51" spans="1:36" ht="16.5">
      <c r="A51" s="84">
        <v>20180313</v>
      </c>
      <c r="B51" s="84" t="s">
        <v>99</v>
      </c>
      <c r="C51">
        <v>49740</v>
      </c>
      <c r="D51">
        <v>51660</v>
      </c>
      <c r="E51" s="114">
        <v>128386494</v>
      </c>
      <c r="F51" s="114">
        <f t="shared" si="2"/>
        <v>0.83848026490342964</v>
      </c>
      <c r="G51" s="114">
        <f t="shared" si="3"/>
        <v>0.83848026490342964</v>
      </c>
      <c r="H51">
        <v>316350</v>
      </c>
      <c r="I51">
        <v>305543</v>
      </c>
      <c r="J51" s="88">
        <v>122666424</v>
      </c>
      <c r="K51" s="84">
        <f t="shared" si="4"/>
        <v>0.20587996713633241</v>
      </c>
      <c r="L51" s="84">
        <f t="shared" si="5"/>
        <v>0.20587996713633241</v>
      </c>
      <c r="M51">
        <v>250542</v>
      </c>
      <c r="N51">
        <v>251229</v>
      </c>
      <c r="O51" s="114">
        <v>15956260</v>
      </c>
      <c r="P51" s="114">
        <f t="shared" si="6"/>
        <v>4.2906539238638794</v>
      </c>
      <c r="Q51" s="114">
        <f t="shared" si="7"/>
        <v>4.2906539238638794</v>
      </c>
      <c r="R51" s="84">
        <v>0</v>
      </c>
      <c r="S51" s="84"/>
      <c r="T51" s="84">
        <v>0</v>
      </c>
      <c r="U51" s="84">
        <v>0</v>
      </c>
      <c r="V51" s="84"/>
      <c r="W51" s="114">
        <v>1</v>
      </c>
      <c r="X51" s="114">
        <v>1</v>
      </c>
      <c r="Y51" s="114">
        <v>100000000</v>
      </c>
      <c r="Z51" s="114">
        <f t="shared" si="8"/>
        <v>146288.55026123489</v>
      </c>
      <c r="AA51" s="114">
        <f t="shared" si="9"/>
        <v>146288.55026123489</v>
      </c>
      <c r="AB51" s="159">
        <f t="shared" si="10"/>
        <v>0</v>
      </c>
      <c r="AC51" s="159">
        <f t="shared" si="11"/>
        <v>36572137565308.719</v>
      </c>
      <c r="AD51" s="88">
        <f t="shared" si="0"/>
        <v>45106222328147.398</v>
      </c>
      <c r="AE51" s="158">
        <f t="shared" si="1"/>
        <v>1233.3493563945758</v>
      </c>
      <c r="AF51" s="133">
        <f t="shared" si="12"/>
        <v>-4.2559079967591717E-4</v>
      </c>
      <c r="AG51" s="84">
        <f t="shared" si="13"/>
        <v>3.8600723763570564E-2</v>
      </c>
      <c r="AH51" s="84">
        <f t="shared" si="14"/>
        <v>-3.4161529951003633E-2</v>
      </c>
      <c r="AI51" s="84">
        <f t="shared" si="15"/>
        <v>2.7420552242737747E-3</v>
      </c>
      <c r="AJ51" s="84">
        <f t="shared" si="16"/>
        <v>0</v>
      </c>
    </row>
    <row r="52" spans="1:36" ht="16.5">
      <c r="A52" s="84">
        <v>20180314</v>
      </c>
      <c r="B52" s="84" t="s">
        <v>99</v>
      </c>
      <c r="C52">
        <v>51660</v>
      </c>
      <c r="D52">
        <v>51760</v>
      </c>
      <c r="E52" s="114">
        <v>128386494</v>
      </c>
      <c r="F52" s="114">
        <f t="shared" si="2"/>
        <v>0.83848026490342964</v>
      </c>
      <c r="G52" s="114">
        <f t="shared" si="3"/>
        <v>0.83848026490342964</v>
      </c>
      <c r="H52">
        <v>305543</v>
      </c>
      <c r="I52">
        <v>301122</v>
      </c>
      <c r="J52" s="88">
        <v>122666424</v>
      </c>
      <c r="K52" s="84">
        <f t="shared" si="4"/>
        <v>0.20587996713633241</v>
      </c>
      <c r="L52" s="84">
        <f t="shared" si="5"/>
        <v>0.20587996713633241</v>
      </c>
      <c r="M52">
        <v>251229</v>
      </c>
      <c r="N52">
        <v>238962</v>
      </c>
      <c r="O52" s="114">
        <v>15956260</v>
      </c>
      <c r="P52" s="114">
        <f t="shared" si="6"/>
        <v>4.2906539238638794</v>
      </c>
      <c r="Q52" s="114">
        <f t="shared" si="7"/>
        <v>4.2906539238638794</v>
      </c>
      <c r="R52" s="84">
        <v>0</v>
      </c>
      <c r="S52" s="84"/>
      <c r="T52" s="84">
        <v>0</v>
      </c>
      <c r="U52" s="84">
        <v>0</v>
      </c>
      <c r="V52" s="84"/>
      <c r="W52" s="114">
        <v>1</v>
      </c>
      <c r="X52" s="114">
        <v>1</v>
      </c>
      <c r="Y52" s="114">
        <v>100000000</v>
      </c>
      <c r="Z52" s="114">
        <f t="shared" si="8"/>
        <v>146288.55026123489</v>
      </c>
      <c r="AA52" s="114">
        <f t="shared" si="9"/>
        <v>146288.55026123489</v>
      </c>
      <c r="AB52" s="159">
        <f t="shared" si="10"/>
        <v>0</v>
      </c>
      <c r="AC52" s="159">
        <f t="shared" si="11"/>
        <v>36572137565308.719</v>
      </c>
      <c r="AD52" s="88">
        <f t="shared" si="0"/>
        <v>44165503835679.031</v>
      </c>
      <c r="AE52" s="158">
        <f t="shared" si="1"/>
        <v>1207.6270837823042</v>
      </c>
      <c r="AF52" s="133">
        <f t="shared" si="12"/>
        <v>-2.0855625763218429E-2</v>
      </c>
      <c r="AG52" s="84">
        <f t="shared" si="13"/>
        <v>1.9357336430507162E-3</v>
      </c>
      <c r="AH52" s="84">
        <f t="shared" si="14"/>
        <v>-1.4469321830315209E-2</v>
      </c>
      <c r="AI52" s="84">
        <f t="shared" si="15"/>
        <v>-4.8827961740085739E-2</v>
      </c>
      <c r="AJ52" s="84">
        <f t="shared" si="16"/>
        <v>0</v>
      </c>
    </row>
    <row r="53" spans="1:36" ht="16.5">
      <c r="A53" s="84">
        <v>20180315</v>
      </c>
      <c r="B53" s="84" t="s">
        <v>99</v>
      </c>
      <c r="C53">
        <v>51760</v>
      </c>
      <c r="D53">
        <v>51540</v>
      </c>
      <c r="E53" s="114">
        <v>128386494</v>
      </c>
      <c r="F53" s="114">
        <f t="shared" si="2"/>
        <v>0.83848026490342964</v>
      </c>
      <c r="G53" s="114">
        <f t="shared" si="3"/>
        <v>0.83848026490342964</v>
      </c>
      <c r="H53">
        <v>301122</v>
      </c>
      <c r="I53">
        <v>316842</v>
      </c>
      <c r="J53" s="88">
        <v>122666424</v>
      </c>
      <c r="K53" s="84">
        <f t="shared" si="4"/>
        <v>0.20587996713633241</v>
      </c>
      <c r="L53" s="84">
        <f t="shared" si="5"/>
        <v>0.20587996713633241</v>
      </c>
      <c r="M53">
        <v>238962</v>
      </c>
      <c r="N53">
        <v>235527</v>
      </c>
      <c r="O53" s="114">
        <v>15956260</v>
      </c>
      <c r="P53" s="114">
        <f t="shared" si="6"/>
        <v>4.2906539238638794</v>
      </c>
      <c r="Q53" s="114">
        <f t="shared" si="7"/>
        <v>4.2906539238638794</v>
      </c>
      <c r="R53" s="84">
        <v>0</v>
      </c>
      <c r="S53" s="84"/>
      <c r="T53" s="84">
        <v>0</v>
      </c>
      <c r="U53" s="84">
        <v>0</v>
      </c>
      <c r="V53" s="84"/>
      <c r="W53" s="114">
        <v>1</v>
      </c>
      <c r="X53" s="114">
        <v>1</v>
      </c>
      <c r="Y53" s="114">
        <v>100000000</v>
      </c>
      <c r="Z53" s="114">
        <f t="shared" si="8"/>
        <v>146288.55026123489</v>
      </c>
      <c r="AA53" s="114">
        <f t="shared" si="9"/>
        <v>146288.55026123489</v>
      </c>
      <c r="AB53" s="159">
        <f t="shared" si="10"/>
        <v>0</v>
      </c>
      <c r="AC53" s="159">
        <f t="shared" si="11"/>
        <v>36572137565308.719</v>
      </c>
      <c r="AD53" s="88">
        <f t="shared" si="0"/>
        <v>44303652927198.602</v>
      </c>
      <c r="AE53" s="158">
        <f t="shared" si="1"/>
        <v>1211.4045247719887</v>
      </c>
      <c r="AF53" s="133">
        <f t="shared" si="12"/>
        <v>3.1279863133356271E-3</v>
      </c>
      <c r="AG53" s="84">
        <f t="shared" si="13"/>
        <v>-4.250386398763524E-3</v>
      </c>
      <c r="AH53" s="84">
        <f t="shared" si="14"/>
        <v>5.2204754219220113E-2</v>
      </c>
      <c r="AI53" s="84">
        <f t="shared" si="15"/>
        <v>-1.437467044969493E-2</v>
      </c>
      <c r="AJ53" s="84">
        <f t="shared" si="16"/>
        <v>0</v>
      </c>
    </row>
    <row r="54" spans="1:36" ht="16.5">
      <c r="A54" s="84">
        <v>20180316</v>
      </c>
      <c r="B54" s="84" t="s">
        <v>99</v>
      </c>
      <c r="C54">
        <v>51540</v>
      </c>
      <c r="D54">
        <v>51140</v>
      </c>
      <c r="E54" s="114">
        <v>128386494</v>
      </c>
      <c r="F54" s="114">
        <f t="shared" si="2"/>
        <v>0.83848026490342964</v>
      </c>
      <c r="G54" s="114">
        <f t="shared" si="3"/>
        <v>0.83848026490342964</v>
      </c>
      <c r="H54">
        <v>316842</v>
      </c>
      <c r="I54">
        <v>318315</v>
      </c>
      <c r="J54" s="88">
        <v>122666424</v>
      </c>
      <c r="K54" s="84">
        <f t="shared" si="4"/>
        <v>0.20587996713633241</v>
      </c>
      <c r="L54" s="84">
        <f t="shared" si="5"/>
        <v>0.20587996713633241</v>
      </c>
      <c r="M54">
        <v>235527</v>
      </c>
      <c r="N54">
        <v>236509</v>
      </c>
      <c r="O54" s="114">
        <v>15956260</v>
      </c>
      <c r="P54" s="114">
        <f t="shared" si="6"/>
        <v>4.2906539238638794</v>
      </c>
      <c r="Q54" s="114">
        <f t="shared" si="7"/>
        <v>4.2906539238638794</v>
      </c>
      <c r="R54" s="84">
        <v>0</v>
      </c>
      <c r="S54" s="84"/>
      <c r="T54" s="84">
        <v>0</v>
      </c>
      <c r="U54" s="84">
        <v>0</v>
      </c>
      <c r="V54" s="84"/>
      <c r="W54" s="114">
        <v>1</v>
      </c>
      <c r="X54" s="114">
        <v>1</v>
      </c>
      <c r="Y54" s="114">
        <v>100000000</v>
      </c>
      <c r="Z54" s="114">
        <f t="shared" si="8"/>
        <v>146288.55026123489</v>
      </c>
      <c r="AA54" s="114">
        <f t="shared" si="9"/>
        <v>146288.55026123489</v>
      </c>
      <c r="AB54" s="159">
        <f t="shared" si="10"/>
        <v>0</v>
      </c>
      <c r="AC54" s="159">
        <f t="shared" si="11"/>
        <v>36572137565308.719</v>
      </c>
      <c r="AD54" s="88">
        <f t="shared" si="0"/>
        <v>44365023535876.258</v>
      </c>
      <c r="AE54" s="158">
        <f t="shared" si="1"/>
        <v>1213.082594821027</v>
      </c>
      <c r="AF54" s="133">
        <f t="shared" si="12"/>
        <v>1.3852268294557875E-3</v>
      </c>
      <c r="AG54" s="84">
        <f t="shared" si="13"/>
        <v>-7.7609623593325574E-3</v>
      </c>
      <c r="AH54" s="84">
        <f t="shared" si="14"/>
        <v>4.6490048667790253E-3</v>
      </c>
      <c r="AI54" s="84">
        <f t="shared" si="15"/>
        <v>4.1693733627142533E-3</v>
      </c>
      <c r="AJ54" s="84">
        <f t="shared" si="16"/>
        <v>0</v>
      </c>
    </row>
    <row r="55" spans="1:36" ht="16.5">
      <c r="A55" s="84">
        <v>20180319</v>
      </c>
      <c r="B55" s="84" t="s">
        <v>99</v>
      </c>
      <c r="C55">
        <v>51140</v>
      </c>
      <c r="D55">
        <v>50740</v>
      </c>
      <c r="E55" s="114">
        <v>128386494</v>
      </c>
      <c r="F55" s="114">
        <f t="shared" si="2"/>
        <v>0.83848026490342964</v>
      </c>
      <c r="G55" s="114">
        <f t="shared" si="3"/>
        <v>0.83848026490342964</v>
      </c>
      <c r="H55">
        <v>318315</v>
      </c>
      <c r="I55">
        <v>313403</v>
      </c>
      <c r="J55" s="88">
        <v>122666424</v>
      </c>
      <c r="K55" s="84">
        <f t="shared" si="4"/>
        <v>0.20587996713633241</v>
      </c>
      <c r="L55" s="84">
        <f t="shared" si="5"/>
        <v>0.20587996713633241</v>
      </c>
      <c r="M55">
        <v>236509</v>
      </c>
      <c r="N55">
        <v>228658</v>
      </c>
      <c r="O55" s="114">
        <v>15956260</v>
      </c>
      <c r="P55" s="114">
        <f t="shared" si="6"/>
        <v>4.2906539238638794</v>
      </c>
      <c r="Q55" s="114">
        <f t="shared" si="7"/>
        <v>4.2906539238638794</v>
      </c>
      <c r="R55" s="84">
        <v>0</v>
      </c>
      <c r="S55" s="84"/>
      <c r="T55" s="84">
        <v>0</v>
      </c>
      <c r="U55" s="84">
        <v>0</v>
      </c>
      <c r="V55" s="84"/>
      <c r="W55" s="114">
        <v>1</v>
      </c>
      <c r="X55" s="114">
        <v>1</v>
      </c>
      <c r="Y55" s="114">
        <v>100000000</v>
      </c>
      <c r="Z55" s="114">
        <f t="shared" si="8"/>
        <v>146288.55026123489</v>
      </c>
      <c r="AA55" s="114">
        <f t="shared" si="9"/>
        <v>146288.55026123489</v>
      </c>
      <c r="AB55" s="159">
        <f t="shared" si="10"/>
        <v>0</v>
      </c>
      <c r="AC55" s="159">
        <f t="shared" si="11"/>
        <v>36572137565308.719</v>
      </c>
      <c r="AD55" s="88">
        <f t="shared" si="0"/>
        <v>43660411962803.187</v>
      </c>
      <c r="AE55" s="158">
        <f t="shared" si="1"/>
        <v>1193.8162456278794</v>
      </c>
      <c r="AF55" s="133">
        <f t="shared" si="12"/>
        <v>-1.5882141311235314E-2</v>
      </c>
      <c r="AG55" s="84">
        <f t="shared" si="13"/>
        <v>-7.8216660148611658E-3</v>
      </c>
      <c r="AH55" s="84">
        <f t="shared" si="14"/>
        <v>-1.543125520317924E-2</v>
      </c>
      <c r="AI55" s="84">
        <f t="shared" si="15"/>
        <v>-3.3195354088005107E-2</v>
      </c>
      <c r="AJ55" s="84">
        <f t="shared" si="16"/>
        <v>0</v>
      </c>
    </row>
    <row r="56" spans="1:36" ht="16.5">
      <c r="A56" s="84">
        <v>20180320</v>
      </c>
      <c r="B56" s="84" t="s">
        <v>99</v>
      </c>
      <c r="C56">
        <v>50740</v>
      </c>
      <c r="D56">
        <v>51200</v>
      </c>
      <c r="E56" s="114">
        <v>128386494</v>
      </c>
      <c r="F56" s="114">
        <f t="shared" si="2"/>
        <v>0.83848026490342964</v>
      </c>
      <c r="G56" s="114">
        <f t="shared" si="3"/>
        <v>0.83848026490342964</v>
      </c>
      <c r="H56">
        <v>313403</v>
      </c>
      <c r="I56">
        <v>316842</v>
      </c>
      <c r="J56" s="88">
        <v>122666424</v>
      </c>
      <c r="K56" s="84">
        <f t="shared" si="4"/>
        <v>0.20587996713633241</v>
      </c>
      <c r="L56" s="84">
        <f t="shared" si="5"/>
        <v>0.20587996713633241</v>
      </c>
      <c r="M56">
        <v>228658</v>
      </c>
      <c r="N56">
        <v>236116</v>
      </c>
      <c r="O56" s="114">
        <v>15956260</v>
      </c>
      <c r="P56" s="114">
        <f t="shared" si="6"/>
        <v>4.2906539238638794</v>
      </c>
      <c r="Q56" s="114">
        <f t="shared" si="7"/>
        <v>4.2906539238638794</v>
      </c>
      <c r="R56" s="84">
        <v>0</v>
      </c>
      <c r="S56" s="84"/>
      <c r="T56" s="84">
        <v>0</v>
      </c>
      <c r="U56" s="84">
        <v>0</v>
      </c>
      <c r="V56" s="84"/>
      <c r="W56" s="114">
        <v>1</v>
      </c>
      <c r="X56" s="114">
        <v>1</v>
      </c>
      <c r="Y56" s="114">
        <v>100000000</v>
      </c>
      <c r="Z56" s="114">
        <f t="shared" si="8"/>
        <v>146288.55026123489</v>
      </c>
      <c r="AA56" s="114">
        <f t="shared" si="9"/>
        <v>146288.55026123489</v>
      </c>
      <c r="AB56" s="159">
        <f t="shared" si="10"/>
        <v>0</v>
      </c>
      <c r="AC56" s="159">
        <f t="shared" si="11"/>
        <v>36572137565308.719</v>
      </c>
      <c r="AD56" s="88">
        <f t="shared" si="0"/>
        <v>44307376666151.039</v>
      </c>
      <c r="AE56" s="158">
        <f t="shared" si="1"/>
        <v>1211.5063437850497</v>
      </c>
      <c r="AF56" s="133">
        <f t="shared" si="12"/>
        <v>1.4818108081504858E-2</v>
      </c>
      <c r="AG56" s="84">
        <f t="shared" si="13"/>
        <v>9.0658257784785173E-3</v>
      </c>
      <c r="AH56" s="84">
        <f t="shared" si="14"/>
        <v>1.0973092152914936E-2</v>
      </c>
      <c r="AI56" s="84">
        <f t="shared" si="15"/>
        <v>3.2616396539810549E-2</v>
      </c>
      <c r="AJ56" s="84">
        <f t="shared" si="16"/>
        <v>0</v>
      </c>
    </row>
    <row r="57" spans="1:36" ht="16.5">
      <c r="A57" s="84">
        <v>20180321</v>
      </c>
      <c r="B57" s="84" t="s">
        <v>99</v>
      </c>
      <c r="C57">
        <v>51200</v>
      </c>
      <c r="D57">
        <v>51060</v>
      </c>
      <c r="E57" s="114">
        <v>128386494</v>
      </c>
      <c r="F57" s="114">
        <f t="shared" si="2"/>
        <v>0.83848026490342964</v>
      </c>
      <c r="G57" s="114">
        <f t="shared" si="3"/>
        <v>0.83848026490342964</v>
      </c>
      <c r="H57">
        <v>316842</v>
      </c>
      <c r="I57">
        <v>306035</v>
      </c>
      <c r="J57" s="88">
        <v>122666424</v>
      </c>
      <c r="K57" s="84">
        <f t="shared" si="4"/>
        <v>0.20587996713633241</v>
      </c>
      <c r="L57" s="84">
        <f t="shared" si="5"/>
        <v>0.20587996713633241</v>
      </c>
      <c r="M57">
        <v>236116</v>
      </c>
      <c r="N57">
        <v>236509</v>
      </c>
      <c r="O57" s="114">
        <v>15956260</v>
      </c>
      <c r="P57" s="114">
        <f t="shared" si="6"/>
        <v>4.2906539238638794</v>
      </c>
      <c r="Q57" s="114">
        <f t="shared" si="7"/>
        <v>4.2906539238638794</v>
      </c>
      <c r="R57" s="84">
        <v>0</v>
      </c>
      <c r="S57" s="84"/>
      <c r="T57" s="84">
        <v>0</v>
      </c>
      <c r="U57" s="84">
        <v>0</v>
      </c>
      <c r="V57" s="84"/>
      <c r="W57" s="114">
        <v>1</v>
      </c>
      <c r="X57" s="114">
        <v>1</v>
      </c>
      <c r="Y57" s="114">
        <v>100000000</v>
      </c>
      <c r="Z57" s="114">
        <f t="shared" si="8"/>
        <v>146288.55026123489</v>
      </c>
      <c r="AA57" s="114">
        <f t="shared" si="9"/>
        <v>146288.55026123489</v>
      </c>
      <c r="AB57" s="159">
        <f t="shared" si="10"/>
        <v>0</v>
      </c>
      <c r="AC57" s="159">
        <f t="shared" si="11"/>
        <v>36572137565308.719</v>
      </c>
      <c r="AD57" s="88">
        <f t="shared" si="0"/>
        <v>44046285583838.391</v>
      </c>
      <c r="AE57" s="158">
        <f t="shared" si="1"/>
        <v>1204.3672729050279</v>
      </c>
      <c r="AF57" s="133">
        <f t="shared" si="12"/>
        <v>-5.8927226560923675E-3</v>
      </c>
      <c r="AG57" s="84">
        <f t="shared" si="13"/>
        <v>-2.7343749999999998E-3</v>
      </c>
      <c r="AH57" s="84">
        <f t="shared" si="14"/>
        <v>-3.41084830925193E-2</v>
      </c>
      <c r="AI57" s="84">
        <f t="shared" si="15"/>
        <v>1.6644361246167139E-3</v>
      </c>
      <c r="AJ57" s="84">
        <f t="shared" si="16"/>
        <v>0</v>
      </c>
    </row>
    <row r="58" spans="1:36" ht="16.5">
      <c r="A58" s="84">
        <v>20180322</v>
      </c>
      <c r="B58" s="84" t="s">
        <v>99</v>
      </c>
      <c r="C58">
        <v>51060</v>
      </c>
      <c r="D58">
        <v>51780</v>
      </c>
      <c r="E58" s="114">
        <v>128386494</v>
      </c>
      <c r="F58" s="114">
        <f t="shared" si="2"/>
        <v>0.83848026490342964</v>
      </c>
      <c r="G58" s="114">
        <f t="shared" si="3"/>
        <v>0.83848026490342964</v>
      </c>
      <c r="H58">
        <v>306035</v>
      </c>
      <c r="I58">
        <v>305052</v>
      </c>
      <c r="J58" s="88">
        <v>122666424</v>
      </c>
      <c r="K58" s="84">
        <f t="shared" si="4"/>
        <v>0.20587996713633241</v>
      </c>
      <c r="L58" s="84">
        <f t="shared" si="5"/>
        <v>0.20587996713633241</v>
      </c>
      <c r="M58">
        <v>236509</v>
      </c>
      <c r="N58">
        <v>223653</v>
      </c>
      <c r="O58" s="114">
        <v>15956260</v>
      </c>
      <c r="P58" s="114">
        <f t="shared" si="6"/>
        <v>4.2906539238638794</v>
      </c>
      <c r="Q58" s="114">
        <f t="shared" si="7"/>
        <v>4.2906539238638794</v>
      </c>
      <c r="R58" s="84">
        <v>0</v>
      </c>
      <c r="S58" s="84"/>
      <c r="T58" s="84">
        <v>0</v>
      </c>
      <c r="U58" s="84">
        <v>0</v>
      </c>
      <c r="V58" s="84"/>
      <c r="W58" s="114">
        <v>1</v>
      </c>
      <c r="X58" s="114">
        <v>1</v>
      </c>
      <c r="Y58" s="114">
        <v>100000000</v>
      </c>
      <c r="Z58" s="114">
        <f t="shared" si="8"/>
        <v>146288.55026123489</v>
      </c>
      <c r="AA58" s="114">
        <f t="shared" si="9"/>
        <v>146288.55026123489</v>
      </c>
      <c r="AB58" s="159">
        <f t="shared" si="10"/>
        <v>0</v>
      </c>
      <c r="AC58" s="159">
        <f t="shared" si="11"/>
        <v>36572137565308.719</v>
      </c>
      <c r="AD58" s="88">
        <f t="shared" si="0"/>
        <v>43218810399054.641</v>
      </c>
      <c r="AE58" s="158">
        <f t="shared" si="1"/>
        <v>1181.741436958029</v>
      </c>
      <c r="AF58" s="133">
        <f t="shared" si="12"/>
        <v>-1.8786491841831288E-2</v>
      </c>
      <c r="AG58" s="84">
        <f t="shared" si="13"/>
        <v>1.4101057579318449E-2</v>
      </c>
      <c r="AH58" s="84">
        <f t="shared" si="14"/>
        <v>-3.2120509092097311E-3</v>
      </c>
      <c r="AI58" s="84">
        <f t="shared" si="15"/>
        <v>-5.4357339466997029E-2</v>
      </c>
      <c r="AJ58" s="84">
        <f t="shared" si="16"/>
        <v>0</v>
      </c>
    </row>
    <row r="59" spans="1:36" ht="16.5">
      <c r="A59" s="84">
        <v>20180323</v>
      </c>
      <c r="B59" s="84" t="s">
        <v>99</v>
      </c>
      <c r="C59">
        <v>51780</v>
      </c>
      <c r="D59">
        <v>49720</v>
      </c>
      <c r="E59" s="114">
        <v>128386494</v>
      </c>
      <c r="F59" s="114">
        <f t="shared" si="2"/>
        <v>0.83848026490342964</v>
      </c>
      <c r="G59" s="114">
        <f t="shared" si="3"/>
        <v>0.83848026490342964</v>
      </c>
      <c r="H59">
        <v>305052</v>
      </c>
      <c r="I59">
        <v>294736</v>
      </c>
      <c r="J59" s="88">
        <v>122666424</v>
      </c>
      <c r="K59" s="84">
        <f t="shared" si="4"/>
        <v>0.20587996713633241</v>
      </c>
      <c r="L59" s="84">
        <f t="shared" si="5"/>
        <v>0.20587996713633241</v>
      </c>
      <c r="M59">
        <v>223653</v>
      </c>
      <c r="N59">
        <v>197745</v>
      </c>
      <c r="O59" s="114">
        <v>15956260</v>
      </c>
      <c r="P59" s="114">
        <f t="shared" si="6"/>
        <v>4.2906539238638794</v>
      </c>
      <c r="Q59" s="114">
        <f t="shared" si="7"/>
        <v>4.2906539238638794</v>
      </c>
      <c r="R59" s="84">
        <v>0</v>
      </c>
      <c r="S59" s="84"/>
      <c r="T59" s="84">
        <v>0</v>
      </c>
      <c r="U59" s="84">
        <v>0</v>
      </c>
      <c r="V59" s="84"/>
      <c r="W59" s="114">
        <v>1</v>
      </c>
      <c r="X59" s="114">
        <v>1</v>
      </c>
      <c r="Y59" s="114">
        <v>100000000</v>
      </c>
      <c r="Z59" s="114">
        <f t="shared" si="8"/>
        <v>146288.55026123489</v>
      </c>
      <c r="AA59" s="114">
        <f t="shared" si="9"/>
        <v>146288.55026123489</v>
      </c>
      <c r="AB59" s="159">
        <f t="shared" si="10"/>
        <v>0</v>
      </c>
      <c r="AC59" s="159">
        <f t="shared" si="11"/>
        <v>36572137565308.719</v>
      </c>
      <c r="AD59" s="88">
        <f t="shared" si="0"/>
        <v>40962792356978.156</v>
      </c>
      <c r="AE59" s="158">
        <f t="shared" si="1"/>
        <v>1120.0546395142701</v>
      </c>
      <c r="AF59" s="133">
        <f t="shared" si="12"/>
        <v>-5.2199910669587353E-2</v>
      </c>
      <c r="AG59" s="84">
        <f t="shared" si="13"/>
        <v>-3.9783700270374665E-2</v>
      </c>
      <c r="AH59" s="84">
        <f t="shared" si="14"/>
        <v>-3.3817185266774193E-2</v>
      </c>
      <c r="AI59" s="84">
        <f t="shared" si="15"/>
        <v>-0.11584016310981744</v>
      </c>
      <c r="AJ59" s="84">
        <f t="shared" si="16"/>
        <v>0</v>
      </c>
    </row>
    <row r="60" spans="1:36" ht="16.5">
      <c r="A60" s="84">
        <v>20180326</v>
      </c>
      <c r="B60" s="84" t="s">
        <v>99</v>
      </c>
      <c r="C60">
        <v>49720</v>
      </c>
      <c r="D60">
        <v>50280</v>
      </c>
      <c r="E60" s="114">
        <v>128386494</v>
      </c>
      <c r="F60" s="114">
        <f t="shared" si="2"/>
        <v>0.83848026490342964</v>
      </c>
      <c r="G60" s="114">
        <f t="shared" si="3"/>
        <v>0.83848026490342964</v>
      </c>
      <c r="H60">
        <v>294736</v>
      </c>
      <c r="I60">
        <v>294736</v>
      </c>
      <c r="J60" s="88">
        <v>122666424</v>
      </c>
      <c r="K60" s="84">
        <f t="shared" si="4"/>
        <v>0.20587996713633241</v>
      </c>
      <c r="L60" s="84">
        <f t="shared" si="5"/>
        <v>0.20587996713633241</v>
      </c>
      <c r="M60">
        <v>197745</v>
      </c>
      <c r="N60">
        <v>204713</v>
      </c>
      <c r="O60" s="114">
        <v>15956260</v>
      </c>
      <c r="P60" s="114">
        <f t="shared" si="6"/>
        <v>4.2906539238638794</v>
      </c>
      <c r="Q60" s="114">
        <f t="shared" si="7"/>
        <v>4.2906539238638794</v>
      </c>
      <c r="R60" s="84">
        <v>0</v>
      </c>
      <c r="S60" s="84"/>
      <c r="T60" s="84">
        <v>0</v>
      </c>
      <c r="U60" s="84">
        <v>0</v>
      </c>
      <c r="V60" s="84"/>
      <c r="W60" s="114">
        <v>1</v>
      </c>
      <c r="X60" s="114">
        <v>1</v>
      </c>
      <c r="Y60" s="114">
        <v>100000000</v>
      </c>
      <c r="Z60" s="114">
        <f t="shared" si="8"/>
        <v>146288.55026123489</v>
      </c>
      <c r="AA60" s="114">
        <f t="shared" si="9"/>
        <v>146288.55026123489</v>
      </c>
      <c r="AB60" s="159">
        <f t="shared" si="10"/>
        <v>0</v>
      </c>
      <c r="AC60" s="159">
        <f t="shared" si="11"/>
        <v>36572137565308.719</v>
      </c>
      <c r="AD60" s="88">
        <f t="shared" si="0"/>
        <v>41500124818005.484</v>
      </c>
      <c r="AE60" s="158">
        <f t="shared" si="1"/>
        <v>1134.7470391605252</v>
      </c>
      <c r="AF60" s="133">
        <f t="shared" si="12"/>
        <v>1.3117574025341052E-2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3.5237300563857495E-2</v>
      </c>
      <c r="AJ60" s="84">
        <f t="shared" si="16"/>
        <v>0</v>
      </c>
    </row>
    <row r="61" spans="1:36" ht="16.5">
      <c r="A61" s="84">
        <v>20180327</v>
      </c>
      <c r="B61" s="84" t="s">
        <v>99</v>
      </c>
      <c r="C61">
        <v>50280</v>
      </c>
      <c r="D61">
        <v>49980</v>
      </c>
      <c r="E61" s="114">
        <v>128386494</v>
      </c>
      <c r="F61" s="114">
        <f t="shared" si="2"/>
        <v>0.83848026490342964</v>
      </c>
      <c r="G61" s="114">
        <f t="shared" si="3"/>
        <v>0.83848026490342964</v>
      </c>
      <c r="H61">
        <v>294736</v>
      </c>
      <c r="I61">
        <v>291789</v>
      </c>
      <c r="J61" s="88">
        <v>122666424</v>
      </c>
      <c r="K61" s="84">
        <f t="shared" si="4"/>
        <v>0.20587996713633241</v>
      </c>
      <c r="L61" s="84">
        <f t="shared" si="5"/>
        <v>0.20587996713633241</v>
      </c>
      <c r="M61">
        <v>204713</v>
      </c>
      <c r="N61">
        <v>209129</v>
      </c>
      <c r="O61" s="114">
        <v>15956260</v>
      </c>
      <c r="P61" s="114">
        <f t="shared" si="6"/>
        <v>4.2906539238638794</v>
      </c>
      <c r="Q61" s="114">
        <f t="shared" si="7"/>
        <v>4.2906539238638794</v>
      </c>
      <c r="R61" s="84">
        <v>0</v>
      </c>
      <c r="S61" s="84"/>
      <c r="T61" s="84">
        <v>0</v>
      </c>
      <c r="U61" s="84">
        <v>0</v>
      </c>
      <c r="V61" s="84"/>
      <c r="W61" s="114">
        <v>1</v>
      </c>
      <c r="X61" s="114">
        <v>1</v>
      </c>
      <c r="Y61" s="114">
        <v>100000000</v>
      </c>
      <c r="Z61" s="114">
        <f t="shared" si="8"/>
        <v>146288.55026123489</v>
      </c>
      <c r="AA61" s="114">
        <f t="shared" si="9"/>
        <v>146288.55026123489</v>
      </c>
      <c r="AB61" s="159">
        <f t="shared" si="10"/>
        <v>0</v>
      </c>
      <c r="AC61" s="159">
        <f t="shared" si="11"/>
        <v>36572137565308.719</v>
      </c>
      <c r="AD61" s="88">
        <f t="shared" si="0"/>
        <v>41695736447957.016</v>
      </c>
      <c r="AE61" s="158">
        <f t="shared" si="1"/>
        <v>1140.0956909750989</v>
      </c>
      <c r="AF61" s="133">
        <f t="shared" si="12"/>
        <v>4.7135190751681488E-3</v>
      </c>
      <c r="AG61" s="84">
        <f t="shared" si="13"/>
        <v>-5.9665871121718375E-3</v>
      </c>
      <c r="AH61" s="84">
        <f t="shared" si="14"/>
        <v>-9.9987785679387653E-3</v>
      </c>
      <c r="AI61" s="84">
        <f t="shared" si="15"/>
        <v>2.1571663743875574E-2</v>
      </c>
      <c r="AJ61" s="84">
        <f t="shared" si="16"/>
        <v>0</v>
      </c>
    </row>
    <row r="62" spans="1:36" ht="16.5">
      <c r="A62" s="84">
        <v>20180328</v>
      </c>
      <c r="B62" s="84" t="s">
        <v>99</v>
      </c>
      <c r="C62">
        <v>49980</v>
      </c>
      <c r="D62">
        <v>48700</v>
      </c>
      <c r="E62" s="114">
        <v>128386494</v>
      </c>
      <c r="F62" s="114">
        <f t="shared" si="2"/>
        <v>0.83848026490342964</v>
      </c>
      <c r="G62" s="114">
        <f t="shared" si="3"/>
        <v>0.83848026490342964</v>
      </c>
      <c r="H62">
        <v>291789</v>
      </c>
      <c r="I62">
        <v>284421</v>
      </c>
      <c r="J62" s="88">
        <v>122666424</v>
      </c>
      <c r="K62" s="84">
        <f t="shared" si="4"/>
        <v>0.20587996713633241</v>
      </c>
      <c r="L62" s="84">
        <f t="shared" si="5"/>
        <v>0.20587996713633241</v>
      </c>
      <c r="M62">
        <v>209129</v>
      </c>
      <c r="N62">
        <v>208049</v>
      </c>
      <c r="O62" s="114">
        <v>15956260</v>
      </c>
      <c r="P62" s="114">
        <f t="shared" si="6"/>
        <v>4.2906539238638794</v>
      </c>
      <c r="Q62" s="114">
        <f t="shared" si="7"/>
        <v>4.2906539238638794</v>
      </c>
      <c r="R62" s="84">
        <v>0</v>
      </c>
      <c r="S62" s="84"/>
      <c r="T62" s="84">
        <v>0</v>
      </c>
      <c r="U62" s="84">
        <v>0</v>
      </c>
      <c r="V62" s="84"/>
      <c r="W62" s="114">
        <v>1</v>
      </c>
      <c r="X62" s="114">
        <v>1</v>
      </c>
      <c r="Y62" s="114">
        <v>100000000</v>
      </c>
      <c r="Z62" s="114">
        <f t="shared" si="8"/>
        <v>146288.55026123489</v>
      </c>
      <c r="AA62" s="114">
        <f t="shared" si="9"/>
        <v>146288.55026123489</v>
      </c>
      <c r="AB62" s="159">
        <f t="shared" si="10"/>
        <v>0</v>
      </c>
      <c r="AC62" s="159">
        <f t="shared" si="11"/>
        <v>36572137565308.719</v>
      </c>
      <c r="AD62" s="88">
        <f t="shared" si="0"/>
        <v>41297929628861.828</v>
      </c>
      <c r="AE62" s="158">
        <f t="shared" si="1"/>
        <v>1129.2183716391755</v>
      </c>
      <c r="AF62" s="133">
        <f t="shared" si="12"/>
        <v>-9.5407073476615548E-3</v>
      </c>
      <c r="AG62" s="84">
        <f t="shared" si="13"/>
        <v>-2.5610244097639057E-2</v>
      </c>
      <c r="AH62" s="84">
        <f t="shared" si="14"/>
        <v>-2.5251123243165439E-2</v>
      </c>
      <c r="AI62" s="84">
        <f t="shared" si="15"/>
        <v>-5.1642765948290287E-3</v>
      </c>
      <c r="AJ62" s="84">
        <f t="shared" si="16"/>
        <v>0</v>
      </c>
    </row>
    <row r="63" spans="1:36" ht="16.5">
      <c r="A63" s="84">
        <v>20180329</v>
      </c>
      <c r="B63" s="84" t="s">
        <v>99</v>
      </c>
      <c r="C63">
        <v>48700</v>
      </c>
      <c r="D63">
        <v>49040</v>
      </c>
      <c r="E63" s="114">
        <v>128386494</v>
      </c>
      <c r="F63" s="114">
        <f t="shared" si="2"/>
        <v>0.83848026490342964</v>
      </c>
      <c r="G63" s="114">
        <f t="shared" si="3"/>
        <v>0.83848026490342964</v>
      </c>
      <c r="H63">
        <v>284421</v>
      </c>
      <c r="I63">
        <v>311438</v>
      </c>
      <c r="J63" s="88">
        <v>122666424</v>
      </c>
      <c r="K63" s="84">
        <f t="shared" si="4"/>
        <v>0.20587996713633241</v>
      </c>
      <c r="L63" s="84">
        <f t="shared" si="5"/>
        <v>0.20587996713633241</v>
      </c>
      <c r="M63">
        <v>208049</v>
      </c>
      <c r="N63">
        <v>216881</v>
      </c>
      <c r="O63" s="114">
        <v>15956260</v>
      </c>
      <c r="P63" s="114">
        <f t="shared" si="6"/>
        <v>4.2906539238638794</v>
      </c>
      <c r="Q63" s="114">
        <f t="shared" si="7"/>
        <v>4.2906539238638794</v>
      </c>
      <c r="R63" s="84">
        <v>0</v>
      </c>
      <c r="S63" s="84"/>
      <c r="T63" s="84">
        <v>0</v>
      </c>
      <c r="U63" s="84">
        <v>0</v>
      </c>
      <c r="V63" s="84"/>
      <c r="W63" s="114">
        <v>1</v>
      </c>
      <c r="X63" s="114">
        <v>1</v>
      </c>
      <c r="Y63" s="114">
        <v>100000000</v>
      </c>
      <c r="Z63" s="114">
        <f t="shared" si="8"/>
        <v>146288.55026123489</v>
      </c>
      <c r="AA63" s="114">
        <f t="shared" si="9"/>
        <v>146288.55026123489</v>
      </c>
      <c r="AB63" s="159">
        <f t="shared" si="10"/>
        <v>0</v>
      </c>
      <c r="AC63" s="159">
        <f t="shared" si="11"/>
        <v>36572137565308.719</v>
      </c>
      <c r="AD63" s="88">
        <f t="shared" si="0"/>
        <v>42621496260273.758</v>
      </c>
      <c r="AE63" s="158">
        <f t="shared" si="1"/>
        <v>1165.4089451064322</v>
      </c>
      <c r="AF63" s="133">
        <f t="shared" si="12"/>
        <v>3.2049224823292879E-2</v>
      </c>
      <c r="AG63" s="84">
        <f t="shared" si="13"/>
        <v>6.9815195071868588E-3</v>
      </c>
      <c r="AH63" s="84">
        <f t="shared" si="14"/>
        <v>9.4989469835209075E-2</v>
      </c>
      <c r="AI63" s="84">
        <f t="shared" si="15"/>
        <v>4.2451537858869785E-2</v>
      </c>
      <c r="AJ63" s="84">
        <f t="shared" si="16"/>
        <v>0</v>
      </c>
    </row>
    <row r="64" spans="1:36" ht="16.5">
      <c r="A64" s="84">
        <v>20180330</v>
      </c>
      <c r="B64" s="84" t="s">
        <v>99</v>
      </c>
      <c r="C64">
        <v>49040</v>
      </c>
      <c r="D64">
        <v>49220</v>
      </c>
      <c r="E64" s="114">
        <v>128386494</v>
      </c>
      <c r="F64" s="114">
        <f t="shared" si="2"/>
        <v>0.83848026490342964</v>
      </c>
      <c r="G64" s="114">
        <f t="shared" si="3"/>
        <v>0.83848026490342964</v>
      </c>
      <c r="H64">
        <v>311438</v>
      </c>
      <c r="I64">
        <v>304070</v>
      </c>
      <c r="J64" s="88">
        <v>122666424</v>
      </c>
      <c r="K64" s="84">
        <f t="shared" si="4"/>
        <v>0.20587996713633241</v>
      </c>
      <c r="L64" s="84">
        <f t="shared" si="5"/>
        <v>0.20587996713633241</v>
      </c>
      <c r="M64">
        <v>216881</v>
      </c>
      <c r="N64">
        <v>220709</v>
      </c>
      <c r="O64" s="114">
        <v>15956260</v>
      </c>
      <c r="P64" s="114">
        <f t="shared" si="6"/>
        <v>4.2906539238638794</v>
      </c>
      <c r="Q64" s="114">
        <f t="shared" si="7"/>
        <v>4.2906539238638794</v>
      </c>
      <c r="R64" s="84">
        <v>0</v>
      </c>
      <c r="S64" s="84"/>
      <c r="T64" s="84">
        <v>0</v>
      </c>
      <c r="U64" s="84">
        <v>0</v>
      </c>
      <c r="V64" s="84"/>
      <c r="W64" s="114">
        <v>1</v>
      </c>
      <c r="X64" s="114">
        <v>1</v>
      </c>
      <c r="Y64" s="114">
        <v>100000000</v>
      </c>
      <c r="Z64" s="114">
        <f t="shared" si="8"/>
        <v>146288.55026123489</v>
      </c>
      <c r="AA64" s="114">
        <f t="shared" si="9"/>
        <v>146288.55026123489</v>
      </c>
      <c r="AB64" s="159">
        <f t="shared" si="10"/>
        <v>0</v>
      </c>
      <c r="AC64" s="159">
        <f t="shared" si="11"/>
        <v>36572137565308.719</v>
      </c>
      <c r="AD64" s="88">
        <f t="shared" si="0"/>
        <v>42716873143021.992</v>
      </c>
      <c r="AE64" s="158">
        <f t="shared" si="1"/>
        <v>1168.0168561856772</v>
      </c>
      <c r="AF64" s="133">
        <f t="shared" si="12"/>
        <v>2.2377647693504221E-3</v>
      </c>
      <c r="AG64" s="84">
        <f t="shared" si="13"/>
        <v>3.67047308319739E-3</v>
      </c>
      <c r="AH64" s="84">
        <f t="shared" si="14"/>
        <v>-2.3657999344973958E-2</v>
      </c>
      <c r="AI64" s="84">
        <f t="shared" si="15"/>
        <v>1.7650232154960553E-2</v>
      </c>
      <c r="AJ64" s="84">
        <f t="shared" si="16"/>
        <v>0</v>
      </c>
    </row>
    <row r="65" spans="1:36" ht="16.5">
      <c r="A65" s="84">
        <v>20180402</v>
      </c>
      <c r="B65" s="84" t="s">
        <v>99</v>
      </c>
      <c r="C65">
        <v>49220</v>
      </c>
      <c r="D65">
        <v>48540</v>
      </c>
      <c r="E65" s="114">
        <v>128386494</v>
      </c>
      <c r="F65" s="114">
        <f t="shared" si="2"/>
        <v>0.83848026490342964</v>
      </c>
      <c r="G65" s="114">
        <f t="shared" si="3"/>
        <v>0.83848026490342964</v>
      </c>
      <c r="H65">
        <v>304070</v>
      </c>
      <c r="I65">
        <v>298666</v>
      </c>
      <c r="J65" s="88">
        <v>122666424</v>
      </c>
      <c r="K65" s="84">
        <f t="shared" si="4"/>
        <v>0.20587996713633241</v>
      </c>
      <c r="L65" s="84">
        <f t="shared" si="5"/>
        <v>0.20587996713633241</v>
      </c>
      <c r="M65">
        <v>220709</v>
      </c>
      <c r="N65">
        <v>219826</v>
      </c>
      <c r="O65" s="114">
        <v>15956260</v>
      </c>
      <c r="P65" s="114">
        <f t="shared" si="6"/>
        <v>4.2906539238638794</v>
      </c>
      <c r="Q65" s="114">
        <f t="shared" si="7"/>
        <v>4.2906539238638794</v>
      </c>
      <c r="R65" s="84">
        <v>0</v>
      </c>
      <c r="S65" s="84"/>
      <c r="T65" s="84">
        <v>0</v>
      </c>
      <c r="U65" s="84">
        <v>0</v>
      </c>
      <c r="V65" s="84"/>
      <c r="W65" s="114">
        <v>1</v>
      </c>
      <c r="X65" s="114">
        <v>1</v>
      </c>
      <c r="Y65" s="114">
        <v>100000000</v>
      </c>
      <c r="Z65" s="114">
        <f t="shared" si="8"/>
        <v>146288.55026123489</v>
      </c>
      <c r="AA65" s="114">
        <f t="shared" si="9"/>
        <v>146288.55026123489</v>
      </c>
      <c r="AB65" s="159">
        <f t="shared" si="10"/>
        <v>0</v>
      </c>
      <c r="AC65" s="159">
        <f t="shared" si="11"/>
        <v>36572137565308.719</v>
      </c>
      <c r="AD65" s="88">
        <f t="shared" si="0"/>
        <v>42446743172920.789</v>
      </c>
      <c r="AE65" s="158">
        <f t="shared" si="1"/>
        <v>1160.6306330091177</v>
      </c>
      <c r="AF65" s="133">
        <f t="shared" si="12"/>
        <v>-6.3237299508504055E-3</v>
      </c>
      <c r="AG65" s="84">
        <f t="shared" si="13"/>
        <v>-1.3815522145469321E-2</v>
      </c>
      <c r="AH65" s="84">
        <f t="shared" si="14"/>
        <v>-1.7772223501167493E-2</v>
      </c>
      <c r="AI65" s="84">
        <f t="shared" si="15"/>
        <v>-4.0007430598661582E-3</v>
      </c>
      <c r="AJ65" s="84">
        <f t="shared" si="16"/>
        <v>0</v>
      </c>
    </row>
    <row r="66" spans="1:36" ht="16.5">
      <c r="A66" s="84">
        <v>20180403</v>
      </c>
      <c r="B66" s="84" t="s">
        <v>99</v>
      </c>
      <c r="C66">
        <v>48540</v>
      </c>
      <c r="D66">
        <v>48120</v>
      </c>
      <c r="E66" s="114">
        <v>128386494</v>
      </c>
      <c r="F66" s="114">
        <f t="shared" si="2"/>
        <v>0.83848026490342964</v>
      </c>
      <c r="G66" s="114">
        <f t="shared" si="3"/>
        <v>0.83848026490342964</v>
      </c>
      <c r="H66">
        <v>298666</v>
      </c>
      <c r="I66">
        <v>293754</v>
      </c>
      <c r="J66" s="88">
        <v>122666424</v>
      </c>
      <c r="K66" s="84">
        <f t="shared" si="4"/>
        <v>0.20587996713633241</v>
      </c>
      <c r="L66" s="84">
        <f t="shared" si="5"/>
        <v>0.20587996713633241</v>
      </c>
      <c r="M66">
        <v>219826</v>
      </c>
      <c r="N66">
        <v>232878</v>
      </c>
      <c r="O66" s="114">
        <v>15956260</v>
      </c>
      <c r="P66" s="114">
        <f t="shared" si="6"/>
        <v>4.2906539238638794</v>
      </c>
      <c r="Q66" s="114">
        <f t="shared" si="7"/>
        <v>4.2906539238638794</v>
      </c>
      <c r="R66" s="84">
        <v>0</v>
      </c>
      <c r="S66" s="84"/>
      <c r="T66" s="84">
        <v>0</v>
      </c>
      <c r="U66" s="84">
        <v>0</v>
      </c>
      <c r="V66" s="84"/>
      <c r="W66" s="114">
        <v>1</v>
      </c>
      <c r="X66" s="114">
        <v>1</v>
      </c>
      <c r="Y66" s="114">
        <v>100000000</v>
      </c>
      <c r="Z66" s="114">
        <f t="shared" si="8"/>
        <v>146288.55026123489</v>
      </c>
      <c r="AA66" s="114">
        <f t="shared" si="9"/>
        <v>146288.55026123489</v>
      </c>
      <c r="AB66" s="159">
        <f t="shared" si="10"/>
        <v>0</v>
      </c>
      <c r="AC66" s="159">
        <f t="shared" si="11"/>
        <v>36572137565308.719</v>
      </c>
      <c r="AD66" s="88">
        <f t="shared" si="0"/>
        <v>43171056299591.594</v>
      </c>
      <c r="AE66" s="158">
        <f t="shared" si="1"/>
        <v>1180.4356861148422</v>
      </c>
      <c r="AF66" s="133">
        <f t="shared" si="12"/>
        <v>1.7064044789492385E-2</v>
      </c>
      <c r="AG66" s="84">
        <f t="shared" si="13"/>
        <v>-8.65265760197775E-3</v>
      </c>
      <c r="AH66" s="84">
        <f t="shared" si="14"/>
        <v>-1.6446465282288575E-2</v>
      </c>
      <c r="AI66" s="84">
        <f t="shared" si="15"/>
        <v>5.9374232347402037E-2</v>
      </c>
      <c r="AJ66" s="84">
        <f t="shared" si="16"/>
        <v>0</v>
      </c>
    </row>
    <row r="67" spans="1:36" ht="16.5">
      <c r="A67" s="84">
        <v>20180404</v>
      </c>
      <c r="B67" s="84" t="s">
        <v>99</v>
      </c>
      <c r="C67">
        <v>48120</v>
      </c>
      <c r="D67">
        <v>46920</v>
      </c>
      <c r="E67" s="114">
        <v>128386494</v>
      </c>
      <c r="F67" s="114">
        <f t="shared" si="2"/>
        <v>0.83848026490342964</v>
      </c>
      <c r="G67" s="114">
        <f t="shared" si="3"/>
        <v>0.83848026490342964</v>
      </c>
      <c r="H67">
        <v>293754</v>
      </c>
      <c r="I67">
        <v>288842</v>
      </c>
      <c r="J67" s="88">
        <v>122666424</v>
      </c>
      <c r="K67" s="84">
        <f t="shared" si="4"/>
        <v>0.20587996713633241</v>
      </c>
      <c r="L67" s="84">
        <f t="shared" si="5"/>
        <v>0.20587996713633241</v>
      </c>
      <c r="M67">
        <v>232878</v>
      </c>
      <c r="N67">
        <v>237098</v>
      </c>
      <c r="O67" s="114">
        <v>15956260</v>
      </c>
      <c r="P67" s="114">
        <f t="shared" si="6"/>
        <v>4.2906539238638794</v>
      </c>
      <c r="Q67" s="114">
        <f t="shared" si="7"/>
        <v>4.2906539238638794</v>
      </c>
      <c r="R67" s="84">
        <v>0</v>
      </c>
      <c r="S67" s="84"/>
      <c r="T67" s="84">
        <v>0</v>
      </c>
      <c r="U67" s="84">
        <v>0</v>
      </c>
      <c r="V67" s="84"/>
      <c r="W67" s="114">
        <v>1</v>
      </c>
      <c r="X67" s="114">
        <v>1</v>
      </c>
      <c r="Y67" s="114">
        <v>100000000</v>
      </c>
      <c r="Z67" s="114">
        <f t="shared" si="8"/>
        <v>146288.55026123489</v>
      </c>
      <c r="AA67" s="114">
        <f t="shared" si="9"/>
        <v>146288.55026123489</v>
      </c>
      <c r="AB67" s="159">
        <f t="shared" si="10"/>
        <v>0</v>
      </c>
      <c r="AC67" s="159">
        <f t="shared" si="11"/>
        <v>36572137565308.719</v>
      </c>
      <c r="AD67" s="88">
        <f t="shared" si="0"/>
        <v>43206739426329.633</v>
      </c>
      <c r="AE67" s="158">
        <f t="shared" si="1"/>
        <v>1181.4113776962904</v>
      </c>
      <c r="AF67" s="133">
        <f t="shared" si="12"/>
        <v>8.2655208828829186E-4</v>
      </c>
      <c r="AG67" s="84">
        <f t="shared" si="13"/>
        <v>-2.4937655860349128E-2</v>
      </c>
      <c r="AH67" s="84">
        <f t="shared" si="14"/>
        <v>-1.6721474430986472E-2</v>
      </c>
      <c r="AI67" s="84">
        <f t="shared" si="15"/>
        <v>1.8121076271695909E-2</v>
      </c>
      <c r="AJ67" s="84">
        <f t="shared" si="16"/>
        <v>0</v>
      </c>
    </row>
    <row r="68" spans="1:36" ht="16.5">
      <c r="A68" s="84">
        <v>20180405</v>
      </c>
      <c r="B68" s="84" t="s">
        <v>99</v>
      </c>
      <c r="C68">
        <v>46920</v>
      </c>
      <c r="D68">
        <v>48740</v>
      </c>
      <c r="E68" s="114">
        <v>128386494</v>
      </c>
      <c r="F68" s="114">
        <f t="shared" si="2"/>
        <v>0.83848026490342964</v>
      </c>
      <c r="G68" s="114">
        <f t="shared" si="3"/>
        <v>0.83848026490342964</v>
      </c>
      <c r="H68">
        <v>288842</v>
      </c>
      <c r="I68">
        <v>289824</v>
      </c>
      <c r="J68" s="88">
        <v>122666424</v>
      </c>
      <c r="K68" s="84">
        <f t="shared" si="4"/>
        <v>0.20587996713633241</v>
      </c>
      <c r="L68" s="84">
        <f t="shared" si="5"/>
        <v>0.20587996713633241</v>
      </c>
      <c r="M68">
        <v>237098</v>
      </c>
      <c r="N68">
        <v>235920</v>
      </c>
      <c r="O68" s="114">
        <v>15956260</v>
      </c>
      <c r="P68" s="114">
        <f t="shared" si="6"/>
        <v>4.2906539238638794</v>
      </c>
      <c r="Q68" s="114">
        <f t="shared" si="7"/>
        <v>4.2906539238638794</v>
      </c>
      <c r="R68" s="84">
        <v>0</v>
      </c>
      <c r="S68" s="84"/>
      <c r="T68" s="84">
        <v>0</v>
      </c>
      <c r="U68" s="84">
        <v>0</v>
      </c>
      <c r="V68" s="84"/>
      <c r="W68" s="114">
        <v>1</v>
      </c>
      <c r="X68" s="114">
        <v>1</v>
      </c>
      <c r="Y68" s="114">
        <v>100000000</v>
      </c>
      <c r="Z68" s="114">
        <f t="shared" si="8"/>
        <v>146288.55026123489</v>
      </c>
      <c r="AA68" s="114">
        <f t="shared" si="9"/>
        <v>146288.55026123489</v>
      </c>
      <c r="AB68" s="159">
        <f t="shared" si="10"/>
        <v>0</v>
      </c>
      <c r="AC68" s="159">
        <f t="shared" si="11"/>
        <v>36572137565308.719</v>
      </c>
      <c r="AD68" s="88">
        <f t="shared" ref="AD68:AD131" si="17">D68*E68*G68+I68*J68*L68+N68*O68*Q68+X68*Y68*AA68</f>
        <v>43346812403007.484</v>
      </c>
      <c r="AE68" s="158">
        <f t="shared" ref="AE68:AE131" si="18">AD68/AC68*1000</f>
        <v>1185.2414239009379</v>
      </c>
      <c r="AF68" s="133">
        <f t="shared" si="12"/>
        <v>3.2419242585219887E-3</v>
      </c>
      <c r="AG68" s="84">
        <f t="shared" si="13"/>
        <v>3.8789428815004259E-2</v>
      </c>
      <c r="AH68" s="84">
        <f t="shared" si="14"/>
        <v>3.3997825800956925E-3</v>
      </c>
      <c r="AI68" s="84">
        <f t="shared" si="15"/>
        <v>-4.9684096871335905E-3</v>
      </c>
      <c r="AJ68" s="84">
        <f t="shared" si="16"/>
        <v>0</v>
      </c>
    </row>
    <row r="69" spans="1:36" ht="16.5">
      <c r="A69" s="84">
        <v>20180406</v>
      </c>
      <c r="B69" s="84" t="s">
        <v>99</v>
      </c>
      <c r="C69">
        <v>48740</v>
      </c>
      <c r="D69">
        <v>48400</v>
      </c>
      <c r="E69" s="114">
        <v>128386494</v>
      </c>
      <c r="F69" s="114">
        <f t="shared" ref="F69:F132" si="19">G68</f>
        <v>0.83848026490342964</v>
      </c>
      <c r="G69" s="114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88">
        <v>122666424</v>
      </c>
      <c r="K69" s="84">
        <f t="shared" ref="K69:K132" si="21">L68</f>
        <v>0.20587996713633241</v>
      </c>
      <c r="L69" s="84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14">
        <v>15956260</v>
      </c>
      <c r="P69" s="114">
        <f t="shared" ref="P69:P132" si="23">Q68</f>
        <v>4.2906539238638794</v>
      </c>
      <c r="Q69" s="114">
        <f t="shared" ref="Q69:Q132" si="24">IF(B69="Y",0.3*(C69*E69+H69*J69+M69*O69+W69*Y69)/(M69*O69),IF(AB69=0,P69,N68*O68*Q68/AD68*(C69*E69+H69*J69+M69*O69+W69*Y69)/(M69*O69)))</f>
        <v>4.2906539238638794</v>
      </c>
      <c r="R69" s="84">
        <v>0</v>
      </c>
      <c r="S69" s="84"/>
      <c r="T69" s="84">
        <v>0</v>
      </c>
      <c r="U69" s="84">
        <v>0</v>
      </c>
      <c r="V69" s="84"/>
      <c r="W69" s="114">
        <v>1</v>
      </c>
      <c r="X69" s="114">
        <v>1</v>
      </c>
      <c r="Y69" s="114">
        <v>100000000</v>
      </c>
      <c r="Z69" s="114">
        <f t="shared" ref="Z69:Z132" si="25">AA68</f>
        <v>146288.55026123489</v>
      </c>
      <c r="AA69" s="114">
        <f t="shared" ref="AA69:AA132" si="26">IF(B69="Y",0.4*(C69*E69+H69*J69+M69*O69+W69*Y69)/(W69*Y69),IF(AB69=0,Z69,X68*Y68*AA68/AD68*(C69*E69+H69*J69+M69*O69+W69*Y69)/(W69*Y69)))</f>
        <v>146288.55026123489</v>
      </c>
      <c r="AB69" s="159">
        <f t="shared" ref="AB69:AB132" si="27">IF(AD68&lt;&gt;(C69*E69*F69+H69*J69*K69+M69*O69*P69+W69*Y69*Z69),1,0)</f>
        <v>0</v>
      </c>
      <c r="AC69" s="159">
        <f t="shared" ref="AC69:AC132" si="28">IF(AND(AB69=0,B69="N"),AC68,AC68*(C69*E69*G69+H69*J69*L69+M69*O69*Q69+W69*Y69*AA69)/AD68)</f>
        <v>36572137565308.719</v>
      </c>
      <c r="AD69" s="88">
        <f t="shared" si="17"/>
        <v>43316435538641.633</v>
      </c>
      <c r="AE69" s="158">
        <f t="shared" si="18"/>
        <v>1184.4108226184287</v>
      </c>
      <c r="AF69" s="133">
        <f t="shared" ref="AF69:AF132" si="29">(AE69-AE68)/AE68</f>
        <v>-7.0078657880134963E-4</v>
      </c>
      <c r="AG69" s="84">
        <f t="shared" ref="AG69:AG132" si="30">(D69-C69)/C69</f>
        <v>-6.9757899056216658E-3</v>
      </c>
      <c r="AH69" s="84">
        <f t="shared" ref="AH69:AH132" si="31">(I69-H69)/H69</f>
        <v>-1.0168240035331788E-2</v>
      </c>
      <c r="AI69" s="84">
        <f t="shared" ref="AI69:AI132" si="32">(N69-M69)/M69</f>
        <v>4.9932180400135643E-3</v>
      </c>
      <c r="AJ69" s="84">
        <f t="shared" ref="AJ69:AJ132" si="33">(X69-W69)/X69</f>
        <v>0</v>
      </c>
    </row>
    <row r="70" spans="1:36" ht="16.5">
      <c r="A70" s="84">
        <v>20180409</v>
      </c>
      <c r="B70" s="84" t="s">
        <v>99</v>
      </c>
      <c r="C70">
        <v>48400</v>
      </c>
      <c r="D70">
        <v>49200</v>
      </c>
      <c r="E70" s="114">
        <v>128386494</v>
      </c>
      <c r="F70" s="114">
        <f t="shared" si="19"/>
        <v>0.83848026490342964</v>
      </c>
      <c r="G70" s="114">
        <f t="shared" si="20"/>
        <v>0.83848026490342964</v>
      </c>
      <c r="H70">
        <v>286877</v>
      </c>
      <c r="I70">
        <v>300631</v>
      </c>
      <c r="J70" s="88">
        <v>122666424</v>
      </c>
      <c r="K70" s="84">
        <f t="shared" si="21"/>
        <v>0.20587996713633241</v>
      </c>
      <c r="L70" s="84">
        <f t="shared" si="22"/>
        <v>0.20587996713633241</v>
      </c>
      <c r="M70">
        <v>237098</v>
      </c>
      <c r="N70">
        <v>250346</v>
      </c>
      <c r="O70" s="114">
        <v>15956260</v>
      </c>
      <c r="P70" s="114">
        <f t="shared" si="23"/>
        <v>4.2906539238638794</v>
      </c>
      <c r="Q70" s="114">
        <f t="shared" si="24"/>
        <v>4.2906539238638794</v>
      </c>
      <c r="R70" s="84">
        <v>0</v>
      </c>
      <c r="S70" s="84"/>
      <c r="T70" s="84">
        <v>0</v>
      </c>
      <c r="U70" s="84">
        <v>0</v>
      </c>
      <c r="V70" s="84"/>
      <c r="W70" s="114">
        <v>1</v>
      </c>
      <c r="X70" s="114">
        <v>1</v>
      </c>
      <c r="Y70" s="114">
        <v>100000000</v>
      </c>
      <c r="Z70" s="114">
        <f t="shared" si="25"/>
        <v>146288.55026123489</v>
      </c>
      <c r="AA70" s="114">
        <f t="shared" si="26"/>
        <v>146288.55026123489</v>
      </c>
      <c r="AB70" s="159">
        <f t="shared" si="27"/>
        <v>0</v>
      </c>
      <c r="AC70" s="159">
        <f t="shared" si="28"/>
        <v>36572137565308.719</v>
      </c>
      <c r="AD70" s="88">
        <f t="shared" si="17"/>
        <v>44656901417373.906</v>
      </c>
      <c r="AE70" s="158">
        <f t="shared" si="18"/>
        <v>1221.0634759214668</v>
      </c>
      <c r="AF70" s="133">
        <f t="shared" si="29"/>
        <v>3.0945895295019704E-2</v>
      </c>
      <c r="AG70" s="84">
        <f t="shared" si="30"/>
        <v>1.6528925619834711E-2</v>
      </c>
      <c r="AH70" s="84">
        <f t="shared" si="31"/>
        <v>4.7943892330162406E-2</v>
      </c>
      <c r="AI70" s="84">
        <f t="shared" si="32"/>
        <v>5.5875629486541428E-2</v>
      </c>
      <c r="AJ70" s="84">
        <f t="shared" si="33"/>
        <v>0</v>
      </c>
    </row>
    <row r="71" spans="1:36" ht="16.5">
      <c r="A71" s="84">
        <v>20180410</v>
      </c>
      <c r="B71" s="84" t="s">
        <v>99</v>
      </c>
      <c r="C71">
        <v>49200</v>
      </c>
      <c r="D71">
        <v>48880</v>
      </c>
      <c r="E71" s="114">
        <v>128386494</v>
      </c>
      <c r="F71" s="114">
        <f t="shared" si="19"/>
        <v>0.83848026490342964</v>
      </c>
      <c r="G71" s="114">
        <f t="shared" si="20"/>
        <v>0.83848026490342964</v>
      </c>
      <c r="H71">
        <v>300631</v>
      </c>
      <c r="I71">
        <v>297684</v>
      </c>
      <c r="J71" s="88">
        <v>122666424</v>
      </c>
      <c r="K71" s="84">
        <f t="shared" si="21"/>
        <v>0.20587996713633241</v>
      </c>
      <c r="L71" s="84">
        <f t="shared" si="22"/>
        <v>0.20587996713633241</v>
      </c>
      <c r="M71">
        <v>250346</v>
      </c>
      <c r="N71">
        <v>255351</v>
      </c>
      <c r="O71" s="114">
        <v>15956260</v>
      </c>
      <c r="P71" s="114">
        <f t="shared" si="23"/>
        <v>4.2906539238638794</v>
      </c>
      <c r="Q71" s="114">
        <f t="shared" si="24"/>
        <v>4.2906539238638794</v>
      </c>
      <c r="R71" s="84">
        <v>0</v>
      </c>
      <c r="S71" s="84"/>
      <c r="T71" s="84">
        <v>0</v>
      </c>
      <c r="U71" s="84">
        <v>0</v>
      </c>
      <c r="V71" s="84"/>
      <c r="W71" s="114">
        <v>1</v>
      </c>
      <c r="X71" s="114">
        <v>1</v>
      </c>
      <c r="Y71" s="114">
        <v>100000000</v>
      </c>
      <c r="Z71" s="114">
        <f t="shared" si="25"/>
        <v>146288.55026123489</v>
      </c>
      <c r="AA71" s="114">
        <f t="shared" si="26"/>
        <v>146288.55026123489</v>
      </c>
      <c r="AB71" s="159">
        <f t="shared" si="27"/>
        <v>0</v>
      </c>
      <c r="AC71" s="159">
        <f t="shared" si="28"/>
        <v>36572137565308.719</v>
      </c>
      <c r="AD71" s="88">
        <f t="shared" si="17"/>
        <v>44890684639557.602</v>
      </c>
      <c r="AE71" s="158">
        <f t="shared" si="18"/>
        <v>1227.4558619767311</v>
      </c>
      <c r="AF71" s="133">
        <f t="shared" si="29"/>
        <v>5.235097258510929E-3</v>
      </c>
      <c r="AG71" s="84">
        <f t="shared" si="30"/>
        <v>-6.5040650406504065E-3</v>
      </c>
      <c r="AH71" s="84">
        <f t="shared" si="31"/>
        <v>-9.8027149562087742E-3</v>
      </c>
      <c r="AI71" s="84">
        <f t="shared" si="32"/>
        <v>1.9992330614429628E-2</v>
      </c>
      <c r="AJ71" s="84">
        <f t="shared" si="33"/>
        <v>0</v>
      </c>
    </row>
    <row r="72" spans="1:36" ht="16.5">
      <c r="A72" s="84">
        <v>20180411</v>
      </c>
      <c r="B72" s="84" t="s">
        <v>99</v>
      </c>
      <c r="C72">
        <v>48880</v>
      </c>
      <c r="D72">
        <v>48860</v>
      </c>
      <c r="E72" s="114">
        <v>128386494</v>
      </c>
      <c r="F72" s="114">
        <f t="shared" si="19"/>
        <v>0.83848026490342964</v>
      </c>
      <c r="G72" s="114">
        <f t="shared" si="20"/>
        <v>0.83848026490342964</v>
      </c>
      <c r="H72">
        <v>297684</v>
      </c>
      <c r="I72">
        <v>292771</v>
      </c>
      <c r="J72" s="88">
        <v>122666424</v>
      </c>
      <c r="K72" s="84">
        <f t="shared" si="21"/>
        <v>0.20587996713633241</v>
      </c>
      <c r="L72" s="84">
        <f t="shared" si="22"/>
        <v>0.20587996713633241</v>
      </c>
      <c r="M72">
        <v>255351</v>
      </c>
      <c r="N72">
        <v>251720</v>
      </c>
      <c r="O72" s="114">
        <v>15956260</v>
      </c>
      <c r="P72" s="114">
        <f t="shared" si="23"/>
        <v>4.2906539238638794</v>
      </c>
      <c r="Q72" s="114">
        <f t="shared" si="24"/>
        <v>4.2906539238638794</v>
      </c>
      <c r="R72" s="84">
        <v>0</v>
      </c>
      <c r="S72" s="84"/>
      <c r="T72" s="84">
        <v>0</v>
      </c>
      <c r="U72" s="84">
        <v>0</v>
      </c>
      <c r="V72" s="84"/>
      <c r="W72" s="114">
        <v>1</v>
      </c>
      <c r="X72" s="114">
        <v>1</v>
      </c>
      <c r="Y72" s="114">
        <v>100000000</v>
      </c>
      <c r="Z72" s="114">
        <f t="shared" si="25"/>
        <v>146288.55026123489</v>
      </c>
      <c r="AA72" s="114">
        <f t="shared" si="26"/>
        <v>146288.55026123489</v>
      </c>
      <c r="AB72" s="159">
        <f t="shared" si="27"/>
        <v>0</v>
      </c>
      <c r="AC72" s="159">
        <f t="shared" si="28"/>
        <v>36572137565308.719</v>
      </c>
      <c r="AD72" s="88">
        <f t="shared" si="17"/>
        <v>44515867609719.055</v>
      </c>
      <c r="AE72" s="158">
        <f t="shared" si="18"/>
        <v>1217.2071575041196</v>
      </c>
      <c r="AF72" s="133">
        <f t="shared" si="29"/>
        <v>-8.3495503097819682E-3</v>
      </c>
      <c r="AG72" s="84">
        <f t="shared" si="30"/>
        <v>-4.0916530278232408E-4</v>
      </c>
      <c r="AH72" s="84">
        <f t="shared" si="31"/>
        <v>-1.6504078149984548E-2</v>
      </c>
      <c r="AI72" s="84">
        <f t="shared" si="32"/>
        <v>-1.4219642766231579E-2</v>
      </c>
      <c r="AJ72" s="84">
        <f t="shared" si="33"/>
        <v>0</v>
      </c>
    </row>
    <row r="73" spans="1:36" ht="16.5">
      <c r="A73" s="84">
        <v>20180412</v>
      </c>
      <c r="B73" s="84" t="s">
        <v>99</v>
      </c>
      <c r="C73">
        <v>48860</v>
      </c>
      <c r="D73">
        <v>49000</v>
      </c>
      <c r="E73" s="114">
        <v>128386494</v>
      </c>
      <c r="F73" s="114">
        <f t="shared" si="19"/>
        <v>0.83848026490342964</v>
      </c>
      <c r="G73" s="114">
        <f t="shared" si="20"/>
        <v>0.83848026490342964</v>
      </c>
      <c r="H73">
        <v>292771</v>
      </c>
      <c r="I73">
        <v>293263</v>
      </c>
      <c r="J73" s="88">
        <v>122666424</v>
      </c>
      <c r="K73" s="84">
        <f t="shared" si="21"/>
        <v>0.20587996713633241</v>
      </c>
      <c r="L73" s="84">
        <f t="shared" si="22"/>
        <v>0.20587996713633241</v>
      </c>
      <c r="M73">
        <v>251720</v>
      </c>
      <c r="N73">
        <v>227775</v>
      </c>
      <c r="O73" s="114">
        <v>15956260</v>
      </c>
      <c r="P73" s="114">
        <f t="shared" si="23"/>
        <v>4.2906539238638794</v>
      </c>
      <c r="Q73" s="114">
        <f t="shared" si="24"/>
        <v>4.2906539238638794</v>
      </c>
      <c r="R73" s="84">
        <v>0</v>
      </c>
      <c r="S73" s="84"/>
      <c r="T73" s="84">
        <v>0</v>
      </c>
      <c r="U73" s="84">
        <v>0</v>
      </c>
      <c r="V73" s="84"/>
      <c r="W73" s="114">
        <v>1</v>
      </c>
      <c r="X73" s="114">
        <v>1</v>
      </c>
      <c r="Y73" s="114">
        <v>100000000</v>
      </c>
      <c r="Z73" s="114">
        <f t="shared" si="25"/>
        <v>146288.55026123489</v>
      </c>
      <c r="AA73" s="114">
        <f t="shared" si="26"/>
        <v>146288.55026123489</v>
      </c>
      <c r="AB73" s="159">
        <f t="shared" si="27"/>
        <v>0</v>
      </c>
      <c r="AC73" s="159">
        <f t="shared" si="28"/>
        <v>36572137565308.719</v>
      </c>
      <c r="AD73" s="88">
        <f t="shared" si="17"/>
        <v>42904022292251.367</v>
      </c>
      <c r="AE73" s="158">
        <f t="shared" si="18"/>
        <v>1173.134116528887</v>
      </c>
      <c r="AF73" s="133">
        <f t="shared" si="29"/>
        <v>-3.6208332085069385E-2</v>
      </c>
      <c r="AG73" s="84">
        <f t="shared" si="30"/>
        <v>2.8653295128939827E-3</v>
      </c>
      <c r="AH73" s="84">
        <f t="shared" si="31"/>
        <v>1.6804943112535052E-3</v>
      </c>
      <c r="AI73" s="84">
        <f t="shared" si="32"/>
        <v>-9.5125536310185915E-2</v>
      </c>
      <c r="AJ73" s="84">
        <f t="shared" si="33"/>
        <v>0</v>
      </c>
    </row>
    <row r="74" spans="1:36" ht="16.5">
      <c r="A74" s="84">
        <v>20180413</v>
      </c>
      <c r="B74" s="84" t="s">
        <v>99</v>
      </c>
      <c r="C74">
        <v>49000</v>
      </c>
      <c r="D74">
        <v>49800</v>
      </c>
      <c r="E74" s="114">
        <v>128386494</v>
      </c>
      <c r="F74" s="114">
        <f t="shared" si="19"/>
        <v>0.83848026490342964</v>
      </c>
      <c r="G74" s="114">
        <f t="shared" si="20"/>
        <v>0.83848026490342964</v>
      </c>
      <c r="H74">
        <v>293263</v>
      </c>
      <c r="I74">
        <v>284912</v>
      </c>
      <c r="J74" s="88">
        <v>122666424</v>
      </c>
      <c r="K74" s="84">
        <f t="shared" si="21"/>
        <v>0.20587996713633241</v>
      </c>
      <c r="L74" s="84">
        <f t="shared" si="22"/>
        <v>0.20587996713633241</v>
      </c>
      <c r="M74">
        <v>227775</v>
      </c>
      <c r="N74">
        <v>231602</v>
      </c>
      <c r="O74" s="114">
        <v>15956260</v>
      </c>
      <c r="P74" s="114">
        <f t="shared" si="23"/>
        <v>4.2906539238638794</v>
      </c>
      <c r="Q74" s="114">
        <f t="shared" si="24"/>
        <v>4.2906539238638794</v>
      </c>
      <c r="R74" s="84">
        <v>0</v>
      </c>
      <c r="S74" s="84"/>
      <c r="T74" s="84">
        <v>0</v>
      </c>
      <c r="U74" s="84">
        <v>0</v>
      </c>
      <c r="V74" s="84"/>
      <c r="W74" s="114">
        <v>1</v>
      </c>
      <c r="X74" s="114">
        <v>1</v>
      </c>
      <c r="Y74" s="114">
        <v>100000000</v>
      </c>
      <c r="Z74" s="114">
        <f t="shared" si="25"/>
        <v>146288.55026123489</v>
      </c>
      <c r="AA74" s="114">
        <f t="shared" si="26"/>
        <v>146288.55026123489</v>
      </c>
      <c r="AB74" s="159">
        <f t="shared" si="27"/>
        <v>0</v>
      </c>
      <c r="AC74" s="159">
        <f t="shared" si="28"/>
        <v>36572137565308.719</v>
      </c>
      <c r="AD74" s="88">
        <f t="shared" si="17"/>
        <v>43041248196106.453</v>
      </c>
      <c r="AE74" s="158">
        <f t="shared" si="18"/>
        <v>1176.8863145952439</v>
      </c>
      <c r="AF74" s="133">
        <f t="shared" si="29"/>
        <v>3.1984391328239705E-3</v>
      </c>
      <c r="AG74" s="84">
        <f t="shared" si="30"/>
        <v>1.6326530612244899E-2</v>
      </c>
      <c r="AH74" s="84">
        <f t="shared" si="31"/>
        <v>-2.8476145985003223E-2</v>
      </c>
      <c r="AI74" s="84">
        <f t="shared" si="32"/>
        <v>1.6801668313028206E-2</v>
      </c>
      <c r="AJ74" s="84">
        <f t="shared" si="33"/>
        <v>0</v>
      </c>
    </row>
    <row r="75" spans="1:36" ht="16.5">
      <c r="A75" s="84">
        <v>20180416</v>
      </c>
      <c r="B75" s="84" t="s">
        <v>99</v>
      </c>
      <c r="C75">
        <v>49800</v>
      </c>
      <c r="D75">
        <v>50340</v>
      </c>
      <c r="E75" s="114">
        <v>128386494</v>
      </c>
      <c r="F75" s="114">
        <f t="shared" si="19"/>
        <v>0.83848026490342964</v>
      </c>
      <c r="G75" s="114">
        <f t="shared" si="20"/>
        <v>0.83848026490342964</v>
      </c>
      <c r="H75">
        <v>284912</v>
      </c>
      <c r="I75">
        <v>290315</v>
      </c>
      <c r="J75" s="88">
        <v>122666424</v>
      </c>
      <c r="K75" s="84">
        <f t="shared" si="21"/>
        <v>0.20587996713633241</v>
      </c>
      <c r="L75" s="84">
        <f t="shared" si="22"/>
        <v>0.20587996713633241</v>
      </c>
      <c r="M75">
        <v>231602</v>
      </c>
      <c r="N75">
        <v>223064</v>
      </c>
      <c r="O75" s="114">
        <v>15956260</v>
      </c>
      <c r="P75" s="114">
        <f t="shared" si="23"/>
        <v>4.2906539238638794</v>
      </c>
      <c r="Q75" s="114">
        <f t="shared" si="24"/>
        <v>4.2906539238638794</v>
      </c>
      <c r="R75" s="84">
        <v>0</v>
      </c>
      <c r="S75" s="84"/>
      <c r="T75" s="84">
        <v>0</v>
      </c>
      <c r="U75" s="84">
        <v>0</v>
      </c>
      <c r="V75" s="84"/>
      <c r="W75" s="114">
        <v>1</v>
      </c>
      <c r="X75" s="114">
        <v>1</v>
      </c>
      <c r="Y75" s="114">
        <v>100000000</v>
      </c>
      <c r="Z75" s="114">
        <f t="shared" si="25"/>
        <v>146288.55026123489</v>
      </c>
      <c r="AA75" s="114">
        <f t="shared" si="26"/>
        <v>146288.55026123489</v>
      </c>
      <c r="AB75" s="159">
        <f t="shared" si="27"/>
        <v>0</v>
      </c>
      <c r="AC75" s="159">
        <f t="shared" si="28"/>
        <v>36572137565308.719</v>
      </c>
      <c r="AD75" s="88">
        <f t="shared" si="17"/>
        <v>42651294035212.867</v>
      </c>
      <c r="AE75" s="158">
        <f t="shared" si="18"/>
        <v>1166.223712219399</v>
      </c>
      <c r="AF75" s="133">
        <f t="shared" si="29"/>
        <v>-9.0600105070573634E-3</v>
      </c>
      <c r="AG75" s="84">
        <f t="shared" si="30"/>
        <v>1.0843373493975903E-2</v>
      </c>
      <c r="AH75" s="84">
        <f t="shared" si="31"/>
        <v>1.8963750210591341E-2</v>
      </c>
      <c r="AI75" s="84">
        <f t="shared" si="32"/>
        <v>-3.6864966623776994E-2</v>
      </c>
      <c r="AJ75" s="84">
        <f t="shared" si="33"/>
        <v>0</v>
      </c>
    </row>
    <row r="76" spans="1:36" ht="16.5">
      <c r="A76" s="84">
        <v>20180417</v>
      </c>
      <c r="B76" s="84" t="s">
        <v>99</v>
      </c>
      <c r="C76">
        <v>50340</v>
      </c>
      <c r="D76">
        <v>49980</v>
      </c>
      <c r="E76" s="114">
        <v>128386494</v>
      </c>
      <c r="F76" s="114">
        <f t="shared" si="19"/>
        <v>0.83848026490342964</v>
      </c>
      <c r="G76" s="114">
        <f t="shared" si="20"/>
        <v>0.91105895366958412</v>
      </c>
      <c r="H76">
        <v>290315</v>
      </c>
      <c r="I76" s="8">
        <v>284912</v>
      </c>
      <c r="J76" s="88">
        <v>125108377</v>
      </c>
      <c r="K76" s="84">
        <f t="shared" si="21"/>
        <v>0.20587996713633241</v>
      </c>
      <c r="L76" s="84">
        <f t="shared" si="22"/>
        <v>0.21933454615993009</v>
      </c>
      <c r="M76">
        <v>223064</v>
      </c>
      <c r="N76">
        <v>229737</v>
      </c>
      <c r="O76" s="114">
        <v>15956260</v>
      </c>
      <c r="P76" s="114">
        <f t="shared" si="23"/>
        <v>4.2906539238638794</v>
      </c>
      <c r="Q76" s="114">
        <f t="shared" si="24"/>
        <v>4.6620520935980974</v>
      </c>
      <c r="R76" s="84">
        <v>0</v>
      </c>
      <c r="S76" s="84"/>
      <c r="T76" s="84">
        <v>0</v>
      </c>
      <c r="U76" s="84">
        <v>0</v>
      </c>
      <c r="V76" s="84"/>
      <c r="W76" s="114">
        <v>1</v>
      </c>
      <c r="X76" s="114">
        <v>1</v>
      </c>
      <c r="Y76" s="114">
        <v>100000000</v>
      </c>
      <c r="Z76" s="114">
        <f t="shared" si="25"/>
        <v>146288.55026123489</v>
      </c>
      <c r="AA76" s="114">
        <f t="shared" si="26"/>
        <v>158951.25873975223</v>
      </c>
      <c r="AB76" s="159">
        <f t="shared" si="27"/>
        <v>1</v>
      </c>
      <c r="AC76" s="159">
        <f t="shared" si="28"/>
        <v>39737814684938.055</v>
      </c>
      <c r="AD76" s="88">
        <f t="shared" si="17"/>
        <v>46649209127198.281</v>
      </c>
      <c r="AE76" s="158">
        <f t="shared" si="18"/>
        <v>1173.9248747586485</v>
      </c>
      <c r="AF76" s="133">
        <f t="shared" si="29"/>
        <v>6.6035036490500361E-3</v>
      </c>
      <c r="AG76" s="84">
        <f t="shared" si="30"/>
        <v>-7.1513706793802142E-3</v>
      </c>
      <c r="AH76" s="84">
        <f t="shared" si="31"/>
        <v>-1.8610819282503487E-2</v>
      </c>
      <c r="AI76" s="84">
        <f t="shared" si="32"/>
        <v>2.9915181293261126E-2</v>
      </c>
      <c r="AJ76" s="84">
        <f t="shared" si="33"/>
        <v>0</v>
      </c>
    </row>
    <row r="77" spans="1:36" ht="16.5">
      <c r="A77" s="84">
        <v>20180418</v>
      </c>
      <c r="B77" s="84" t="s">
        <v>99</v>
      </c>
      <c r="C77">
        <v>49980</v>
      </c>
      <c r="D77">
        <v>51360</v>
      </c>
      <c r="E77" s="114">
        <v>128386494</v>
      </c>
      <c r="F77" s="114">
        <f t="shared" si="19"/>
        <v>0.91105895366958412</v>
      </c>
      <c r="G77" s="114">
        <f t="shared" si="20"/>
        <v>0.91105895366958412</v>
      </c>
      <c r="H77" s="8">
        <v>284912</v>
      </c>
      <c r="I77">
        <v>279508</v>
      </c>
      <c r="J77" s="88">
        <v>125108377</v>
      </c>
      <c r="K77" s="84">
        <f t="shared" si="21"/>
        <v>0.21933454615993009</v>
      </c>
      <c r="L77" s="84">
        <f t="shared" si="22"/>
        <v>0.21933454615993009</v>
      </c>
      <c r="M77">
        <v>229737</v>
      </c>
      <c r="N77">
        <v>229149</v>
      </c>
      <c r="O77" s="114">
        <v>15956260</v>
      </c>
      <c r="P77" s="114">
        <f t="shared" si="23"/>
        <v>4.6620520935980974</v>
      </c>
      <c r="Q77" s="114">
        <f t="shared" si="24"/>
        <v>4.6620520935980974</v>
      </c>
      <c r="R77" s="84">
        <v>0</v>
      </c>
      <c r="S77" s="84"/>
      <c r="T77" s="84">
        <v>0</v>
      </c>
      <c r="U77" s="84">
        <v>0</v>
      </c>
      <c r="V77" s="84"/>
      <c r="W77" s="114">
        <v>1</v>
      </c>
      <c r="X77" s="114">
        <v>1</v>
      </c>
      <c r="Y77" s="114">
        <v>100000000</v>
      </c>
      <c r="Z77" s="114">
        <f t="shared" si="25"/>
        <v>158951.25873975223</v>
      </c>
      <c r="AA77" s="114">
        <f t="shared" si="26"/>
        <v>158951.25873975223</v>
      </c>
      <c r="AB77" s="159">
        <f t="shared" si="27"/>
        <v>0</v>
      </c>
      <c r="AC77" s="159">
        <f t="shared" si="28"/>
        <v>39737814684938.055</v>
      </c>
      <c r="AD77" s="88">
        <f t="shared" si="17"/>
        <v>46618594879082.797</v>
      </c>
      <c r="AE77" s="158">
        <f t="shared" si="18"/>
        <v>1173.1544688277181</v>
      </c>
      <c r="AF77" s="133">
        <f t="shared" si="29"/>
        <v>-6.5626510477404107E-4</v>
      </c>
      <c r="AG77" s="84">
        <f t="shared" si="30"/>
        <v>2.7611044417767107E-2</v>
      </c>
      <c r="AH77" s="84">
        <f t="shared" si="31"/>
        <v>-1.8967260066266076E-2</v>
      </c>
      <c r="AI77" s="84">
        <f t="shared" si="32"/>
        <v>-2.5594484127502318E-3</v>
      </c>
      <c r="AJ77" s="84">
        <f t="shared" si="33"/>
        <v>0</v>
      </c>
    </row>
    <row r="78" spans="1:36" ht="16.5">
      <c r="A78" s="84">
        <v>20180419</v>
      </c>
      <c r="B78" s="84" t="s">
        <v>99</v>
      </c>
      <c r="C78">
        <v>51360</v>
      </c>
      <c r="D78">
        <v>52780</v>
      </c>
      <c r="E78" s="114">
        <v>128386494</v>
      </c>
      <c r="F78" s="114">
        <f t="shared" si="19"/>
        <v>0.91105895366958412</v>
      </c>
      <c r="G78" s="114">
        <f t="shared" si="20"/>
        <v>0.91105895366958412</v>
      </c>
      <c r="H78">
        <v>279508</v>
      </c>
      <c r="I78">
        <v>261824</v>
      </c>
      <c r="J78" s="88">
        <v>125108377</v>
      </c>
      <c r="K78" s="84">
        <f t="shared" si="21"/>
        <v>0.21933454615993009</v>
      </c>
      <c r="L78" s="84">
        <f t="shared" si="22"/>
        <v>0.21933454615993009</v>
      </c>
      <c r="M78">
        <v>229149</v>
      </c>
      <c r="N78">
        <v>219040</v>
      </c>
      <c r="O78" s="114">
        <v>15956260</v>
      </c>
      <c r="P78" s="114">
        <f t="shared" si="23"/>
        <v>4.6620520935980974</v>
      </c>
      <c r="Q78" s="114">
        <f t="shared" si="24"/>
        <v>4.6620520935980974</v>
      </c>
      <c r="R78" s="84">
        <v>0</v>
      </c>
      <c r="S78" s="84"/>
      <c r="T78" s="84">
        <v>0</v>
      </c>
      <c r="U78" s="84">
        <v>0</v>
      </c>
      <c r="V78" s="84"/>
      <c r="W78" s="114">
        <v>1</v>
      </c>
      <c r="X78" s="114">
        <v>1</v>
      </c>
      <c r="Y78" s="114">
        <v>100000000</v>
      </c>
      <c r="Z78" s="114">
        <f t="shared" si="25"/>
        <v>158951.25873975223</v>
      </c>
      <c r="AA78" s="114">
        <f t="shared" si="26"/>
        <v>158951.25873975223</v>
      </c>
      <c r="AB78" s="159">
        <f t="shared" si="27"/>
        <v>0</v>
      </c>
      <c r="AC78" s="159">
        <f t="shared" si="28"/>
        <v>39737814684938.055</v>
      </c>
      <c r="AD78" s="88">
        <f t="shared" si="17"/>
        <v>45547432040593.859</v>
      </c>
      <c r="AE78" s="158">
        <f t="shared" si="18"/>
        <v>1146.1987127806965</v>
      </c>
      <c r="AF78" s="133">
        <f t="shared" si="29"/>
        <v>-2.2977158390708199E-2</v>
      </c>
      <c r="AG78" s="84">
        <f t="shared" si="30"/>
        <v>2.764797507788162E-2</v>
      </c>
      <c r="AH78" s="84">
        <f t="shared" si="31"/>
        <v>-6.3268314323740291E-2</v>
      </c>
      <c r="AI78" s="84">
        <f t="shared" si="32"/>
        <v>-4.4115400896360013E-2</v>
      </c>
      <c r="AJ78" s="84">
        <f t="shared" si="33"/>
        <v>0</v>
      </c>
    </row>
    <row r="79" spans="1:36" ht="16.5">
      <c r="A79" s="84">
        <v>20180420</v>
      </c>
      <c r="B79" s="84" t="s">
        <v>99</v>
      </c>
      <c r="C79">
        <v>52780</v>
      </c>
      <c r="D79">
        <v>51620</v>
      </c>
      <c r="E79" s="114">
        <v>128386494</v>
      </c>
      <c r="F79" s="114">
        <f t="shared" si="19"/>
        <v>0.91105895366958412</v>
      </c>
      <c r="G79" s="114">
        <f t="shared" si="20"/>
        <v>0.91105895366958412</v>
      </c>
      <c r="H79">
        <v>261824</v>
      </c>
      <c r="I79">
        <v>264280</v>
      </c>
      <c r="J79" s="88">
        <v>125108377</v>
      </c>
      <c r="K79" s="84">
        <f t="shared" si="21"/>
        <v>0.21933454615993009</v>
      </c>
      <c r="L79" s="84">
        <f t="shared" si="22"/>
        <v>0.21933454615993009</v>
      </c>
      <c r="M79">
        <v>219040</v>
      </c>
      <c r="N79">
        <v>220022</v>
      </c>
      <c r="O79" s="114">
        <v>15956260</v>
      </c>
      <c r="P79" s="114">
        <f t="shared" si="23"/>
        <v>4.6620520935980974</v>
      </c>
      <c r="Q79" s="114">
        <f t="shared" si="24"/>
        <v>4.6620520935980974</v>
      </c>
      <c r="R79" s="84">
        <v>0</v>
      </c>
      <c r="S79" s="84"/>
      <c r="T79" s="84">
        <v>0</v>
      </c>
      <c r="U79" s="84">
        <v>0</v>
      </c>
      <c r="V79" s="84"/>
      <c r="W79" s="114">
        <v>1</v>
      </c>
      <c r="X79" s="114">
        <v>1</v>
      </c>
      <c r="Y79" s="114">
        <v>100000000</v>
      </c>
      <c r="Z79" s="114">
        <f t="shared" si="25"/>
        <v>158951.25873975223</v>
      </c>
      <c r="AA79" s="114">
        <f t="shared" si="26"/>
        <v>158951.25873975223</v>
      </c>
      <c r="AB79" s="159">
        <f t="shared" si="27"/>
        <v>0</v>
      </c>
      <c r="AC79" s="159">
        <f t="shared" si="28"/>
        <v>39737814684938.055</v>
      </c>
      <c r="AD79" s="88">
        <f t="shared" si="17"/>
        <v>45552193550990.859</v>
      </c>
      <c r="AE79" s="158">
        <f t="shared" si="18"/>
        <v>1146.318535937424</v>
      </c>
      <c r="AF79" s="133">
        <f t="shared" si="29"/>
        <v>1.0453960154678711E-4</v>
      </c>
      <c r="AG79" s="84">
        <f t="shared" si="30"/>
        <v>-2.197802197802198E-2</v>
      </c>
      <c r="AH79" s="84">
        <f t="shared" si="31"/>
        <v>9.3803471033977025E-3</v>
      </c>
      <c r="AI79" s="84">
        <f t="shared" si="32"/>
        <v>4.4831994156318477E-3</v>
      </c>
      <c r="AJ79" s="84">
        <f t="shared" si="33"/>
        <v>0</v>
      </c>
    </row>
    <row r="80" spans="1:36" ht="16.5">
      <c r="A80" s="84">
        <v>20180423</v>
      </c>
      <c r="B80" s="84" t="s">
        <v>99</v>
      </c>
      <c r="C80">
        <v>51620</v>
      </c>
      <c r="D80">
        <v>51900</v>
      </c>
      <c r="E80" s="114">
        <v>128386494</v>
      </c>
      <c r="F80" s="114">
        <f t="shared" si="19"/>
        <v>0.91105895366958412</v>
      </c>
      <c r="G80" s="114">
        <f t="shared" si="20"/>
        <v>0.91105895366958412</v>
      </c>
      <c r="H80">
        <v>264280</v>
      </c>
      <c r="I80">
        <v>246105</v>
      </c>
      <c r="J80" s="88">
        <v>125108377</v>
      </c>
      <c r="K80" s="84">
        <f t="shared" si="21"/>
        <v>0.21933454615993009</v>
      </c>
      <c r="L80" s="84">
        <f t="shared" si="22"/>
        <v>0.21933454615993009</v>
      </c>
      <c r="M80">
        <v>220022</v>
      </c>
      <c r="N80">
        <v>210012</v>
      </c>
      <c r="O80" s="114">
        <v>15956260</v>
      </c>
      <c r="P80" s="114">
        <f t="shared" si="23"/>
        <v>4.6620520935980974</v>
      </c>
      <c r="Q80" s="114">
        <f t="shared" si="24"/>
        <v>4.6620520935980974</v>
      </c>
      <c r="R80" s="84">
        <v>0</v>
      </c>
      <c r="S80" s="84"/>
      <c r="T80" s="84">
        <v>0</v>
      </c>
      <c r="U80" s="84">
        <v>0</v>
      </c>
      <c r="V80" s="84"/>
      <c r="W80" s="114">
        <v>1</v>
      </c>
      <c r="X80" s="114">
        <v>1</v>
      </c>
      <c r="Y80" s="114">
        <v>100000000</v>
      </c>
      <c r="Z80" s="114">
        <f t="shared" si="25"/>
        <v>158951.25873975223</v>
      </c>
      <c r="AA80" s="114">
        <f t="shared" si="26"/>
        <v>158951.25873975223</v>
      </c>
      <c r="AB80" s="159">
        <f t="shared" si="27"/>
        <v>0</v>
      </c>
      <c r="AC80" s="159">
        <f t="shared" si="28"/>
        <v>39737814684938.055</v>
      </c>
      <c r="AD80" s="88">
        <f t="shared" si="17"/>
        <v>44341578747903.844</v>
      </c>
      <c r="AE80" s="158">
        <f t="shared" si="18"/>
        <v>1115.8534785937982</v>
      </c>
      <c r="AF80" s="133">
        <f t="shared" si="29"/>
        <v>-2.6576432630667071E-2</v>
      </c>
      <c r="AG80" s="84">
        <f t="shared" si="30"/>
        <v>5.424254165052305E-3</v>
      </c>
      <c r="AH80" s="84">
        <f t="shared" si="31"/>
        <v>-6.8771757227183289E-2</v>
      </c>
      <c r="AI80" s="84">
        <f t="shared" si="32"/>
        <v>-4.5495450454954504E-2</v>
      </c>
      <c r="AJ80" s="84">
        <f t="shared" si="33"/>
        <v>0</v>
      </c>
    </row>
    <row r="81" spans="1:36" ht="16.5">
      <c r="A81" s="84">
        <v>20180424</v>
      </c>
      <c r="B81" s="84" t="s">
        <v>99</v>
      </c>
      <c r="C81">
        <v>51900</v>
      </c>
      <c r="D81">
        <v>50460</v>
      </c>
      <c r="E81" s="114">
        <v>128386494</v>
      </c>
      <c r="F81" s="114">
        <f t="shared" si="19"/>
        <v>0.91105895366958412</v>
      </c>
      <c r="G81" s="114">
        <f t="shared" si="20"/>
        <v>0.91105895366958412</v>
      </c>
      <c r="H81">
        <v>246105</v>
      </c>
      <c r="I81">
        <v>244140</v>
      </c>
      <c r="J81" s="88">
        <v>125108377</v>
      </c>
      <c r="K81" s="84">
        <f t="shared" si="21"/>
        <v>0.21933454615993009</v>
      </c>
      <c r="L81" s="84">
        <f t="shared" si="22"/>
        <v>0.21933454615993009</v>
      </c>
      <c r="M81">
        <v>210012</v>
      </c>
      <c r="N81">
        <v>205007</v>
      </c>
      <c r="O81" s="114">
        <v>15956260</v>
      </c>
      <c r="P81" s="114">
        <f t="shared" si="23"/>
        <v>4.6620520935980974</v>
      </c>
      <c r="Q81" s="114">
        <f t="shared" si="24"/>
        <v>4.6620520935980974</v>
      </c>
      <c r="R81" s="84">
        <v>0</v>
      </c>
      <c r="S81" s="84"/>
      <c r="T81" s="84">
        <v>0</v>
      </c>
      <c r="U81" s="84">
        <v>0</v>
      </c>
      <c r="V81" s="84"/>
      <c r="W81" s="114">
        <v>1</v>
      </c>
      <c r="X81" s="114">
        <v>1</v>
      </c>
      <c r="Y81" s="114">
        <v>100000000</v>
      </c>
      <c r="Z81" s="114">
        <f t="shared" si="25"/>
        <v>158951.25873975223</v>
      </c>
      <c r="AA81" s="114">
        <f t="shared" si="26"/>
        <v>158951.25873975223</v>
      </c>
      <c r="AB81" s="159">
        <f t="shared" si="27"/>
        <v>0</v>
      </c>
      <c r="AC81" s="159">
        <f t="shared" si="28"/>
        <v>39737814684938.055</v>
      </c>
      <c r="AD81" s="88">
        <f t="shared" si="17"/>
        <v>43746908031630.047</v>
      </c>
      <c r="AE81" s="158">
        <f t="shared" si="18"/>
        <v>1100.8886215429347</v>
      </c>
      <c r="AF81" s="133">
        <f t="shared" si="29"/>
        <v>-1.3411130885859841E-2</v>
      </c>
      <c r="AG81" s="84">
        <f t="shared" si="30"/>
        <v>-2.7745664739884393E-2</v>
      </c>
      <c r="AH81" s="84">
        <f t="shared" si="31"/>
        <v>-7.9843969037605902E-3</v>
      </c>
      <c r="AI81" s="84">
        <f t="shared" si="32"/>
        <v>-2.3831971506390111E-2</v>
      </c>
      <c r="AJ81" s="84">
        <f t="shared" si="33"/>
        <v>0</v>
      </c>
    </row>
    <row r="82" spans="1:36" ht="16.5">
      <c r="A82" s="84">
        <v>20180425</v>
      </c>
      <c r="B82" s="84" t="s">
        <v>99</v>
      </c>
      <c r="C82">
        <v>50460</v>
      </c>
      <c r="D82">
        <v>50400</v>
      </c>
      <c r="E82" s="114">
        <v>128386494</v>
      </c>
      <c r="F82" s="114">
        <f t="shared" si="19"/>
        <v>0.91105895366958412</v>
      </c>
      <c r="G82" s="114">
        <f t="shared" si="20"/>
        <v>0.91105895366958412</v>
      </c>
      <c r="H82">
        <v>244140</v>
      </c>
      <c r="I82">
        <v>246596</v>
      </c>
      <c r="J82" s="88">
        <v>125108377</v>
      </c>
      <c r="K82" s="84">
        <f t="shared" si="21"/>
        <v>0.21933454615993009</v>
      </c>
      <c r="L82" s="84">
        <f t="shared" si="22"/>
        <v>0.21933454615993009</v>
      </c>
      <c r="M82">
        <v>205007</v>
      </c>
      <c r="N82">
        <v>210993</v>
      </c>
      <c r="O82" s="114">
        <v>15956260</v>
      </c>
      <c r="P82" s="114">
        <f t="shared" si="23"/>
        <v>4.6620520935980974</v>
      </c>
      <c r="Q82" s="114">
        <f t="shared" si="24"/>
        <v>4.6620520935980974</v>
      </c>
      <c r="R82" s="84">
        <v>0</v>
      </c>
      <c r="S82" s="84"/>
      <c r="T82" s="84">
        <v>0</v>
      </c>
      <c r="U82" s="84">
        <v>0</v>
      </c>
      <c r="V82" s="84"/>
      <c r="W82" s="114">
        <v>1</v>
      </c>
      <c r="X82" s="114">
        <v>1</v>
      </c>
      <c r="Y82" s="114">
        <v>100000000</v>
      </c>
      <c r="Z82" s="114">
        <f t="shared" si="25"/>
        <v>158951.25873975223</v>
      </c>
      <c r="AA82" s="114">
        <f t="shared" si="26"/>
        <v>158951.25873975223</v>
      </c>
      <c r="AB82" s="159">
        <f t="shared" si="27"/>
        <v>0</v>
      </c>
      <c r="AC82" s="159">
        <f t="shared" si="28"/>
        <v>39737814684938.055</v>
      </c>
      <c r="AD82" s="88">
        <f t="shared" si="17"/>
        <v>44252576105761.219</v>
      </c>
      <c r="AE82" s="158">
        <f t="shared" si="18"/>
        <v>1113.6137318224098</v>
      </c>
      <c r="AF82" s="133">
        <f t="shared" si="29"/>
        <v>1.1558944320489367E-2</v>
      </c>
      <c r="AG82" s="84">
        <f t="shared" si="30"/>
        <v>-1.1890606420927466E-3</v>
      </c>
      <c r="AH82" s="84">
        <f t="shared" si="31"/>
        <v>1.0059801753092488E-2</v>
      </c>
      <c r="AI82" s="84">
        <f t="shared" si="32"/>
        <v>2.9199002960874507E-2</v>
      </c>
      <c r="AJ82" s="84">
        <f t="shared" si="33"/>
        <v>0</v>
      </c>
    </row>
    <row r="83" spans="1:36" ht="16.5">
      <c r="A83" s="84">
        <v>20180426</v>
      </c>
      <c r="B83" s="84" t="s">
        <v>99</v>
      </c>
      <c r="C83">
        <v>50400</v>
      </c>
      <c r="D83">
        <v>52140</v>
      </c>
      <c r="E83" s="114">
        <v>128386494</v>
      </c>
      <c r="F83" s="114">
        <f t="shared" si="19"/>
        <v>0.91105895366958412</v>
      </c>
      <c r="G83" s="114">
        <f t="shared" si="20"/>
        <v>0.91105895366958412</v>
      </c>
      <c r="H83">
        <v>246596</v>
      </c>
      <c r="I83">
        <v>252491</v>
      </c>
      <c r="J83" s="88">
        <v>125108377</v>
      </c>
      <c r="K83" s="84">
        <f t="shared" si="21"/>
        <v>0.21933454615993009</v>
      </c>
      <c r="L83" s="84">
        <f t="shared" si="22"/>
        <v>0.21933454615993009</v>
      </c>
      <c r="M83">
        <v>210993</v>
      </c>
      <c r="N83">
        <v>214624</v>
      </c>
      <c r="O83" s="114">
        <v>15956260</v>
      </c>
      <c r="P83" s="114">
        <f t="shared" si="23"/>
        <v>4.6620520935980974</v>
      </c>
      <c r="Q83" s="114">
        <f t="shared" si="24"/>
        <v>4.6620520935980974</v>
      </c>
      <c r="R83" s="84">
        <v>0</v>
      </c>
      <c r="S83" s="84"/>
      <c r="T83" s="84">
        <v>0</v>
      </c>
      <c r="U83" s="84">
        <v>0</v>
      </c>
      <c r="V83" s="84"/>
      <c r="W83" s="114">
        <v>1</v>
      </c>
      <c r="X83" s="114">
        <v>1</v>
      </c>
      <c r="Y83" s="114">
        <v>100000000</v>
      </c>
      <c r="Z83" s="114">
        <f t="shared" si="25"/>
        <v>158951.25873975223</v>
      </c>
      <c r="AA83" s="114">
        <f t="shared" si="26"/>
        <v>158951.25873975223</v>
      </c>
      <c r="AB83" s="159">
        <f t="shared" si="27"/>
        <v>0</v>
      </c>
      <c r="AC83" s="159">
        <f t="shared" si="28"/>
        <v>39737814684938.055</v>
      </c>
      <c r="AD83" s="88">
        <f t="shared" si="17"/>
        <v>44887968266950.016</v>
      </c>
      <c r="AE83" s="158">
        <f t="shared" si="18"/>
        <v>1129.6033418758691</v>
      </c>
      <c r="AF83" s="133">
        <f t="shared" si="29"/>
        <v>1.4358308986808694E-2</v>
      </c>
      <c r="AG83" s="84">
        <f t="shared" si="30"/>
        <v>3.4523809523809526E-2</v>
      </c>
      <c r="AH83" s="84">
        <f t="shared" si="31"/>
        <v>2.3905497250563675E-2</v>
      </c>
      <c r="AI83" s="84">
        <f t="shared" si="32"/>
        <v>1.720910172375387E-2</v>
      </c>
      <c r="AJ83" s="84">
        <f t="shared" si="33"/>
        <v>0</v>
      </c>
    </row>
    <row r="84" spans="1:36" ht="16.5">
      <c r="A84" s="84">
        <v>20180427</v>
      </c>
      <c r="B84" s="84" t="s">
        <v>99</v>
      </c>
      <c r="C84">
        <v>52140</v>
      </c>
      <c r="D84">
        <v>53000</v>
      </c>
      <c r="E84" s="114">
        <v>128386494</v>
      </c>
      <c r="F84" s="114">
        <f t="shared" si="19"/>
        <v>0.91105895366958412</v>
      </c>
      <c r="G84" s="114">
        <f t="shared" si="20"/>
        <v>0.91105895366958412</v>
      </c>
      <c r="H84">
        <v>252491</v>
      </c>
      <c r="I84">
        <v>271649</v>
      </c>
      <c r="J84" s="88">
        <v>125108377</v>
      </c>
      <c r="K84" s="84">
        <f t="shared" si="21"/>
        <v>0.21933454615993009</v>
      </c>
      <c r="L84" s="84">
        <f t="shared" si="22"/>
        <v>0.21933454615993009</v>
      </c>
      <c r="M84">
        <v>214624</v>
      </c>
      <c r="N84">
        <v>218844</v>
      </c>
      <c r="O84" s="114">
        <v>15956260</v>
      </c>
      <c r="P84" s="114">
        <f t="shared" si="23"/>
        <v>4.6620520935980974</v>
      </c>
      <c r="Q84" s="114">
        <f t="shared" si="24"/>
        <v>4.6620520935980974</v>
      </c>
      <c r="R84" s="84">
        <v>0</v>
      </c>
      <c r="S84" s="84"/>
      <c r="T84" s="84">
        <v>0</v>
      </c>
      <c r="U84" s="84">
        <v>0</v>
      </c>
      <c r="V84" s="84"/>
      <c r="W84" s="114">
        <v>1</v>
      </c>
      <c r="X84" s="114">
        <v>1</v>
      </c>
      <c r="Y84" s="114">
        <v>100000000</v>
      </c>
      <c r="Z84" s="114">
        <f t="shared" si="25"/>
        <v>158951.25873975223</v>
      </c>
      <c r="AA84" s="114">
        <f t="shared" si="26"/>
        <v>158951.25873975223</v>
      </c>
      <c r="AB84" s="159">
        <f t="shared" si="27"/>
        <v>0</v>
      </c>
      <c r="AC84" s="159">
        <f t="shared" si="28"/>
        <v>39737814684938.055</v>
      </c>
      <c r="AD84" s="88">
        <f t="shared" si="17"/>
        <v>45828188487273.219</v>
      </c>
      <c r="AE84" s="158">
        <f t="shared" si="18"/>
        <v>1153.263933878166</v>
      </c>
      <c r="AF84" s="133">
        <f t="shared" si="29"/>
        <v>2.0945929535765236E-2</v>
      </c>
      <c r="AG84" s="84">
        <f t="shared" si="30"/>
        <v>1.6494054468738015E-2</v>
      </c>
      <c r="AH84" s="84">
        <f t="shared" si="31"/>
        <v>7.5875971816817239E-2</v>
      </c>
      <c r="AI84" s="84">
        <f t="shared" si="32"/>
        <v>1.9662293126584164E-2</v>
      </c>
      <c r="AJ84" s="84">
        <f t="shared" si="33"/>
        <v>0</v>
      </c>
    </row>
    <row r="85" spans="1:36" ht="16.5">
      <c r="A85" s="84">
        <v>20180430</v>
      </c>
      <c r="B85" s="84" t="s">
        <v>99</v>
      </c>
      <c r="C85">
        <v>53000</v>
      </c>
      <c r="D85">
        <v>53000</v>
      </c>
      <c r="E85" s="114">
        <v>128386494</v>
      </c>
      <c r="F85" s="114">
        <f t="shared" si="19"/>
        <v>0.91105895366958412</v>
      </c>
      <c r="G85" s="114">
        <f t="shared" si="20"/>
        <v>0.91105895366958412</v>
      </c>
      <c r="H85">
        <v>271649</v>
      </c>
      <c r="I85">
        <v>266245</v>
      </c>
      <c r="J85" s="88">
        <v>125108377</v>
      </c>
      <c r="K85" s="84">
        <f t="shared" si="21"/>
        <v>0.21933454615993009</v>
      </c>
      <c r="L85" s="84">
        <f t="shared" si="22"/>
        <v>0.21933454615993009</v>
      </c>
      <c r="M85">
        <v>218844</v>
      </c>
      <c r="N85">
        <v>212465</v>
      </c>
      <c r="O85" s="114">
        <v>15956260</v>
      </c>
      <c r="P85" s="114">
        <f t="shared" si="23"/>
        <v>4.6620520935980974</v>
      </c>
      <c r="Q85" s="114">
        <f t="shared" si="24"/>
        <v>4.6620520935980974</v>
      </c>
      <c r="R85" s="84">
        <v>0</v>
      </c>
      <c r="S85" s="84"/>
      <c r="T85" s="84">
        <v>0</v>
      </c>
      <c r="U85" s="84">
        <v>0</v>
      </c>
      <c r="V85" s="84"/>
      <c r="W85" s="114">
        <v>1</v>
      </c>
      <c r="X85" s="114">
        <v>1</v>
      </c>
      <c r="Y85" s="114">
        <v>100000000</v>
      </c>
      <c r="Z85" s="114">
        <f t="shared" si="25"/>
        <v>158951.25873975223</v>
      </c>
      <c r="AA85" s="114">
        <f t="shared" si="26"/>
        <v>158951.25873975223</v>
      </c>
      <c r="AB85" s="159">
        <f t="shared" si="27"/>
        <v>0</v>
      </c>
      <c r="AC85" s="159">
        <f t="shared" si="28"/>
        <v>39737814684938.055</v>
      </c>
      <c r="AD85" s="88">
        <f t="shared" si="17"/>
        <v>45205372652882.859</v>
      </c>
      <c r="AE85" s="158">
        <f t="shared" si="18"/>
        <v>1137.5908064219041</v>
      </c>
      <c r="AF85" s="133">
        <f t="shared" si="29"/>
        <v>-1.3590234633937371E-2</v>
      </c>
      <c r="AG85" s="84">
        <f t="shared" si="30"/>
        <v>0</v>
      </c>
      <c r="AH85" s="84">
        <f t="shared" si="31"/>
        <v>-1.9893318215785813E-2</v>
      </c>
      <c r="AI85" s="84">
        <f t="shared" si="32"/>
        <v>-2.9148617279888871E-2</v>
      </c>
      <c r="AJ85" s="84">
        <f t="shared" si="33"/>
        <v>0</v>
      </c>
    </row>
    <row r="86" spans="1:36" ht="16.5">
      <c r="A86" s="84">
        <v>20180502</v>
      </c>
      <c r="B86" s="84" t="s">
        <v>99</v>
      </c>
      <c r="C86">
        <v>53000</v>
      </c>
      <c r="D86">
        <v>53000</v>
      </c>
      <c r="E86" s="114">
        <v>128386494</v>
      </c>
      <c r="F86" s="114">
        <f t="shared" si="19"/>
        <v>0.91105895366958412</v>
      </c>
      <c r="G86" s="114">
        <f t="shared" si="20"/>
        <v>0.91105895366958412</v>
      </c>
      <c r="H86">
        <v>266245</v>
      </c>
      <c r="I86">
        <v>254456</v>
      </c>
      <c r="J86" s="88">
        <v>125108377</v>
      </c>
      <c r="K86" s="84">
        <f t="shared" si="21"/>
        <v>0.21933454615993009</v>
      </c>
      <c r="L86" s="84">
        <f t="shared" si="22"/>
        <v>0.21933454615993009</v>
      </c>
      <c r="M86">
        <v>212465</v>
      </c>
      <c r="N86">
        <v>210699</v>
      </c>
      <c r="O86" s="114">
        <v>15956260</v>
      </c>
      <c r="P86" s="114">
        <f t="shared" si="23"/>
        <v>4.6620520935980974</v>
      </c>
      <c r="Q86" s="114">
        <f t="shared" si="24"/>
        <v>4.6620520935980974</v>
      </c>
      <c r="R86" s="84">
        <v>0</v>
      </c>
      <c r="S86" s="84"/>
      <c r="T86" s="84">
        <v>0</v>
      </c>
      <c r="U86" s="84">
        <v>0</v>
      </c>
      <c r="V86" s="84"/>
      <c r="W86" s="114">
        <v>1</v>
      </c>
      <c r="X86" s="114">
        <v>1</v>
      </c>
      <c r="Y86" s="114">
        <v>100000000</v>
      </c>
      <c r="Z86" s="114">
        <f t="shared" si="25"/>
        <v>158951.25873975223</v>
      </c>
      <c r="AA86" s="114">
        <f t="shared" si="26"/>
        <v>158951.25873975223</v>
      </c>
      <c r="AB86" s="159">
        <f t="shared" si="27"/>
        <v>0</v>
      </c>
      <c r="AC86" s="159">
        <f t="shared" si="28"/>
        <v>39737814684938.055</v>
      </c>
      <c r="AD86" s="88">
        <f t="shared" si="17"/>
        <v>44750504723611</v>
      </c>
      <c r="AE86" s="158">
        <f t="shared" si="18"/>
        <v>1126.1440790948407</v>
      </c>
      <c r="AF86" s="133">
        <f t="shared" si="29"/>
        <v>-1.006225372290684E-2</v>
      </c>
      <c r="AG86" s="84">
        <f t="shared" si="30"/>
        <v>0</v>
      </c>
      <c r="AH86" s="84">
        <f t="shared" si="31"/>
        <v>-4.4278765798418752E-2</v>
      </c>
      <c r="AI86" s="84">
        <f t="shared" si="32"/>
        <v>-8.3119572635492901E-3</v>
      </c>
      <c r="AJ86" s="84">
        <f t="shared" si="33"/>
        <v>0</v>
      </c>
    </row>
    <row r="87" spans="1:36" ht="16.5">
      <c r="A87" s="84">
        <v>20180503</v>
      </c>
      <c r="B87" s="84" t="s">
        <v>99</v>
      </c>
      <c r="C87">
        <v>53000</v>
      </c>
      <c r="D87">
        <v>53000</v>
      </c>
      <c r="E87" s="114">
        <v>128386494</v>
      </c>
      <c r="F87" s="114">
        <f t="shared" si="19"/>
        <v>0.91105895366958412</v>
      </c>
      <c r="G87" s="114">
        <f t="shared" si="20"/>
        <v>0.91105895366958412</v>
      </c>
      <c r="H87">
        <v>254456</v>
      </c>
      <c r="I87">
        <v>257403</v>
      </c>
      <c r="J87" s="88">
        <v>125108377</v>
      </c>
      <c r="K87" s="84">
        <f t="shared" si="21"/>
        <v>0.21933454615993009</v>
      </c>
      <c r="L87" s="84">
        <f t="shared" si="22"/>
        <v>0.21933454615993009</v>
      </c>
      <c r="M87">
        <v>210699</v>
      </c>
      <c r="N87">
        <v>203829</v>
      </c>
      <c r="O87" s="114">
        <v>15956260</v>
      </c>
      <c r="P87" s="114">
        <f t="shared" si="23"/>
        <v>4.6620520935980974</v>
      </c>
      <c r="Q87" s="114">
        <f t="shared" si="24"/>
        <v>4.6620520935980974</v>
      </c>
      <c r="R87" s="84">
        <v>0</v>
      </c>
      <c r="S87" s="84"/>
      <c r="T87" s="84">
        <v>0</v>
      </c>
      <c r="U87" s="84">
        <v>0</v>
      </c>
      <c r="V87" s="84"/>
      <c r="W87" s="114">
        <v>1</v>
      </c>
      <c r="X87" s="114">
        <v>1</v>
      </c>
      <c r="Y87" s="114">
        <v>100000000</v>
      </c>
      <c r="Z87" s="114">
        <f t="shared" si="25"/>
        <v>158951.25873975223</v>
      </c>
      <c r="AA87" s="114">
        <f t="shared" si="26"/>
        <v>158951.25873975223</v>
      </c>
      <c r="AB87" s="159">
        <f t="shared" si="27"/>
        <v>0</v>
      </c>
      <c r="AC87" s="159">
        <f t="shared" si="28"/>
        <v>39737814684938.055</v>
      </c>
      <c r="AD87" s="88">
        <f t="shared" si="17"/>
        <v>44320320291280.625</v>
      </c>
      <c r="AE87" s="158">
        <f t="shared" si="18"/>
        <v>1115.3185106598096</v>
      </c>
      <c r="AF87" s="133">
        <f t="shared" si="29"/>
        <v>-9.6129515183637302E-3</v>
      </c>
      <c r="AG87" s="84">
        <f t="shared" si="30"/>
        <v>0</v>
      </c>
      <c r="AH87" s="84">
        <f t="shared" si="31"/>
        <v>1.1581570094633257E-2</v>
      </c>
      <c r="AI87" s="84">
        <f t="shared" si="32"/>
        <v>-3.2605755129355145E-2</v>
      </c>
      <c r="AJ87" s="84">
        <f t="shared" si="33"/>
        <v>0</v>
      </c>
    </row>
    <row r="88" spans="1:36" ht="16.5">
      <c r="A88" s="84">
        <v>20180504</v>
      </c>
      <c r="B88" s="84" t="s">
        <v>99</v>
      </c>
      <c r="C88">
        <v>53000</v>
      </c>
      <c r="D88">
        <v>51900</v>
      </c>
      <c r="E88" s="114">
        <v>6419324700</v>
      </c>
      <c r="F88" s="114">
        <f t="shared" si="19"/>
        <v>0.91105895366958412</v>
      </c>
      <c r="G88" s="114">
        <f t="shared" si="20"/>
        <v>0.1544513040285061</v>
      </c>
      <c r="H88">
        <v>257403</v>
      </c>
      <c r="I88">
        <v>245614</v>
      </c>
      <c r="J88" s="88">
        <v>125108377</v>
      </c>
      <c r="K88" s="84">
        <f t="shared" si="21"/>
        <v>0.21933454615993009</v>
      </c>
      <c r="L88" s="84">
        <f t="shared" si="22"/>
        <v>1.8591830164476841</v>
      </c>
      <c r="M88">
        <v>203829</v>
      </c>
      <c r="N88">
        <v>196469</v>
      </c>
      <c r="O88" s="114">
        <v>15956260</v>
      </c>
      <c r="P88" s="114">
        <f t="shared" si="23"/>
        <v>4.6620520935980974</v>
      </c>
      <c r="Q88" s="114">
        <f t="shared" si="24"/>
        <v>39.517751425677716</v>
      </c>
      <c r="R88" s="84">
        <v>0</v>
      </c>
      <c r="S88" s="84"/>
      <c r="T88" s="84">
        <v>0</v>
      </c>
      <c r="U88" s="84">
        <v>0</v>
      </c>
      <c r="V88" s="84"/>
      <c r="W88" s="114">
        <v>1</v>
      </c>
      <c r="X88" s="114">
        <v>1</v>
      </c>
      <c r="Y88" s="114">
        <v>100000000</v>
      </c>
      <c r="Z88" s="114">
        <f t="shared" si="25"/>
        <v>158951.25873975223</v>
      </c>
      <c r="AA88" s="114">
        <f t="shared" si="26"/>
        <v>1347345.8051448392</v>
      </c>
      <c r="AB88" s="159">
        <f t="shared" si="27"/>
        <v>1</v>
      </c>
      <c r="AC88" s="159">
        <f t="shared" si="28"/>
        <v>336836451286209.81</v>
      </c>
      <c r="AD88" s="88">
        <f t="shared" si="17"/>
        <v>367206306236257.69</v>
      </c>
      <c r="AE88" s="158">
        <f t="shared" si="18"/>
        <v>1090.1620202744705</v>
      </c>
      <c r="AF88" s="133">
        <f t="shared" si="29"/>
        <v>-2.2555431605323955E-2</v>
      </c>
      <c r="AG88" s="84">
        <f t="shared" si="30"/>
        <v>-2.0754716981132074E-2</v>
      </c>
      <c r="AH88" s="84">
        <f t="shared" si="31"/>
        <v>-4.5799777003376028E-2</v>
      </c>
      <c r="AI88" s="84">
        <f t="shared" si="32"/>
        <v>-3.6108698958440655E-2</v>
      </c>
      <c r="AJ88" s="84">
        <f t="shared" si="33"/>
        <v>0</v>
      </c>
    </row>
    <row r="89" spans="1:36" ht="16.5">
      <c r="A89" s="84">
        <v>20180508</v>
      </c>
      <c r="B89" s="84" t="s">
        <v>99</v>
      </c>
      <c r="C89">
        <v>51900</v>
      </c>
      <c r="D89">
        <v>52600</v>
      </c>
      <c r="E89" s="114">
        <v>6419324700</v>
      </c>
      <c r="F89" s="114">
        <f t="shared" si="19"/>
        <v>0.1544513040285061</v>
      </c>
      <c r="G89" s="114">
        <f t="shared" si="20"/>
        <v>0.1544513040285061</v>
      </c>
      <c r="H89">
        <v>245614</v>
      </c>
      <c r="I89">
        <v>231859</v>
      </c>
      <c r="J89" s="88">
        <v>125108377</v>
      </c>
      <c r="K89" s="84">
        <f t="shared" si="21"/>
        <v>1.8591830164476841</v>
      </c>
      <c r="L89" s="84">
        <f t="shared" si="22"/>
        <v>1.8591830164476841</v>
      </c>
      <c r="M89">
        <v>196469</v>
      </c>
      <c r="N89">
        <v>190875</v>
      </c>
      <c r="O89" s="114">
        <v>15956260</v>
      </c>
      <c r="P89" s="114">
        <f t="shared" si="23"/>
        <v>39.517751425677716</v>
      </c>
      <c r="Q89" s="114">
        <f t="shared" si="24"/>
        <v>39.517751425677716</v>
      </c>
      <c r="R89" s="84">
        <v>0</v>
      </c>
      <c r="S89" s="84"/>
      <c r="T89" s="84">
        <v>0</v>
      </c>
      <c r="U89" s="84">
        <v>0</v>
      </c>
      <c r="V89" s="84"/>
      <c r="W89" s="114">
        <v>1</v>
      </c>
      <c r="X89" s="114">
        <v>1</v>
      </c>
      <c r="Y89" s="114">
        <v>100000000</v>
      </c>
      <c r="Z89" s="114">
        <f t="shared" si="25"/>
        <v>1347345.8051448392</v>
      </c>
      <c r="AA89" s="114">
        <f t="shared" si="26"/>
        <v>1347345.8051448392</v>
      </c>
      <c r="AB89" s="159">
        <f t="shared" si="27"/>
        <v>0</v>
      </c>
      <c r="AC89" s="159">
        <f t="shared" si="28"/>
        <v>336836451286209.81</v>
      </c>
      <c r="AD89" s="88">
        <f t="shared" si="17"/>
        <v>361173605496661</v>
      </c>
      <c r="AE89" s="158">
        <f t="shared" si="18"/>
        <v>1072.2521393320699</v>
      </c>
      <c r="AF89" s="133">
        <f t="shared" si="29"/>
        <v>-1.642864143982142E-2</v>
      </c>
      <c r="AG89" s="84">
        <f t="shared" si="30"/>
        <v>1.348747591522158E-2</v>
      </c>
      <c r="AH89" s="84">
        <f t="shared" si="31"/>
        <v>-5.6002508000358282E-2</v>
      </c>
      <c r="AI89" s="84">
        <f t="shared" si="32"/>
        <v>-2.8472685258234123E-2</v>
      </c>
      <c r="AJ89" s="84">
        <f t="shared" si="33"/>
        <v>0</v>
      </c>
    </row>
    <row r="90" spans="1:36" ht="16.5">
      <c r="A90" s="84">
        <v>20180509</v>
      </c>
      <c r="B90" s="84" t="s">
        <v>99</v>
      </c>
      <c r="C90">
        <v>52600</v>
      </c>
      <c r="D90">
        <v>50900</v>
      </c>
      <c r="E90" s="114">
        <v>6419324700</v>
      </c>
      <c r="F90" s="114">
        <f t="shared" si="19"/>
        <v>0.1544513040285061</v>
      </c>
      <c r="G90" s="114">
        <f t="shared" si="20"/>
        <v>0.1544513040285061</v>
      </c>
      <c r="H90">
        <v>231859</v>
      </c>
      <c r="I90">
        <v>254456</v>
      </c>
      <c r="J90" s="88">
        <v>125108377</v>
      </c>
      <c r="K90" s="84">
        <f t="shared" si="21"/>
        <v>1.8591830164476841</v>
      </c>
      <c r="L90" s="84">
        <f t="shared" si="22"/>
        <v>1.8591830164476841</v>
      </c>
      <c r="M90">
        <v>190875</v>
      </c>
      <c r="N90">
        <v>198137</v>
      </c>
      <c r="O90" s="114">
        <v>15956260</v>
      </c>
      <c r="P90" s="114">
        <f t="shared" si="23"/>
        <v>39.517751425677716</v>
      </c>
      <c r="Q90" s="114">
        <f t="shared" si="24"/>
        <v>39.517751425677716</v>
      </c>
      <c r="R90" s="84">
        <v>0</v>
      </c>
      <c r="S90" s="84"/>
      <c r="T90" s="84">
        <v>0</v>
      </c>
      <c r="U90" s="84">
        <v>0</v>
      </c>
      <c r="V90" s="84"/>
      <c r="W90" s="114">
        <v>1</v>
      </c>
      <c r="X90" s="114">
        <v>1</v>
      </c>
      <c r="Y90" s="114">
        <v>100000000</v>
      </c>
      <c r="Z90" s="114">
        <f t="shared" si="25"/>
        <v>1347345.8051448392</v>
      </c>
      <c r="AA90" s="114">
        <f t="shared" si="26"/>
        <v>1347345.8051448392</v>
      </c>
      <c r="AB90" s="159">
        <f t="shared" si="27"/>
        <v>0</v>
      </c>
      <c r="AC90" s="159">
        <f t="shared" si="28"/>
        <v>336836451286209.81</v>
      </c>
      <c r="AD90" s="88">
        <f t="shared" si="17"/>
        <v>369323243393840.25</v>
      </c>
      <c r="AE90" s="158">
        <f t="shared" si="18"/>
        <v>1096.4467829523189</v>
      </c>
      <c r="AF90" s="133">
        <f t="shared" si="29"/>
        <v>2.2564323010183449E-2</v>
      </c>
      <c r="AG90" s="84">
        <f t="shared" si="30"/>
        <v>-3.2319391634980987E-2</v>
      </c>
      <c r="AH90" s="84">
        <f t="shared" si="31"/>
        <v>9.7460094281438286E-2</v>
      </c>
      <c r="AI90" s="84">
        <f t="shared" si="32"/>
        <v>3.8045841519318925E-2</v>
      </c>
      <c r="AJ90" s="84">
        <f t="shared" si="33"/>
        <v>0</v>
      </c>
    </row>
    <row r="91" spans="1:36" ht="16.5">
      <c r="A91" s="84">
        <v>20180510</v>
      </c>
      <c r="B91" s="84" t="s">
        <v>99</v>
      </c>
      <c r="C91">
        <v>50900</v>
      </c>
      <c r="D91">
        <v>51600</v>
      </c>
      <c r="E91" s="114">
        <v>6419324700</v>
      </c>
      <c r="F91" s="114">
        <f t="shared" si="19"/>
        <v>0.1544513040285061</v>
      </c>
      <c r="G91" s="114">
        <f t="shared" si="20"/>
        <v>0.1544513040285061</v>
      </c>
      <c r="H91">
        <v>254456</v>
      </c>
      <c r="I91">
        <v>254456</v>
      </c>
      <c r="J91" s="88">
        <v>125108377</v>
      </c>
      <c r="K91" s="84">
        <f t="shared" si="21"/>
        <v>1.8591830164476841</v>
      </c>
      <c r="L91" s="84">
        <f t="shared" si="22"/>
        <v>1.8591830164476841</v>
      </c>
      <c r="M91">
        <v>198137</v>
      </c>
      <c r="N91">
        <v>194899</v>
      </c>
      <c r="O91" s="114">
        <v>15956260</v>
      </c>
      <c r="P91" s="114">
        <f t="shared" si="23"/>
        <v>39.517751425677716</v>
      </c>
      <c r="Q91" s="114">
        <f t="shared" si="24"/>
        <v>39.517751425677716</v>
      </c>
      <c r="R91" s="84">
        <v>0</v>
      </c>
      <c r="S91" s="84"/>
      <c r="T91" s="84">
        <v>0</v>
      </c>
      <c r="U91" s="84">
        <v>0</v>
      </c>
      <c r="V91" s="84"/>
      <c r="W91" s="114">
        <v>1</v>
      </c>
      <c r="X91" s="114">
        <v>1</v>
      </c>
      <c r="Y91" s="114">
        <v>100000000</v>
      </c>
      <c r="Z91" s="114">
        <f t="shared" si="25"/>
        <v>1347345.8051448392</v>
      </c>
      <c r="AA91" s="114">
        <f t="shared" si="26"/>
        <v>1347345.8051448392</v>
      </c>
      <c r="AB91" s="159">
        <f t="shared" si="27"/>
        <v>0</v>
      </c>
      <c r="AC91" s="159">
        <f t="shared" si="28"/>
        <v>336836451286209.81</v>
      </c>
      <c r="AD91" s="88">
        <f t="shared" si="17"/>
        <v>367975535781483.5</v>
      </c>
      <c r="AE91" s="158">
        <f t="shared" si="18"/>
        <v>1092.4457088191291</v>
      </c>
      <c r="AF91" s="133">
        <f t="shared" si="29"/>
        <v>-3.6491275230125107E-3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-1.6342227852445532E-2</v>
      </c>
      <c r="AJ91" s="84">
        <f t="shared" si="33"/>
        <v>0</v>
      </c>
    </row>
    <row r="92" spans="1:36" ht="16.5">
      <c r="A92" s="84">
        <v>20180511</v>
      </c>
      <c r="B92" s="84" t="s">
        <v>99</v>
      </c>
      <c r="C92">
        <v>51600</v>
      </c>
      <c r="D92">
        <v>51300</v>
      </c>
      <c r="E92" s="114">
        <v>6419324700</v>
      </c>
      <c r="F92" s="114">
        <f t="shared" si="19"/>
        <v>0.1544513040285061</v>
      </c>
      <c r="G92" s="114">
        <f t="shared" si="20"/>
        <v>0.1544513040285061</v>
      </c>
      <c r="H92">
        <v>254456</v>
      </c>
      <c r="I92">
        <v>255438</v>
      </c>
      <c r="J92" s="88">
        <v>125108377</v>
      </c>
      <c r="K92" s="84">
        <f t="shared" si="21"/>
        <v>1.8591830164476841</v>
      </c>
      <c r="L92" s="84">
        <f t="shared" si="22"/>
        <v>1.8591830164476841</v>
      </c>
      <c r="M92">
        <v>194899</v>
      </c>
      <c r="N92">
        <v>194997</v>
      </c>
      <c r="O92" s="114">
        <v>15956260</v>
      </c>
      <c r="P92" s="114">
        <f t="shared" si="23"/>
        <v>39.517751425677716</v>
      </c>
      <c r="Q92" s="114">
        <f t="shared" si="24"/>
        <v>39.517751425677716</v>
      </c>
      <c r="R92" s="84">
        <v>0</v>
      </c>
      <c r="S92" s="84"/>
      <c r="T92" s="84">
        <v>0</v>
      </c>
      <c r="U92" s="84">
        <v>0</v>
      </c>
      <c r="V92" s="84"/>
      <c r="W92" s="114">
        <v>1</v>
      </c>
      <c r="X92" s="114">
        <v>1</v>
      </c>
      <c r="Y92" s="114">
        <v>100000000</v>
      </c>
      <c r="Z92" s="114">
        <f t="shared" si="25"/>
        <v>1347345.8051448392</v>
      </c>
      <c r="AA92" s="114">
        <f t="shared" si="26"/>
        <v>1347345.8051448392</v>
      </c>
      <c r="AB92" s="159">
        <f t="shared" si="27"/>
        <v>0</v>
      </c>
      <c r="AC92" s="159">
        <f t="shared" si="28"/>
        <v>336836451286209.81</v>
      </c>
      <c r="AD92" s="88">
        <f t="shared" si="17"/>
        <v>367968300881896.37</v>
      </c>
      <c r="AE92" s="158">
        <f t="shared" si="18"/>
        <v>1092.42422985045</v>
      </c>
      <c r="AF92" s="133">
        <f t="shared" si="29"/>
        <v>-1.9661360290632402E-5</v>
      </c>
      <c r="AG92" s="84">
        <f t="shared" si="30"/>
        <v>-5.8139534883720929E-3</v>
      </c>
      <c r="AH92" s="84">
        <f t="shared" si="31"/>
        <v>3.8592133807023609E-3</v>
      </c>
      <c r="AI92" s="84">
        <f t="shared" si="32"/>
        <v>5.0282453988989171E-4</v>
      </c>
      <c r="AJ92" s="84">
        <f t="shared" si="33"/>
        <v>0</v>
      </c>
    </row>
    <row r="93" spans="1:36" ht="16.5">
      <c r="A93" s="84">
        <v>20180514</v>
      </c>
      <c r="B93" s="84" t="s">
        <v>99</v>
      </c>
      <c r="C93">
        <v>51300</v>
      </c>
      <c r="D93">
        <v>50100</v>
      </c>
      <c r="E93" s="114">
        <v>6419324700</v>
      </c>
      <c r="F93" s="114">
        <f t="shared" si="19"/>
        <v>0.1544513040285061</v>
      </c>
      <c r="G93" s="114">
        <f t="shared" si="20"/>
        <v>0.1544513040285061</v>
      </c>
      <c r="H93">
        <v>255438</v>
      </c>
      <c r="I93">
        <v>250526</v>
      </c>
      <c r="J93" s="88">
        <v>125108377</v>
      </c>
      <c r="K93" s="84">
        <f t="shared" si="21"/>
        <v>1.8591830164476841</v>
      </c>
      <c r="L93" s="84">
        <f t="shared" si="22"/>
        <v>1.8591830164476841</v>
      </c>
      <c r="M93">
        <v>194997</v>
      </c>
      <c r="N93">
        <v>184202</v>
      </c>
      <c r="O93" s="114">
        <v>15956260</v>
      </c>
      <c r="P93" s="114">
        <f t="shared" si="23"/>
        <v>39.517751425677716</v>
      </c>
      <c r="Q93" s="114">
        <f t="shared" si="24"/>
        <v>39.517751425677716</v>
      </c>
      <c r="R93" s="84">
        <v>0</v>
      </c>
      <c r="S93" s="84"/>
      <c r="T93" s="84">
        <v>0</v>
      </c>
      <c r="U93" s="84">
        <v>0</v>
      </c>
      <c r="V93" s="84"/>
      <c r="W93" s="114">
        <v>1</v>
      </c>
      <c r="X93" s="114">
        <v>1</v>
      </c>
      <c r="Y93" s="114">
        <v>100000000</v>
      </c>
      <c r="Z93" s="114">
        <f t="shared" si="25"/>
        <v>1347345.8051448392</v>
      </c>
      <c r="AA93" s="114">
        <f t="shared" si="26"/>
        <v>1347345.8051448392</v>
      </c>
      <c r="AB93" s="159">
        <f t="shared" si="27"/>
        <v>0</v>
      </c>
      <c r="AC93" s="159">
        <f t="shared" si="28"/>
        <v>336836451286209.81</v>
      </c>
      <c r="AD93" s="88">
        <f t="shared" si="17"/>
        <v>358829158293543.56</v>
      </c>
      <c r="AE93" s="158">
        <f t="shared" si="18"/>
        <v>1065.2919448692521</v>
      </c>
      <c r="AF93" s="133">
        <f t="shared" si="29"/>
        <v>-2.4836766010684571E-2</v>
      </c>
      <c r="AG93" s="84">
        <f t="shared" si="30"/>
        <v>-2.3391812865497075E-2</v>
      </c>
      <c r="AH93" s="84">
        <f t="shared" si="31"/>
        <v>-1.9229715234225134E-2</v>
      </c>
      <c r="AI93" s="84">
        <f t="shared" si="32"/>
        <v>-5.5359826048605877E-2</v>
      </c>
      <c r="AJ93" s="84">
        <f t="shared" si="33"/>
        <v>0</v>
      </c>
    </row>
    <row r="94" spans="1:36" ht="16.5">
      <c r="A94" s="84">
        <v>20180515</v>
      </c>
      <c r="B94" s="84" t="s">
        <v>99</v>
      </c>
      <c r="C94">
        <v>50100</v>
      </c>
      <c r="D94">
        <v>49200</v>
      </c>
      <c r="E94" s="114">
        <v>6419324700</v>
      </c>
      <c r="F94" s="114">
        <f t="shared" si="19"/>
        <v>0.1544513040285061</v>
      </c>
      <c r="G94" s="114">
        <f t="shared" si="20"/>
        <v>0.15321735137762693</v>
      </c>
      <c r="H94">
        <v>250526</v>
      </c>
      <c r="I94" s="8">
        <v>263298</v>
      </c>
      <c r="J94" s="88">
        <v>125395903</v>
      </c>
      <c r="K94" s="84">
        <f t="shared" si="21"/>
        <v>1.8591830164476841</v>
      </c>
      <c r="L94" s="84">
        <f t="shared" si="22"/>
        <v>1.8401005601314195</v>
      </c>
      <c r="M94">
        <v>184202</v>
      </c>
      <c r="N94">
        <v>193231</v>
      </c>
      <c r="O94" s="114">
        <v>15956260</v>
      </c>
      <c r="P94" s="114">
        <f t="shared" si="23"/>
        <v>39.517751425677716</v>
      </c>
      <c r="Q94" s="114">
        <f t="shared" si="24"/>
        <v>39.202033572499225</v>
      </c>
      <c r="R94" s="84">
        <v>0</v>
      </c>
      <c r="S94" s="84"/>
      <c r="T94" s="84">
        <v>0</v>
      </c>
      <c r="U94" s="84">
        <v>0</v>
      </c>
      <c r="V94" s="84"/>
      <c r="W94" s="114">
        <v>1</v>
      </c>
      <c r="X94" s="114">
        <v>1</v>
      </c>
      <c r="Y94" s="114">
        <v>100000000</v>
      </c>
      <c r="Z94" s="114">
        <f t="shared" si="25"/>
        <v>1347345.8051448392</v>
      </c>
      <c r="AA94" s="114">
        <f t="shared" si="26"/>
        <v>1336581.5002503817</v>
      </c>
      <c r="AB94" s="159">
        <f t="shared" si="27"/>
        <v>1</v>
      </c>
      <c r="AC94" s="159">
        <f t="shared" si="28"/>
        <v>334145375062595.5</v>
      </c>
      <c r="AD94" s="88">
        <f t="shared" si="17"/>
        <v>363672005276680.5</v>
      </c>
      <c r="AE94" s="158">
        <f t="shared" si="18"/>
        <v>1088.3646233575844</v>
      </c>
      <c r="AF94" s="133">
        <f t="shared" si="29"/>
        <v>2.1658549658107165E-2</v>
      </c>
      <c r="AG94" s="84">
        <f t="shared" si="30"/>
        <v>-1.7964071856287425E-2</v>
      </c>
      <c r="AH94" s="84">
        <f t="shared" si="31"/>
        <v>5.0980736530340166E-2</v>
      </c>
      <c r="AI94" s="84">
        <f t="shared" si="32"/>
        <v>4.9016840208032486E-2</v>
      </c>
      <c r="AJ94" s="84">
        <f t="shared" si="33"/>
        <v>0</v>
      </c>
    </row>
    <row r="95" spans="1:36" ht="16.5">
      <c r="A95" s="84">
        <v>20180516</v>
      </c>
      <c r="B95" s="84" t="s">
        <v>99</v>
      </c>
      <c r="C95">
        <v>49200</v>
      </c>
      <c r="D95">
        <v>49850</v>
      </c>
      <c r="E95" s="114">
        <v>6419324700</v>
      </c>
      <c r="F95" s="114">
        <f t="shared" si="19"/>
        <v>0.15321735137762693</v>
      </c>
      <c r="G95" s="114">
        <f t="shared" si="20"/>
        <v>0.15321735137762693</v>
      </c>
      <c r="H95" s="8">
        <v>263298</v>
      </c>
      <c r="I95">
        <v>263789</v>
      </c>
      <c r="J95" s="88">
        <v>125395903</v>
      </c>
      <c r="K95" s="84">
        <f t="shared" si="21"/>
        <v>1.8401005601314195</v>
      </c>
      <c r="L95" s="84">
        <f t="shared" si="22"/>
        <v>1.8401005601314195</v>
      </c>
      <c r="M95">
        <v>193231</v>
      </c>
      <c r="N95">
        <v>201670</v>
      </c>
      <c r="O95" s="114">
        <v>15956260</v>
      </c>
      <c r="P95" s="114">
        <f t="shared" si="23"/>
        <v>39.202033572499225</v>
      </c>
      <c r="Q95" s="114">
        <f t="shared" si="24"/>
        <v>39.202033572499225</v>
      </c>
      <c r="R95" s="84">
        <v>0</v>
      </c>
      <c r="S95" s="84"/>
      <c r="T95" s="84">
        <v>0</v>
      </c>
      <c r="U95" s="84">
        <v>0</v>
      </c>
      <c r="V95" s="84"/>
      <c r="W95" s="114">
        <v>1</v>
      </c>
      <c r="X95" s="114">
        <v>1</v>
      </c>
      <c r="Y95" s="114">
        <v>100000000</v>
      </c>
      <c r="Z95" s="114">
        <f t="shared" si="25"/>
        <v>1336581.5002503817</v>
      </c>
      <c r="AA95" s="114">
        <f t="shared" si="26"/>
        <v>1336581.5002503817</v>
      </c>
      <c r="AB95" s="159">
        <f t="shared" si="27"/>
        <v>0</v>
      </c>
      <c r="AC95" s="159">
        <f t="shared" si="28"/>
        <v>334145375062595.5</v>
      </c>
      <c r="AD95" s="88">
        <f t="shared" si="17"/>
        <v>369703352949566.19</v>
      </c>
      <c r="AE95" s="158">
        <f t="shared" si="18"/>
        <v>1106.4146941441568</v>
      </c>
      <c r="AF95" s="133">
        <f t="shared" si="29"/>
        <v>1.6584580570882832E-2</v>
      </c>
      <c r="AG95" s="84">
        <f t="shared" si="30"/>
        <v>1.3211382113821139E-2</v>
      </c>
      <c r="AH95" s="84">
        <f t="shared" si="31"/>
        <v>1.8648071766591467E-3</v>
      </c>
      <c r="AI95" s="84">
        <f t="shared" si="32"/>
        <v>4.3673116632424402E-2</v>
      </c>
      <c r="AJ95" s="84">
        <f t="shared" si="33"/>
        <v>0</v>
      </c>
    </row>
    <row r="96" spans="1:36" ht="16.5">
      <c r="A96" s="84">
        <v>20180517</v>
      </c>
      <c r="B96" s="84" t="s">
        <v>99</v>
      </c>
      <c r="C96">
        <v>49850</v>
      </c>
      <c r="D96">
        <v>49400</v>
      </c>
      <c r="E96" s="114">
        <v>6419324700</v>
      </c>
      <c r="F96" s="114">
        <f t="shared" si="19"/>
        <v>0.15321735137762693</v>
      </c>
      <c r="G96" s="114">
        <f t="shared" si="20"/>
        <v>0.15321735137762693</v>
      </c>
      <c r="H96">
        <v>263789</v>
      </c>
      <c r="I96">
        <v>262807</v>
      </c>
      <c r="J96" s="88">
        <v>125395903</v>
      </c>
      <c r="K96" s="84">
        <f t="shared" si="21"/>
        <v>1.8401005601314195</v>
      </c>
      <c r="L96" s="84">
        <f t="shared" si="22"/>
        <v>1.8401005601314195</v>
      </c>
      <c r="M96">
        <v>201670</v>
      </c>
      <c r="N96">
        <v>209031</v>
      </c>
      <c r="O96" s="114">
        <v>15956260</v>
      </c>
      <c r="P96" s="114">
        <f t="shared" si="23"/>
        <v>39.202033572499225</v>
      </c>
      <c r="Q96" s="114">
        <f t="shared" si="24"/>
        <v>39.202033572499225</v>
      </c>
      <c r="R96" s="84">
        <v>0</v>
      </c>
      <c r="S96" s="84"/>
      <c r="T96" s="84">
        <v>0</v>
      </c>
      <c r="U96" s="84">
        <v>0</v>
      </c>
      <c r="V96" s="84"/>
      <c r="W96" s="114">
        <v>1</v>
      </c>
      <c r="X96" s="114">
        <v>1</v>
      </c>
      <c r="Y96" s="114">
        <v>100000000</v>
      </c>
      <c r="Z96" s="114">
        <f t="shared" si="25"/>
        <v>1336581.5002503817</v>
      </c>
      <c r="AA96" s="114">
        <f t="shared" si="26"/>
        <v>1336581.5002503817</v>
      </c>
      <c r="AB96" s="159">
        <f t="shared" si="27"/>
        <v>0</v>
      </c>
      <c r="AC96" s="159">
        <f t="shared" si="28"/>
        <v>334145375062595.5</v>
      </c>
      <c r="AD96" s="88">
        <f t="shared" si="17"/>
        <v>373638603671623.87</v>
      </c>
      <c r="AE96" s="158">
        <f t="shared" si="18"/>
        <v>1118.1917559135154</v>
      </c>
      <c r="AF96" s="133">
        <f t="shared" si="29"/>
        <v>1.0644346854475316E-2</v>
      </c>
      <c r="AG96" s="84">
        <f t="shared" si="30"/>
        <v>-9.0270812437311942E-3</v>
      </c>
      <c r="AH96" s="84">
        <f t="shared" si="31"/>
        <v>-3.7226722873205478E-3</v>
      </c>
      <c r="AI96" s="84">
        <f t="shared" si="32"/>
        <v>3.6500223136807654E-2</v>
      </c>
      <c r="AJ96" s="84">
        <f t="shared" si="33"/>
        <v>0</v>
      </c>
    </row>
    <row r="97" spans="1:36" ht="16.5">
      <c r="A97" s="84">
        <v>20180518</v>
      </c>
      <c r="B97" s="84" t="s">
        <v>99</v>
      </c>
      <c r="C97">
        <v>49400</v>
      </c>
      <c r="D97">
        <v>49500</v>
      </c>
      <c r="E97" s="114">
        <v>6419324700</v>
      </c>
      <c r="F97" s="114">
        <f t="shared" si="19"/>
        <v>0.15321735137762693</v>
      </c>
      <c r="G97" s="114">
        <f t="shared" si="20"/>
        <v>0.15321735137762693</v>
      </c>
      <c r="H97">
        <v>262807</v>
      </c>
      <c r="I97">
        <v>265263</v>
      </c>
      <c r="J97" s="88">
        <v>125395903</v>
      </c>
      <c r="K97" s="84">
        <f t="shared" si="21"/>
        <v>1.8401005601314195</v>
      </c>
      <c r="L97" s="84">
        <f t="shared" si="22"/>
        <v>1.8401005601314195</v>
      </c>
      <c r="M97">
        <v>209031</v>
      </c>
      <c r="N97">
        <v>215998</v>
      </c>
      <c r="O97" s="114">
        <v>15956260</v>
      </c>
      <c r="P97" s="114">
        <f t="shared" si="23"/>
        <v>39.202033572499225</v>
      </c>
      <c r="Q97" s="114">
        <f t="shared" si="24"/>
        <v>39.202033572499225</v>
      </c>
      <c r="R97" s="84">
        <v>0</v>
      </c>
      <c r="S97" s="84"/>
      <c r="T97" s="84">
        <v>0</v>
      </c>
      <c r="U97" s="84">
        <v>0</v>
      </c>
      <c r="V97" s="84"/>
      <c r="W97" s="114">
        <v>1</v>
      </c>
      <c r="X97" s="114">
        <v>1</v>
      </c>
      <c r="Y97" s="114">
        <v>100000000</v>
      </c>
      <c r="Z97" s="114">
        <f t="shared" si="25"/>
        <v>1336581.5002503817</v>
      </c>
      <c r="AA97" s="114">
        <f t="shared" si="26"/>
        <v>1336581.5002503817</v>
      </c>
      <c r="AB97" s="159">
        <f t="shared" si="27"/>
        <v>0</v>
      </c>
      <c r="AC97" s="159">
        <f t="shared" si="28"/>
        <v>334145375062595.5</v>
      </c>
      <c r="AD97" s="88">
        <f t="shared" si="17"/>
        <v>378661641728426.19</v>
      </c>
      <c r="AE97" s="158">
        <f t="shared" si="18"/>
        <v>1133.2242490487606</v>
      </c>
      <c r="AF97" s="133">
        <f t="shared" si="29"/>
        <v>1.3443573569333189E-2</v>
      </c>
      <c r="AG97" s="84">
        <f t="shared" si="30"/>
        <v>2.0242914979757085E-3</v>
      </c>
      <c r="AH97" s="84">
        <f t="shared" si="31"/>
        <v>9.345260970978703E-3</v>
      </c>
      <c r="AI97" s="84">
        <f t="shared" si="32"/>
        <v>3.3329984547746508E-2</v>
      </c>
      <c r="AJ97" s="84">
        <f t="shared" si="33"/>
        <v>0</v>
      </c>
    </row>
    <row r="98" spans="1:36" ht="16.5">
      <c r="A98" s="84">
        <v>20180521</v>
      </c>
      <c r="B98" s="84" t="s">
        <v>99</v>
      </c>
      <c r="C98">
        <v>49500</v>
      </c>
      <c r="D98">
        <v>50000</v>
      </c>
      <c r="E98" s="114">
        <v>6419324700</v>
      </c>
      <c r="F98" s="114">
        <f t="shared" si="19"/>
        <v>0.15321735137762693</v>
      </c>
      <c r="G98" s="114">
        <f t="shared" si="20"/>
        <v>0.15321735137762693</v>
      </c>
      <c r="H98">
        <v>265263</v>
      </c>
      <c r="I98">
        <v>265263</v>
      </c>
      <c r="J98" s="88">
        <v>125395903</v>
      </c>
      <c r="K98" s="84">
        <f t="shared" si="21"/>
        <v>1.8401005601314195</v>
      </c>
      <c r="L98" s="84">
        <f t="shared" si="22"/>
        <v>1.8401005601314195</v>
      </c>
      <c r="M98">
        <v>215998</v>
      </c>
      <c r="N98">
        <v>220120</v>
      </c>
      <c r="O98" s="114">
        <v>15956260</v>
      </c>
      <c r="P98" s="114">
        <f t="shared" si="23"/>
        <v>39.202033572499225</v>
      </c>
      <c r="Q98" s="114">
        <f t="shared" si="24"/>
        <v>39.202033572499225</v>
      </c>
      <c r="R98" s="84">
        <v>0</v>
      </c>
      <c r="S98" s="84"/>
      <c r="T98" s="84">
        <v>0</v>
      </c>
      <c r="U98" s="84">
        <v>0</v>
      </c>
      <c r="V98" s="84"/>
      <c r="W98" s="114">
        <v>1</v>
      </c>
      <c r="X98" s="114">
        <v>1</v>
      </c>
      <c r="Y98" s="114">
        <v>100000000</v>
      </c>
      <c r="Z98" s="114">
        <f t="shared" si="25"/>
        <v>1336581.5002503817</v>
      </c>
      <c r="AA98" s="114">
        <f t="shared" si="26"/>
        <v>1336581.5002503817</v>
      </c>
      <c r="AB98" s="159">
        <f t="shared" si="27"/>
        <v>0</v>
      </c>
      <c r="AC98" s="159">
        <f t="shared" si="28"/>
        <v>334145375062595.5</v>
      </c>
      <c r="AD98" s="88">
        <f t="shared" si="17"/>
        <v>381731802229861.56</v>
      </c>
      <c r="AE98" s="158">
        <f t="shared" si="18"/>
        <v>1142.4123471957428</v>
      </c>
      <c r="AF98" s="133">
        <f t="shared" si="29"/>
        <v>8.1079258184730291E-3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1.9083510032500303E-2</v>
      </c>
      <c r="AJ98" s="84">
        <f t="shared" si="33"/>
        <v>0</v>
      </c>
    </row>
    <row r="99" spans="1:36" ht="16.5">
      <c r="A99" s="84">
        <v>20180523</v>
      </c>
      <c r="B99" s="84" t="s">
        <v>99</v>
      </c>
      <c r="C99">
        <v>50000</v>
      </c>
      <c r="D99">
        <v>51800</v>
      </c>
      <c r="E99" s="114">
        <v>6419324700</v>
      </c>
      <c r="F99" s="114">
        <f t="shared" si="19"/>
        <v>0.15321735137762693</v>
      </c>
      <c r="G99" s="114">
        <f t="shared" si="20"/>
        <v>0.15321735137762693</v>
      </c>
      <c r="H99">
        <v>265263</v>
      </c>
      <c r="I99">
        <v>252982</v>
      </c>
      <c r="J99" s="88">
        <v>125395903</v>
      </c>
      <c r="K99" s="84">
        <f t="shared" si="21"/>
        <v>1.8401005601314195</v>
      </c>
      <c r="L99" s="84">
        <f t="shared" si="22"/>
        <v>1.8401005601314195</v>
      </c>
      <c r="M99">
        <v>220120</v>
      </c>
      <c r="N99">
        <v>251229</v>
      </c>
      <c r="O99" s="114">
        <v>15956260</v>
      </c>
      <c r="P99" s="114">
        <f t="shared" si="23"/>
        <v>39.202033572499225</v>
      </c>
      <c r="Q99" s="114">
        <f t="shared" si="24"/>
        <v>39.202033572499225</v>
      </c>
      <c r="R99" s="84">
        <v>0</v>
      </c>
      <c r="S99" s="84"/>
      <c r="T99" s="84">
        <v>0</v>
      </c>
      <c r="U99" s="84">
        <v>0</v>
      </c>
      <c r="V99" s="84"/>
      <c r="W99" s="114">
        <v>1</v>
      </c>
      <c r="X99" s="114">
        <v>1</v>
      </c>
      <c r="Y99" s="114">
        <v>100000000</v>
      </c>
      <c r="Z99" s="114">
        <f t="shared" si="25"/>
        <v>1336581.5002503817</v>
      </c>
      <c r="AA99" s="114">
        <f t="shared" si="26"/>
        <v>1336581.5002503817</v>
      </c>
      <c r="AB99" s="159">
        <f t="shared" si="27"/>
        <v>0</v>
      </c>
      <c r="AC99" s="159">
        <f t="shared" si="28"/>
        <v>334145375062595.5</v>
      </c>
      <c r="AD99" s="88">
        <f t="shared" si="17"/>
        <v>400127699094471.75</v>
      </c>
      <c r="AE99" s="158">
        <f t="shared" si="18"/>
        <v>1197.4659203932295</v>
      </c>
      <c r="AF99" s="133">
        <f t="shared" si="29"/>
        <v>4.8190632158892202E-2</v>
      </c>
      <c r="AG99" s="84">
        <f t="shared" si="30"/>
        <v>3.5999999999999997E-2</v>
      </c>
      <c r="AH99" s="84">
        <f t="shared" si="31"/>
        <v>-4.6297448192925514E-2</v>
      </c>
      <c r="AI99" s="84">
        <f t="shared" si="32"/>
        <v>0.14132745775031802</v>
      </c>
      <c r="AJ99" s="84">
        <f t="shared" si="33"/>
        <v>0</v>
      </c>
    </row>
    <row r="100" spans="1:36" ht="16.5">
      <c r="A100" s="84">
        <v>20180524</v>
      </c>
      <c r="B100" s="84" t="s">
        <v>99</v>
      </c>
      <c r="C100">
        <v>51800</v>
      </c>
      <c r="D100">
        <v>51400</v>
      </c>
      <c r="E100" s="114">
        <v>6419324700</v>
      </c>
      <c r="F100" s="114">
        <f t="shared" si="19"/>
        <v>0.15321735137762693</v>
      </c>
      <c r="G100" s="114">
        <f t="shared" si="20"/>
        <v>0.15321735137762693</v>
      </c>
      <c r="H100">
        <v>252982</v>
      </c>
      <c r="I100">
        <v>259859</v>
      </c>
      <c r="J100" s="88">
        <v>125395903</v>
      </c>
      <c r="K100" s="84">
        <f t="shared" si="21"/>
        <v>1.8401005601314195</v>
      </c>
      <c r="L100" s="84">
        <f t="shared" si="22"/>
        <v>1.8401005601314195</v>
      </c>
      <c r="M100">
        <v>251229</v>
      </c>
      <c r="N100">
        <v>250248</v>
      </c>
      <c r="O100" s="114">
        <v>15956260</v>
      </c>
      <c r="P100" s="114">
        <f t="shared" si="23"/>
        <v>39.202033572499225</v>
      </c>
      <c r="Q100" s="114">
        <f t="shared" si="24"/>
        <v>39.202033572499225</v>
      </c>
      <c r="R100" s="84">
        <v>0</v>
      </c>
      <c r="S100" s="84"/>
      <c r="T100" s="84">
        <v>0</v>
      </c>
      <c r="U100" s="84">
        <v>0</v>
      </c>
      <c r="V100" s="84"/>
      <c r="W100" s="114">
        <v>1</v>
      </c>
      <c r="X100" s="114">
        <v>1</v>
      </c>
      <c r="Y100" s="114">
        <v>100000000</v>
      </c>
      <c r="Z100" s="114">
        <f t="shared" si="25"/>
        <v>1336581.5002503817</v>
      </c>
      <c r="AA100" s="114">
        <f t="shared" si="26"/>
        <v>1336581.5002503817</v>
      </c>
      <c r="AB100" s="159">
        <f t="shared" si="27"/>
        <v>0</v>
      </c>
      <c r="AC100" s="159">
        <f t="shared" si="28"/>
        <v>334145375062595.5</v>
      </c>
      <c r="AD100" s="88">
        <f t="shared" si="17"/>
        <v>400707451669621</v>
      </c>
      <c r="AE100" s="158">
        <f t="shared" si="18"/>
        <v>1199.2009513660228</v>
      </c>
      <c r="AF100" s="133">
        <f t="shared" si="29"/>
        <v>1.4489188738027329E-3</v>
      </c>
      <c r="AG100" s="84">
        <f t="shared" si="30"/>
        <v>-7.7220077220077222E-3</v>
      </c>
      <c r="AH100" s="84">
        <f t="shared" si="31"/>
        <v>2.71837522037141E-2</v>
      </c>
      <c r="AI100" s="84">
        <f t="shared" si="32"/>
        <v>-3.9048039836165412E-3</v>
      </c>
      <c r="AJ100" s="84">
        <f t="shared" si="33"/>
        <v>0</v>
      </c>
    </row>
    <row r="101" spans="1:36" ht="16.5">
      <c r="A101" s="84">
        <v>20180525</v>
      </c>
      <c r="B101" s="84" t="s">
        <v>99</v>
      </c>
      <c r="C101">
        <v>51400</v>
      </c>
      <c r="D101">
        <v>52700</v>
      </c>
      <c r="E101" s="114">
        <v>6419324700</v>
      </c>
      <c r="F101" s="114">
        <f t="shared" si="19"/>
        <v>0.15321735137762693</v>
      </c>
      <c r="G101" s="114">
        <f t="shared" si="20"/>
        <v>0.15321735137762693</v>
      </c>
      <c r="H101">
        <v>259859</v>
      </c>
      <c r="I101">
        <v>270175</v>
      </c>
      <c r="J101" s="88">
        <v>125395903</v>
      </c>
      <c r="K101" s="84">
        <f t="shared" si="21"/>
        <v>1.8401005601314195</v>
      </c>
      <c r="L101" s="84">
        <f t="shared" si="22"/>
        <v>1.8401005601314195</v>
      </c>
      <c r="M101">
        <v>250248</v>
      </c>
      <c r="N101">
        <v>254959</v>
      </c>
      <c r="O101" s="114">
        <v>15956260</v>
      </c>
      <c r="P101" s="114">
        <f t="shared" si="23"/>
        <v>39.202033572499225</v>
      </c>
      <c r="Q101" s="114">
        <f t="shared" si="24"/>
        <v>39.202033572499225</v>
      </c>
      <c r="R101" s="84">
        <v>0</v>
      </c>
      <c r="S101" s="84"/>
      <c r="T101" s="84">
        <v>0</v>
      </c>
      <c r="U101" s="84">
        <v>0</v>
      </c>
      <c r="V101" s="84"/>
      <c r="W101" s="114">
        <v>1</v>
      </c>
      <c r="X101" s="114">
        <v>1</v>
      </c>
      <c r="Y101" s="114">
        <v>100000000</v>
      </c>
      <c r="Z101" s="114">
        <f t="shared" si="25"/>
        <v>1336581.5002503817</v>
      </c>
      <c r="AA101" s="114">
        <f t="shared" si="26"/>
        <v>1336581.5002503817</v>
      </c>
      <c r="AB101" s="159">
        <f t="shared" si="27"/>
        <v>0</v>
      </c>
      <c r="AC101" s="159">
        <f t="shared" si="28"/>
        <v>334145375062595.5</v>
      </c>
      <c r="AD101" s="88">
        <f t="shared" si="17"/>
        <v>407313208613505.56</v>
      </c>
      <c r="AE101" s="158">
        <f t="shared" si="18"/>
        <v>1218.9700621689092</v>
      </c>
      <c r="AF101" s="133">
        <f t="shared" si="29"/>
        <v>1.6485236090220918E-2</v>
      </c>
      <c r="AG101" s="84">
        <f t="shared" si="30"/>
        <v>2.5291828793774319E-2</v>
      </c>
      <c r="AH101" s="84">
        <f t="shared" si="31"/>
        <v>3.9698451852735524E-2</v>
      </c>
      <c r="AI101" s="84">
        <f t="shared" si="32"/>
        <v>1.8825325277324893E-2</v>
      </c>
      <c r="AJ101" s="84">
        <f t="shared" si="33"/>
        <v>0</v>
      </c>
    </row>
    <row r="102" spans="1:36" ht="16.5">
      <c r="A102" s="84">
        <v>20180528</v>
      </c>
      <c r="B102" s="84" t="s">
        <v>99</v>
      </c>
      <c r="C102">
        <v>52700</v>
      </c>
      <c r="D102">
        <v>52300</v>
      </c>
      <c r="E102" s="114">
        <v>6419324700</v>
      </c>
      <c r="F102" s="114">
        <f t="shared" si="19"/>
        <v>0.15321735137762693</v>
      </c>
      <c r="G102" s="114">
        <f t="shared" si="20"/>
        <v>0.15321735137762693</v>
      </c>
      <c r="H102">
        <v>270175</v>
      </c>
      <c r="I102">
        <v>266245</v>
      </c>
      <c r="J102" s="88">
        <v>125395903</v>
      </c>
      <c r="K102" s="84">
        <f t="shared" si="21"/>
        <v>1.8401005601314195</v>
      </c>
      <c r="L102" s="84">
        <f t="shared" si="22"/>
        <v>1.8401005601314195</v>
      </c>
      <c r="M102">
        <v>254959</v>
      </c>
      <c r="N102">
        <v>256136</v>
      </c>
      <c r="O102" s="114">
        <v>15956260</v>
      </c>
      <c r="P102" s="114">
        <f t="shared" si="23"/>
        <v>39.202033572499225</v>
      </c>
      <c r="Q102" s="114">
        <f t="shared" si="24"/>
        <v>39.202033572499225</v>
      </c>
      <c r="R102" s="84">
        <v>0</v>
      </c>
      <c r="S102" s="84"/>
      <c r="T102" s="84">
        <v>0</v>
      </c>
      <c r="U102" s="84">
        <v>0</v>
      </c>
      <c r="V102" s="84"/>
      <c r="W102" s="114">
        <v>1</v>
      </c>
      <c r="X102" s="114">
        <v>1</v>
      </c>
      <c r="Y102" s="114">
        <v>100000000</v>
      </c>
      <c r="Z102" s="114">
        <f t="shared" si="25"/>
        <v>1336581.5002503817</v>
      </c>
      <c r="AA102" s="114">
        <f t="shared" si="26"/>
        <v>1336581.5002503817</v>
      </c>
      <c r="AB102" s="159">
        <f t="shared" si="27"/>
        <v>0</v>
      </c>
      <c r="AC102" s="159">
        <f t="shared" si="28"/>
        <v>334145375062595.5</v>
      </c>
      <c r="AD102" s="88">
        <f t="shared" si="17"/>
        <v>406749209929768.19</v>
      </c>
      <c r="AE102" s="158">
        <f t="shared" si="18"/>
        <v>1217.282178014799</v>
      </c>
      <c r="AF102" s="133">
        <f t="shared" si="29"/>
        <v>-1.3846805647604937E-3</v>
      </c>
      <c r="AG102" s="84">
        <f t="shared" si="30"/>
        <v>-7.5901328273244783E-3</v>
      </c>
      <c r="AH102" s="84">
        <f t="shared" si="31"/>
        <v>-1.4546127509947257E-2</v>
      </c>
      <c r="AI102" s="84">
        <f t="shared" si="32"/>
        <v>4.6164285238018661E-3</v>
      </c>
      <c r="AJ102" s="84">
        <f t="shared" si="33"/>
        <v>0</v>
      </c>
    </row>
    <row r="103" spans="1:36" ht="16.5">
      <c r="A103" s="84">
        <v>20180529</v>
      </c>
      <c r="B103" s="84" t="s">
        <v>99</v>
      </c>
      <c r="C103">
        <v>52300</v>
      </c>
      <c r="D103">
        <v>51300</v>
      </c>
      <c r="E103" s="114">
        <v>6419324700</v>
      </c>
      <c r="F103" s="114">
        <f t="shared" si="19"/>
        <v>0.15321735137762693</v>
      </c>
      <c r="G103" s="114">
        <f t="shared" si="20"/>
        <v>0.15321735137762693</v>
      </c>
      <c r="H103">
        <v>266245</v>
      </c>
      <c r="I103">
        <v>265754</v>
      </c>
      <c r="J103" s="88">
        <v>125395903</v>
      </c>
      <c r="K103" s="84">
        <f t="shared" si="21"/>
        <v>1.8401005601314195</v>
      </c>
      <c r="L103" s="84">
        <f t="shared" si="22"/>
        <v>1.8401005601314195</v>
      </c>
      <c r="M103">
        <v>256136</v>
      </c>
      <c r="N103">
        <v>244360</v>
      </c>
      <c r="O103" s="114">
        <v>15956260</v>
      </c>
      <c r="P103" s="114">
        <f t="shared" si="23"/>
        <v>39.202033572499225</v>
      </c>
      <c r="Q103" s="114">
        <f t="shared" si="24"/>
        <v>39.202033572499225</v>
      </c>
      <c r="R103" s="84">
        <v>0</v>
      </c>
      <c r="S103" s="84"/>
      <c r="T103" s="84">
        <v>0</v>
      </c>
      <c r="U103" s="84">
        <v>0</v>
      </c>
      <c r="V103" s="84"/>
      <c r="W103" s="114">
        <v>1</v>
      </c>
      <c r="X103" s="114">
        <v>1</v>
      </c>
      <c r="Y103" s="114">
        <v>100000000</v>
      </c>
      <c r="Z103" s="114">
        <f t="shared" si="25"/>
        <v>1336581.5002503817</v>
      </c>
      <c r="AA103" s="114">
        <f t="shared" si="26"/>
        <v>1336581.5002503817</v>
      </c>
      <c r="AB103" s="159">
        <f t="shared" si="27"/>
        <v>0</v>
      </c>
      <c r="AC103" s="159">
        <f t="shared" si="28"/>
        <v>334145375062595.5</v>
      </c>
      <c r="AD103" s="88">
        <f t="shared" si="17"/>
        <v>398286266049238.19</v>
      </c>
      <c r="AE103" s="158">
        <f t="shared" si="18"/>
        <v>1191.9550464363817</v>
      </c>
      <c r="AF103" s="133">
        <f t="shared" si="29"/>
        <v>-2.0806294576432509E-2</v>
      </c>
      <c r="AG103" s="84">
        <f t="shared" si="30"/>
        <v>-1.9120458891013385E-2</v>
      </c>
      <c r="AH103" s="84">
        <f t="shared" si="31"/>
        <v>-1.8441660876260587E-3</v>
      </c>
      <c r="AI103" s="84">
        <f t="shared" si="32"/>
        <v>-4.5975575475528628E-2</v>
      </c>
      <c r="AJ103" s="84">
        <f t="shared" si="33"/>
        <v>0</v>
      </c>
    </row>
    <row r="104" spans="1:36" ht="16.5">
      <c r="A104" s="84">
        <v>20180530</v>
      </c>
      <c r="B104" s="84" t="s">
        <v>99</v>
      </c>
      <c r="C104">
        <v>51300</v>
      </c>
      <c r="D104">
        <v>49500</v>
      </c>
      <c r="E104" s="114">
        <v>6419324700</v>
      </c>
      <c r="F104" s="114">
        <f t="shared" si="19"/>
        <v>0.15321735137762693</v>
      </c>
      <c r="G104" s="114">
        <f t="shared" si="20"/>
        <v>0.15321735137762693</v>
      </c>
      <c r="H104">
        <v>265754</v>
      </c>
      <c r="I104">
        <v>264771</v>
      </c>
      <c r="J104" s="88">
        <v>125395903</v>
      </c>
      <c r="K104" s="84">
        <f t="shared" si="21"/>
        <v>1.8401005601314195</v>
      </c>
      <c r="L104" s="84">
        <f t="shared" si="22"/>
        <v>1.8401005601314195</v>
      </c>
      <c r="M104">
        <v>244360</v>
      </c>
      <c r="N104">
        <v>256529</v>
      </c>
      <c r="O104" s="114">
        <v>15956260</v>
      </c>
      <c r="P104" s="114">
        <f t="shared" si="23"/>
        <v>39.202033572499225</v>
      </c>
      <c r="Q104" s="114">
        <f t="shared" si="24"/>
        <v>39.202033572499225</v>
      </c>
      <c r="R104" s="84">
        <v>0</v>
      </c>
      <c r="S104" s="84"/>
      <c r="T104" s="84">
        <v>0</v>
      </c>
      <c r="U104" s="84">
        <v>0</v>
      </c>
      <c r="V104" s="84"/>
      <c r="W104" s="114">
        <v>1</v>
      </c>
      <c r="X104" s="114">
        <v>1</v>
      </c>
      <c r="Y104" s="114">
        <v>100000000</v>
      </c>
      <c r="Z104" s="114">
        <f t="shared" si="25"/>
        <v>1336581.5002503817</v>
      </c>
      <c r="AA104" s="114">
        <f t="shared" si="26"/>
        <v>1336581.5002503817</v>
      </c>
      <c r="AB104" s="159">
        <f t="shared" si="27"/>
        <v>0</v>
      </c>
      <c r="AC104" s="159">
        <f t="shared" si="28"/>
        <v>334145375062595.5</v>
      </c>
      <c r="AD104" s="88">
        <f t="shared" si="17"/>
        <v>403900980702936.12</v>
      </c>
      <c r="AE104" s="158">
        <f t="shared" si="18"/>
        <v>1208.7582556762106</v>
      </c>
      <c r="AF104" s="133">
        <f t="shared" si="29"/>
        <v>1.4097183689993917E-2</v>
      </c>
      <c r="AG104" s="84">
        <f t="shared" si="30"/>
        <v>-3.5087719298245612E-2</v>
      </c>
      <c r="AH104" s="84">
        <f t="shared" si="31"/>
        <v>-3.6989095178247551E-3</v>
      </c>
      <c r="AI104" s="84">
        <f t="shared" si="32"/>
        <v>4.9799476182681289E-2</v>
      </c>
      <c r="AJ104" s="84">
        <f t="shared" si="33"/>
        <v>0</v>
      </c>
    </row>
    <row r="105" spans="1:36" ht="16.5">
      <c r="A105" s="84">
        <v>20180531</v>
      </c>
      <c r="B105" s="84" t="s">
        <v>99</v>
      </c>
      <c r="C105">
        <v>49500</v>
      </c>
      <c r="D105">
        <v>50700</v>
      </c>
      <c r="E105" s="114">
        <v>6419324700</v>
      </c>
      <c r="F105" s="114">
        <f t="shared" si="19"/>
        <v>0.15321735137762693</v>
      </c>
      <c r="G105" s="114">
        <f t="shared" si="20"/>
        <v>0.15321735137762693</v>
      </c>
      <c r="H105">
        <v>264771</v>
      </c>
      <c r="I105">
        <v>260842</v>
      </c>
      <c r="J105" s="88">
        <v>125395903</v>
      </c>
      <c r="K105" s="84">
        <f t="shared" si="21"/>
        <v>1.8401005601314195</v>
      </c>
      <c r="L105" s="84">
        <f t="shared" si="22"/>
        <v>1.8401005601314195</v>
      </c>
      <c r="M105">
        <v>256529</v>
      </c>
      <c r="N105">
        <v>260062</v>
      </c>
      <c r="O105" s="114">
        <v>15956260</v>
      </c>
      <c r="P105" s="114">
        <f t="shared" si="23"/>
        <v>39.202033572499225</v>
      </c>
      <c r="Q105" s="114">
        <f t="shared" si="24"/>
        <v>39.202033572499225</v>
      </c>
      <c r="R105" s="84">
        <v>0</v>
      </c>
      <c r="S105" s="84"/>
      <c r="T105" s="84">
        <v>0</v>
      </c>
      <c r="U105" s="84">
        <v>0</v>
      </c>
      <c r="V105" s="84"/>
      <c r="W105" s="114">
        <v>1</v>
      </c>
      <c r="X105" s="114">
        <v>1</v>
      </c>
      <c r="Y105" s="114">
        <v>100000000</v>
      </c>
      <c r="Z105" s="114">
        <f t="shared" si="25"/>
        <v>1336581.5002503817</v>
      </c>
      <c r="AA105" s="114">
        <f t="shared" si="26"/>
        <v>1336581.5002503817</v>
      </c>
      <c r="AB105" s="159">
        <f t="shared" si="27"/>
        <v>0</v>
      </c>
      <c r="AC105" s="159">
        <f t="shared" si="28"/>
        <v>334145375062595.5</v>
      </c>
      <c r="AD105" s="88">
        <f t="shared" si="17"/>
        <v>406384615876875.62</v>
      </c>
      <c r="AE105" s="158">
        <f t="shared" si="18"/>
        <v>1216.1910539708879</v>
      </c>
      <c r="AF105" s="133">
        <f t="shared" si="29"/>
        <v>6.1491189489490941E-3</v>
      </c>
      <c r="AG105" s="84">
        <f t="shared" si="30"/>
        <v>2.4242424242424242E-2</v>
      </c>
      <c r="AH105" s="84">
        <f t="shared" si="31"/>
        <v>-1.4839238436233575E-2</v>
      </c>
      <c r="AI105" s="84">
        <f t="shared" si="32"/>
        <v>1.3772322037664358E-2</v>
      </c>
      <c r="AJ105" s="84">
        <f t="shared" si="33"/>
        <v>0</v>
      </c>
    </row>
    <row r="106" spans="1:36" ht="16.5">
      <c r="A106" s="84">
        <v>20180601</v>
      </c>
      <c r="B106" s="84" t="s">
        <v>99</v>
      </c>
      <c r="C106">
        <v>50700</v>
      </c>
      <c r="D106">
        <v>51300</v>
      </c>
      <c r="E106" s="114">
        <v>6419324700</v>
      </c>
      <c r="F106" s="114">
        <f t="shared" si="19"/>
        <v>0.15321735137762693</v>
      </c>
      <c r="G106" s="114">
        <f t="shared" si="20"/>
        <v>0.15321735137762693</v>
      </c>
      <c r="H106">
        <v>260842</v>
      </c>
      <c r="I106">
        <v>268701</v>
      </c>
      <c r="J106" s="88">
        <v>125395903</v>
      </c>
      <c r="K106" s="84">
        <f t="shared" si="21"/>
        <v>1.8401005601314195</v>
      </c>
      <c r="L106" s="84">
        <f t="shared" si="22"/>
        <v>1.8401005601314195</v>
      </c>
      <c r="M106">
        <v>260062</v>
      </c>
      <c r="N106">
        <v>258590</v>
      </c>
      <c r="O106" s="114">
        <v>15956260</v>
      </c>
      <c r="P106" s="114">
        <f t="shared" si="23"/>
        <v>39.202033572499225</v>
      </c>
      <c r="Q106" s="114">
        <f t="shared" si="24"/>
        <v>39.202033572499225</v>
      </c>
      <c r="R106" s="84">
        <v>0</v>
      </c>
      <c r="S106" s="84"/>
      <c r="T106" s="84">
        <v>0</v>
      </c>
      <c r="U106" s="84">
        <v>0</v>
      </c>
      <c r="V106" s="84"/>
      <c r="W106" s="114">
        <v>1</v>
      </c>
      <c r="X106" s="114">
        <v>1</v>
      </c>
      <c r="Y106" s="114">
        <v>100000000</v>
      </c>
      <c r="Z106" s="114">
        <f t="shared" si="25"/>
        <v>1336581.5002503817</v>
      </c>
      <c r="AA106" s="114">
        <f t="shared" si="26"/>
        <v>1336581.5002503817</v>
      </c>
      <c r="AB106" s="159">
        <f t="shared" si="27"/>
        <v>0</v>
      </c>
      <c r="AC106" s="159">
        <f t="shared" si="28"/>
        <v>334145375062595.5</v>
      </c>
      <c r="AD106" s="88">
        <f t="shared" si="17"/>
        <v>407867378852712.19</v>
      </c>
      <c r="AE106" s="158">
        <f t="shared" si="18"/>
        <v>1220.6285326448296</v>
      </c>
      <c r="AF106" s="133">
        <f t="shared" si="29"/>
        <v>3.6486690635104679E-3</v>
      </c>
      <c r="AG106" s="84">
        <f t="shared" si="30"/>
        <v>1.1834319526627219E-2</v>
      </c>
      <c r="AH106" s="84">
        <f t="shared" si="31"/>
        <v>3.0129350334685365E-2</v>
      </c>
      <c r="AI106" s="84">
        <f t="shared" si="32"/>
        <v>-5.6601887242272997E-3</v>
      </c>
      <c r="AJ106" s="84">
        <f t="shared" si="33"/>
        <v>0</v>
      </c>
    </row>
    <row r="107" spans="1:36" ht="16.5">
      <c r="A107" s="84">
        <v>20180604</v>
      </c>
      <c r="B107" s="84" t="s">
        <v>99</v>
      </c>
      <c r="C107">
        <v>51300</v>
      </c>
      <c r="D107">
        <v>51100</v>
      </c>
      <c r="E107" s="114">
        <v>6419324700</v>
      </c>
      <c r="F107" s="114">
        <f t="shared" si="19"/>
        <v>0.15321735137762693</v>
      </c>
      <c r="G107" s="114">
        <f t="shared" si="20"/>
        <v>0.15321735137762693</v>
      </c>
      <c r="H107">
        <v>268701</v>
      </c>
      <c r="I107">
        <v>261824</v>
      </c>
      <c r="J107" s="88">
        <v>125395903</v>
      </c>
      <c r="K107" s="84">
        <f t="shared" si="21"/>
        <v>1.8401005601314195</v>
      </c>
      <c r="L107" s="84">
        <f t="shared" si="22"/>
        <v>1.8401005601314195</v>
      </c>
      <c r="M107">
        <v>258590</v>
      </c>
      <c r="N107">
        <v>248285</v>
      </c>
      <c r="O107" s="114">
        <v>15956260</v>
      </c>
      <c r="P107" s="114">
        <f t="shared" si="23"/>
        <v>39.202033572499225</v>
      </c>
      <c r="Q107" s="114">
        <f t="shared" si="24"/>
        <v>39.202033572499225</v>
      </c>
      <c r="R107" s="84">
        <v>0</v>
      </c>
      <c r="S107" s="84"/>
      <c r="T107" s="84">
        <v>0</v>
      </c>
      <c r="U107" s="84">
        <v>0</v>
      </c>
      <c r="V107" s="84"/>
      <c r="W107" s="114">
        <v>1</v>
      </c>
      <c r="X107" s="114">
        <v>1</v>
      </c>
      <c r="Y107" s="114">
        <v>100000000</v>
      </c>
      <c r="Z107" s="114">
        <f t="shared" si="25"/>
        <v>1336581.5002503817</v>
      </c>
      <c r="AA107" s="114">
        <f t="shared" si="26"/>
        <v>1336581.5002503817</v>
      </c>
      <c r="AB107" s="159">
        <f t="shared" si="27"/>
        <v>0</v>
      </c>
      <c r="AC107" s="159">
        <f t="shared" si="28"/>
        <v>334145375062595.5</v>
      </c>
      <c r="AD107" s="88">
        <f t="shared" si="17"/>
        <v>399637900776035.44</v>
      </c>
      <c r="AE107" s="158">
        <f t="shared" si="18"/>
        <v>1196.0000963687473</v>
      </c>
      <c r="AF107" s="133">
        <f t="shared" si="29"/>
        <v>-2.0176847924993187E-2</v>
      </c>
      <c r="AG107" s="84">
        <f t="shared" si="30"/>
        <v>-3.8986354775828458E-3</v>
      </c>
      <c r="AH107" s="84">
        <f t="shared" si="31"/>
        <v>-2.5593503559718796E-2</v>
      </c>
      <c r="AI107" s="84">
        <f t="shared" si="32"/>
        <v>-3.9850728953169108E-2</v>
      </c>
      <c r="AJ107" s="84">
        <f t="shared" si="33"/>
        <v>0</v>
      </c>
    </row>
    <row r="108" spans="1:36" ht="16.5">
      <c r="A108" s="84">
        <v>20180605</v>
      </c>
      <c r="B108" s="84" t="s">
        <v>99</v>
      </c>
      <c r="C108">
        <v>51100</v>
      </c>
      <c r="D108">
        <v>51300</v>
      </c>
      <c r="E108" s="114">
        <v>6419324700</v>
      </c>
      <c r="F108" s="114">
        <f t="shared" si="19"/>
        <v>0.15321735137762693</v>
      </c>
      <c r="G108" s="114">
        <f t="shared" si="20"/>
        <v>0.15321735137762693</v>
      </c>
      <c r="H108">
        <v>261824</v>
      </c>
      <c r="I108">
        <v>262315</v>
      </c>
      <c r="J108" s="88">
        <v>125395903</v>
      </c>
      <c r="K108" s="84">
        <f t="shared" si="21"/>
        <v>1.8401005601314195</v>
      </c>
      <c r="L108" s="84">
        <f t="shared" si="22"/>
        <v>1.8401005601314195</v>
      </c>
      <c r="M108">
        <v>248285</v>
      </c>
      <c r="N108">
        <v>240434</v>
      </c>
      <c r="O108" s="114">
        <v>15956260</v>
      </c>
      <c r="P108" s="114">
        <f t="shared" si="23"/>
        <v>39.202033572499225</v>
      </c>
      <c r="Q108" s="114">
        <f t="shared" si="24"/>
        <v>39.202033572499225</v>
      </c>
      <c r="R108" s="84">
        <v>0</v>
      </c>
      <c r="S108" s="84"/>
      <c r="T108" s="84">
        <v>0</v>
      </c>
      <c r="U108" s="84">
        <v>0</v>
      </c>
      <c r="V108" s="84"/>
      <c r="W108" s="114">
        <v>1</v>
      </c>
      <c r="X108" s="114">
        <v>1</v>
      </c>
      <c r="Y108" s="114">
        <v>100000000</v>
      </c>
      <c r="Z108" s="114">
        <f t="shared" si="25"/>
        <v>1336581.5002503817</v>
      </c>
      <c r="AA108" s="114">
        <f t="shared" si="26"/>
        <v>1336581.5002503817</v>
      </c>
      <c r="AB108" s="159">
        <f t="shared" si="27"/>
        <v>0</v>
      </c>
      <c r="AC108" s="159">
        <f t="shared" si="28"/>
        <v>334145375062595.5</v>
      </c>
      <c r="AD108" s="88">
        <f t="shared" si="17"/>
        <v>395036964464200.25</v>
      </c>
      <c r="AE108" s="158">
        <f t="shared" si="18"/>
        <v>1182.2308310872113</v>
      </c>
      <c r="AF108" s="133">
        <f t="shared" si="29"/>
        <v>-1.151276268567351E-2</v>
      </c>
      <c r="AG108" s="84">
        <f t="shared" si="30"/>
        <v>3.9138943248532287E-3</v>
      </c>
      <c r="AH108" s="84">
        <f t="shared" si="31"/>
        <v>1.875305548765583E-3</v>
      </c>
      <c r="AI108" s="84">
        <f t="shared" si="32"/>
        <v>-3.1620919507823669E-2</v>
      </c>
      <c r="AJ108" s="84">
        <f t="shared" si="33"/>
        <v>0</v>
      </c>
    </row>
    <row r="109" spans="1:36" ht="16.5">
      <c r="A109" s="84">
        <v>20180607</v>
      </c>
      <c r="B109" s="84" t="s">
        <v>99</v>
      </c>
      <c r="C109">
        <v>51300</v>
      </c>
      <c r="D109">
        <v>50600</v>
      </c>
      <c r="E109" s="114">
        <v>6419324700</v>
      </c>
      <c r="F109" s="114">
        <f t="shared" si="19"/>
        <v>0.15321735137762693</v>
      </c>
      <c r="G109" s="114">
        <f t="shared" si="20"/>
        <v>0.15321735137762693</v>
      </c>
      <c r="H109">
        <v>262315</v>
      </c>
      <c r="I109">
        <v>266245</v>
      </c>
      <c r="J109" s="88">
        <v>125395903</v>
      </c>
      <c r="K109" s="84">
        <f t="shared" si="21"/>
        <v>1.8401005601314195</v>
      </c>
      <c r="L109" s="84">
        <f t="shared" si="22"/>
        <v>1.8401005601314195</v>
      </c>
      <c r="M109">
        <v>240434</v>
      </c>
      <c r="N109">
        <v>252309</v>
      </c>
      <c r="O109" s="114">
        <v>15956260</v>
      </c>
      <c r="P109" s="114">
        <f t="shared" si="23"/>
        <v>39.202033572499225</v>
      </c>
      <c r="Q109" s="114">
        <f t="shared" si="24"/>
        <v>39.202033572499225</v>
      </c>
      <c r="R109" s="84">
        <v>0</v>
      </c>
      <c r="S109" s="84"/>
      <c r="T109" s="84">
        <v>0</v>
      </c>
      <c r="U109" s="84">
        <v>0</v>
      </c>
      <c r="V109" s="84"/>
      <c r="W109" s="114">
        <v>1</v>
      </c>
      <c r="X109" s="114">
        <v>1</v>
      </c>
      <c r="Y109" s="114">
        <v>100000000</v>
      </c>
      <c r="Z109" s="114">
        <f t="shared" si="25"/>
        <v>1336581.5002503817</v>
      </c>
      <c r="AA109" s="114">
        <f t="shared" si="26"/>
        <v>1336581.5002503817</v>
      </c>
      <c r="AB109" s="159">
        <f t="shared" si="27"/>
        <v>0</v>
      </c>
      <c r="AC109" s="159">
        <f t="shared" si="28"/>
        <v>334145375062595.5</v>
      </c>
      <c r="AD109" s="88">
        <f t="shared" si="17"/>
        <v>402683314877394.81</v>
      </c>
      <c r="AE109" s="158">
        <f t="shared" si="18"/>
        <v>1205.1141357319702</v>
      </c>
      <c r="AF109" s="133">
        <f t="shared" si="29"/>
        <v>1.9356037791464831E-2</v>
      </c>
      <c r="AG109" s="84">
        <f t="shared" si="30"/>
        <v>-1.364522417153996E-2</v>
      </c>
      <c r="AH109" s="84">
        <f t="shared" si="31"/>
        <v>1.4981987305339001E-2</v>
      </c>
      <c r="AI109" s="84">
        <f t="shared" si="32"/>
        <v>4.9389853348528079E-2</v>
      </c>
      <c r="AJ109" s="84">
        <f t="shared" si="33"/>
        <v>0</v>
      </c>
    </row>
    <row r="110" spans="1:36" ht="16.5">
      <c r="A110" s="84">
        <v>20180608</v>
      </c>
      <c r="B110" s="84" t="s">
        <v>99</v>
      </c>
      <c r="C110">
        <v>50600</v>
      </c>
      <c r="D110">
        <v>49650</v>
      </c>
      <c r="E110" s="114">
        <v>6419324700</v>
      </c>
      <c r="F110" s="114">
        <f t="shared" si="19"/>
        <v>0.15321735137762693</v>
      </c>
      <c r="G110" s="114">
        <f t="shared" si="20"/>
        <v>0.15321735137762693</v>
      </c>
      <c r="H110">
        <v>266245</v>
      </c>
      <c r="I110">
        <v>264771</v>
      </c>
      <c r="J110" s="88">
        <v>125395903</v>
      </c>
      <c r="K110" s="84">
        <f t="shared" si="21"/>
        <v>1.8401005601314195</v>
      </c>
      <c r="L110" s="84">
        <f t="shared" si="22"/>
        <v>1.8401005601314195</v>
      </c>
      <c r="M110">
        <v>252309</v>
      </c>
      <c r="N110">
        <v>243673</v>
      </c>
      <c r="O110" s="114">
        <v>15956260</v>
      </c>
      <c r="P110" s="114">
        <f t="shared" si="23"/>
        <v>39.202033572499225</v>
      </c>
      <c r="Q110" s="114">
        <f t="shared" si="24"/>
        <v>39.202033572499225</v>
      </c>
      <c r="R110" s="84">
        <v>0</v>
      </c>
      <c r="S110" s="84"/>
      <c r="T110" s="84">
        <v>0</v>
      </c>
      <c r="U110" s="84">
        <v>0</v>
      </c>
      <c r="V110" s="84"/>
      <c r="W110" s="114">
        <v>1</v>
      </c>
      <c r="X110" s="114">
        <v>1</v>
      </c>
      <c r="Y110" s="114">
        <v>100000000</v>
      </c>
      <c r="Z110" s="114">
        <f t="shared" si="25"/>
        <v>1336581.5002503817</v>
      </c>
      <c r="AA110" s="114">
        <f t="shared" si="26"/>
        <v>1336581.5002503817</v>
      </c>
      <c r="AB110" s="159">
        <f t="shared" si="27"/>
        <v>0</v>
      </c>
      <c r="AC110" s="159">
        <f t="shared" si="28"/>
        <v>334145375062595.5</v>
      </c>
      <c r="AD110" s="88">
        <f t="shared" si="17"/>
        <v>396006856138401.75</v>
      </c>
      <c r="AE110" s="158">
        <f t="shared" si="18"/>
        <v>1185.1334350033057</v>
      </c>
      <c r="AF110" s="133">
        <f t="shared" si="29"/>
        <v>-1.6579923955940053E-2</v>
      </c>
      <c r="AG110" s="84">
        <f t="shared" si="30"/>
        <v>-1.8774703557312252E-2</v>
      </c>
      <c r="AH110" s="84">
        <f t="shared" si="31"/>
        <v>-5.5362542019568445E-3</v>
      </c>
      <c r="AI110" s="84">
        <f t="shared" si="32"/>
        <v>-3.4227871379934924E-2</v>
      </c>
      <c r="AJ110" s="84">
        <f t="shared" si="33"/>
        <v>0</v>
      </c>
    </row>
    <row r="111" spans="1:36" ht="16.5">
      <c r="A111" s="84">
        <v>20180611</v>
      </c>
      <c r="B111" s="84" t="s">
        <v>99</v>
      </c>
      <c r="C111">
        <v>49650</v>
      </c>
      <c r="D111">
        <v>49900</v>
      </c>
      <c r="E111" s="114">
        <v>6419324700</v>
      </c>
      <c r="F111" s="114">
        <f t="shared" si="19"/>
        <v>0.15321735137762693</v>
      </c>
      <c r="G111" s="114">
        <f t="shared" si="20"/>
        <v>0.15321735137762693</v>
      </c>
      <c r="H111">
        <v>264771</v>
      </c>
      <c r="I111">
        <v>262807</v>
      </c>
      <c r="J111" s="88">
        <v>125395903</v>
      </c>
      <c r="K111" s="84">
        <f t="shared" si="21"/>
        <v>1.8401005601314195</v>
      </c>
      <c r="L111" s="84">
        <f t="shared" si="22"/>
        <v>1.8401005601314195</v>
      </c>
      <c r="M111">
        <v>243673</v>
      </c>
      <c r="N111">
        <v>240434</v>
      </c>
      <c r="O111" s="114">
        <v>15956260</v>
      </c>
      <c r="P111" s="114">
        <f t="shared" si="23"/>
        <v>39.202033572499225</v>
      </c>
      <c r="Q111" s="114">
        <f t="shared" si="24"/>
        <v>39.202033572499225</v>
      </c>
      <c r="R111" s="84">
        <v>0</v>
      </c>
      <c r="S111" s="84"/>
      <c r="T111" s="84">
        <v>0</v>
      </c>
      <c r="U111" s="84">
        <v>0</v>
      </c>
      <c r="V111" s="84"/>
      <c r="W111" s="114">
        <v>1</v>
      </c>
      <c r="X111" s="114">
        <v>1</v>
      </c>
      <c r="Y111" s="114">
        <v>100000000</v>
      </c>
      <c r="Z111" s="114">
        <f t="shared" si="25"/>
        <v>1336581.5002503817</v>
      </c>
      <c r="AA111" s="114">
        <f t="shared" si="26"/>
        <v>1336581.5002503817</v>
      </c>
      <c r="AB111" s="159">
        <f t="shared" si="27"/>
        <v>0</v>
      </c>
      <c r="AC111" s="159">
        <f t="shared" si="28"/>
        <v>334145375062595.5</v>
      </c>
      <c r="AD111" s="88">
        <f t="shared" si="17"/>
        <v>393773516371869.94</v>
      </c>
      <c r="AE111" s="158">
        <f t="shared" si="18"/>
        <v>1178.4496981234718</v>
      </c>
      <c r="AF111" s="133">
        <f t="shared" si="29"/>
        <v>-5.6396492432224258E-3</v>
      </c>
      <c r="AG111" s="84">
        <f t="shared" si="30"/>
        <v>5.0352467270896274E-3</v>
      </c>
      <c r="AH111" s="84">
        <f t="shared" si="31"/>
        <v>-7.4177307937802854E-3</v>
      </c>
      <c r="AI111" s="84">
        <f t="shared" si="32"/>
        <v>-1.3292404164597637E-2</v>
      </c>
      <c r="AJ111" s="84">
        <f t="shared" si="33"/>
        <v>0</v>
      </c>
    </row>
    <row r="112" spans="1:36" ht="16.5">
      <c r="A112" s="84">
        <v>20180612</v>
      </c>
      <c r="B112" s="84" t="s">
        <v>99</v>
      </c>
      <c r="C112">
        <v>49900</v>
      </c>
      <c r="D112">
        <v>49400</v>
      </c>
      <c r="E112" s="114">
        <v>6419324700</v>
      </c>
      <c r="F112" s="114">
        <f t="shared" si="19"/>
        <v>0.15321735137762693</v>
      </c>
      <c r="G112" s="114">
        <f t="shared" si="20"/>
        <v>0.15321735137762693</v>
      </c>
      <c r="H112">
        <v>262807</v>
      </c>
      <c r="I112">
        <v>268210</v>
      </c>
      <c r="J112" s="88">
        <v>125395903</v>
      </c>
      <c r="K112" s="84">
        <f t="shared" si="21"/>
        <v>1.8401005601314195</v>
      </c>
      <c r="L112" s="84">
        <f t="shared" si="22"/>
        <v>1.8401005601314195</v>
      </c>
      <c r="M112">
        <v>240434</v>
      </c>
      <c r="N112">
        <v>241906</v>
      </c>
      <c r="O112" s="114">
        <v>15956260</v>
      </c>
      <c r="P112" s="114">
        <f t="shared" si="23"/>
        <v>39.202033572499225</v>
      </c>
      <c r="Q112" s="114">
        <f t="shared" si="24"/>
        <v>39.202033572499225</v>
      </c>
      <c r="R112" s="84">
        <v>0</v>
      </c>
      <c r="S112" s="84"/>
      <c r="T112" s="84">
        <v>0</v>
      </c>
      <c r="U112" s="84">
        <v>0</v>
      </c>
      <c r="V112" s="84"/>
      <c r="W112" s="114">
        <v>1</v>
      </c>
      <c r="X112" s="114">
        <v>1</v>
      </c>
      <c r="Y112" s="114">
        <v>100000000</v>
      </c>
      <c r="Z112" s="114">
        <f t="shared" si="25"/>
        <v>1336581.5002503817</v>
      </c>
      <c r="AA112" s="114">
        <f t="shared" si="26"/>
        <v>1336581.5002503817</v>
      </c>
      <c r="AB112" s="159">
        <f t="shared" si="27"/>
        <v>0</v>
      </c>
      <c r="AC112" s="159">
        <f t="shared" si="28"/>
        <v>334145375062595.5</v>
      </c>
      <c r="AD112" s="88">
        <f t="shared" si="17"/>
        <v>395449196677073.69</v>
      </c>
      <c r="AE112" s="158">
        <f t="shared" si="18"/>
        <v>1183.4645222995953</v>
      </c>
      <c r="AF112" s="133">
        <f t="shared" si="29"/>
        <v>4.25544186069967E-3</v>
      </c>
      <c r="AG112" s="84">
        <f t="shared" si="30"/>
        <v>-1.002004008016032E-2</v>
      </c>
      <c r="AH112" s="84">
        <f t="shared" si="31"/>
        <v>2.0558813121416095E-2</v>
      </c>
      <c r="AI112" s="84">
        <f t="shared" si="32"/>
        <v>6.1222622424449121E-3</v>
      </c>
      <c r="AJ112" s="84">
        <f t="shared" si="33"/>
        <v>0</v>
      </c>
    </row>
    <row r="113" spans="1:36" ht="16.5">
      <c r="A113" s="84">
        <v>20180614</v>
      </c>
      <c r="B113" s="84" t="s">
        <v>99</v>
      </c>
      <c r="C113">
        <v>49400</v>
      </c>
      <c r="D113">
        <v>48200</v>
      </c>
      <c r="E113" s="114">
        <v>6419324700</v>
      </c>
      <c r="F113" s="114">
        <f t="shared" si="19"/>
        <v>0.15321735137762693</v>
      </c>
      <c r="G113" s="114">
        <f t="shared" si="20"/>
        <v>0.15321735137762693</v>
      </c>
      <c r="H113">
        <v>268210</v>
      </c>
      <c r="I113">
        <v>275087</v>
      </c>
      <c r="J113" s="88">
        <v>125395903</v>
      </c>
      <c r="K113" s="84">
        <f t="shared" si="21"/>
        <v>1.8401005601314195</v>
      </c>
      <c r="L113" s="84">
        <f t="shared" si="22"/>
        <v>1.8401005601314195</v>
      </c>
      <c r="M113">
        <v>241906</v>
      </c>
      <c r="N113">
        <v>231700</v>
      </c>
      <c r="O113" s="114">
        <v>15956260</v>
      </c>
      <c r="P113" s="114">
        <f t="shared" si="23"/>
        <v>39.202033572499225</v>
      </c>
      <c r="Q113" s="114">
        <f t="shared" si="24"/>
        <v>39.202033572499225</v>
      </c>
      <c r="R113" s="84">
        <v>0</v>
      </c>
      <c r="S113" s="84"/>
      <c r="T113" s="84">
        <v>0</v>
      </c>
      <c r="U113" s="84">
        <v>0</v>
      </c>
      <c r="V113" s="84"/>
      <c r="W113" s="114">
        <v>1</v>
      </c>
      <c r="X113" s="114">
        <v>1</v>
      </c>
      <c r="Y113" s="114">
        <v>100000000</v>
      </c>
      <c r="Z113" s="114">
        <f t="shared" si="25"/>
        <v>1336581.5002503817</v>
      </c>
      <c r="AA113" s="114">
        <f t="shared" si="26"/>
        <v>1336581.5002503817</v>
      </c>
      <c r="AB113" s="159">
        <f t="shared" si="27"/>
        <v>0</v>
      </c>
      <c r="AC113" s="159">
        <f t="shared" si="28"/>
        <v>334145375062595.5</v>
      </c>
      <c r="AD113" s="88">
        <f t="shared" si="17"/>
        <v>389471705633738</v>
      </c>
      <c r="AE113" s="158">
        <f t="shared" si="18"/>
        <v>1165.575628753737</v>
      </c>
      <c r="AF113" s="133">
        <f t="shared" si="29"/>
        <v>-1.5115699041909866E-2</v>
      </c>
      <c r="AG113" s="84">
        <f t="shared" si="30"/>
        <v>-2.4291497975708502E-2</v>
      </c>
      <c r="AH113" s="84">
        <f t="shared" si="31"/>
        <v>2.5640356437120166E-2</v>
      </c>
      <c r="AI113" s="84">
        <f t="shared" si="32"/>
        <v>-4.2189941547543262E-2</v>
      </c>
      <c r="AJ113" s="84">
        <f t="shared" si="33"/>
        <v>0</v>
      </c>
    </row>
    <row r="114" spans="1:36" ht="16.5">
      <c r="A114" s="84">
        <v>20180615</v>
      </c>
      <c r="B114" s="84" t="s">
        <v>99</v>
      </c>
      <c r="C114">
        <v>48200</v>
      </c>
      <c r="D114">
        <v>47650</v>
      </c>
      <c r="E114" s="114">
        <v>6419324700</v>
      </c>
      <c r="F114" s="114">
        <f t="shared" si="19"/>
        <v>0.15321735137762693</v>
      </c>
      <c r="G114" s="114">
        <f t="shared" si="20"/>
        <v>0.15321735137762693</v>
      </c>
      <c r="H114">
        <v>275087</v>
      </c>
      <c r="I114">
        <v>293263</v>
      </c>
      <c r="J114" s="88">
        <v>125395903</v>
      </c>
      <c r="K114" s="84">
        <f t="shared" si="21"/>
        <v>1.8401005601314195</v>
      </c>
      <c r="L114" s="84">
        <f t="shared" si="22"/>
        <v>1.8401005601314195</v>
      </c>
      <c r="M114">
        <v>231700</v>
      </c>
      <c r="N114">
        <v>228363</v>
      </c>
      <c r="O114" s="114">
        <v>15956260</v>
      </c>
      <c r="P114" s="114">
        <f t="shared" si="23"/>
        <v>39.202033572499225</v>
      </c>
      <c r="Q114" s="114">
        <f t="shared" si="24"/>
        <v>39.202033572499225</v>
      </c>
      <c r="R114" s="84">
        <v>0</v>
      </c>
      <c r="S114" s="84"/>
      <c r="T114" s="84">
        <v>0</v>
      </c>
      <c r="U114" s="84">
        <v>0</v>
      </c>
      <c r="V114" s="84"/>
      <c r="W114" s="114">
        <v>1</v>
      </c>
      <c r="X114" s="114">
        <v>1</v>
      </c>
      <c r="Y114" s="114">
        <v>100000000</v>
      </c>
      <c r="Z114" s="114">
        <f t="shared" si="25"/>
        <v>1336581.5002503817</v>
      </c>
      <c r="AA114" s="114">
        <f t="shared" si="26"/>
        <v>1336581.5002503817</v>
      </c>
      <c r="AB114" s="159">
        <f t="shared" si="27"/>
        <v>0</v>
      </c>
      <c r="AC114" s="159">
        <f t="shared" si="28"/>
        <v>334145375062595.5</v>
      </c>
      <c r="AD114" s="88">
        <f t="shared" si="17"/>
        <v>391037348753290.37</v>
      </c>
      <c r="AE114" s="158">
        <f t="shared" si="18"/>
        <v>1170.261143611631</v>
      </c>
      <c r="AF114" s="133">
        <f t="shared" si="29"/>
        <v>4.0199149178367331E-3</v>
      </c>
      <c r="AG114" s="84">
        <f t="shared" si="30"/>
        <v>-1.1410788381742738E-2</v>
      </c>
      <c r="AH114" s="84">
        <f t="shared" si="31"/>
        <v>6.6073642156844928E-2</v>
      </c>
      <c r="AI114" s="84">
        <f t="shared" si="32"/>
        <v>-1.4402244281398359E-2</v>
      </c>
      <c r="AJ114" s="84">
        <f t="shared" si="33"/>
        <v>0</v>
      </c>
    </row>
    <row r="115" spans="1:36" ht="16.5">
      <c r="A115" s="84">
        <v>20180618</v>
      </c>
      <c r="B115" s="84" t="s">
        <v>99</v>
      </c>
      <c r="C115">
        <v>47650</v>
      </c>
      <c r="D115">
        <v>46600</v>
      </c>
      <c r="E115" s="114">
        <v>6419324700</v>
      </c>
      <c r="F115" s="114">
        <f t="shared" si="19"/>
        <v>0.15321735137762693</v>
      </c>
      <c r="G115" s="114">
        <f t="shared" si="20"/>
        <v>0.15321735137762693</v>
      </c>
      <c r="H115">
        <v>293263</v>
      </c>
      <c r="I115">
        <v>299649</v>
      </c>
      <c r="J115" s="88">
        <v>125395903</v>
      </c>
      <c r="K115" s="84">
        <f t="shared" si="21"/>
        <v>1.8401005601314195</v>
      </c>
      <c r="L115" s="84">
        <f t="shared" si="22"/>
        <v>1.8401005601314195</v>
      </c>
      <c r="M115">
        <v>228363</v>
      </c>
      <c r="N115">
        <v>214821</v>
      </c>
      <c r="O115" s="114">
        <v>15956260</v>
      </c>
      <c r="P115" s="114">
        <f t="shared" si="23"/>
        <v>39.202033572499225</v>
      </c>
      <c r="Q115" s="114">
        <f t="shared" si="24"/>
        <v>39.202033572499225</v>
      </c>
      <c r="R115" s="84">
        <v>0</v>
      </c>
      <c r="S115" s="84"/>
      <c r="T115" s="84">
        <v>0</v>
      </c>
      <c r="U115" s="84">
        <v>0</v>
      </c>
      <c r="V115" s="84"/>
      <c r="W115" s="114">
        <v>1</v>
      </c>
      <c r="X115" s="114">
        <v>1</v>
      </c>
      <c r="Y115" s="114">
        <v>100000000</v>
      </c>
      <c r="Z115" s="114">
        <f t="shared" si="25"/>
        <v>1336581.5002503817</v>
      </c>
      <c r="AA115" s="114">
        <f t="shared" si="26"/>
        <v>1336581.5002503817</v>
      </c>
      <c r="AB115" s="159">
        <f t="shared" si="27"/>
        <v>0</v>
      </c>
      <c r="AC115" s="159">
        <f t="shared" si="28"/>
        <v>334145375062595.5</v>
      </c>
      <c r="AD115" s="88">
        <f t="shared" si="17"/>
        <v>383007369118202</v>
      </c>
      <c r="AE115" s="158">
        <f t="shared" si="18"/>
        <v>1146.2297481940402</v>
      </c>
      <c r="AF115" s="133">
        <f t="shared" si="29"/>
        <v>-2.0535070782086919E-2</v>
      </c>
      <c r="AG115" s="84">
        <f t="shared" si="30"/>
        <v>-2.2035676810073453E-2</v>
      </c>
      <c r="AH115" s="84">
        <f t="shared" si="31"/>
        <v>2.1775675758619398E-2</v>
      </c>
      <c r="AI115" s="84">
        <f t="shared" si="32"/>
        <v>-5.9300324483388289E-2</v>
      </c>
      <c r="AJ115" s="84">
        <f t="shared" si="33"/>
        <v>0</v>
      </c>
    </row>
    <row r="116" spans="1:36" ht="16.5">
      <c r="A116" s="84">
        <v>20180619</v>
      </c>
      <c r="B116" s="84" t="s">
        <v>99</v>
      </c>
      <c r="C116">
        <v>46600</v>
      </c>
      <c r="D116">
        <v>47000</v>
      </c>
      <c r="E116" s="114">
        <v>6419324700</v>
      </c>
      <c r="F116" s="114">
        <f t="shared" si="19"/>
        <v>0.15321735137762693</v>
      </c>
      <c r="G116" s="114">
        <f t="shared" si="20"/>
        <v>0.15321735137762693</v>
      </c>
      <c r="H116">
        <v>299649</v>
      </c>
      <c r="I116">
        <v>282456</v>
      </c>
      <c r="J116" s="88">
        <v>125395903</v>
      </c>
      <c r="K116" s="84">
        <f t="shared" si="21"/>
        <v>1.8401005601314195</v>
      </c>
      <c r="L116" s="84">
        <f t="shared" si="22"/>
        <v>1.8401005601314195</v>
      </c>
      <c r="M116">
        <v>214821</v>
      </c>
      <c r="N116">
        <v>218157</v>
      </c>
      <c r="O116" s="114">
        <v>15956260</v>
      </c>
      <c r="P116" s="114">
        <f t="shared" si="23"/>
        <v>39.202033572499225</v>
      </c>
      <c r="Q116" s="114">
        <f t="shared" si="24"/>
        <v>39.202033572499225</v>
      </c>
      <c r="R116" s="84">
        <v>0</v>
      </c>
      <c r="S116" s="84"/>
      <c r="T116" s="84">
        <v>0</v>
      </c>
      <c r="U116" s="84">
        <v>0</v>
      </c>
      <c r="V116" s="84"/>
      <c r="W116" s="114">
        <v>1</v>
      </c>
      <c r="X116" s="114">
        <v>1</v>
      </c>
      <c r="Y116" s="114">
        <v>100000000</v>
      </c>
      <c r="Z116" s="114">
        <f t="shared" si="25"/>
        <v>1336581.5002503817</v>
      </c>
      <c r="AA116" s="114">
        <f t="shared" si="26"/>
        <v>1336581.5002503817</v>
      </c>
      <c r="AB116" s="159">
        <f t="shared" si="27"/>
        <v>0</v>
      </c>
      <c r="AC116" s="159">
        <f t="shared" si="28"/>
        <v>334145375062595.5</v>
      </c>
      <c r="AD116" s="88">
        <f t="shared" si="17"/>
        <v>381520386164719.94</v>
      </c>
      <c r="AE116" s="158">
        <f t="shared" si="18"/>
        <v>1141.779640353393</v>
      </c>
      <c r="AF116" s="133">
        <f t="shared" si="29"/>
        <v>-3.8823873203942243E-3</v>
      </c>
      <c r="AG116" s="84">
        <f t="shared" si="30"/>
        <v>8.5836909871244635E-3</v>
      </c>
      <c r="AH116" s="84">
        <f t="shared" si="31"/>
        <v>-5.7377131243554959E-2</v>
      </c>
      <c r="AI116" s="84">
        <f t="shared" si="32"/>
        <v>1.5529208038320277E-2</v>
      </c>
      <c r="AJ116" s="84">
        <f t="shared" si="33"/>
        <v>0</v>
      </c>
    </row>
    <row r="117" spans="1:36" ht="16.5">
      <c r="A117" s="84">
        <v>20180620</v>
      </c>
      <c r="B117" s="84" t="s">
        <v>99</v>
      </c>
      <c r="C117">
        <v>47000</v>
      </c>
      <c r="D117">
        <v>47000</v>
      </c>
      <c r="E117" s="114">
        <v>6419324700</v>
      </c>
      <c r="F117" s="114">
        <f t="shared" si="19"/>
        <v>0.15321735137762693</v>
      </c>
      <c r="G117" s="114">
        <f t="shared" si="20"/>
        <v>0.15321735137762693</v>
      </c>
      <c r="H117">
        <v>282456</v>
      </c>
      <c r="I117">
        <v>291789</v>
      </c>
      <c r="J117" s="88">
        <v>125395903</v>
      </c>
      <c r="K117" s="84">
        <f t="shared" si="21"/>
        <v>1.8401005601314195</v>
      </c>
      <c r="L117" s="84">
        <f t="shared" si="22"/>
        <v>1.8401005601314195</v>
      </c>
      <c r="M117">
        <v>218157</v>
      </c>
      <c r="N117">
        <v>230032</v>
      </c>
      <c r="O117" s="114">
        <v>15956260</v>
      </c>
      <c r="P117" s="114">
        <f t="shared" si="23"/>
        <v>39.202033572499225</v>
      </c>
      <c r="Q117" s="114">
        <f t="shared" si="24"/>
        <v>39.202033572499225</v>
      </c>
      <c r="R117" s="84">
        <v>0</v>
      </c>
      <c r="S117" s="84"/>
      <c r="T117" s="84">
        <v>0</v>
      </c>
      <c r="U117" s="84">
        <v>0</v>
      </c>
      <c r="V117" s="84"/>
      <c r="W117" s="114">
        <v>1</v>
      </c>
      <c r="X117" s="114">
        <v>1</v>
      </c>
      <c r="Y117" s="114">
        <v>100000000</v>
      </c>
      <c r="Z117" s="114">
        <f t="shared" si="25"/>
        <v>1336581.5002503817</v>
      </c>
      <c r="AA117" s="114">
        <f t="shared" si="26"/>
        <v>1336581.5002503817</v>
      </c>
      <c r="AB117" s="159">
        <f t="shared" si="27"/>
        <v>0</v>
      </c>
      <c r="AC117" s="159">
        <f t="shared" si="28"/>
        <v>334145375062595.5</v>
      </c>
      <c r="AD117" s="88">
        <f t="shared" si="17"/>
        <v>391101916936127.25</v>
      </c>
      <c r="AE117" s="158">
        <f t="shared" si="18"/>
        <v>1170.4543774183978</v>
      </c>
      <c r="AF117" s="133">
        <f t="shared" si="29"/>
        <v>2.5114072848706325E-2</v>
      </c>
      <c r="AG117" s="84">
        <f t="shared" si="30"/>
        <v>0</v>
      </c>
      <c r="AH117" s="84">
        <f t="shared" si="31"/>
        <v>3.3042314555187358E-2</v>
      </c>
      <c r="AI117" s="84">
        <f t="shared" si="32"/>
        <v>5.4433275118378047E-2</v>
      </c>
      <c r="AJ117" s="84">
        <f t="shared" si="33"/>
        <v>0</v>
      </c>
    </row>
    <row r="118" spans="1:36" ht="16.5">
      <c r="A118" s="84">
        <v>20180621</v>
      </c>
      <c r="B118" s="84" t="s">
        <v>99</v>
      </c>
      <c r="C118">
        <v>47000</v>
      </c>
      <c r="D118">
        <v>47050</v>
      </c>
      <c r="E118" s="114">
        <v>6419324700</v>
      </c>
      <c r="F118" s="114">
        <f t="shared" si="19"/>
        <v>0.15321735137762693</v>
      </c>
      <c r="G118" s="114">
        <f t="shared" si="20"/>
        <v>0.15321735137762693</v>
      </c>
      <c r="H118">
        <v>291789</v>
      </c>
      <c r="I118">
        <v>286877</v>
      </c>
      <c r="J118" s="88">
        <v>125395903</v>
      </c>
      <c r="K118" s="84">
        <f t="shared" si="21"/>
        <v>1.8401005601314195</v>
      </c>
      <c r="L118" s="84">
        <f t="shared" si="22"/>
        <v>1.8401005601314195</v>
      </c>
      <c r="M118">
        <v>230032</v>
      </c>
      <c r="N118">
        <v>226695</v>
      </c>
      <c r="O118" s="114">
        <v>15956260</v>
      </c>
      <c r="P118" s="114">
        <f t="shared" si="23"/>
        <v>39.202033572499225</v>
      </c>
      <c r="Q118" s="114">
        <f t="shared" si="24"/>
        <v>39.202033572499225</v>
      </c>
      <c r="R118" s="84">
        <v>0</v>
      </c>
      <c r="S118" s="84"/>
      <c r="T118" s="84">
        <v>0</v>
      </c>
      <c r="U118" s="84">
        <v>0</v>
      </c>
      <c r="V118" s="84"/>
      <c r="W118" s="114">
        <v>1</v>
      </c>
      <c r="X118" s="114">
        <v>1</v>
      </c>
      <c r="Y118" s="114">
        <v>100000000</v>
      </c>
      <c r="Z118" s="114">
        <f t="shared" si="25"/>
        <v>1336581.5002503817</v>
      </c>
      <c r="AA118" s="114">
        <f t="shared" si="26"/>
        <v>1336581.5002503817</v>
      </c>
      <c r="AB118" s="159">
        <f t="shared" si="27"/>
        <v>0</v>
      </c>
      <c r="AC118" s="159">
        <f t="shared" si="28"/>
        <v>334145375062595.5</v>
      </c>
      <c r="AD118" s="88">
        <f t="shared" si="17"/>
        <v>387930341357285.94</v>
      </c>
      <c r="AE118" s="158">
        <f t="shared" si="18"/>
        <v>1160.962773417453</v>
      </c>
      <c r="AF118" s="133">
        <f t="shared" si="29"/>
        <v>-8.1093327378379838E-3</v>
      </c>
      <c r="AG118" s="84">
        <f t="shared" si="30"/>
        <v>1.0638297872340426E-3</v>
      </c>
      <c r="AH118" s="84">
        <f t="shared" si="31"/>
        <v>-1.6834082162110291E-2</v>
      </c>
      <c r="AI118" s="84">
        <f t="shared" si="32"/>
        <v>-1.4506677331849481E-2</v>
      </c>
      <c r="AJ118" s="84">
        <f t="shared" si="33"/>
        <v>0</v>
      </c>
    </row>
    <row r="119" spans="1:36" ht="16.5">
      <c r="A119" s="84">
        <v>20180622</v>
      </c>
      <c r="B119" s="84" t="s">
        <v>99</v>
      </c>
      <c r="C119">
        <v>47050</v>
      </c>
      <c r="D119">
        <v>47250</v>
      </c>
      <c r="E119" s="114">
        <v>6419324700</v>
      </c>
      <c r="F119" s="114">
        <f t="shared" si="19"/>
        <v>0.15321735137762693</v>
      </c>
      <c r="G119" s="114">
        <f t="shared" si="20"/>
        <v>0.15321735137762693</v>
      </c>
      <c r="H119">
        <v>286877</v>
      </c>
      <c r="I119">
        <v>290315</v>
      </c>
      <c r="J119" s="88">
        <v>125395903</v>
      </c>
      <c r="K119" s="84">
        <f t="shared" si="21"/>
        <v>1.8401005601314195</v>
      </c>
      <c r="L119" s="84">
        <f t="shared" si="22"/>
        <v>1.8401005601314195</v>
      </c>
      <c r="M119">
        <v>226695</v>
      </c>
      <c r="N119">
        <v>227677</v>
      </c>
      <c r="O119" s="114">
        <v>15956260</v>
      </c>
      <c r="P119" s="114">
        <f t="shared" si="23"/>
        <v>39.202033572499225</v>
      </c>
      <c r="Q119" s="114">
        <f t="shared" si="24"/>
        <v>39.202033572499225</v>
      </c>
      <c r="R119" s="84">
        <v>0</v>
      </c>
      <c r="S119" s="84"/>
      <c r="T119" s="84">
        <v>0</v>
      </c>
      <c r="U119" s="84">
        <v>0</v>
      </c>
      <c r="V119" s="84"/>
      <c r="W119" s="114">
        <v>1</v>
      </c>
      <c r="X119" s="114">
        <v>1</v>
      </c>
      <c r="Y119" s="114">
        <v>100000000</v>
      </c>
      <c r="Z119" s="114">
        <f t="shared" si="25"/>
        <v>1336581.5002503817</v>
      </c>
      <c r="AA119" s="114">
        <f t="shared" si="26"/>
        <v>1336581.5002503817</v>
      </c>
      <c r="AB119" s="159">
        <f t="shared" si="27"/>
        <v>0</v>
      </c>
      <c r="AC119" s="159">
        <f t="shared" si="28"/>
        <v>334145375062595.5</v>
      </c>
      <c r="AD119" s="88">
        <f t="shared" si="17"/>
        <v>389534598065303.12</v>
      </c>
      <c r="AE119" s="158">
        <f t="shared" si="18"/>
        <v>1165.7638475239453</v>
      </c>
      <c r="AF119" s="133">
        <f t="shared" si="29"/>
        <v>4.1354246806378052E-3</v>
      </c>
      <c r="AG119" s="84">
        <f t="shared" si="30"/>
        <v>4.2507970244420826E-3</v>
      </c>
      <c r="AH119" s="84">
        <f t="shared" si="31"/>
        <v>1.198423017530161E-2</v>
      </c>
      <c r="AI119" s="84">
        <f t="shared" si="32"/>
        <v>4.331811464743378E-3</v>
      </c>
      <c r="AJ119" s="84">
        <f t="shared" si="33"/>
        <v>0</v>
      </c>
    </row>
    <row r="120" spans="1:36" ht="16.5">
      <c r="A120" s="84">
        <v>20180625</v>
      </c>
      <c r="B120" s="84" t="s">
        <v>99</v>
      </c>
      <c r="C120">
        <v>47250</v>
      </c>
      <c r="D120">
        <v>46650</v>
      </c>
      <c r="E120" s="114">
        <v>6419324700</v>
      </c>
      <c r="F120" s="114">
        <f t="shared" si="19"/>
        <v>0.15321735137762693</v>
      </c>
      <c r="G120" s="114">
        <f t="shared" si="20"/>
        <v>0.15321735137762693</v>
      </c>
      <c r="H120">
        <v>290315</v>
      </c>
      <c r="I120">
        <v>290807</v>
      </c>
      <c r="J120" s="88">
        <v>125395903</v>
      </c>
      <c r="K120" s="84">
        <f t="shared" si="21"/>
        <v>1.8401005601314195</v>
      </c>
      <c r="L120" s="84">
        <f t="shared" si="22"/>
        <v>1.8401005601314195</v>
      </c>
      <c r="M120">
        <v>227677</v>
      </c>
      <c r="N120">
        <v>226597</v>
      </c>
      <c r="O120" s="114">
        <v>15956260</v>
      </c>
      <c r="P120" s="114">
        <f t="shared" si="23"/>
        <v>39.202033572499225</v>
      </c>
      <c r="Q120" s="114">
        <f t="shared" si="24"/>
        <v>39.202033572499225</v>
      </c>
      <c r="R120" s="84">
        <v>0</v>
      </c>
      <c r="S120" s="84"/>
      <c r="T120" s="84">
        <v>0</v>
      </c>
      <c r="U120" s="84">
        <v>0</v>
      </c>
      <c r="V120" s="84"/>
      <c r="W120" s="114">
        <v>1</v>
      </c>
      <c r="X120" s="114">
        <v>1</v>
      </c>
      <c r="Y120" s="114">
        <v>100000000</v>
      </c>
      <c r="Z120" s="114">
        <f t="shared" si="25"/>
        <v>1336581.5002503817</v>
      </c>
      <c r="AA120" s="114">
        <f t="shared" si="26"/>
        <v>1336581.5002503817</v>
      </c>
      <c r="AB120" s="159">
        <f t="shared" si="27"/>
        <v>0</v>
      </c>
      <c r="AC120" s="159">
        <f t="shared" si="28"/>
        <v>334145375062595.5</v>
      </c>
      <c r="AD120" s="88">
        <f t="shared" si="17"/>
        <v>388382432248078</v>
      </c>
      <c r="AE120" s="158">
        <f t="shared" si="18"/>
        <v>1162.3157500693292</v>
      </c>
      <c r="AF120" s="133">
        <f t="shared" si="29"/>
        <v>-2.9578009833979625E-3</v>
      </c>
      <c r="AG120" s="84">
        <f t="shared" si="30"/>
        <v>-1.2698412698412698E-2</v>
      </c>
      <c r="AH120" s="84">
        <f t="shared" si="31"/>
        <v>1.6947109174517334E-3</v>
      </c>
      <c r="AI120" s="84">
        <f t="shared" si="32"/>
        <v>-4.7435621516446541E-3</v>
      </c>
      <c r="AJ120" s="84">
        <f t="shared" si="33"/>
        <v>0</v>
      </c>
    </row>
    <row r="121" spans="1:36" ht="16.5">
      <c r="A121" s="84">
        <v>20180626</v>
      </c>
      <c r="B121" s="84" t="s">
        <v>99</v>
      </c>
      <c r="C121">
        <v>46650</v>
      </c>
      <c r="D121">
        <v>47000</v>
      </c>
      <c r="E121" s="114">
        <v>6419324700</v>
      </c>
      <c r="F121" s="114">
        <f t="shared" si="19"/>
        <v>0.15321735137762693</v>
      </c>
      <c r="G121" s="114">
        <f t="shared" si="20"/>
        <v>0.15321735137762693</v>
      </c>
      <c r="H121">
        <v>290807</v>
      </c>
      <c r="I121">
        <v>295719</v>
      </c>
      <c r="J121" s="88">
        <v>125395903</v>
      </c>
      <c r="K121" s="84">
        <f t="shared" si="21"/>
        <v>1.8401005601314195</v>
      </c>
      <c r="L121" s="84">
        <f t="shared" si="22"/>
        <v>1.8401005601314195</v>
      </c>
      <c r="M121">
        <v>226597</v>
      </c>
      <c r="N121">
        <v>219629</v>
      </c>
      <c r="O121" s="114">
        <v>15956260</v>
      </c>
      <c r="P121" s="114">
        <f t="shared" si="23"/>
        <v>39.202033572499225</v>
      </c>
      <c r="Q121" s="114">
        <f t="shared" si="24"/>
        <v>39.202033572499225</v>
      </c>
      <c r="R121" s="84">
        <v>0</v>
      </c>
      <c r="S121" s="84"/>
      <c r="T121" s="84">
        <v>0</v>
      </c>
      <c r="U121" s="84">
        <v>0</v>
      </c>
      <c r="V121" s="84"/>
      <c r="W121" s="114">
        <v>1</v>
      </c>
      <c r="X121" s="114">
        <v>1</v>
      </c>
      <c r="Y121" s="114">
        <v>100000000</v>
      </c>
      <c r="Z121" s="114">
        <f t="shared" si="25"/>
        <v>1336581.5002503817</v>
      </c>
      <c r="AA121" s="114">
        <f t="shared" si="26"/>
        <v>1336581.5002503817</v>
      </c>
      <c r="AB121" s="159">
        <f t="shared" si="27"/>
        <v>0</v>
      </c>
      <c r="AC121" s="159">
        <f t="shared" si="28"/>
        <v>334145375062595.5</v>
      </c>
      <c r="AD121" s="88">
        <f t="shared" si="17"/>
        <v>385501467254806.25</v>
      </c>
      <c r="AE121" s="158">
        <f t="shared" si="18"/>
        <v>1153.6938590952821</v>
      </c>
      <c r="AF121" s="133">
        <f t="shared" si="29"/>
        <v>-7.4178560976506129E-3</v>
      </c>
      <c r="AG121" s="84">
        <f t="shared" si="30"/>
        <v>7.502679528403001E-3</v>
      </c>
      <c r="AH121" s="84">
        <f t="shared" si="31"/>
        <v>1.6890927659925656E-2</v>
      </c>
      <c r="AI121" s="84">
        <f t="shared" si="32"/>
        <v>-3.0750627766475285E-2</v>
      </c>
      <c r="AJ121" s="84">
        <f t="shared" si="33"/>
        <v>0</v>
      </c>
    </row>
    <row r="122" spans="1:36" ht="16.5">
      <c r="A122" s="84">
        <v>20180627</v>
      </c>
      <c r="B122" s="84" t="s">
        <v>99</v>
      </c>
      <c r="C122">
        <v>47000</v>
      </c>
      <c r="D122">
        <v>47950</v>
      </c>
      <c r="E122" s="114">
        <v>6419324700</v>
      </c>
      <c r="F122" s="114">
        <f t="shared" si="19"/>
        <v>0.15321735137762693</v>
      </c>
      <c r="G122" s="114">
        <f t="shared" si="20"/>
        <v>0.15321735137762693</v>
      </c>
      <c r="H122">
        <v>295719</v>
      </c>
      <c r="I122">
        <v>296701</v>
      </c>
      <c r="J122" s="88">
        <v>125395903</v>
      </c>
      <c r="K122" s="84">
        <f t="shared" si="21"/>
        <v>1.8401005601314195</v>
      </c>
      <c r="L122" s="84">
        <f t="shared" si="22"/>
        <v>1.8401005601314195</v>
      </c>
      <c r="M122">
        <v>219629</v>
      </c>
      <c r="N122">
        <v>222868</v>
      </c>
      <c r="O122" s="114">
        <v>15956260</v>
      </c>
      <c r="P122" s="114">
        <f t="shared" si="23"/>
        <v>39.202033572499225</v>
      </c>
      <c r="Q122" s="114">
        <f t="shared" si="24"/>
        <v>39.202033572499225</v>
      </c>
      <c r="R122" s="84">
        <v>0</v>
      </c>
      <c r="S122" s="84"/>
      <c r="T122" s="84">
        <v>0</v>
      </c>
      <c r="U122" s="84">
        <v>0</v>
      </c>
      <c r="V122" s="84"/>
      <c r="W122" s="114">
        <v>1</v>
      </c>
      <c r="X122" s="114">
        <v>1</v>
      </c>
      <c r="Y122" s="114">
        <v>100000000</v>
      </c>
      <c r="Z122" s="114">
        <f t="shared" si="25"/>
        <v>1336581.5002503817</v>
      </c>
      <c r="AA122" s="114">
        <f t="shared" si="26"/>
        <v>1336581.5002503817</v>
      </c>
      <c r="AB122" s="159">
        <f t="shared" si="27"/>
        <v>0</v>
      </c>
      <c r="AC122" s="159">
        <f t="shared" si="28"/>
        <v>334145375062595.5</v>
      </c>
      <c r="AD122" s="88">
        <f t="shared" si="17"/>
        <v>388688481603074.25</v>
      </c>
      <c r="AE122" s="158">
        <f t="shared" si="18"/>
        <v>1163.2316668463873</v>
      </c>
      <c r="AF122" s="133">
        <f t="shared" si="29"/>
        <v>8.2671912274758022E-3</v>
      </c>
      <c r="AG122" s="84">
        <f t="shared" si="30"/>
        <v>2.021276595744681E-2</v>
      </c>
      <c r="AH122" s="84">
        <f t="shared" si="31"/>
        <v>3.3207200078452857E-3</v>
      </c>
      <c r="AI122" s="84">
        <f t="shared" si="32"/>
        <v>1.4747597084173766E-2</v>
      </c>
      <c r="AJ122" s="84">
        <f t="shared" si="33"/>
        <v>0</v>
      </c>
    </row>
    <row r="123" spans="1:36" ht="16.5">
      <c r="A123" s="84">
        <v>20180628</v>
      </c>
      <c r="B123" s="84" t="s">
        <v>99</v>
      </c>
      <c r="C123">
        <v>47950</v>
      </c>
      <c r="D123">
        <v>46800</v>
      </c>
      <c r="E123" s="114">
        <v>6419324700</v>
      </c>
      <c r="F123" s="114">
        <f t="shared" si="19"/>
        <v>0.15321735137762693</v>
      </c>
      <c r="G123" s="114">
        <f t="shared" si="20"/>
        <v>0.15321735137762693</v>
      </c>
      <c r="H123">
        <v>296701</v>
      </c>
      <c r="I123">
        <v>292771</v>
      </c>
      <c r="J123" s="88">
        <v>125395903</v>
      </c>
      <c r="K123" s="84">
        <f t="shared" si="21"/>
        <v>1.8401005601314195</v>
      </c>
      <c r="L123" s="84">
        <f t="shared" si="22"/>
        <v>1.8401005601314195</v>
      </c>
      <c r="M123">
        <v>222868</v>
      </c>
      <c r="N123">
        <v>223359</v>
      </c>
      <c r="O123" s="114">
        <v>15956260</v>
      </c>
      <c r="P123" s="114">
        <f t="shared" si="23"/>
        <v>39.202033572499225</v>
      </c>
      <c r="Q123" s="114">
        <f t="shared" si="24"/>
        <v>39.202033572499225</v>
      </c>
      <c r="R123" s="84">
        <v>0</v>
      </c>
      <c r="S123" s="84"/>
      <c r="T123" s="84">
        <v>0</v>
      </c>
      <c r="U123" s="84">
        <v>0</v>
      </c>
      <c r="V123" s="84"/>
      <c r="W123" s="114">
        <v>1</v>
      </c>
      <c r="X123" s="114">
        <v>1</v>
      </c>
      <c r="Y123" s="114">
        <v>100000000</v>
      </c>
      <c r="Z123" s="114">
        <f t="shared" si="25"/>
        <v>1336581.5002503817</v>
      </c>
      <c r="AA123" s="114">
        <f t="shared" si="26"/>
        <v>1336581.5002503817</v>
      </c>
      <c r="AB123" s="159">
        <f t="shared" si="27"/>
        <v>0</v>
      </c>
      <c r="AC123" s="159">
        <f t="shared" si="28"/>
        <v>334145375062595.5</v>
      </c>
      <c r="AD123" s="88">
        <f t="shared" si="17"/>
        <v>386957713734826.5</v>
      </c>
      <c r="AE123" s="158">
        <f t="shared" si="18"/>
        <v>1158.0519816033295</v>
      </c>
      <c r="AF123" s="133">
        <f t="shared" si="29"/>
        <v>-4.4528406427416841E-3</v>
      </c>
      <c r="AG123" s="84">
        <f t="shared" si="30"/>
        <v>-2.3983315954118872E-2</v>
      </c>
      <c r="AH123" s="84">
        <f t="shared" si="31"/>
        <v>-1.3245658086760745E-2</v>
      </c>
      <c r="AI123" s="84">
        <f t="shared" si="32"/>
        <v>2.2030977977995944E-3</v>
      </c>
      <c r="AJ123" s="84">
        <f t="shared" si="33"/>
        <v>0</v>
      </c>
    </row>
    <row r="124" spans="1:36" ht="16.5">
      <c r="A124" s="84">
        <v>20180629</v>
      </c>
      <c r="B124" s="84" t="s">
        <v>99</v>
      </c>
      <c r="C124">
        <v>46800</v>
      </c>
      <c r="D124">
        <v>46650</v>
      </c>
      <c r="E124" s="114">
        <v>6419324700</v>
      </c>
      <c r="F124" s="114">
        <f t="shared" si="19"/>
        <v>0.15321735137762693</v>
      </c>
      <c r="G124" s="114">
        <f t="shared" si="20"/>
        <v>0.15321735137762693</v>
      </c>
      <c r="H124">
        <v>292771</v>
      </c>
      <c r="I124">
        <v>298175</v>
      </c>
      <c r="J124" s="88">
        <v>125395903</v>
      </c>
      <c r="K124" s="84">
        <f t="shared" si="21"/>
        <v>1.8401005601314195</v>
      </c>
      <c r="L124" s="84">
        <f t="shared" si="22"/>
        <v>1.8401005601314195</v>
      </c>
      <c r="M124">
        <v>223359</v>
      </c>
      <c r="N124">
        <v>231209</v>
      </c>
      <c r="O124" s="114">
        <v>15956260</v>
      </c>
      <c r="P124" s="114">
        <f t="shared" si="23"/>
        <v>39.202033572499225</v>
      </c>
      <c r="Q124" s="114">
        <f t="shared" si="24"/>
        <v>39.202033572499225</v>
      </c>
      <c r="R124" s="84">
        <v>0</v>
      </c>
      <c r="S124" s="84"/>
      <c r="T124" s="84">
        <v>0</v>
      </c>
      <c r="U124" s="84">
        <v>0</v>
      </c>
      <c r="V124" s="84"/>
      <c r="W124" s="114">
        <v>1</v>
      </c>
      <c r="X124" s="114">
        <v>1</v>
      </c>
      <c r="Y124" s="114">
        <v>100000000</v>
      </c>
      <c r="Z124" s="114">
        <f t="shared" si="25"/>
        <v>1336581.5002503817</v>
      </c>
      <c r="AA124" s="114">
        <f t="shared" si="26"/>
        <v>1336581.5002503817</v>
      </c>
      <c r="AB124" s="159">
        <f t="shared" si="27"/>
        <v>0</v>
      </c>
      <c r="AC124" s="159">
        <f t="shared" si="28"/>
        <v>334145375062595.5</v>
      </c>
      <c r="AD124" s="88">
        <f t="shared" si="17"/>
        <v>392967420740829.12</v>
      </c>
      <c r="AE124" s="158">
        <f t="shared" si="18"/>
        <v>1176.0372881630171</v>
      </c>
      <c r="AF124" s="133">
        <f t="shared" si="29"/>
        <v>1.5530655657431591E-2</v>
      </c>
      <c r="AG124" s="84">
        <f t="shared" si="30"/>
        <v>-3.205128205128205E-3</v>
      </c>
      <c r="AH124" s="84">
        <f t="shared" si="31"/>
        <v>1.845811231303647E-2</v>
      </c>
      <c r="AI124" s="84">
        <f t="shared" si="32"/>
        <v>3.5145214654435236E-2</v>
      </c>
      <c r="AJ124" s="84">
        <f t="shared" si="33"/>
        <v>0</v>
      </c>
    </row>
    <row r="125" spans="1:36" s="164" customFormat="1" ht="16.5">
      <c r="A125" s="155">
        <v>20180702</v>
      </c>
      <c r="B125" s="155" t="s">
        <v>100</v>
      </c>
      <c r="C125">
        <v>46650</v>
      </c>
      <c r="D125">
        <v>45550</v>
      </c>
      <c r="E125" s="168">
        <v>6419324700</v>
      </c>
      <c r="F125" s="168">
        <f t="shared" si="19"/>
        <v>0.15321735137762693</v>
      </c>
      <c r="G125" s="168">
        <f t="shared" si="20"/>
        <v>0.17057656226522414</v>
      </c>
      <c r="H125">
        <v>298175</v>
      </c>
      <c r="I125">
        <v>298175</v>
      </c>
      <c r="J125" s="161">
        <v>125395903</v>
      </c>
      <c r="K125" s="155">
        <f t="shared" si="21"/>
        <v>1.8401005601314195</v>
      </c>
      <c r="L125" s="155">
        <f t="shared" si="22"/>
        <v>1.3661732391765899</v>
      </c>
      <c r="M125">
        <v>231209</v>
      </c>
      <c r="N125">
        <v>219727</v>
      </c>
      <c r="O125" s="168">
        <v>15956260</v>
      </c>
      <c r="P125" s="168">
        <f t="shared" si="23"/>
        <v>39.202033572499225</v>
      </c>
      <c r="Q125" s="168">
        <f t="shared" si="24"/>
        <v>27.692011621511142</v>
      </c>
      <c r="R125" s="155">
        <v>0</v>
      </c>
      <c r="S125" s="155"/>
      <c r="T125" s="155">
        <v>0</v>
      </c>
      <c r="U125" s="155">
        <v>0</v>
      </c>
      <c r="V125" s="155"/>
      <c r="W125" s="168">
        <v>1</v>
      </c>
      <c r="X125" s="168">
        <v>1</v>
      </c>
      <c r="Y125" s="168">
        <v>100000000</v>
      </c>
      <c r="Z125" s="168">
        <f t="shared" si="25"/>
        <v>1336581.5002503817</v>
      </c>
      <c r="AA125" s="168">
        <f t="shared" si="26"/>
        <v>1362163.00620146</v>
      </c>
      <c r="AB125" s="161">
        <f t="shared" si="27"/>
        <v>0</v>
      </c>
      <c r="AC125" s="159">
        <f t="shared" si="28"/>
        <v>289566287547134.87</v>
      </c>
      <c r="AD125" s="161">
        <f t="shared" si="17"/>
        <v>334262819294315.87</v>
      </c>
      <c r="AE125" s="162">
        <f t="shared" si="18"/>
        <v>1154.3568214580416</v>
      </c>
      <c r="AF125" s="163">
        <f t="shared" si="29"/>
        <v>-1.8435186471715225E-2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-4.9660696599180827E-2</v>
      </c>
      <c r="AJ125" s="155">
        <f t="shared" si="33"/>
        <v>0</v>
      </c>
    </row>
    <row r="126" spans="1:36" ht="16.5">
      <c r="A126" s="84">
        <v>20180703</v>
      </c>
      <c r="B126" s="84" t="s">
        <v>99</v>
      </c>
      <c r="C126">
        <v>45550</v>
      </c>
      <c r="D126">
        <v>46150</v>
      </c>
      <c r="E126" s="114">
        <v>6419324700</v>
      </c>
      <c r="F126" s="114">
        <f t="shared" si="19"/>
        <v>0.17057656226522414</v>
      </c>
      <c r="G126" s="114">
        <f t="shared" si="20"/>
        <v>0.17057656226522414</v>
      </c>
      <c r="H126">
        <v>298175</v>
      </c>
      <c r="I126">
        <v>297684</v>
      </c>
      <c r="J126" s="88">
        <v>125395903</v>
      </c>
      <c r="K126" s="84">
        <f t="shared" si="21"/>
        <v>1.3661732391765899</v>
      </c>
      <c r="L126" s="84">
        <f t="shared" si="22"/>
        <v>1.3661732391765899</v>
      </c>
      <c r="M126">
        <v>219727</v>
      </c>
      <c r="N126">
        <v>217863</v>
      </c>
      <c r="O126" s="114">
        <v>15956260</v>
      </c>
      <c r="P126" s="114">
        <f t="shared" si="23"/>
        <v>27.692011621511142</v>
      </c>
      <c r="Q126" s="114">
        <f t="shared" si="24"/>
        <v>27.692011621511142</v>
      </c>
      <c r="R126" s="84">
        <v>0</v>
      </c>
      <c r="S126" s="84"/>
      <c r="T126" s="84">
        <v>0</v>
      </c>
      <c r="U126" s="84">
        <v>0</v>
      </c>
      <c r="V126" s="84"/>
      <c r="W126" s="114">
        <v>1</v>
      </c>
      <c r="X126" s="114">
        <v>1</v>
      </c>
      <c r="Y126" s="114">
        <v>100000000</v>
      </c>
      <c r="Z126" s="114">
        <f t="shared" si="25"/>
        <v>1362163.00620146</v>
      </c>
      <c r="AA126" s="114">
        <f t="shared" si="26"/>
        <v>1362163.00620146</v>
      </c>
      <c r="AB126" s="159">
        <f t="shared" si="27"/>
        <v>0</v>
      </c>
      <c r="AC126" s="159">
        <f t="shared" si="28"/>
        <v>289566287547134.87</v>
      </c>
      <c r="AD126" s="88">
        <f t="shared" si="17"/>
        <v>334012067859971</v>
      </c>
      <c r="AE126" s="158">
        <f t="shared" si="18"/>
        <v>1153.4908662514842</v>
      </c>
      <c r="AF126" s="133">
        <f t="shared" si="29"/>
        <v>-7.5016250648010663E-4</v>
      </c>
      <c r="AG126" s="84">
        <f t="shared" si="30"/>
        <v>1.3172338090010977E-2</v>
      </c>
      <c r="AH126" s="84">
        <f t="shared" si="31"/>
        <v>-1.6466839942986501E-3</v>
      </c>
      <c r="AI126" s="84">
        <f t="shared" si="32"/>
        <v>-8.4832542200093761E-3</v>
      </c>
      <c r="AJ126" s="84">
        <f t="shared" si="33"/>
        <v>0</v>
      </c>
    </row>
    <row r="127" spans="1:36" ht="16.5">
      <c r="A127" s="84">
        <v>20180704</v>
      </c>
      <c r="B127" s="84" t="s">
        <v>99</v>
      </c>
      <c r="C127">
        <v>46150</v>
      </c>
      <c r="D127">
        <v>46250</v>
      </c>
      <c r="E127" s="114">
        <v>6419324700</v>
      </c>
      <c r="F127" s="114">
        <f t="shared" si="19"/>
        <v>0.17057656226522414</v>
      </c>
      <c r="G127" s="114">
        <f t="shared" si="20"/>
        <v>0.17057656226522414</v>
      </c>
      <c r="H127">
        <v>297684</v>
      </c>
      <c r="I127">
        <v>286385</v>
      </c>
      <c r="J127" s="88">
        <v>125395903</v>
      </c>
      <c r="K127" s="84">
        <f t="shared" si="21"/>
        <v>1.3661732391765899</v>
      </c>
      <c r="L127" s="84">
        <f t="shared" si="22"/>
        <v>1.3661732391765899</v>
      </c>
      <c r="M127">
        <v>217863</v>
      </c>
      <c r="N127">
        <v>211484</v>
      </c>
      <c r="O127" s="114">
        <v>15956260</v>
      </c>
      <c r="P127" s="114">
        <f t="shared" si="23"/>
        <v>27.692011621511142</v>
      </c>
      <c r="Q127" s="114">
        <f t="shared" si="24"/>
        <v>27.692011621511142</v>
      </c>
      <c r="R127" s="84">
        <v>0</v>
      </c>
      <c r="S127" s="84"/>
      <c r="T127" s="84">
        <v>0</v>
      </c>
      <c r="U127" s="84">
        <v>0</v>
      </c>
      <c r="V127" s="84"/>
      <c r="W127" s="114">
        <v>1</v>
      </c>
      <c r="X127" s="114">
        <v>1</v>
      </c>
      <c r="Y127" s="114">
        <v>100000000</v>
      </c>
      <c r="Z127" s="114">
        <f t="shared" si="25"/>
        <v>1362163.00620146</v>
      </c>
      <c r="AA127" s="114">
        <f t="shared" si="26"/>
        <v>1362163.00620146</v>
      </c>
      <c r="AB127" s="159">
        <f t="shared" si="27"/>
        <v>0</v>
      </c>
      <c r="AC127" s="159">
        <f t="shared" si="28"/>
        <v>289566287547134.87</v>
      </c>
      <c r="AD127" s="88">
        <f t="shared" si="17"/>
        <v>329367275332158.87</v>
      </c>
      <c r="AE127" s="158">
        <f t="shared" si="18"/>
        <v>1137.4503507372049</v>
      </c>
      <c r="AF127" s="133">
        <f t="shared" si="29"/>
        <v>-1.3906062010188663E-2</v>
      </c>
      <c r="AG127" s="84">
        <f t="shared" si="30"/>
        <v>2.1668472372697724E-3</v>
      </c>
      <c r="AH127" s="84">
        <f t="shared" si="31"/>
        <v>-3.7956356404778221E-2</v>
      </c>
      <c r="AI127" s="84">
        <f t="shared" si="32"/>
        <v>-2.9279868541239221E-2</v>
      </c>
      <c r="AJ127" s="84">
        <f t="shared" si="33"/>
        <v>0</v>
      </c>
    </row>
    <row r="128" spans="1:36" ht="16.5">
      <c r="A128" s="84">
        <v>20180705</v>
      </c>
      <c r="B128" s="84" t="s">
        <v>99</v>
      </c>
      <c r="C128">
        <v>46250</v>
      </c>
      <c r="D128">
        <v>45950</v>
      </c>
      <c r="E128" s="114">
        <v>6419324700</v>
      </c>
      <c r="F128" s="114">
        <f t="shared" si="19"/>
        <v>0.17057656226522414</v>
      </c>
      <c r="G128" s="114">
        <f t="shared" si="20"/>
        <v>0.17057656226522414</v>
      </c>
      <c r="H128">
        <v>286385</v>
      </c>
      <c r="I128">
        <v>277052</v>
      </c>
      <c r="J128" s="88">
        <v>125395903</v>
      </c>
      <c r="K128" s="84">
        <f t="shared" si="21"/>
        <v>1.3661732391765899</v>
      </c>
      <c r="L128" s="84">
        <f t="shared" si="22"/>
        <v>1.3661732391765899</v>
      </c>
      <c r="M128">
        <v>211484</v>
      </c>
      <c r="N128">
        <v>205301</v>
      </c>
      <c r="O128" s="114">
        <v>15956260</v>
      </c>
      <c r="P128" s="114">
        <f t="shared" si="23"/>
        <v>27.692011621511142</v>
      </c>
      <c r="Q128" s="114">
        <f t="shared" si="24"/>
        <v>27.692011621511142</v>
      </c>
      <c r="R128" s="84">
        <v>0</v>
      </c>
      <c r="S128" s="84"/>
      <c r="T128" s="84">
        <v>0</v>
      </c>
      <c r="U128" s="84">
        <v>0</v>
      </c>
      <c r="V128" s="84"/>
      <c r="W128" s="114">
        <v>1</v>
      </c>
      <c r="X128" s="114">
        <v>1</v>
      </c>
      <c r="Y128" s="114">
        <v>100000000</v>
      </c>
      <c r="Z128" s="114">
        <f t="shared" si="25"/>
        <v>1362163.00620146</v>
      </c>
      <c r="AA128" s="114">
        <f t="shared" si="26"/>
        <v>1362163.00620146</v>
      </c>
      <c r="AB128" s="159">
        <f t="shared" si="27"/>
        <v>0</v>
      </c>
      <c r="AC128" s="159">
        <f t="shared" si="28"/>
        <v>289566287547134.87</v>
      </c>
      <c r="AD128" s="88">
        <f t="shared" si="17"/>
        <v>324707893440357.06</v>
      </c>
      <c r="AE128" s="158">
        <f t="shared" si="18"/>
        <v>1121.3594517196755</v>
      </c>
      <c r="AF128" s="133">
        <f t="shared" si="29"/>
        <v>-1.4146462750748257E-2</v>
      </c>
      <c r="AG128" s="84">
        <f t="shared" si="30"/>
        <v>-6.4864864864864862E-3</v>
      </c>
      <c r="AH128" s="84">
        <f t="shared" si="31"/>
        <v>-3.2588997328770714E-2</v>
      </c>
      <c r="AI128" s="84">
        <f t="shared" si="32"/>
        <v>-2.923625427928354E-2</v>
      </c>
      <c r="AJ128" s="84">
        <f t="shared" si="33"/>
        <v>0</v>
      </c>
    </row>
    <row r="129" spans="1:36" ht="16.5">
      <c r="A129" s="84">
        <v>20180706</v>
      </c>
      <c r="B129" s="84" t="s">
        <v>99</v>
      </c>
      <c r="C129">
        <v>45950</v>
      </c>
      <c r="D129">
        <v>44900</v>
      </c>
      <c r="E129" s="114">
        <v>6419324700</v>
      </c>
      <c r="F129" s="114">
        <f t="shared" si="19"/>
        <v>0.17057656226522414</v>
      </c>
      <c r="G129" s="114">
        <f t="shared" si="20"/>
        <v>0.17057656226522414</v>
      </c>
      <c r="H129">
        <v>277052</v>
      </c>
      <c r="I129">
        <v>284421</v>
      </c>
      <c r="J129" s="88">
        <v>125395903</v>
      </c>
      <c r="K129" s="84">
        <f t="shared" si="21"/>
        <v>1.3661732391765899</v>
      </c>
      <c r="L129" s="84">
        <f t="shared" si="22"/>
        <v>1.3661732391765899</v>
      </c>
      <c r="M129">
        <v>205301</v>
      </c>
      <c r="N129">
        <v>213054</v>
      </c>
      <c r="O129" s="114">
        <v>15956260</v>
      </c>
      <c r="P129" s="114">
        <f t="shared" si="23"/>
        <v>27.692011621511142</v>
      </c>
      <c r="Q129" s="114">
        <f t="shared" si="24"/>
        <v>27.692011621511142</v>
      </c>
      <c r="R129" s="84">
        <v>0</v>
      </c>
      <c r="S129" s="84"/>
      <c r="T129" s="84">
        <v>0</v>
      </c>
      <c r="U129" s="84">
        <v>0</v>
      </c>
      <c r="V129" s="84"/>
      <c r="W129" s="114">
        <v>1</v>
      </c>
      <c r="X129" s="114">
        <v>1</v>
      </c>
      <c r="Y129" s="114">
        <v>100000000</v>
      </c>
      <c r="Z129" s="114">
        <f t="shared" si="25"/>
        <v>1362163.00620146</v>
      </c>
      <c r="AA129" s="114">
        <f t="shared" si="26"/>
        <v>1362163.00620146</v>
      </c>
      <c r="AB129" s="159">
        <f t="shared" si="27"/>
        <v>0</v>
      </c>
      <c r="AC129" s="159">
        <f t="shared" si="28"/>
        <v>289566287547134.87</v>
      </c>
      <c r="AD129" s="88">
        <f t="shared" si="17"/>
        <v>328246307642640.12</v>
      </c>
      <c r="AE129" s="158">
        <f t="shared" si="18"/>
        <v>1133.5791553055326</v>
      </c>
      <c r="AF129" s="133">
        <f t="shared" si="29"/>
        <v>1.0897222623055832E-2</v>
      </c>
      <c r="AG129" s="84">
        <f t="shared" si="30"/>
        <v>-2.2850924918389554E-2</v>
      </c>
      <c r="AH129" s="84">
        <f t="shared" si="31"/>
        <v>2.6597894980003752E-2</v>
      </c>
      <c r="AI129" s="84">
        <f t="shared" si="32"/>
        <v>3.7764063497011703E-2</v>
      </c>
      <c r="AJ129" s="84">
        <f t="shared" si="33"/>
        <v>0</v>
      </c>
    </row>
    <row r="130" spans="1:36" ht="16.5">
      <c r="A130" s="84">
        <v>20180709</v>
      </c>
      <c r="B130" s="84" t="s">
        <v>99</v>
      </c>
      <c r="C130">
        <v>44900</v>
      </c>
      <c r="D130">
        <v>45600</v>
      </c>
      <c r="E130" s="114">
        <v>6419324700</v>
      </c>
      <c r="F130" s="114">
        <f t="shared" si="19"/>
        <v>0.17057656226522414</v>
      </c>
      <c r="G130" s="114">
        <f t="shared" si="20"/>
        <v>0.17057656226522414</v>
      </c>
      <c r="H130">
        <v>284421</v>
      </c>
      <c r="I130">
        <v>279017</v>
      </c>
      <c r="J130" s="88">
        <v>125395903</v>
      </c>
      <c r="K130" s="84">
        <f t="shared" si="21"/>
        <v>1.3661732391765899</v>
      </c>
      <c r="L130" s="84">
        <f t="shared" si="22"/>
        <v>1.3661732391765899</v>
      </c>
      <c r="M130">
        <v>213054</v>
      </c>
      <c r="N130">
        <v>224438</v>
      </c>
      <c r="O130" s="114">
        <v>15956260</v>
      </c>
      <c r="P130" s="114">
        <f t="shared" si="23"/>
        <v>27.692011621511142</v>
      </c>
      <c r="Q130" s="114">
        <f t="shared" si="24"/>
        <v>27.692011621511142</v>
      </c>
      <c r="R130" s="84">
        <v>0</v>
      </c>
      <c r="S130" s="84"/>
      <c r="T130" s="84">
        <v>0</v>
      </c>
      <c r="U130" s="84">
        <v>0</v>
      </c>
      <c r="V130" s="84"/>
      <c r="W130" s="114">
        <v>1</v>
      </c>
      <c r="X130" s="114">
        <v>1</v>
      </c>
      <c r="Y130" s="114">
        <v>100000000</v>
      </c>
      <c r="Z130" s="114">
        <f t="shared" si="25"/>
        <v>1362163.00620146</v>
      </c>
      <c r="AA130" s="114">
        <f t="shared" si="26"/>
        <v>1362163.00620146</v>
      </c>
      <c r="AB130" s="159">
        <f t="shared" si="27"/>
        <v>0</v>
      </c>
      <c r="AC130" s="159">
        <f t="shared" si="28"/>
        <v>289566287547134.87</v>
      </c>
      <c r="AD130" s="88">
        <f t="shared" si="17"/>
        <v>333117170095267.06</v>
      </c>
      <c r="AE130" s="158">
        <f t="shared" si="18"/>
        <v>1150.4003898970564</v>
      </c>
      <c r="AF130" s="133">
        <f t="shared" si="29"/>
        <v>1.4839047200889953E-2</v>
      </c>
      <c r="AG130" s="84">
        <f t="shared" si="30"/>
        <v>1.5590200445434299E-2</v>
      </c>
      <c r="AH130" s="84">
        <f t="shared" si="31"/>
        <v>-1.9000003515914788E-2</v>
      </c>
      <c r="AI130" s="84">
        <f t="shared" si="32"/>
        <v>5.3432463131412693E-2</v>
      </c>
      <c r="AJ130" s="84">
        <f t="shared" si="33"/>
        <v>0</v>
      </c>
    </row>
    <row r="131" spans="1:36" ht="16.5">
      <c r="A131" s="84">
        <v>20180710</v>
      </c>
      <c r="B131" s="84" t="s">
        <v>99</v>
      </c>
      <c r="C131">
        <v>45600</v>
      </c>
      <c r="D131">
        <v>46300</v>
      </c>
      <c r="E131" s="114">
        <v>6419324700</v>
      </c>
      <c r="F131" s="114">
        <f t="shared" si="19"/>
        <v>0.17057656226522414</v>
      </c>
      <c r="G131" s="114">
        <f t="shared" si="20"/>
        <v>0.17057656226522414</v>
      </c>
      <c r="H131">
        <v>279017</v>
      </c>
      <c r="I131">
        <v>276070</v>
      </c>
      <c r="J131" s="88">
        <v>125395903</v>
      </c>
      <c r="K131" s="84">
        <f t="shared" si="21"/>
        <v>1.3661732391765899</v>
      </c>
      <c r="L131" s="84">
        <f t="shared" si="22"/>
        <v>1.3661732391765899</v>
      </c>
      <c r="M131">
        <v>224438</v>
      </c>
      <c r="N131">
        <v>226695</v>
      </c>
      <c r="O131" s="114">
        <v>15956260</v>
      </c>
      <c r="P131" s="114">
        <f t="shared" si="23"/>
        <v>27.692011621511142</v>
      </c>
      <c r="Q131" s="114">
        <f t="shared" si="24"/>
        <v>27.692011621511142</v>
      </c>
      <c r="R131" s="84">
        <v>0</v>
      </c>
      <c r="S131" s="84"/>
      <c r="T131" s="84">
        <v>0</v>
      </c>
      <c r="U131" s="84">
        <v>0</v>
      </c>
      <c r="V131" s="84"/>
      <c r="W131" s="114">
        <v>1</v>
      </c>
      <c r="X131" s="114">
        <v>1</v>
      </c>
      <c r="Y131" s="114">
        <v>100000000</v>
      </c>
      <c r="Z131" s="114">
        <f t="shared" si="25"/>
        <v>1362163.00620146</v>
      </c>
      <c r="AA131" s="114">
        <f t="shared" si="26"/>
        <v>1362163.00620146</v>
      </c>
      <c r="AB131" s="159">
        <f t="shared" si="27"/>
        <v>0</v>
      </c>
      <c r="AC131" s="159">
        <f t="shared" si="28"/>
        <v>289566287547134.87</v>
      </c>
      <c r="AD131" s="88">
        <f t="shared" si="17"/>
        <v>334376082651439.5</v>
      </c>
      <c r="AE131" s="158">
        <f t="shared" si="18"/>
        <v>1154.74796974427</v>
      </c>
      <c r="AF131" s="133">
        <f t="shared" si="29"/>
        <v>3.7791884333442209E-3</v>
      </c>
      <c r="AG131" s="84">
        <f t="shared" si="30"/>
        <v>1.5350877192982455E-2</v>
      </c>
      <c r="AH131" s="84">
        <f t="shared" si="31"/>
        <v>-1.0562080446711133E-2</v>
      </c>
      <c r="AI131" s="84">
        <f t="shared" si="32"/>
        <v>1.0056229337278001E-2</v>
      </c>
      <c r="AJ131" s="84">
        <f t="shared" si="33"/>
        <v>0</v>
      </c>
    </row>
    <row r="132" spans="1:36" ht="16.5">
      <c r="A132" s="84">
        <v>20180711</v>
      </c>
      <c r="B132" s="84" t="s">
        <v>99</v>
      </c>
      <c r="C132">
        <v>46300</v>
      </c>
      <c r="D132">
        <v>46000</v>
      </c>
      <c r="E132" s="114">
        <v>6419324700</v>
      </c>
      <c r="F132" s="114">
        <f t="shared" si="19"/>
        <v>0.17057656226522414</v>
      </c>
      <c r="G132" s="114">
        <f t="shared" si="20"/>
        <v>0.17057656226522414</v>
      </c>
      <c r="H132">
        <v>276070</v>
      </c>
      <c r="I132">
        <v>271649</v>
      </c>
      <c r="J132" s="88">
        <v>125395903</v>
      </c>
      <c r="K132" s="84">
        <f t="shared" si="21"/>
        <v>1.3661732391765899</v>
      </c>
      <c r="L132" s="84">
        <f t="shared" si="22"/>
        <v>1.3661732391765899</v>
      </c>
      <c r="M132">
        <v>226695</v>
      </c>
      <c r="N132">
        <v>222770</v>
      </c>
      <c r="O132" s="114">
        <v>15956260</v>
      </c>
      <c r="P132" s="114">
        <f t="shared" si="23"/>
        <v>27.692011621511142</v>
      </c>
      <c r="Q132" s="114">
        <f t="shared" si="24"/>
        <v>27.692011621511142</v>
      </c>
      <c r="R132" s="84">
        <v>0</v>
      </c>
      <c r="S132" s="84"/>
      <c r="T132" s="84">
        <v>0</v>
      </c>
      <c r="U132" s="84">
        <v>0</v>
      </c>
      <c r="V132" s="84"/>
      <c r="W132" s="114">
        <v>1</v>
      </c>
      <c r="X132" s="114">
        <v>1</v>
      </c>
      <c r="Y132" s="114">
        <v>100000000</v>
      </c>
      <c r="Z132" s="114">
        <f t="shared" si="25"/>
        <v>1362163.00620146</v>
      </c>
      <c r="AA132" s="114">
        <f t="shared" si="26"/>
        <v>1362163.00620146</v>
      </c>
      <c r="AB132" s="159">
        <f t="shared" si="27"/>
        <v>0</v>
      </c>
      <c r="AC132" s="159">
        <f t="shared" si="28"/>
        <v>289566287547134.87</v>
      </c>
      <c r="AD132" s="88">
        <f t="shared" ref="AD132:AD195" si="34">D132*E132*G132+I132*J132*L132+N132*O132*Q132+X132*Y132*AA132</f>
        <v>331555909888717.75</v>
      </c>
      <c r="AE132" s="158">
        <f t="shared" ref="AE132:AE195" si="35">AD132/AC132*1000</f>
        <v>1145.0086703713666</v>
      </c>
      <c r="AF132" s="133">
        <f t="shared" si="29"/>
        <v>-8.434134225029399E-3</v>
      </c>
      <c r="AG132" s="84">
        <f t="shared" si="30"/>
        <v>-6.4794816414686825E-3</v>
      </c>
      <c r="AH132" s="84">
        <f t="shared" si="31"/>
        <v>-1.6014054406491108E-2</v>
      </c>
      <c r="AI132" s="84">
        <f t="shared" si="32"/>
        <v>-1.7314012219060853E-2</v>
      </c>
      <c r="AJ132" s="84">
        <f t="shared" si="33"/>
        <v>0</v>
      </c>
    </row>
    <row r="133" spans="1:36" ht="16.5">
      <c r="A133" s="84">
        <v>20180712</v>
      </c>
      <c r="B133" s="84" t="s">
        <v>99</v>
      </c>
      <c r="C133">
        <v>46000</v>
      </c>
      <c r="D133">
        <v>45500</v>
      </c>
      <c r="E133" s="114">
        <v>6419324700</v>
      </c>
      <c r="F133" s="114">
        <f t="shared" ref="F133:F196" si="36">G132</f>
        <v>0.17057656226522414</v>
      </c>
      <c r="G133" s="114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88">
        <v>125395903</v>
      </c>
      <c r="K133" s="84">
        <f t="shared" ref="K133:K196" si="38">L132</f>
        <v>1.3661732391765899</v>
      </c>
      <c r="L133" s="84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14">
        <v>15956260</v>
      </c>
      <c r="P133" s="114">
        <f t="shared" ref="P133:P196" si="40">Q132</f>
        <v>27.692011621511142</v>
      </c>
      <c r="Q133" s="114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84">
        <v>0</v>
      </c>
      <c r="S133" s="84"/>
      <c r="T133" s="84">
        <v>0</v>
      </c>
      <c r="U133" s="84">
        <v>0</v>
      </c>
      <c r="V133" s="84"/>
      <c r="W133" s="114">
        <v>1</v>
      </c>
      <c r="X133" s="114">
        <v>1</v>
      </c>
      <c r="Y133" s="114">
        <v>100000000</v>
      </c>
      <c r="Z133" s="114">
        <f t="shared" ref="Z133:Z196" si="42">AA132</f>
        <v>1362163.00620146</v>
      </c>
      <c r="AA133" s="114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59">
        <f t="shared" ref="AB133:AB196" si="44">IF(AD132&lt;&gt;(C133*E133*F133+H133*J133*K133+M133*O133*P133+W133*Y133*Z133),1,0)</f>
        <v>0</v>
      </c>
      <c r="AC133" s="159">
        <f t="shared" ref="AC133:AC196" si="45">IF(AND(AB133=0,B133="N"),AC132,AC132*(C133*E133*G133+H133*J133*L133+M133*O133*Q133+W133*Y133*AA133)/AD132)</f>
        <v>289566287547134.87</v>
      </c>
      <c r="AD133" s="88">
        <f t="shared" si="34"/>
        <v>333463975972121.62</v>
      </c>
      <c r="AE133" s="158">
        <f t="shared" si="35"/>
        <v>1151.5980634238756</v>
      </c>
      <c r="AF133" s="133">
        <f t="shared" ref="AF133:AF196" si="46">(AE133-AE132)/AE132</f>
        <v>5.7548848519826451E-3</v>
      </c>
      <c r="AG133" s="84">
        <f t="shared" ref="AG133:AG196" si="47">(D133-C133)/C133</f>
        <v>-1.0869565217391304E-2</v>
      </c>
      <c r="AH133" s="84">
        <f t="shared" ref="AH133:AH196" si="48">(I133-H133)/H133</f>
        <v>4.1590434715386398E-2</v>
      </c>
      <c r="AI133" s="84">
        <f t="shared" ref="AI133:AI196" si="49">(N133-M133)/M133</f>
        <v>5.2834762310903626E-3</v>
      </c>
      <c r="AJ133" s="84">
        <f t="shared" ref="AJ133:AJ196" si="50">(X133-W133)/X133</f>
        <v>0</v>
      </c>
    </row>
    <row r="134" spans="1:36" ht="16.5">
      <c r="A134" s="84">
        <v>20180713</v>
      </c>
      <c r="B134" s="84" t="s">
        <v>99</v>
      </c>
      <c r="C134">
        <v>45500</v>
      </c>
      <c r="D134">
        <v>46500</v>
      </c>
      <c r="E134" s="114">
        <v>6419324700</v>
      </c>
      <c r="F134" s="114">
        <f t="shared" si="36"/>
        <v>0.17057656226522414</v>
      </c>
      <c r="G134" s="114">
        <f t="shared" si="37"/>
        <v>0.17057656226522414</v>
      </c>
      <c r="H134">
        <v>282947</v>
      </c>
      <c r="I134">
        <v>282947</v>
      </c>
      <c r="J134" s="88">
        <v>125395903</v>
      </c>
      <c r="K134" s="84">
        <f t="shared" si="38"/>
        <v>1.3661732391765899</v>
      </c>
      <c r="L134" s="84">
        <f t="shared" si="39"/>
        <v>1.3661732391765899</v>
      </c>
      <c r="M134">
        <v>223947</v>
      </c>
      <c r="N134">
        <v>231111</v>
      </c>
      <c r="O134" s="114">
        <v>15956260</v>
      </c>
      <c r="P134" s="114">
        <f t="shared" si="40"/>
        <v>27.692011621511142</v>
      </c>
      <c r="Q134" s="114">
        <f t="shared" si="41"/>
        <v>27.692011621511142</v>
      </c>
      <c r="R134" s="84">
        <v>0</v>
      </c>
      <c r="S134" s="84"/>
      <c r="T134" s="84">
        <v>0</v>
      </c>
      <c r="U134" s="84">
        <v>0</v>
      </c>
      <c r="V134" s="84"/>
      <c r="W134" s="114">
        <v>1</v>
      </c>
      <c r="X134" s="114">
        <v>1</v>
      </c>
      <c r="Y134" s="114">
        <v>100000000</v>
      </c>
      <c r="Z134" s="114">
        <f t="shared" si="42"/>
        <v>1362163.00620146</v>
      </c>
      <c r="AA134" s="114">
        <f t="shared" si="43"/>
        <v>1362163.00620146</v>
      </c>
      <c r="AB134" s="159">
        <f t="shared" si="44"/>
        <v>0</v>
      </c>
      <c r="AC134" s="159">
        <f t="shared" si="45"/>
        <v>289566287547134.87</v>
      </c>
      <c r="AD134" s="88">
        <f t="shared" si="34"/>
        <v>337724454066729.19</v>
      </c>
      <c r="AE134" s="158">
        <f t="shared" si="35"/>
        <v>1166.3113718365962</v>
      </c>
      <c r="AF134" s="133">
        <f t="shared" si="46"/>
        <v>1.2776426845470468E-2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3.1989711851464854E-2</v>
      </c>
      <c r="AJ134" s="84">
        <f t="shared" si="50"/>
        <v>0</v>
      </c>
    </row>
    <row r="135" spans="1:36" ht="16.5">
      <c r="A135" s="84">
        <v>20180716</v>
      </c>
      <c r="B135" s="84" t="s">
        <v>99</v>
      </c>
      <c r="C135">
        <v>46500</v>
      </c>
      <c r="D135">
        <v>46050</v>
      </c>
      <c r="E135" s="114">
        <v>6419324700</v>
      </c>
      <c r="F135" s="114">
        <f t="shared" si="36"/>
        <v>0.17057656226522414</v>
      </c>
      <c r="G135" s="114">
        <f t="shared" si="37"/>
        <v>0.17057656226522414</v>
      </c>
      <c r="H135">
        <v>282947</v>
      </c>
      <c r="I135">
        <v>288350</v>
      </c>
      <c r="J135" s="88">
        <v>125395903</v>
      </c>
      <c r="K135" s="84">
        <f t="shared" si="38"/>
        <v>1.3661732391765899</v>
      </c>
      <c r="L135" s="84">
        <f t="shared" si="39"/>
        <v>1.3661732391765899</v>
      </c>
      <c r="M135">
        <v>231111</v>
      </c>
      <c r="N135">
        <v>240336</v>
      </c>
      <c r="O135" s="114">
        <v>15956260</v>
      </c>
      <c r="P135" s="114">
        <f t="shared" si="40"/>
        <v>27.692011621511142</v>
      </c>
      <c r="Q135" s="114">
        <f t="shared" si="41"/>
        <v>27.692011621511142</v>
      </c>
      <c r="R135" s="84">
        <v>0</v>
      </c>
      <c r="S135" s="84"/>
      <c r="T135" s="84">
        <v>0</v>
      </c>
      <c r="U135" s="84">
        <v>0</v>
      </c>
      <c r="V135" s="84"/>
      <c r="W135" s="114">
        <v>1</v>
      </c>
      <c r="X135" s="114">
        <v>1</v>
      </c>
      <c r="Y135" s="114">
        <v>100000000</v>
      </c>
      <c r="Z135" s="114">
        <f t="shared" si="42"/>
        <v>1362163.00620146</v>
      </c>
      <c r="AA135" s="114">
        <f t="shared" si="43"/>
        <v>1362163.00620146</v>
      </c>
      <c r="AB135" s="159">
        <f t="shared" si="44"/>
        <v>0</v>
      </c>
      <c r="AC135" s="159">
        <f t="shared" si="45"/>
        <v>289566287547134.87</v>
      </c>
      <c r="AD135" s="88">
        <f t="shared" si="34"/>
        <v>342233478944389.56</v>
      </c>
      <c r="AE135" s="158">
        <f t="shared" si="35"/>
        <v>1181.8830218233941</v>
      </c>
      <c r="AF135" s="133">
        <f t="shared" si="46"/>
        <v>1.3351194511871313E-2</v>
      </c>
      <c r="AG135" s="84">
        <f t="shared" si="47"/>
        <v>-9.6774193548387101E-3</v>
      </c>
      <c r="AH135" s="84">
        <f t="shared" si="48"/>
        <v>1.9095448971008705E-2</v>
      </c>
      <c r="AI135" s="84">
        <f t="shared" si="49"/>
        <v>3.9915884574944507E-2</v>
      </c>
      <c r="AJ135" s="84">
        <f t="shared" si="50"/>
        <v>0</v>
      </c>
    </row>
    <row r="136" spans="1:36" ht="16.5">
      <c r="A136" s="84">
        <v>20180717</v>
      </c>
      <c r="B136" s="84" t="s">
        <v>99</v>
      </c>
      <c r="C136">
        <v>46050</v>
      </c>
      <c r="D136">
        <v>45850</v>
      </c>
      <c r="E136" s="114">
        <v>6419324700</v>
      </c>
      <c r="F136" s="114">
        <f t="shared" si="36"/>
        <v>0.17057656226522414</v>
      </c>
      <c r="G136" s="114">
        <f t="shared" si="37"/>
        <v>0.17057656226522414</v>
      </c>
      <c r="H136">
        <v>288350</v>
      </c>
      <c r="I136">
        <v>290315</v>
      </c>
      <c r="J136" s="88">
        <v>125395903</v>
      </c>
      <c r="K136" s="84">
        <f t="shared" si="38"/>
        <v>1.3661732391765899</v>
      </c>
      <c r="L136" s="84">
        <f t="shared" si="39"/>
        <v>1.3661732391765899</v>
      </c>
      <c r="M136">
        <v>240336</v>
      </c>
      <c r="N136">
        <v>231406</v>
      </c>
      <c r="O136" s="114">
        <v>15956260</v>
      </c>
      <c r="P136" s="114">
        <f t="shared" si="40"/>
        <v>27.692011621511142</v>
      </c>
      <c r="Q136" s="114">
        <f t="shared" si="41"/>
        <v>27.692011621511142</v>
      </c>
      <c r="R136" s="84">
        <v>0</v>
      </c>
      <c r="S136" s="84"/>
      <c r="T136" s="84">
        <v>0</v>
      </c>
      <c r="U136" s="84">
        <v>0</v>
      </c>
      <c r="V136" s="84"/>
      <c r="W136" s="114">
        <v>1</v>
      </c>
      <c r="X136" s="114">
        <v>1</v>
      </c>
      <c r="Y136" s="114">
        <v>100000000</v>
      </c>
      <c r="Z136" s="114">
        <f t="shared" si="42"/>
        <v>1362163.00620146</v>
      </c>
      <c r="AA136" s="114">
        <f t="shared" si="43"/>
        <v>1362163.00620146</v>
      </c>
      <c r="AB136" s="159">
        <f t="shared" si="44"/>
        <v>0</v>
      </c>
      <c r="AC136" s="159">
        <f t="shared" si="45"/>
        <v>289566287547134.87</v>
      </c>
      <c r="AD136" s="88">
        <f t="shared" si="34"/>
        <v>338405292621441.37</v>
      </c>
      <c r="AE136" s="158">
        <f t="shared" si="35"/>
        <v>1168.6626074050716</v>
      </c>
      <c r="AF136" s="133">
        <f t="shared" si="46"/>
        <v>-1.1185890798165581E-2</v>
      </c>
      <c r="AG136" s="84">
        <f t="shared" si="47"/>
        <v>-4.3431053203040176E-3</v>
      </c>
      <c r="AH136" s="84">
        <f t="shared" si="48"/>
        <v>6.8146349921969825E-3</v>
      </c>
      <c r="AI136" s="84">
        <f t="shared" si="49"/>
        <v>-3.7156314493043074E-2</v>
      </c>
      <c r="AJ136" s="84">
        <f t="shared" si="50"/>
        <v>0</v>
      </c>
    </row>
    <row r="137" spans="1:36" ht="16.5">
      <c r="A137" s="84">
        <v>20180718</v>
      </c>
      <c r="B137" s="84" t="s">
        <v>99</v>
      </c>
      <c r="C137">
        <v>45850</v>
      </c>
      <c r="D137">
        <v>46550</v>
      </c>
      <c r="E137" s="114">
        <v>6419324700</v>
      </c>
      <c r="F137" s="114">
        <f t="shared" si="36"/>
        <v>0.17057656226522414</v>
      </c>
      <c r="G137" s="114">
        <f t="shared" si="37"/>
        <v>0.17057656226522414</v>
      </c>
      <c r="H137">
        <v>290315</v>
      </c>
      <c r="I137">
        <v>284912</v>
      </c>
      <c r="J137" s="88">
        <v>125395903</v>
      </c>
      <c r="K137" s="84">
        <f t="shared" si="38"/>
        <v>1.3661732391765899</v>
      </c>
      <c r="L137" s="84">
        <f t="shared" si="39"/>
        <v>1.3661732391765899</v>
      </c>
      <c r="M137">
        <v>231406</v>
      </c>
      <c r="N137">
        <v>233270</v>
      </c>
      <c r="O137" s="114">
        <v>15956260</v>
      </c>
      <c r="P137" s="114">
        <f t="shared" si="40"/>
        <v>27.692011621511142</v>
      </c>
      <c r="Q137" s="114">
        <f t="shared" si="41"/>
        <v>27.692011621511142</v>
      </c>
      <c r="R137" s="84">
        <v>0</v>
      </c>
      <c r="S137" s="84"/>
      <c r="T137" s="84">
        <v>0</v>
      </c>
      <c r="U137" s="84">
        <v>0</v>
      </c>
      <c r="V137" s="84"/>
      <c r="W137" s="114">
        <v>1</v>
      </c>
      <c r="X137" s="114">
        <v>1</v>
      </c>
      <c r="Y137" s="114">
        <v>100000000</v>
      </c>
      <c r="Z137" s="114">
        <f t="shared" si="42"/>
        <v>1362163.00620146</v>
      </c>
      <c r="AA137" s="114">
        <f t="shared" si="43"/>
        <v>1362163.00620146</v>
      </c>
      <c r="AB137" s="159">
        <f t="shared" si="44"/>
        <v>0</v>
      </c>
      <c r="AC137" s="159">
        <f t="shared" si="45"/>
        <v>289566287547134.87</v>
      </c>
      <c r="AD137" s="88">
        <f t="shared" si="34"/>
        <v>339069810262967.62</v>
      </c>
      <c r="AE137" s="158">
        <f t="shared" si="35"/>
        <v>1170.9574796678453</v>
      </c>
      <c r="AF137" s="133">
        <f t="shared" si="46"/>
        <v>1.9636739023157802E-3</v>
      </c>
      <c r="AG137" s="84">
        <f t="shared" si="47"/>
        <v>1.5267175572519083E-2</v>
      </c>
      <c r="AH137" s="84">
        <f t="shared" si="48"/>
        <v>-1.8610819282503487E-2</v>
      </c>
      <c r="AI137" s="84">
        <f t="shared" si="49"/>
        <v>8.0551066091631152E-3</v>
      </c>
      <c r="AJ137" s="84">
        <f t="shared" si="50"/>
        <v>0</v>
      </c>
    </row>
    <row r="138" spans="1:36" ht="16.5">
      <c r="A138" s="84">
        <v>20180719</v>
      </c>
      <c r="B138" s="84" t="s">
        <v>99</v>
      </c>
      <c r="C138">
        <v>46550</v>
      </c>
      <c r="D138">
        <v>46900</v>
      </c>
      <c r="E138" s="114">
        <v>6419324700</v>
      </c>
      <c r="F138" s="114">
        <f t="shared" si="36"/>
        <v>0.17057656226522414</v>
      </c>
      <c r="G138" s="114">
        <f t="shared" si="37"/>
        <v>0.17057656226522414</v>
      </c>
      <c r="H138">
        <v>284912</v>
      </c>
      <c r="I138">
        <v>283438</v>
      </c>
      <c r="J138" s="88">
        <v>125395903</v>
      </c>
      <c r="K138" s="84">
        <f t="shared" si="38"/>
        <v>1.3661732391765899</v>
      </c>
      <c r="L138" s="84">
        <f t="shared" si="39"/>
        <v>1.3661732391765899</v>
      </c>
      <c r="M138">
        <v>233270</v>
      </c>
      <c r="N138">
        <v>227382</v>
      </c>
      <c r="O138" s="114">
        <v>15956260</v>
      </c>
      <c r="P138" s="114">
        <f t="shared" si="40"/>
        <v>27.692011621511142</v>
      </c>
      <c r="Q138" s="114">
        <f t="shared" si="41"/>
        <v>27.692011621511142</v>
      </c>
      <c r="R138" s="84">
        <v>0</v>
      </c>
      <c r="S138" s="84"/>
      <c r="T138" s="84">
        <v>0</v>
      </c>
      <c r="U138" s="84">
        <v>0</v>
      </c>
      <c r="V138" s="84"/>
      <c r="W138" s="114">
        <v>1</v>
      </c>
      <c r="X138" s="114">
        <v>1</v>
      </c>
      <c r="Y138" s="114">
        <v>100000000</v>
      </c>
      <c r="Z138" s="114">
        <f t="shared" si="42"/>
        <v>1362163.00620146</v>
      </c>
      <c r="AA138" s="114">
        <f t="shared" si="43"/>
        <v>1362163.00620146</v>
      </c>
      <c r="AB138" s="159">
        <f t="shared" si="44"/>
        <v>0</v>
      </c>
      <c r="AC138" s="159">
        <f t="shared" si="45"/>
        <v>289566287547134.87</v>
      </c>
      <c r="AD138" s="88">
        <f t="shared" si="34"/>
        <v>336598863617833</v>
      </c>
      <c r="AE138" s="158">
        <f t="shared" si="35"/>
        <v>1162.4242119795879</v>
      </c>
      <c r="AF138" s="133">
        <f t="shared" si="46"/>
        <v>-7.2874274569542557E-3</v>
      </c>
      <c r="AG138" s="84">
        <f t="shared" si="47"/>
        <v>7.5187969924812026E-3</v>
      </c>
      <c r="AH138" s="84">
        <f t="shared" si="48"/>
        <v>-5.1735272645588816E-3</v>
      </c>
      <c r="AI138" s="84">
        <f t="shared" si="49"/>
        <v>-2.5241136880010288E-2</v>
      </c>
      <c r="AJ138" s="84">
        <f t="shared" si="50"/>
        <v>0</v>
      </c>
    </row>
    <row r="139" spans="1:36" ht="16.5">
      <c r="A139" s="84">
        <v>20180720</v>
      </c>
      <c r="B139" s="84" t="s">
        <v>99</v>
      </c>
      <c r="C139">
        <v>46900</v>
      </c>
      <c r="D139">
        <v>47450</v>
      </c>
      <c r="E139" s="114">
        <v>6419324700</v>
      </c>
      <c r="F139" s="114">
        <f t="shared" si="36"/>
        <v>0.17057656226522414</v>
      </c>
      <c r="G139" s="114">
        <f t="shared" si="37"/>
        <v>0.17057656226522414</v>
      </c>
      <c r="H139">
        <v>283438</v>
      </c>
      <c r="I139">
        <v>280491</v>
      </c>
      <c r="J139" s="88">
        <v>125395903</v>
      </c>
      <c r="K139" s="84">
        <f t="shared" si="38"/>
        <v>1.3661732391765899</v>
      </c>
      <c r="L139" s="84">
        <f t="shared" si="39"/>
        <v>1.3661732391765899</v>
      </c>
      <c r="M139">
        <v>227382</v>
      </c>
      <c r="N139">
        <v>220218</v>
      </c>
      <c r="O139" s="114">
        <v>15956260</v>
      </c>
      <c r="P139" s="114">
        <f t="shared" si="40"/>
        <v>27.692011621511142</v>
      </c>
      <c r="Q139" s="114">
        <f t="shared" si="41"/>
        <v>27.692011621511142</v>
      </c>
      <c r="R139" s="84">
        <v>0</v>
      </c>
      <c r="S139" s="84"/>
      <c r="T139" s="84">
        <v>0</v>
      </c>
      <c r="U139" s="84">
        <v>0</v>
      </c>
      <c r="V139" s="84"/>
      <c r="W139" s="114">
        <v>1</v>
      </c>
      <c r="X139" s="114">
        <v>1</v>
      </c>
      <c r="Y139" s="114">
        <v>100000000</v>
      </c>
      <c r="Z139" s="114">
        <f t="shared" si="42"/>
        <v>1362163.00620146</v>
      </c>
      <c r="AA139" s="114">
        <f t="shared" si="43"/>
        <v>1362163.00620146</v>
      </c>
      <c r="AB139" s="159">
        <f t="shared" si="44"/>
        <v>0</v>
      </c>
      <c r="AC139" s="159">
        <f t="shared" si="45"/>
        <v>289566287547134.87</v>
      </c>
      <c r="AD139" s="88">
        <f t="shared" si="34"/>
        <v>333530756332267.31</v>
      </c>
      <c r="AE139" s="158">
        <f t="shared" si="35"/>
        <v>1151.8286854369262</v>
      </c>
      <c r="AF139" s="133">
        <f t="shared" si="46"/>
        <v>-9.1150256794958525E-3</v>
      </c>
      <c r="AG139" s="84">
        <f t="shared" si="47"/>
        <v>1.1727078891257996E-2</v>
      </c>
      <c r="AH139" s="84">
        <f t="shared" si="48"/>
        <v>-1.0397335572506156E-2</v>
      </c>
      <c r="AI139" s="84">
        <f t="shared" si="49"/>
        <v>-3.1506451698023588E-2</v>
      </c>
      <c r="AJ139" s="84">
        <f t="shared" si="50"/>
        <v>0</v>
      </c>
    </row>
    <row r="140" spans="1:36" ht="16.5">
      <c r="A140" s="84">
        <v>20180723</v>
      </c>
      <c r="B140" s="84" t="s">
        <v>99</v>
      </c>
      <c r="C140">
        <v>47450</v>
      </c>
      <c r="D140">
        <v>46500</v>
      </c>
      <c r="E140" s="114">
        <v>6419324700</v>
      </c>
      <c r="F140" s="114">
        <f t="shared" si="36"/>
        <v>0.17057656226522414</v>
      </c>
      <c r="G140" s="114">
        <f t="shared" si="37"/>
        <v>0.17057656226522414</v>
      </c>
      <c r="H140">
        <v>280491</v>
      </c>
      <c r="I140">
        <v>262807</v>
      </c>
      <c r="J140" s="88">
        <v>125395903</v>
      </c>
      <c r="K140" s="84">
        <f t="shared" si="38"/>
        <v>1.3661732391765899</v>
      </c>
      <c r="L140" s="84">
        <f t="shared" si="39"/>
        <v>1.3661732391765899</v>
      </c>
      <c r="M140">
        <v>220218</v>
      </c>
      <c r="N140">
        <v>205596</v>
      </c>
      <c r="O140" s="114">
        <v>15956260</v>
      </c>
      <c r="P140" s="114">
        <f t="shared" si="40"/>
        <v>27.692011621511142</v>
      </c>
      <c r="Q140" s="114">
        <f t="shared" si="41"/>
        <v>27.692011621511142</v>
      </c>
      <c r="R140" s="84">
        <v>0</v>
      </c>
      <c r="S140" s="84"/>
      <c r="T140" s="84">
        <v>0</v>
      </c>
      <c r="U140" s="84">
        <v>0</v>
      </c>
      <c r="V140" s="84"/>
      <c r="W140" s="114">
        <v>1</v>
      </c>
      <c r="X140" s="114">
        <v>1</v>
      </c>
      <c r="Y140" s="114">
        <v>100000000</v>
      </c>
      <c r="Z140" s="114">
        <f t="shared" si="42"/>
        <v>1362163.00620146</v>
      </c>
      <c r="AA140" s="114">
        <f t="shared" si="43"/>
        <v>1362163.00620146</v>
      </c>
      <c r="AB140" s="159">
        <f t="shared" si="44"/>
        <v>0</v>
      </c>
      <c r="AC140" s="159">
        <f t="shared" si="45"/>
        <v>289566287547134.87</v>
      </c>
      <c r="AD140" s="88">
        <f t="shared" si="34"/>
        <v>323000137956697.56</v>
      </c>
      <c r="AE140" s="158">
        <f t="shared" si="35"/>
        <v>1115.4618194430539</v>
      </c>
      <c r="AF140" s="133">
        <f t="shared" si="46"/>
        <v>-3.157315532567867E-2</v>
      </c>
      <c r="AG140" s="84">
        <f t="shared" si="47"/>
        <v>-2.0021074815595362E-2</v>
      </c>
      <c r="AH140" s="84">
        <f t="shared" si="48"/>
        <v>-6.3046586164974994E-2</v>
      </c>
      <c r="AI140" s="84">
        <f t="shared" si="49"/>
        <v>-6.6397842138244831E-2</v>
      </c>
      <c r="AJ140" s="84">
        <f t="shared" si="50"/>
        <v>0</v>
      </c>
    </row>
    <row r="141" spans="1:36" ht="16.5">
      <c r="A141" s="84">
        <v>20180724</v>
      </c>
      <c r="B141" s="84" t="s">
        <v>99</v>
      </c>
      <c r="C141">
        <v>46500</v>
      </c>
      <c r="D141">
        <v>46150</v>
      </c>
      <c r="E141" s="114">
        <v>6419324700</v>
      </c>
      <c r="F141" s="114">
        <f t="shared" si="36"/>
        <v>0.17057656226522414</v>
      </c>
      <c r="G141" s="114">
        <f t="shared" si="37"/>
        <v>0.17057656226522414</v>
      </c>
      <c r="H141">
        <v>262807</v>
      </c>
      <c r="I141">
        <v>260350</v>
      </c>
      <c r="J141" s="88">
        <v>125395903</v>
      </c>
      <c r="K141" s="84">
        <f t="shared" si="38"/>
        <v>1.3661732391765899</v>
      </c>
      <c r="L141" s="84">
        <f t="shared" si="39"/>
        <v>1.3661732391765899</v>
      </c>
      <c r="M141">
        <v>205596</v>
      </c>
      <c r="N141">
        <v>200493</v>
      </c>
      <c r="O141" s="114">
        <v>15956260</v>
      </c>
      <c r="P141" s="114">
        <f t="shared" si="40"/>
        <v>27.692011621511142</v>
      </c>
      <c r="Q141" s="114">
        <f t="shared" si="41"/>
        <v>27.692011621511142</v>
      </c>
      <c r="R141" s="84">
        <v>0</v>
      </c>
      <c r="S141" s="84"/>
      <c r="T141" s="84">
        <v>0</v>
      </c>
      <c r="U141" s="84">
        <v>0</v>
      </c>
      <c r="V141" s="84"/>
      <c r="W141" s="114">
        <v>1</v>
      </c>
      <c r="X141" s="114">
        <v>1</v>
      </c>
      <c r="Y141" s="114">
        <v>100000000</v>
      </c>
      <c r="Z141" s="114">
        <f t="shared" si="42"/>
        <v>1362163.00620146</v>
      </c>
      <c r="AA141" s="114">
        <f t="shared" si="43"/>
        <v>1362163.00620146</v>
      </c>
      <c r="AB141" s="159">
        <f t="shared" si="44"/>
        <v>0</v>
      </c>
      <c r="AC141" s="159">
        <f t="shared" si="45"/>
        <v>289566287547134.87</v>
      </c>
      <c r="AD141" s="88">
        <f t="shared" si="34"/>
        <v>319941161495791.81</v>
      </c>
      <c r="AE141" s="158">
        <f t="shared" si="35"/>
        <v>1104.89782566181</v>
      </c>
      <c r="AF141" s="133">
        <f t="shared" si="46"/>
        <v>-9.4705113138865166E-3</v>
      </c>
      <c r="AG141" s="84">
        <f t="shared" si="47"/>
        <v>-7.526881720430108E-3</v>
      </c>
      <c r="AH141" s="84">
        <f t="shared" si="48"/>
        <v>-9.3490660446639545E-3</v>
      </c>
      <c r="AI141" s="84">
        <f t="shared" si="49"/>
        <v>-2.4820521800035019E-2</v>
      </c>
      <c r="AJ141" s="84">
        <f t="shared" si="50"/>
        <v>0</v>
      </c>
    </row>
    <row r="142" spans="1:36" ht="16.5">
      <c r="A142" s="84">
        <v>20180725</v>
      </c>
      <c r="B142" s="84" t="s">
        <v>99</v>
      </c>
      <c r="C142">
        <v>46150</v>
      </c>
      <c r="D142">
        <v>46150</v>
      </c>
      <c r="E142" s="114">
        <v>6419324700</v>
      </c>
      <c r="F142" s="114">
        <f t="shared" si="36"/>
        <v>0.17057656226522414</v>
      </c>
      <c r="G142" s="114">
        <f t="shared" si="37"/>
        <v>0.17057656226522414</v>
      </c>
      <c r="H142">
        <v>260350</v>
      </c>
      <c r="I142">
        <v>246596</v>
      </c>
      <c r="J142" s="88">
        <v>125395903</v>
      </c>
      <c r="K142" s="84">
        <f t="shared" si="38"/>
        <v>1.3661732391765899</v>
      </c>
      <c r="L142" s="84">
        <f t="shared" si="39"/>
        <v>1.3661732391765899</v>
      </c>
      <c r="M142">
        <v>200493</v>
      </c>
      <c r="N142">
        <v>189992</v>
      </c>
      <c r="O142" s="114">
        <v>15956260</v>
      </c>
      <c r="P142" s="114">
        <f t="shared" si="40"/>
        <v>27.692011621511142</v>
      </c>
      <c r="Q142" s="114">
        <f t="shared" si="41"/>
        <v>27.692011621511142</v>
      </c>
      <c r="R142" s="84">
        <v>0</v>
      </c>
      <c r="S142" s="84"/>
      <c r="T142" s="84">
        <v>0</v>
      </c>
      <c r="U142" s="84">
        <v>0</v>
      </c>
      <c r="V142" s="84"/>
      <c r="W142" s="114">
        <v>1</v>
      </c>
      <c r="X142" s="114">
        <v>1</v>
      </c>
      <c r="Y142" s="114">
        <v>100000000</v>
      </c>
      <c r="Z142" s="114">
        <f t="shared" si="42"/>
        <v>1362163.00620146</v>
      </c>
      <c r="AA142" s="114">
        <f t="shared" si="43"/>
        <v>1362163.00620146</v>
      </c>
      <c r="AB142" s="159">
        <f t="shared" si="44"/>
        <v>0</v>
      </c>
      <c r="AC142" s="159">
        <f t="shared" si="45"/>
        <v>289566287547134.87</v>
      </c>
      <c r="AD142" s="88">
        <f t="shared" si="34"/>
        <v>312944947296521.5</v>
      </c>
      <c r="AE142" s="158">
        <f t="shared" si="35"/>
        <v>1080.7368148668932</v>
      </c>
      <c r="AF142" s="133">
        <f t="shared" si="46"/>
        <v>-2.1867190100084498E-2</v>
      </c>
      <c r="AG142" s="84">
        <f t="shared" si="47"/>
        <v>0</v>
      </c>
      <c r="AH142" s="84">
        <f t="shared" si="48"/>
        <v>-5.2828884194353755E-2</v>
      </c>
      <c r="AI142" s="84">
        <f t="shared" si="49"/>
        <v>-5.237589342271301E-2</v>
      </c>
      <c r="AJ142" s="84">
        <f t="shared" si="50"/>
        <v>0</v>
      </c>
    </row>
    <row r="143" spans="1:36" ht="16.5">
      <c r="A143" s="84">
        <v>20180726</v>
      </c>
      <c r="B143" s="84" t="s">
        <v>99</v>
      </c>
      <c r="C143">
        <v>46150</v>
      </c>
      <c r="D143">
        <v>46900</v>
      </c>
      <c r="E143" s="114">
        <v>6419324700</v>
      </c>
      <c r="F143" s="114">
        <f t="shared" si="36"/>
        <v>0.17057656226522414</v>
      </c>
      <c r="G143" s="114">
        <f t="shared" si="37"/>
        <v>0.17057656226522414</v>
      </c>
      <c r="H143">
        <v>246596</v>
      </c>
      <c r="I143">
        <v>250035</v>
      </c>
      <c r="J143" s="88">
        <v>125395903</v>
      </c>
      <c r="K143" s="84">
        <f t="shared" si="38"/>
        <v>1.3661732391765899</v>
      </c>
      <c r="L143" s="84">
        <f t="shared" si="39"/>
        <v>1.3661732391765899</v>
      </c>
      <c r="M143">
        <v>189992</v>
      </c>
      <c r="N143">
        <v>194703</v>
      </c>
      <c r="O143" s="114">
        <v>15956260</v>
      </c>
      <c r="P143" s="114">
        <f t="shared" si="40"/>
        <v>27.692011621511142</v>
      </c>
      <c r="Q143" s="114">
        <f t="shared" si="41"/>
        <v>27.692011621511142</v>
      </c>
      <c r="R143" s="84">
        <v>0</v>
      </c>
      <c r="S143" s="84"/>
      <c r="T143" s="84">
        <v>0</v>
      </c>
      <c r="U143" s="84">
        <v>0</v>
      </c>
      <c r="V143" s="84"/>
      <c r="W143" s="114">
        <v>1</v>
      </c>
      <c r="X143" s="114">
        <v>1</v>
      </c>
      <c r="Y143" s="114">
        <v>100000000</v>
      </c>
      <c r="Z143" s="114">
        <f t="shared" si="42"/>
        <v>1362163.00620146</v>
      </c>
      <c r="AA143" s="114">
        <f t="shared" si="43"/>
        <v>1362163.00620146</v>
      </c>
      <c r="AB143" s="159">
        <f t="shared" si="44"/>
        <v>0</v>
      </c>
      <c r="AC143" s="159">
        <f t="shared" si="45"/>
        <v>289566287547134.87</v>
      </c>
      <c r="AD143" s="88">
        <f t="shared" si="34"/>
        <v>316436937707235.25</v>
      </c>
      <c r="AE143" s="158">
        <f t="shared" si="35"/>
        <v>1092.7961966419398</v>
      </c>
      <c r="AF143" s="133">
        <f t="shared" si="46"/>
        <v>1.1158481518492457E-2</v>
      </c>
      <c r="AG143" s="84">
        <f t="shared" si="47"/>
        <v>1.6251354279523293E-2</v>
      </c>
      <c r="AH143" s="84">
        <f t="shared" si="48"/>
        <v>1.394588720011679E-2</v>
      </c>
      <c r="AI143" s="84">
        <f t="shared" si="49"/>
        <v>2.479578087498421E-2</v>
      </c>
      <c r="AJ143" s="84">
        <f t="shared" si="50"/>
        <v>0</v>
      </c>
    </row>
    <row r="144" spans="1:36" ht="16.5">
      <c r="A144" s="84">
        <v>20180727</v>
      </c>
      <c r="B144" s="84" t="s">
        <v>99</v>
      </c>
      <c r="C144">
        <v>46900</v>
      </c>
      <c r="D144">
        <v>46900</v>
      </c>
      <c r="E144" s="114">
        <v>6419324700</v>
      </c>
      <c r="F144" s="114">
        <f t="shared" si="36"/>
        <v>0.17057656226522414</v>
      </c>
      <c r="G144" s="114">
        <f t="shared" si="37"/>
        <v>0.17057656226522414</v>
      </c>
      <c r="H144">
        <v>250035</v>
      </c>
      <c r="I144">
        <v>252000</v>
      </c>
      <c r="J144" s="88">
        <v>125395903</v>
      </c>
      <c r="K144" s="84">
        <f t="shared" si="38"/>
        <v>1.3661732391765899</v>
      </c>
      <c r="L144" s="84">
        <f t="shared" si="39"/>
        <v>1.3661732391765899</v>
      </c>
      <c r="M144">
        <v>194703</v>
      </c>
      <c r="N144">
        <v>195782</v>
      </c>
      <c r="O144" s="114">
        <v>15956260</v>
      </c>
      <c r="P144" s="114">
        <f t="shared" si="40"/>
        <v>27.692011621511142</v>
      </c>
      <c r="Q144" s="114">
        <f t="shared" si="41"/>
        <v>27.692011621511142</v>
      </c>
      <c r="R144" s="84">
        <v>0</v>
      </c>
      <c r="S144" s="84"/>
      <c r="T144" s="84">
        <v>0</v>
      </c>
      <c r="U144" s="84">
        <v>0</v>
      </c>
      <c r="V144" s="84"/>
      <c r="W144" s="114">
        <v>1</v>
      </c>
      <c r="X144" s="114">
        <v>1</v>
      </c>
      <c r="Y144" s="114">
        <v>100000000</v>
      </c>
      <c r="Z144" s="114">
        <f t="shared" si="42"/>
        <v>1362163.00620146</v>
      </c>
      <c r="AA144" s="114">
        <f t="shared" si="43"/>
        <v>1362163.00620146</v>
      </c>
      <c r="AB144" s="159">
        <f t="shared" si="44"/>
        <v>0</v>
      </c>
      <c r="AC144" s="159">
        <f t="shared" si="45"/>
        <v>289566287547134.87</v>
      </c>
      <c r="AD144" s="88">
        <f t="shared" si="34"/>
        <v>317250334774159.87</v>
      </c>
      <c r="AE144" s="158">
        <f t="shared" si="35"/>
        <v>1095.6052151703559</v>
      </c>
      <c r="AF144" s="133">
        <f t="shared" si="46"/>
        <v>2.5704871018475068E-3</v>
      </c>
      <c r="AG144" s="84">
        <f t="shared" si="47"/>
        <v>0</v>
      </c>
      <c r="AH144" s="84">
        <f t="shared" si="48"/>
        <v>7.8588997540344346E-3</v>
      </c>
      <c r="AI144" s="84">
        <f t="shared" si="49"/>
        <v>5.541773881244768E-3</v>
      </c>
      <c r="AJ144" s="84">
        <f t="shared" si="50"/>
        <v>0</v>
      </c>
    </row>
    <row r="145" spans="1:36" ht="16.5">
      <c r="A145" s="84">
        <v>20180730</v>
      </c>
      <c r="B145" s="84" t="s">
        <v>99</v>
      </c>
      <c r="C145">
        <v>46900</v>
      </c>
      <c r="D145">
        <v>46500</v>
      </c>
      <c r="E145" s="114">
        <v>6419324700</v>
      </c>
      <c r="F145" s="114">
        <f t="shared" si="36"/>
        <v>0.17057656226522414</v>
      </c>
      <c r="G145" s="114">
        <f t="shared" si="37"/>
        <v>0.17057656226522414</v>
      </c>
      <c r="H145">
        <v>252000</v>
      </c>
      <c r="I145">
        <v>253473</v>
      </c>
      <c r="J145" s="88">
        <v>125395903</v>
      </c>
      <c r="K145" s="84">
        <f t="shared" si="38"/>
        <v>1.3661732391765899</v>
      </c>
      <c r="L145" s="84">
        <f t="shared" si="39"/>
        <v>1.3661732391765899</v>
      </c>
      <c r="M145">
        <v>195782</v>
      </c>
      <c r="N145">
        <v>188716</v>
      </c>
      <c r="O145" s="114">
        <v>15956260</v>
      </c>
      <c r="P145" s="114">
        <f t="shared" si="40"/>
        <v>27.692011621511142</v>
      </c>
      <c r="Q145" s="114">
        <f t="shared" si="41"/>
        <v>27.692011621511142</v>
      </c>
      <c r="R145" s="84">
        <v>0</v>
      </c>
      <c r="S145" s="84"/>
      <c r="T145" s="84">
        <v>0</v>
      </c>
      <c r="U145" s="84">
        <v>0</v>
      </c>
      <c r="V145" s="84"/>
      <c r="W145" s="114">
        <v>1</v>
      </c>
      <c r="X145" s="114">
        <v>1</v>
      </c>
      <c r="Y145" s="114">
        <v>100000000</v>
      </c>
      <c r="Z145" s="114">
        <f t="shared" si="42"/>
        <v>1362163.00620146</v>
      </c>
      <c r="AA145" s="114">
        <f t="shared" si="43"/>
        <v>1362163.00620146</v>
      </c>
      <c r="AB145" s="159">
        <f t="shared" si="44"/>
        <v>0</v>
      </c>
      <c r="AC145" s="159">
        <f t="shared" si="45"/>
        <v>289566287547134.87</v>
      </c>
      <c r="AD145" s="88">
        <f t="shared" si="34"/>
        <v>313942494207290.25</v>
      </c>
      <c r="AE145" s="158">
        <f t="shared" si="35"/>
        <v>1084.1817839591822</v>
      </c>
      <c r="AF145" s="133">
        <f t="shared" si="46"/>
        <v>-1.0426594409189135E-2</v>
      </c>
      <c r="AG145" s="84">
        <f t="shared" si="47"/>
        <v>-8.5287846481876331E-3</v>
      </c>
      <c r="AH145" s="84">
        <f t="shared" si="48"/>
        <v>5.8452380952380952E-3</v>
      </c>
      <c r="AI145" s="84">
        <f t="shared" si="49"/>
        <v>-3.6091162619648384E-2</v>
      </c>
      <c r="AJ145" s="84">
        <f t="shared" si="50"/>
        <v>0</v>
      </c>
    </row>
    <row r="146" spans="1:36" ht="16.5">
      <c r="A146" s="84">
        <v>20180731</v>
      </c>
      <c r="B146" s="84" t="s">
        <v>99</v>
      </c>
      <c r="C146">
        <v>46500</v>
      </c>
      <c r="D146">
        <v>46250</v>
      </c>
      <c r="E146" s="114">
        <v>6419324700</v>
      </c>
      <c r="F146" s="114">
        <f t="shared" si="36"/>
        <v>0.17057656226522414</v>
      </c>
      <c r="G146" s="114">
        <f t="shared" si="37"/>
        <v>0.17057656226522414</v>
      </c>
      <c r="H146">
        <v>253473</v>
      </c>
      <c r="I146">
        <v>266736</v>
      </c>
      <c r="J146" s="88">
        <v>125395903</v>
      </c>
      <c r="K146" s="84">
        <f t="shared" si="38"/>
        <v>1.3661732391765899</v>
      </c>
      <c r="L146" s="84">
        <f t="shared" si="39"/>
        <v>1.3661732391765899</v>
      </c>
      <c r="M146">
        <v>188716</v>
      </c>
      <c r="N146">
        <v>195880</v>
      </c>
      <c r="O146" s="114">
        <v>15956260</v>
      </c>
      <c r="P146" s="114">
        <f t="shared" si="40"/>
        <v>27.692011621511142</v>
      </c>
      <c r="Q146" s="114">
        <f t="shared" si="41"/>
        <v>27.692011621511142</v>
      </c>
      <c r="R146" s="84">
        <v>0</v>
      </c>
      <c r="S146" s="84"/>
      <c r="T146" s="84">
        <v>0</v>
      </c>
      <c r="U146" s="84">
        <v>0</v>
      </c>
      <c r="V146" s="84"/>
      <c r="W146" s="114">
        <v>1</v>
      </c>
      <c r="X146" s="114">
        <v>1</v>
      </c>
      <c r="Y146" s="114">
        <v>100000000</v>
      </c>
      <c r="Z146" s="114">
        <f t="shared" si="42"/>
        <v>1362163.00620146</v>
      </c>
      <c r="AA146" s="114">
        <f t="shared" si="43"/>
        <v>1362163.00620146</v>
      </c>
      <c r="AB146" s="159">
        <f t="shared" si="44"/>
        <v>0</v>
      </c>
      <c r="AC146" s="159">
        <f t="shared" si="45"/>
        <v>289566287547134.87</v>
      </c>
      <c r="AD146" s="88">
        <f t="shared" si="34"/>
        <v>319106357423008.81</v>
      </c>
      <c r="AE146" s="158">
        <f t="shared" si="35"/>
        <v>1102.0148793083015</v>
      </c>
      <c r="AF146" s="133">
        <f t="shared" si="46"/>
        <v>1.6448436611798546E-2</v>
      </c>
      <c r="AG146" s="84">
        <f t="shared" si="47"/>
        <v>-5.3763440860215058E-3</v>
      </c>
      <c r="AH146" s="84">
        <f t="shared" si="48"/>
        <v>5.232509971476252E-2</v>
      </c>
      <c r="AI146" s="84">
        <f t="shared" si="49"/>
        <v>3.7961805040378133E-2</v>
      </c>
      <c r="AJ146" s="84">
        <f t="shared" si="50"/>
        <v>0</v>
      </c>
    </row>
    <row r="147" spans="1:36" ht="16.5">
      <c r="A147" s="84">
        <v>20180801</v>
      </c>
      <c r="B147" s="84" t="s">
        <v>99</v>
      </c>
      <c r="C147">
        <v>46250</v>
      </c>
      <c r="D147">
        <v>46550</v>
      </c>
      <c r="E147" s="114">
        <v>6419324700</v>
      </c>
      <c r="F147" s="114">
        <f t="shared" si="36"/>
        <v>0.17057656226522414</v>
      </c>
      <c r="G147" s="114">
        <f t="shared" si="37"/>
        <v>0.17057656226522414</v>
      </c>
      <c r="H147">
        <v>266736</v>
      </c>
      <c r="I147">
        <v>275578</v>
      </c>
      <c r="J147" s="88">
        <v>125395903</v>
      </c>
      <c r="K147" s="84">
        <f t="shared" si="38"/>
        <v>1.3661732391765899</v>
      </c>
      <c r="L147" s="84">
        <f t="shared" si="39"/>
        <v>1.3661732391765899</v>
      </c>
      <c r="M147">
        <v>195880</v>
      </c>
      <c r="N147">
        <v>203339</v>
      </c>
      <c r="O147" s="114">
        <v>15956260</v>
      </c>
      <c r="P147" s="114">
        <f t="shared" si="40"/>
        <v>27.692011621511142</v>
      </c>
      <c r="Q147" s="114">
        <f t="shared" si="41"/>
        <v>27.692011621511142</v>
      </c>
      <c r="R147" s="84">
        <v>0</v>
      </c>
      <c r="S147" s="84"/>
      <c r="T147" s="84">
        <v>0</v>
      </c>
      <c r="U147" s="84">
        <v>0</v>
      </c>
      <c r="V147" s="84"/>
      <c r="W147" s="114">
        <v>1</v>
      </c>
      <c r="X147" s="114">
        <v>1</v>
      </c>
      <c r="Y147" s="114">
        <v>100000000</v>
      </c>
      <c r="Z147" s="114">
        <f t="shared" si="42"/>
        <v>1362163.00620146</v>
      </c>
      <c r="AA147" s="114">
        <f t="shared" si="43"/>
        <v>1362163.00620146</v>
      </c>
      <c r="AB147" s="159">
        <f t="shared" si="44"/>
        <v>0</v>
      </c>
      <c r="AC147" s="159">
        <f t="shared" si="45"/>
        <v>289566287547134.87</v>
      </c>
      <c r="AD147" s="88">
        <f t="shared" si="34"/>
        <v>324245439420129.06</v>
      </c>
      <c r="AE147" s="158">
        <f t="shared" si="35"/>
        <v>1119.7623941887543</v>
      </c>
      <c r="AF147" s="133">
        <f t="shared" si="46"/>
        <v>1.6104605494612182E-2</v>
      </c>
      <c r="AG147" s="84">
        <f t="shared" si="47"/>
        <v>6.4864864864864862E-3</v>
      </c>
      <c r="AH147" s="84">
        <f t="shared" si="48"/>
        <v>3.3148881290864372E-2</v>
      </c>
      <c r="AI147" s="84">
        <f t="shared" si="49"/>
        <v>3.8079436389626305E-2</v>
      </c>
      <c r="AJ147" s="84">
        <f t="shared" si="50"/>
        <v>0</v>
      </c>
    </row>
    <row r="148" spans="1:36" ht="16.5">
      <c r="A148" s="84">
        <v>20180802</v>
      </c>
      <c r="B148" s="84" t="s">
        <v>99</v>
      </c>
      <c r="C148">
        <v>46550</v>
      </c>
      <c r="D148">
        <v>45550</v>
      </c>
      <c r="E148" s="114">
        <v>6419324700</v>
      </c>
      <c r="F148" s="114">
        <f t="shared" si="36"/>
        <v>0.17057656226522414</v>
      </c>
      <c r="G148" s="114">
        <f t="shared" si="37"/>
        <v>0.17057656226522414</v>
      </c>
      <c r="H148">
        <v>275578</v>
      </c>
      <c r="I148">
        <v>276561</v>
      </c>
      <c r="J148" s="88">
        <v>125395903</v>
      </c>
      <c r="K148" s="84">
        <f t="shared" si="38"/>
        <v>1.3661732391765899</v>
      </c>
      <c r="L148" s="84">
        <f t="shared" si="39"/>
        <v>1.3661732391765899</v>
      </c>
      <c r="M148">
        <v>203339</v>
      </c>
      <c r="N148">
        <v>194604</v>
      </c>
      <c r="O148" s="114">
        <v>15956260</v>
      </c>
      <c r="P148" s="114">
        <f t="shared" si="40"/>
        <v>27.692011621511142</v>
      </c>
      <c r="Q148" s="114">
        <f t="shared" si="41"/>
        <v>27.692011621511142</v>
      </c>
      <c r="R148" s="84">
        <v>0</v>
      </c>
      <c r="S148" s="84"/>
      <c r="T148" s="84">
        <v>0</v>
      </c>
      <c r="U148" s="84">
        <v>0</v>
      </c>
      <c r="V148" s="84"/>
      <c r="W148" s="114">
        <v>1</v>
      </c>
      <c r="X148" s="114">
        <v>1</v>
      </c>
      <c r="Y148" s="114">
        <v>100000000</v>
      </c>
      <c r="Z148" s="114">
        <f t="shared" si="42"/>
        <v>1362163.00620146</v>
      </c>
      <c r="AA148" s="114">
        <f t="shared" si="43"/>
        <v>1362163.00620146</v>
      </c>
      <c r="AB148" s="159">
        <f t="shared" si="44"/>
        <v>0</v>
      </c>
      <c r="AC148" s="159">
        <f t="shared" si="45"/>
        <v>289566287547134.87</v>
      </c>
      <c r="AD148" s="88">
        <f t="shared" si="34"/>
        <v>319459198006957.75</v>
      </c>
      <c r="AE148" s="158">
        <f t="shared" si="35"/>
        <v>1103.2333933381558</v>
      </c>
      <c r="AF148" s="133">
        <f t="shared" si="46"/>
        <v>-1.4761168026698631E-2</v>
      </c>
      <c r="AG148" s="84">
        <f t="shared" si="47"/>
        <v>-2.1482277121374866E-2</v>
      </c>
      <c r="AH148" s="84">
        <f t="shared" si="48"/>
        <v>3.5670481678508445E-3</v>
      </c>
      <c r="AI148" s="84">
        <f t="shared" si="49"/>
        <v>-4.2957819208317143E-2</v>
      </c>
      <c r="AJ148" s="84">
        <f t="shared" si="50"/>
        <v>0</v>
      </c>
    </row>
    <row r="149" spans="1:36" ht="16.5">
      <c r="A149" s="84">
        <v>20180803</v>
      </c>
      <c r="B149" s="84" t="s">
        <v>99</v>
      </c>
      <c r="C149">
        <v>45550</v>
      </c>
      <c r="D149">
        <v>45750</v>
      </c>
      <c r="E149" s="114">
        <v>6419324700</v>
      </c>
      <c r="F149" s="114">
        <f t="shared" si="36"/>
        <v>0.17057656226522414</v>
      </c>
      <c r="G149" s="114">
        <f t="shared" si="37"/>
        <v>0.17057656226522414</v>
      </c>
      <c r="H149">
        <v>276561</v>
      </c>
      <c r="I149">
        <v>275578</v>
      </c>
      <c r="J149" s="88">
        <v>125395903</v>
      </c>
      <c r="K149" s="84">
        <f t="shared" si="38"/>
        <v>1.3661732391765899</v>
      </c>
      <c r="L149" s="84">
        <f t="shared" si="39"/>
        <v>1.3661732391765899</v>
      </c>
      <c r="M149">
        <v>194604</v>
      </c>
      <c r="N149">
        <v>203829</v>
      </c>
      <c r="O149" s="114">
        <v>15956260</v>
      </c>
      <c r="P149" s="114">
        <f t="shared" si="40"/>
        <v>27.692011621511142</v>
      </c>
      <c r="Q149" s="114">
        <f t="shared" si="41"/>
        <v>27.692011621511142</v>
      </c>
      <c r="R149" s="84">
        <v>0</v>
      </c>
      <c r="S149" s="84"/>
      <c r="T149" s="84">
        <v>0</v>
      </c>
      <c r="U149" s="84">
        <v>0</v>
      </c>
      <c r="V149" s="84"/>
      <c r="W149" s="114">
        <v>1</v>
      </c>
      <c r="X149" s="114">
        <v>1</v>
      </c>
      <c r="Y149" s="114">
        <v>100000000</v>
      </c>
      <c r="Z149" s="114">
        <f t="shared" si="42"/>
        <v>1362163.00620146</v>
      </c>
      <c r="AA149" s="114">
        <f t="shared" si="43"/>
        <v>1362163.00620146</v>
      </c>
      <c r="AB149" s="159">
        <f t="shared" si="44"/>
        <v>0</v>
      </c>
      <c r="AC149" s="159">
        <f t="shared" si="45"/>
        <v>289566287547134.87</v>
      </c>
      <c r="AD149" s="88">
        <f t="shared" si="34"/>
        <v>323585962207921.25</v>
      </c>
      <c r="AE149" s="158">
        <f t="shared" si="35"/>
        <v>1117.4849287496863</v>
      </c>
      <c r="AF149" s="133">
        <f t="shared" si="46"/>
        <v>1.2917969577052364E-2</v>
      </c>
      <c r="AG149" s="84">
        <f t="shared" si="47"/>
        <v>4.3907793633369925E-3</v>
      </c>
      <c r="AH149" s="84">
        <f t="shared" si="48"/>
        <v>-3.5543695604224744E-3</v>
      </c>
      <c r="AI149" s="84">
        <f t="shared" si="49"/>
        <v>4.7403958808657581E-2</v>
      </c>
      <c r="AJ149" s="84">
        <f t="shared" si="50"/>
        <v>0</v>
      </c>
    </row>
    <row r="150" spans="1:36" ht="16.5">
      <c r="A150" s="84">
        <v>20180806</v>
      </c>
      <c r="B150" s="84" t="s">
        <v>99</v>
      </c>
      <c r="C150">
        <v>45750</v>
      </c>
      <c r="D150">
        <v>45800</v>
      </c>
      <c r="E150" s="114">
        <v>6419324700</v>
      </c>
      <c r="F150" s="114">
        <f t="shared" si="36"/>
        <v>0.17057656226522414</v>
      </c>
      <c r="G150" s="114">
        <f t="shared" si="37"/>
        <v>0.17057656226522414</v>
      </c>
      <c r="H150">
        <v>275578</v>
      </c>
      <c r="I150">
        <v>269192</v>
      </c>
      <c r="J150" s="88">
        <v>125395903</v>
      </c>
      <c r="K150" s="84">
        <f t="shared" si="38"/>
        <v>1.3661732391765899</v>
      </c>
      <c r="L150" s="84">
        <f t="shared" si="39"/>
        <v>1.3661732391765899</v>
      </c>
      <c r="M150">
        <v>203829</v>
      </c>
      <c r="N150">
        <v>194997</v>
      </c>
      <c r="O150" s="114">
        <v>15956260</v>
      </c>
      <c r="P150" s="114">
        <f t="shared" si="40"/>
        <v>27.692011621511142</v>
      </c>
      <c r="Q150" s="114">
        <f t="shared" si="41"/>
        <v>27.692011621511142</v>
      </c>
      <c r="R150" s="84">
        <v>0</v>
      </c>
      <c r="S150" s="84"/>
      <c r="T150" s="84">
        <v>0</v>
      </c>
      <c r="U150" s="84">
        <v>0</v>
      </c>
      <c r="V150" s="84"/>
      <c r="W150" s="114">
        <v>1</v>
      </c>
      <c r="X150" s="114">
        <v>1</v>
      </c>
      <c r="Y150" s="114">
        <v>100000000</v>
      </c>
      <c r="Z150" s="114">
        <f t="shared" si="42"/>
        <v>1362163.00620146</v>
      </c>
      <c r="AA150" s="114">
        <f t="shared" si="43"/>
        <v>1362163.00620146</v>
      </c>
      <c r="AB150" s="159">
        <f t="shared" si="44"/>
        <v>0</v>
      </c>
      <c r="AC150" s="159">
        <f t="shared" si="45"/>
        <v>289566287547134.87</v>
      </c>
      <c r="AD150" s="88">
        <f t="shared" si="34"/>
        <v>318644193928863.31</v>
      </c>
      <c r="AE150" s="158">
        <f t="shared" si="35"/>
        <v>1100.4188250919756</v>
      </c>
      <c r="AF150" s="133">
        <f t="shared" si="46"/>
        <v>-1.5271887090956478E-2</v>
      </c>
      <c r="AG150" s="84">
        <f t="shared" si="47"/>
        <v>1.092896174863388E-3</v>
      </c>
      <c r="AH150" s="84">
        <f t="shared" si="48"/>
        <v>-2.317311251260986E-2</v>
      </c>
      <c r="AI150" s="84">
        <f t="shared" si="49"/>
        <v>-4.3330438750128784E-2</v>
      </c>
      <c r="AJ150" s="84">
        <f t="shared" si="50"/>
        <v>0</v>
      </c>
    </row>
    <row r="151" spans="1:36" ht="16.5">
      <c r="A151" s="84">
        <v>20180807</v>
      </c>
      <c r="B151" s="84" t="s">
        <v>99</v>
      </c>
      <c r="C151">
        <v>45800</v>
      </c>
      <c r="D151">
        <v>46700</v>
      </c>
      <c r="E151" s="114">
        <v>6419324700</v>
      </c>
      <c r="F151" s="114">
        <f t="shared" si="36"/>
        <v>0.17057656226522414</v>
      </c>
      <c r="G151" s="114">
        <f t="shared" si="37"/>
        <v>0.17057656226522414</v>
      </c>
      <c r="H151">
        <v>269192</v>
      </c>
      <c r="I151">
        <v>269684</v>
      </c>
      <c r="J151" s="88">
        <v>125395903</v>
      </c>
      <c r="K151" s="84">
        <f t="shared" si="38"/>
        <v>1.3661732391765899</v>
      </c>
      <c r="L151" s="84">
        <f t="shared" si="39"/>
        <v>1.3661732391765899</v>
      </c>
      <c r="M151">
        <v>194997</v>
      </c>
      <c r="N151">
        <v>201474</v>
      </c>
      <c r="O151" s="114">
        <v>15956260</v>
      </c>
      <c r="P151" s="114">
        <f t="shared" si="40"/>
        <v>27.692011621511142</v>
      </c>
      <c r="Q151" s="114">
        <f t="shared" si="41"/>
        <v>27.692011621511142</v>
      </c>
      <c r="R151" s="84">
        <v>0</v>
      </c>
      <c r="S151" s="84"/>
      <c r="T151" s="84">
        <v>0</v>
      </c>
      <c r="U151" s="84">
        <v>0</v>
      </c>
      <c r="V151" s="84"/>
      <c r="W151" s="114">
        <v>1</v>
      </c>
      <c r="X151" s="114">
        <v>1</v>
      </c>
      <c r="Y151" s="114">
        <v>100000000</v>
      </c>
      <c r="Z151" s="114">
        <f t="shared" si="42"/>
        <v>1362163.00620146</v>
      </c>
      <c r="AA151" s="114">
        <f t="shared" si="43"/>
        <v>1362163.00620146</v>
      </c>
      <c r="AB151" s="159">
        <f t="shared" si="44"/>
        <v>0</v>
      </c>
      <c r="AC151" s="159">
        <f t="shared" si="45"/>
        <v>289566287547134.87</v>
      </c>
      <c r="AD151" s="88">
        <f t="shared" si="34"/>
        <v>322575900688843</v>
      </c>
      <c r="AE151" s="158">
        <f t="shared" si="35"/>
        <v>1113.9967411998364</v>
      </c>
      <c r="AF151" s="133">
        <f t="shared" si="46"/>
        <v>1.2338862075288405E-2</v>
      </c>
      <c r="AG151" s="84">
        <f t="shared" si="47"/>
        <v>1.9650655021834062E-2</v>
      </c>
      <c r="AH151" s="84">
        <f t="shared" si="48"/>
        <v>1.8276917590418734E-3</v>
      </c>
      <c r="AI151" s="84">
        <f t="shared" si="49"/>
        <v>3.3215895629163529E-2</v>
      </c>
      <c r="AJ151" s="84">
        <f t="shared" si="50"/>
        <v>0</v>
      </c>
    </row>
    <row r="152" spans="1:36" ht="16.5">
      <c r="A152" s="84">
        <v>20180808</v>
      </c>
      <c r="B152" s="84" t="s">
        <v>99</v>
      </c>
      <c r="C152">
        <v>46700</v>
      </c>
      <c r="D152">
        <v>46800</v>
      </c>
      <c r="E152" s="114">
        <v>6419324700</v>
      </c>
      <c r="F152" s="114">
        <f t="shared" si="36"/>
        <v>0.17057656226522414</v>
      </c>
      <c r="G152" s="114">
        <f t="shared" si="37"/>
        <v>0.17057656226522414</v>
      </c>
      <c r="H152">
        <v>269684</v>
      </c>
      <c r="I152">
        <v>271157</v>
      </c>
      <c r="J152" s="88">
        <v>125395903</v>
      </c>
      <c r="K152" s="84">
        <f t="shared" si="38"/>
        <v>1.3661732391765899</v>
      </c>
      <c r="L152" s="84">
        <f t="shared" si="39"/>
        <v>1.3661732391765899</v>
      </c>
      <c r="M152">
        <v>201474</v>
      </c>
      <c r="N152">
        <v>195291</v>
      </c>
      <c r="O152" s="114">
        <v>15956260</v>
      </c>
      <c r="P152" s="114">
        <f t="shared" si="40"/>
        <v>27.692011621511142</v>
      </c>
      <c r="Q152" s="114">
        <f t="shared" si="41"/>
        <v>27.692011621511142</v>
      </c>
      <c r="R152" s="84">
        <v>0</v>
      </c>
      <c r="S152" s="84"/>
      <c r="T152" s="84">
        <v>0</v>
      </c>
      <c r="U152" s="84">
        <v>0</v>
      </c>
      <c r="V152" s="84"/>
      <c r="W152" s="114">
        <v>1</v>
      </c>
      <c r="X152" s="114">
        <v>1</v>
      </c>
      <c r="Y152" s="114">
        <v>100000000</v>
      </c>
      <c r="Z152" s="114">
        <f t="shared" si="42"/>
        <v>1362163.00620146</v>
      </c>
      <c r="AA152" s="114">
        <f t="shared" si="43"/>
        <v>1362163.00620146</v>
      </c>
      <c r="AB152" s="159">
        <f t="shared" si="44"/>
        <v>0</v>
      </c>
      <c r="AC152" s="159">
        <f t="shared" si="45"/>
        <v>289566287547134.87</v>
      </c>
      <c r="AD152" s="88">
        <f t="shared" si="34"/>
        <v>320205716499353.81</v>
      </c>
      <c r="AE152" s="158">
        <f t="shared" si="35"/>
        <v>1105.8114506759753</v>
      </c>
      <c r="AF152" s="133">
        <f t="shared" si="46"/>
        <v>-7.3476790560851194E-3</v>
      </c>
      <c r="AG152" s="84">
        <f t="shared" si="47"/>
        <v>2.1413276231263384E-3</v>
      </c>
      <c r="AH152" s="84">
        <f t="shared" si="48"/>
        <v>5.461948057726821E-3</v>
      </c>
      <c r="AI152" s="84">
        <f t="shared" si="49"/>
        <v>-3.0688823371750201E-2</v>
      </c>
      <c r="AJ152" s="84">
        <f t="shared" si="50"/>
        <v>0</v>
      </c>
    </row>
    <row r="153" spans="1:36" ht="16.5">
      <c r="A153" s="84">
        <v>20180809</v>
      </c>
      <c r="B153" s="84" t="s">
        <v>99</v>
      </c>
      <c r="C153">
        <v>46800</v>
      </c>
      <c r="D153">
        <v>46900</v>
      </c>
      <c r="E153" s="114">
        <v>6419324700</v>
      </c>
      <c r="F153" s="114">
        <f t="shared" si="36"/>
        <v>0.17057656226522414</v>
      </c>
      <c r="G153" s="114">
        <f t="shared" si="37"/>
        <v>0.17057656226522414</v>
      </c>
      <c r="H153">
        <v>271157</v>
      </c>
      <c r="I153">
        <v>271157</v>
      </c>
      <c r="J153" s="88">
        <v>125395903</v>
      </c>
      <c r="K153" s="84">
        <f t="shared" si="38"/>
        <v>1.3661732391765899</v>
      </c>
      <c r="L153" s="84">
        <f t="shared" si="39"/>
        <v>1.3661732391765899</v>
      </c>
      <c r="M153">
        <v>195291</v>
      </c>
      <c r="N153">
        <v>200100</v>
      </c>
      <c r="O153" s="114">
        <v>15956260</v>
      </c>
      <c r="P153" s="114">
        <f t="shared" si="40"/>
        <v>27.692011621511142</v>
      </c>
      <c r="Q153" s="114">
        <f t="shared" si="41"/>
        <v>27.692011621511142</v>
      </c>
      <c r="R153" s="84">
        <v>0</v>
      </c>
      <c r="S153" s="84"/>
      <c r="T153" s="84">
        <v>0</v>
      </c>
      <c r="U153" s="84">
        <v>0</v>
      </c>
      <c r="V153" s="84"/>
      <c r="W153" s="114">
        <v>1</v>
      </c>
      <c r="X153" s="114">
        <v>1</v>
      </c>
      <c r="Y153" s="114">
        <v>100000000</v>
      </c>
      <c r="Z153" s="114">
        <f t="shared" si="42"/>
        <v>1362163.00620146</v>
      </c>
      <c r="AA153" s="114">
        <f t="shared" si="43"/>
        <v>1362163.00620146</v>
      </c>
      <c r="AB153" s="159">
        <f t="shared" si="44"/>
        <v>0</v>
      </c>
      <c r="AC153" s="159">
        <f t="shared" si="45"/>
        <v>289566287547134.87</v>
      </c>
      <c r="AD153" s="88">
        <f t="shared" si="34"/>
        <v>322440124381037.12</v>
      </c>
      <c r="AE153" s="158">
        <f t="shared" si="35"/>
        <v>1113.5278457736595</v>
      </c>
      <c r="AF153" s="133">
        <f t="shared" si="46"/>
        <v>6.9780386999675368E-3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2.4624790696959921E-2</v>
      </c>
      <c r="AJ153" s="84">
        <f t="shared" si="50"/>
        <v>0</v>
      </c>
    </row>
    <row r="154" spans="1:36" ht="16.5">
      <c r="A154" s="84">
        <v>20180810</v>
      </c>
      <c r="B154" s="84" t="s">
        <v>99</v>
      </c>
      <c r="C154">
        <v>46900</v>
      </c>
      <c r="D154">
        <v>45400</v>
      </c>
      <c r="E154" s="114">
        <v>6419324700</v>
      </c>
      <c r="F154" s="114">
        <f t="shared" si="36"/>
        <v>0.17057656226522414</v>
      </c>
      <c r="G154" s="114">
        <f t="shared" si="37"/>
        <v>0.17057656226522414</v>
      </c>
      <c r="H154">
        <v>271157</v>
      </c>
      <c r="I154">
        <v>267228</v>
      </c>
      <c r="J154" s="88">
        <v>125395903</v>
      </c>
      <c r="K154" s="84">
        <f t="shared" si="38"/>
        <v>1.3661732391765899</v>
      </c>
      <c r="L154" s="84">
        <f t="shared" si="39"/>
        <v>1.3661732391765899</v>
      </c>
      <c r="M154">
        <v>200100</v>
      </c>
      <c r="N154">
        <v>198726</v>
      </c>
      <c r="O154" s="114">
        <v>15956260</v>
      </c>
      <c r="P154" s="114">
        <f t="shared" si="40"/>
        <v>27.692011621511142</v>
      </c>
      <c r="Q154" s="114">
        <f t="shared" si="41"/>
        <v>27.692011621511142</v>
      </c>
      <c r="R154" s="84">
        <v>0</v>
      </c>
      <c r="S154" s="84"/>
      <c r="T154" s="84">
        <v>0</v>
      </c>
      <c r="U154" s="84">
        <v>0</v>
      </c>
      <c r="V154" s="84"/>
      <c r="W154" s="114">
        <v>1</v>
      </c>
      <c r="X154" s="114">
        <v>1</v>
      </c>
      <c r="Y154" s="114">
        <v>100000000</v>
      </c>
      <c r="Z154" s="114">
        <f t="shared" si="42"/>
        <v>1362163.00620146</v>
      </c>
      <c r="AA154" s="114">
        <f t="shared" si="43"/>
        <v>1362163.00620146</v>
      </c>
      <c r="AB154" s="159">
        <f t="shared" si="44"/>
        <v>0</v>
      </c>
      <c r="AC154" s="159">
        <f t="shared" si="45"/>
        <v>289566287547134.87</v>
      </c>
      <c r="AD154" s="88">
        <f t="shared" si="34"/>
        <v>319517441025516.5</v>
      </c>
      <c r="AE154" s="158">
        <f t="shared" si="35"/>
        <v>1103.4345321483815</v>
      </c>
      <c r="AF154" s="133">
        <f t="shared" si="46"/>
        <v>-9.0642669274833085E-3</v>
      </c>
      <c r="AG154" s="84">
        <f t="shared" si="47"/>
        <v>-3.1982942430703626E-2</v>
      </c>
      <c r="AH154" s="84">
        <f t="shared" si="48"/>
        <v>-1.4489760544629126E-2</v>
      </c>
      <c r="AI154" s="84">
        <f t="shared" si="49"/>
        <v>-6.8665667166416793E-3</v>
      </c>
      <c r="AJ154" s="84">
        <f t="shared" si="50"/>
        <v>0</v>
      </c>
    </row>
    <row r="155" spans="1:36" ht="16.5">
      <c r="A155" s="84">
        <v>20180813</v>
      </c>
      <c r="B155" s="84" t="s">
        <v>99</v>
      </c>
      <c r="C155">
        <v>45400</v>
      </c>
      <c r="D155">
        <v>45050</v>
      </c>
      <c r="E155" s="114">
        <v>6419324700</v>
      </c>
      <c r="F155" s="114">
        <f t="shared" si="36"/>
        <v>0.17057656226522414</v>
      </c>
      <c r="G155" s="114">
        <f t="shared" si="37"/>
        <v>0.17057656226522414</v>
      </c>
      <c r="H155">
        <v>267228</v>
      </c>
      <c r="I155">
        <v>255929</v>
      </c>
      <c r="J155" s="88">
        <v>125395903</v>
      </c>
      <c r="K155" s="84">
        <f t="shared" si="38"/>
        <v>1.3661732391765899</v>
      </c>
      <c r="L155" s="84">
        <f t="shared" si="39"/>
        <v>1.3661732391765899</v>
      </c>
      <c r="M155">
        <v>198726</v>
      </c>
      <c r="N155">
        <v>192740</v>
      </c>
      <c r="O155" s="114">
        <v>15956260</v>
      </c>
      <c r="P155" s="114">
        <f t="shared" si="40"/>
        <v>27.692011621511142</v>
      </c>
      <c r="Q155" s="114">
        <f t="shared" si="41"/>
        <v>27.692011621511142</v>
      </c>
      <c r="R155" s="84">
        <v>0</v>
      </c>
      <c r="S155" s="84"/>
      <c r="T155" s="84">
        <v>0</v>
      </c>
      <c r="U155" s="84">
        <v>0</v>
      </c>
      <c r="V155" s="84"/>
      <c r="W155" s="114">
        <v>1</v>
      </c>
      <c r="X155" s="114">
        <v>1</v>
      </c>
      <c r="Y155" s="114">
        <v>100000000</v>
      </c>
      <c r="Z155" s="114">
        <f t="shared" si="42"/>
        <v>1362163.00620146</v>
      </c>
      <c r="AA155" s="114">
        <f t="shared" si="43"/>
        <v>1362163.00620146</v>
      </c>
      <c r="AB155" s="159">
        <f t="shared" si="44"/>
        <v>0</v>
      </c>
      <c r="AC155" s="159">
        <f t="shared" si="45"/>
        <v>289566287547134.87</v>
      </c>
      <c r="AD155" s="88">
        <f t="shared" si="34"/>
        <v>314553555993359.62</v>
      </c>
      <c r="AE155" s="158">
        <f t="shared" si="35"/>
        <v>1086.292049595578</v>
      </c>
      <c r="AF155" s="133">
        <f t="shared" si="46"/>
        <v>-1.5535568312718342E-2</v>
      </c>
      <c r="AG155" s="84">
        <f t="shared" si="47"/>
        <v>-7.709251101321586E-3</v>
      </c>
      <c r="AH155" s="84">
        <f t="shared" si="48"/>
        <v>-4.228224587243852E-2</v>
      </c>
      <c r="AI155" s="84">
        <f t="shared" si="49"/>
        <v>-3.0121876352364563E-2</v>
      </c>
      <c r="AJ155" s="84">
        <f t="shared" si="50"/>
        <v>0</v>
      </c>
    </row>
    <row r="156" spans="1:36" ht="16.5">
      <c r="A156" s="84">
        <v>20180814</v>
      </c>
      <c r="B156" s="84" t="s">
        <v>99</v>
      </c>
      <c r="C156">
        <v>45050</v>
      </c>
      <c r="D156">
        <v>45150</v>
      </c>
      <c r="E156" s="114">
        <v>6419324700</v>
      </c>
      <c r="F156" s="114">
        <f t="shared" si="36"/>
        <v>0.17057656226522414</v>
      </c>
      <c r="G156" s="114">
        <f t="shared" si="37"/>
        <v>0.17057656226522414</v>
      </c>
      <c r="H156">
        <v>255929</v>
      </c>
      <c r="I156">
        <v>256421</v>
      </c>
      <c r="J156" s="88">
        <v>125395903</v>
      </c>
      <c r="K156" s="84">
        <f t="shared" si="38"/>
        <v>1.3661732391765899</v>
      </c>
      <c r="L156" s="84">
        <f t="shared" si="39"/>
        <v>1.3661732391765899</v>
      </c>
      <c r="M156">
        <v>192740</v>
      </c>
      <c r="N156">
        <v>194212</v>
      </c>
      <c r="O156" s="114">
        <v>15956260</v>
      </c>
      <c r="P156" s="114">
        <f t="shared" si="40"/>
        <v>27.692011621511142</v>
      </c>
      <c r="Q156" s="114">
        <f t="shared" si="41"/>
        <v>27.692011621511142</v>
      </c>
      <c r="R156" s="84">
        <v>0</v>
      </c>
      <c r="S156" s="84"/>
      <c r="T156" s="84">
        <v>0</v>
      </c>
      <c r="U156" s="84">
        <v>0</v>
      </c>
      <c r="V156" s="84"/>
      <c r="W156" s="114">
        <v>1</v>
      </c>
      <c r="X156" s="114">
        <v>1</v>
      </c>
      <c r="Y156" s="114">
        <v>100000000</v>
      </c>
      <c r="Z156" s="114">
        <f t="shared" si="42"/>
        <v>1362163.00620146</v>
      </c>
      <c r="AA156" s="114">
        <f t="shared" si="43"/>
        <v>1362163.00620146</v>
      </c>
      <c r="AB156" s="159">
        <f t="shared" si="44"/>
        <v>0</v>
      </c>
      <c r="AC156" s="159">
        <f t="shared" si="45"/>
        <v>289566287547134.87</v>
      </c>
      <c r="AD156" s="88">
        <f t="shared" si="34"/>
        <v>315397759690361.12</v>
      </c>
      <c r="AE156" s="158">
        <f t="shared" si="35"/>
        <v>1089.2074569938377</v>
      </c>
      <c r="AF156" s="133">
        <f t="shared" si="46"/>
        <v>2.6838154613624625E-3</v>
      </c>
      <c r="AG156" s="84">
        <f t="shared" si="47"/>
        <v>2.2197558268590455E-3</v>
      </c>
      <c r="AH156" s="84">
        <f t="shared" si="48"/>
        <v>1.9224081678903134E-3</v>
      </c>
      <c r="AI156" s="84">
        <f t="shared" si="49"/>
        <v>7.6372315035799524E-3</v>
      </c>
      <c r="AJ156" s="84">
        <f t="shared" si="50"/>
        <v>0</v>
      </c>
    </row>
    <row r="157" spans="1:36" ht="16.5">
      <c r="A157" s="84">
        <v>20180816</v>
      </c>
      <c r="B157" s="84" t="s">
        <v>99</v>
      </c>
      <c r="C157">
        <v>45150</v>
      </c>
      <c r="D157">
        <v>44250</v>
      </c>
      <c r="E157" s="114">
        <v>6419324700</v>
      </c>
      <c r="F157" s="114">
        <f t="shared" si="36"/>
        <v>0.17057656226522414</v>
      </c>
      <c r="G157" s="114">
        <f t="shared" si="37"/>
        <v>0.17057656226522414</v>
      </c>
      <c r="H157">
        <v>256421</v>
      </c>
      <c r="I157">
        <v>253964</v>
      </c>
      <c r="J157" s="88">
        <v>125395903</v>
      </c>
      <c r="K157" s="84">
        <f t="shared" si="38"/>
        <v>1.3661732391765899</v>
      </c>
      <c r="L157" s="84">
        <f t="shared" si="39"/>
        <v>1.3661732391765899</v>
      </c>
      <c r="M157">
        <v>194212</v>
      </c>
      <c r="N157">
        <v>190090</v>
      </c>
      <c r="O157" s="114">
        <v>15956260</v>
      </c>
      <c r="P157" s="114">
        <f t="shared" si="40"/>
        <v>27.692011621511142</v>
      </c>
      <c r="Q157" s="114">
        <f t="shared" si="41"/>
        <v>27.692011621511142</v>
      </c>
      <c r="R157" s="84">
        <v>0</v>
      </c>
      <c r="S157" s="84"/>
      <c r="T157" s="84">
        <v>0</v>
      </c>
      <c r="U157" s="84">
        <v>0</v>
      </c>
      <c r="V157" s="84"/>
      <c r="W157" s="114">
        <v>1</v>
      </c>
      <c r="X157" s="114">
        <v>1</v>
      </c>
      <c r="Y157" s="114">
        <v>100000000</v>
      </c>
      <c r="Z157" s="114">
        <f t="shared" si="42"/>
        <v>1362163.00620146</v>
      </c>
      <c r="AA157" s="114">
        <f t="shared" si="43"/>
        <v>1362163.00620146</v>
      </c>
      <c r="AB157" s="159">
        <f t="shared" si="44"/>
        <v>0</v>
      </c>
      <c r="AC157" s="159">
        <f t="shared" si="45"/>
        <v>289566287547134.87</v>
      </c>
      <c r="AD157" s="88">
        <f t="shared" si="34"/>
        <v>312170006322336.81</v>
      </c>
      <c r="AE157" s="158">
        <f t="shared" si="35"/>
        <v>1078.0606021739411</v>
      </c>
      <c r="AF157" s="133">
        <f t="shared" si="46"/>
        <v>-1.0233913427898662E-2</v>
      </c>
      <c r="AG157" s="84">
        <f t="shared" si="47"/>
        <v>-1.9933554817275746E-2</v>
      </c>
      <c r="AH157" s="84">
        <f t="shared" si="48"/>
        <v>-9.5818985184520766E-3</v>
      </c>
      <c r="AI157" s="84">
        <f t="shared" si="49"/>
        <v>-2.1224229192840813E-2</v>
      </c>
      <c r="AJ157" s="84">
        <f t="shared" si="50"/>
        <v>0</v>
      </c>
    </row>
    <row r="158" spans="1:36" ht="16.5">
      <c r="A158" s="84">
        <v>20180817</v>
      </c>
      <c r="B158" s="84" t="s">
        <v>99</v>
      </c>
      <c r="C158">
        <v>44250</v>
      </c>
      <c r="D158">
        <v>44100</v>
      </c>
      <c r="E158" s="114">
        <v>6419324700</v>
      </c>
      <c r="F158" s="114">
        <f t="shared" si="36"/>
        <v>0.17057656226522414</v>
      </c>
      <c r="G158" s="114">
        <f t="shared" si="37"/>
        <v>0.17057656226522414</v>
      </c>
      <c r="H158">
        <v>253964</v>
      </c>
      <c r="I158">
        <v>258385</v>
      </c>
      <c r="J158" s="88">
        <v>125395903</v>
      </c>
      <c r="K158" s="84">
        <f t="shared" si="38"/>
        <v>1.3661732391765899</v>
      </c>
      <c r="L158" s="84">
        <f t="shared" si="39"/>
        <v>1.3661732391765899</v>
      </c>
      <c r="M158">
        <v>190090</v>
      </c>
      <c r="N158">
        <v>197647</v>
      </c>
      <c r="O158" s="114">
        <v>15956260</v>
      </c>
      <c r="P158" s="114">
        <f t="shared" si="40"/>
        <v>27.692011621511142</v>
      </c>
      <c r="Q158" s="114">
        <f t="shared" si="41"/>
        <v>27.692011621511142</v>
      </c>
      <c r="R158" s="84">
        <v>0</v>
      </c>
      <c r="S158" s="84"/>
      <c r="T158" s="84">
        <v>0</v>
      </c>
      <c r="U158" s="84">
        <v>0</v>
      </c>
      <c r="V158" s="84"/>
      <c r="W158" s="114">
        <v>1</v>
      </c>
      <c r="X158" s="114">
        <v>1</v>
      </c>
      <c r="Y158" s="114">
        <v>100000000</v>
      </c>
      <c r="Z158" s="114">
        <f t="shared" si="42"/>
        <v>1362163.00620146</v>
      </c>
      <c r="AA158" s="114">
        <f t="shared" si="43"/>
        <v>1362163.00620146</v>
      </c>
      <c r="AB158" s="159">
        <f t="shared" si="44"/>
        <v>0</v>
      </c>
      <c r="AC158" s="159">
        <f t="shared" si="45"/>
        <v>289566287547134.87</v>
      </c>
      <c r="AD158" s="88">
        <f t="shared" si="34"/>
        <v>316102274156809.44</v>
      </c>
      <c r="AE158" s="158">
        <f t="shared" si="35"/>
        <v>1091.6404559192863</v>
      </c>
      <c r="AF158" s="133">
        <f t="shared" si="46"/>
        <v>1.2596558781538824E-2</v>
      </c>
      <c r="AG158" s="84">
        <f t="shared" si="47"/>
        <v>-3.3898305084745762E-3</v>
      </c>
      <c r="AH158" s="84">
        <f t="shared" si="48"/>
        <v>1.740797908364965E-2</v>
      </c>
      <c r="AI158" s="84">
        <f t="shared" si="49"/>
        <v>3.9754852964385294E-2</v>
      </c>
      <c r="AJ158" s="84">
        <f t="shared" si="50"/>
        <v>0</v>
      </c>
    </row>
    <row r="159" spans="1:36" ht="16.5">
      <c r="A159" s="84">
        <v>20180820</v>
      </c>
      <c r="B159" s="84" t="s">
        <v>99</v>
      </c>
      <c r="C159">
        <v>44100</v>
      </c>
      <c r="D159">
        <v>43850</v>
      </c>
      <c r="E159" s="114">
        <v>6419324700</v>
      </c>
      <c r="F159" s="114">
        <f t="shared" si="36"/>
        <v>0.17057656226522414</v>
      </c>
      <c r="G159" s="114">
        <f t="shared" si="37"/>
        <v>0.17057656226522414</v>
      </c>
      <c r="H159">
        <v>258385</v>
      </c>
      <c r="I159">
        <v>256421</v>
      </c>
      <c r="J159" s="88">
        <v>125395903</v>
      </c>
      <c r="K159" s="84">
        <f t="shared" si="38"/>
        <v>1.3661732391765899</v>
      </c>
      <c r="L159" s="84">
        <f t="shared" si="39"/>
        <v>1.3661732391765899</v>
      </c>
      <c r="M159">
        <v>197647</v>
      </c>
      <c r="N159">
        <v>197254</v>
      </c>
      <c r="O159" s="114">
        <v>15956260</v>
      </c>
      <c r="P159" s="114">
        <f t="shared" si="40"/>
        <v>27.692011621511142</v>
      </c>
      <c r="Q159" s="114">
        <f t="shared" si="41"/>
        <v>27.692011621511142</v>
      </c>
      <c r="R159" s="84">
        <v>0</v>
      </c>
      <c r="S159" s="84"/>
      <c r="T159" s="84">
        <v>0</v>
      </c>
      <c r="U159" s="84">
        <v>0</v>
      </c>
      <c r="V159" s="84"/>
      <c r="W159" s="114">
        <v>1</v>
      </c>
      <c r="X159" s="114">
        <v>1</v>
      </c>
      <c r="Y159" s="114">
        <v>100000000</v>
      </c>
      <c r="Z159" s="114">
        <f t="shared" si="42"/>
        <v>1362163.00620146</v>
      </c>
      <c r="AA159" s="114">
        <f t="shared" si="43"/>
        <v>1362163.00620146</v>
      </c>
      <c r="AB159" s="159">
        <f t="shared" si="44"/>
        <v>0</v>
      </c>
      <c r="AC159" s="159">
        <f t="shared" si="45"/>
        <v>289566287547134.87</v>
      </c>
      <c r="AD159" s="88">
        <f t="shared" si="34"/>
        <v>315318418420590.37</v>
      </c>
      <c r="AE159" s="158">
        <f t="shared" si="35"/>
        <v>1088.9334566243788</v>
      </c>
      <c r="AF159" s="133">
        <f t="shared" si="46"/>
        <v>-2.479753549100482E-3</v>
      </c>
      <c r="AG159" s="84">
        <f t="shared" si="47"/>
        <v>-5.6689342403628117E-3</v>
      </c>
      <c r="AH159" s="84">
        <f t="shared" si="48"/>
        <v>-7.6010604330746757E-3</v>
      </c>
      <c r="AI159" s="84">
        <f t="shared" si="49"/>
        <v>-1.9883934489266218E-3</v>
      </c>
      <c r="AJ159" s="84">
        <f t="shared" si="50"/>
        <v>0</v>
      </c>
    </row>
    <row r="160" spans="1:36" ht="16.5">
      <c r="A160" s="84">
        <v>20180821</v>
      </c>
      <c r="B160" s="84" t="s">
        <v>99</v>
      </c>
      <c r="C160">
        <v>43850</v>
      </c>
      <c r="D160">
        <v>44800</v>
      </c>
      <c r="E160" s="114">
        <v>6419324700</v>
      </c>
      <c r="F160" s="114">
        <f t="shared" si="36"/>
        <v>0.17057656226522414</v>
      </c>
      <c r="G160" s="114">
        <f t="shared" si="37"/>
        <v>0.17057656226522414</v>
      </c>
      <c r="H160">
        <v>256421</v>
      </c>
      <c r="I160">
        <v>263789</v>
      </c>
      <c r="J160" s="88">
        <v>125395903</v>
      </c>
      <c r="K160" s="84">
        <f t="shared" si="38"/>
        <v>1.3661732391765899</v>
      </c>
      <c r="L160" s="84">
        <f t="shared" si="39"/>
        <v>1.3661732391765899</v>
      </c>
      <c r="M160">
        <v>197254</v>
      </c>
      <c r="N160">
        <v>213152</v>
      </c>
      <c r="O160" s="114">
        <v>15956260</v>
      </c>
      <c r="P160" s="114">
        <f t="shared" si="40"/>
        <v>27.692011621511142</v>
      </c>
      <c r="Q160" s="114">
        <f t="shared" si="41"/>
        <v>27.692011621511142</v>
      </c>
      <c r="R160" s="84">
        <v>0</v>
      </c>
      <c r="S160" s="84"/>
      <c r="T160" s="84">
        <v>0</v>
      </c>
      <c r="U160" s="84">
        <v>0</v>
      </c>
      <c r="V160" s="84"/>
      <c r="W160" s="114">
        <v>1</v>
      </c>
      <c r="X160" s="114">
        <v>1</v>
      </c>
      <c r="Y160" s="114">
        <v>100000000</v>
      </c>
      <c r="Z160" s="114">
        <f t="shared" si="42"/>
        <v>1362163.00620146</v>
      </c>
      <c r="AA160" s="114">
        <f t="shared" si="43"/>
        <v>1362163.00620146</v>
      </c>
      <c r="AB160" s="159">
        <f t="shared" si="44"/>
        <v>0</v>
      </c>
      <c r="AC160" s="159">
        <f t="shared" si="45"/>
        <v>289566287547134.87</v>
      </c>
      <c r="AD160" s="88">
        <f t="shared" si="34"/>
        <v>324645591323890.31</v>
      </c>
      <c r="AE160" s="158">
        <f t="shared" si="35"/>
        <v>1121.1442950555677</v>
      </c>
      <c r="AF160" s="133">
        <f t="shared" si="46"/>
        <v>2.9580171529526109E-2</v>
      </c>
      <c r="AG160" s="84">
        <f t="shared" si="47"/>
        <v>2.1664766248574687E-2</v>
      </c>
      <c r="AH160" s="84">
        <f t="shared" si="48"/>
        <v>2.8733996045565691E-2</v>
      </c>
      <c r="AI160" s="84">
        <f t="shared" si="49"/>
        <v>8.0596591197136691E-2</v>
      </c>
      <c r="AJ160" s="84">
        <f t="shared" si="50"/>
        <v>0</v>
      </c>
    </row>
    <row r="161" spans="1:36" ht="16.5">
      <c r="A161" s="84">
        <v>20180822</v>
      </c>
      <c r="B161" s="84" t="s">
        <v>99</v>
      </c>
      <c r="C161">
        <v>44800</v>
      </c>
      <c r="D161">
        <v>46100</v>
      </c>
      <c r="E161" s="114">
        <v>6419324700</v>
      </c>
      <c r="F161" s="114">
        <f t="shared" si="36"/>
        <v>0.17057656226522414</v>
      </c>
      <c r="G161" s="114">
        <f t="shared" si="37"/>
        <v>0.17057656226522414</v>
      </c>
      <c r="H161">
        <v>263789</v>
      </c>
      <c r="I161">
        <v>263789</v>
      </c>
      <c r="J161" s="88">
        <v>125395903</v>
      </c>
      <c r="K161" s="84">
        <f t="shared" si="38"/>
        <v>1.3661732391765899</v>
      </c>
      <c r="L161" s="84">
        <f t="shared" si="39"/>
        <v>1.3661732391765899</v>
      </c>
      <c r="M161">
        <v>213152</v>
      </c>
      <c r="N161">
        <v>213054</v>
      </c>
      <c r="O161" s="114">
        <v>15956260</v>
      </c>
      <c r="P161" s="114">
        <f t="shared" si="40"/>
        <v>27.692011621511142</v>
      </c>
      <c r="Q161" s="114">
        <f t="shared" si="41"/>
        <v>27.692011621511142</v>
      </c>
      <c r="R161" s="84">
        <v>0</v>
      </c>
      <c r="S161" s="84"/>
      <c r="T161" s="84">
        <v>0</v>
      </c>
      <c r="U161" s="84">
        <v>0</v>
      </c>
      <c r="V161" s="84"/>
      <c r="W161" s="114">
        <v>1</v>
      </c>
      <c r="X161" s="114">
        <v>1</v>
      </c>
      <c r="Y161" s="114">
        <v>100000000</v>
      </c>
      <c r="Z161" s="114">
        <f t="shared" si="42"/>
        <v>1362163.00620146</v>
      </c>
      <c r="AA161" s="114">
        <f t="shared" si="43"/>
        <v>1362163.00620146</v>
      </c>
      <c r="AB161" s="159">
        <f t="shared" si="44"/>
        <v>0</v>
      </c>
      <c r="AC161" s="159">
        <f t="shared" si="45"/>
        <v>289566287547134.87</v>
      </c>
      <c r="AD161" s="88">
        <f t="shared" si="34"/>
        <v>326025771193236.75</v>
      </c>
      <c r="AE161" s="158">
        <f t="shared" si="35"/>
        <v>1125.910664376519</v>
      </c>
      <c r="AF161" s="133">
        <f t="shared" si="46"/>
        <v>4.2513433301777283E-3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-4.597658009307912E-4</v>
      </c>
      <c r="AJ161" s="84">
        <f t="shared" si="50"/>
        <v>0</v>
      </c>
    </row>
    <row r="162" spans="1:36" ht="16.5">
      <c r="A162" s="84">
        <v>20180823</v>
      </c>
      <c r="B162" s="84" t="s">
        <v>99</v>
      </c>
      <c r="C162">
        <v>46100</v>
      </c>
      <c r="D162">
        <v>46200</v>
      </c>
      <c r="E162" s="114">
        <v>6419324700</v>
      </c>
      <c r="F162" s="114">
        <f t="shared" si="36"/>
        <v>0.17057656226522414</v>
      </c>
      <c r="G162" s="114">
        <f t="shared" si="37"/>
        <v>0.17057656226522414</v>
      </c>
      <c r="H162">
        <v>263789</v>
      </c>
      <c r="I162">
        <v>269192</v>
      </c>
      <c r="J162" s="88">
        <v>125395903</v>
      </c>
      <c r="K162" s="84">
        <f t="shared" si="38"/>
        <v>1.3661732391765899</v>
      </c>
      <c r="L162" s="84">
        <f t="shared" si="39"/>
        <v>1.3661732391765899</v>
      </c>
      <c r="M162">
        <v>213054</v>
      </c>
      <c r="N162">
        <v>213447</v>
      </c>
      <c r="O162" s="114">
        <v>15956260</v>
      </c>
      <c r="P162" s="114">
        <f t="shared" si="40"/>
        <v>27.692011621511142</v>
      </c>
      <c r="Q162" s="114">
        <f t="shared" si="41"/>
        <v>27.692011621511142</v>
      </c>
      <c r="R162" s="84">
        <v>0</v>
      </c>
      <c r="S162" s="84"/>
      <c r="T162" s="84">
        <v>0</v>
      </c>
      <c r="U162" s="84">
        <v>0</v>
      </c>
      <c r="V162" s="84"/>
      <c r="W162" s="114">
        <v>1</v>
      </c>
      <c r="X162" s="114">
        <v>1</v>
      </c>
      <c r="Y162" s="114">
        <v>100000000</v>
      </c>
      <c r="Z162" s="114">
        <f t="shared" si="42"/>
        <v>1362163.00620146</v>
      </c>
      <c r="AA162" s="114">
        <f t="shared" si="43"/>
        <v>1362163.00620146</v>
      </c>
      <c r="AB162" s="159">
        <f t="shared" si="44"/>
        <v>0</v>
      </c>
      <c r="AC162" s="159">
        <f t="shared" si="45"/>
        <v>289566287547134.87</v>
      </c>
      <c r="AD162" s="88">
        <f t="shared" si="34"/>
        <v>327234522758834.87</v>
      </c>
      <c r="AE162" s="158">
        <f t="shared" si="35"/>
        <v>1130.0850162178099</v>
      </c>
      <c r="AF162" s="133">
        <f t="shared" si="46"/>
        <v>3.7075337976325826E-3</v>
      </c>
      <c r="AG162" s="84">
        <f t="shared" si="47"/>
        <v>2.1691973969631237E-3</v>
      </c>
      <c r="AH162" s="84">
        <f t="shared" si="48"/>
        <v>2.0482279397548799E-2</v>
      </c>
      <c r="AI162" s="84">
        <f t="shared" si="49"/>
        <v>1.8446027767608211E-3</v>
      </c>
      <c r="AJ162" s="84">
        <f t="shared" si="50"/>
        <v>0</v>
      </c>
    </row>
    <row r="163" spans="1:36" ht="16.5">
      <c r="A163" s="84">
        <v>20180824</v>
      </c>
      <c r="B163" s="84" t="s">
        <v>99</v>
      </c>
      <c r="C163">
        <v>46200</v>
      </c>
      <c r="D163">
        <v>46150</v>
      </c>
      <c r="E163" s="114">
        <v>6419324700</v>
      </c>
      <c r="F163" s="114">
        <f t="shared" si="36"/>
        <v>0.17057656226522414</v>
      </c>
      <c r="G163" s="114">
        <f t="shared" si="37"/>
        <v>0.17057656226522414</v>
      </c>
      <c r="H163">
        <v>269192</v>
      </c>
      <c r="I163">
        <v>274596</v>
      </c>
      <c r="J163" s="88">
        <v>125395903</v>
      </c>
      <c r="K163" s="84">
        <f t="shared" si="38"/>
        <v>1.3661732391765899</v>
      </c>
      <c r="L163" s="84">
        <f t="shared" si="39"/>
        <v>1.3661732391765899</v>
      </c>
      <c r="M163">
        <v>213447</v>
      </c>
      <c r="N163">
        <v>216980</v>
      </c>
      <c r="O163" s="114">
        <v>15956260</v>
      </c>
      <c r="P163" s="114">
        <f t="shared" si="40"/>
        <v>27.692011621511142</v>
      </c>
      <c r="Q163" s="114">
        <f t="shared" si="41"/>
        <v>27.692011621511142</v>
      </c>
      <c r="R163" s="84">
        <v>0</v>
      </c>
      <c r="S163" s="84"/>
      <c r="T163" s="84">
        <v>0</v>
      </c>
      <c r="U163" s="84">
        <v>0</v>
      </c>
      <c r="V163" s="84"/>
      <c r="W163" s="114">
        <v>1</v>
      </c>
      <c r="X163" s="114">
        <v>1</v>
      </c>
      <c r="Y163" s="114">
        <v>100000000</v>
      </c>
      <c r="Z163" s="114">
        <f t="shared" si="42"/>
        <v>1362163.00620146</v>
      </c>
      <c r="AA163" s="114">
        <f t="shared" si="43"/>
        <v>1362163.00620146</v>
      </c>
      <c r="AB163" s="159">
        <f t="shared" si="44"/>
        <v>0</v>
      </c>
      <c r="AC163" s="159">
        <f t="shared" si="45"/>
        <v>289566287547134.87</v>
      </c>
      <c r="AD163" s="88">
        <f t="shared" si="34"/>
        <v>329666641029348.87</v>
      </c>
      <c r="AE163" s="158">
        <f t="shared" si="35"/>
        <v>1138.4841924172081</v>
      </c>
      <c r="AF163" s="133">
        <f t="shared" si="46"/>
        <v>7.4323401150018977E-3</v>
      </c>
      <c r="AG163" s="84">
        <f t="shared" si="47"/>
        <v>-1.0822510822510823E-3</v>
      </c>
      <c r="AH163" s="84">
        <f t="shared" si="48"/>
        <v>2.0074890784272936E-2</v>
      </c>
      <c r="AI163" s="84">
        <f t="shared" si="49"/>
        <v>1.6552118324455252E-2</v>
      </c>
      <c r="AJ163" s="84">
        <f t="shared" si="50"/>
        <v>0</v>
      </c>
    </row>
    <row r="164" spans="1:36" ht="16.5">
      <c r="A164" s="84">
        <v>20180827</v>
      </c>
      <c r="B164" s="84" t="s">
        <v>99</v>
      </c>
      <c r="C164">
        <v>46150</v>
      </c>
      <c r="D164">
        <v>46300</v>
      </c>
      <c r="E164" s="114">
        <v>6419324700</v>
      </c>
      <c r="F164" s="114">
        <f t="shared" si="36"/>
        <v>0.17057656226522414</v>
      </c>
      <c r="G164" s="114">
        <f t="shared" si="37"/>
        <v>0.17057656226522414</v>
      </c>
      <c r="H164">
        <v>274596</v>
      </c>
      <c r="I164">
        <v>273122</v>
      </c>
      <c r="J164" s="88">
        <v>125395903</v>
      </c>
      <c r="K164" s="84">
        <f t="shared" si="38"/>
        <v>1.3661732391765899</v>
      </c>
      <c r="L164" s="84">
        <f t="shared" si="39"/>
        <v>1.3661732391765899</v>
      </c>
      <c r="M164">
        <v>216980</v>
      </c>
      <c r="N164">
        <v>216685</v>
      </c>
      <c r="O164" s="114">
        <v>15956260</v>
      </c>
      <c r="P164" s="114">
        <f t="shared" si="40"/>
        <v>27.692011621511142</v>
      </c>
      <c r="Q164" s="114">
        <f t="shared" si="41"/>
        <v>27.692011621511142</v>
      </c>
      <c r="R164" s="84">
        <v>0</v>
      </c>
      <c r="S164" s="84"/>
      <c r="T164" s="84">
        <v>0</v>
      </c>
      <c r="U164" s="84">
        <v>0</v>
      </c>
      <c r="V164" s="84"/>
      <c r="W164" s="114">
        <v>1</v>
      </c>
      <c r="X164" s="114">
        <v>1</v>
      </c>
      <c r="Y164" s="114">
        <v>100000000</v>
      </c>
      <c r="Z164" s="114">
        <f t="shared" si="42"/>
        <v>1362163.00620146</v>
      </c>
      <c r="AA164" s="114">
        <f t="shared" si="43"/>
        <v>1362163.00620146</v>
      </c>
      <c r="AB164" s="159">
        <f t="shared" si="44"/>
        <v>0</v>
      </c>
      <c r="AC164" s="159">
        <f t="shared" si="45"/>
        <v>289566287547134.87</v>
      </c>
      <c r="AD164" s="88">
        <f t="shared" si="34"/>
        <v>329448025338967.44</v>
      </c>
      <c r="AE164" s="158">
        <f t="shared" si="35"/>
        <v>1137.7292160964723</v>
      </c>
      <c r="AF164" s="133">
        <f t="shared" si="46"/>
        <v>-6.6314168063484364E-4</v>
      </c>
      <c r="AG164" s="84">
        <f t="shared" si="47"/>
        <v>3.2502708559046588E-3</v>
      </c>
      <c r="AH164" s="84">
        <f t="shared" si="48"/>
        <v>-5.3678859123949367E-3</v>
      </c>
      <c r="AI164" s="84">
        <f t="shared" si="49"/>
        <v>-1.3595723108120565E-3</v>
      </c>
      <c r="AJ164" s="84">
        <f t="shared" si="50"/>
        <v>0</v>
      </c>
    </row>
    <row r="165" spans="1:36" ht="16.5">
      <c r="A165" s="84">
        <v>20180828</v>
      </c>
      <c r="B165" s="84" t="s">
        <v>99</v>
      </c>
      <c r="C165">
        <v>46300</v>
      </c>
      <c r="D165">
        <v>46550</v>
      </c>
      <c r="E165" s="114">
        <v>6419324700</v>
      </c>
      <c r="F165" s="114">
        <f t="shared" si="36"/>
        <v>0.17057656226522414</v>
      </c>
      <c r="G165" s="114">
        <f t="shared" si="37"/>
        <v>0.17057656226522414</v>
      </c>
      <c r="H165">
        <v>273122</v>
      </c>
      <c r="I165">
        <v>264280</v>
      </c>
      <c r="J165" s="88">
        <v>125395903</v>
      </c>
      <c r="K165" s="84">
        <f t="shared" si="38"/>
        <v>1.3661732391765899</v>
      </c>
      <c r="L165" s="84">
        <f t="shared" si="39"/>
        <v>1.3661732391765899</v>
      </c>
      <c r="M165">
        <v>216685</v>
      </c>
      <c r="N165">
        <v>216881</v>
      </c>
      <c r="O165" s="114">
        <v>15956260</v>
      </c>
      <c r="P165" s="114">
        <f t="shared" si="40"/>
        <v>27.692011621511142</v>
      </c>
      <c r="Q165" s="114">
        <f t="shared" si="41"/>
        <v>27.692011621511142</v>
      </c>
      <c r="R165" s="84">
        <v>0</v>
      </c>
      <c r="S165" s="84"/>
      <c r="T165" s="84">
        <v>0</v>
      </c>
      <c r="U165" s="84">
        <v>0</v>
      </c>
      <c r="V165" s="84"/>
      <c r="W165" s="114">
        <v>1</v>
      </c>
      <c r="X165" s="114">
        <v>1</v>
      </c>
      <c r="Y165" s="114">
        <v>100000000</v>
      </c>
      <c r="Z165" s="114">
        <f t="shared" si="42"/>
        <v>1362163.00620146</v>
      </c>
      <c r="AA165" s="114">
        <f t="shared" si="43"/>
        <v>1362163.00620146</v>
      </c>
      <c r="AB165" s="159">
        <f t="shared" si="44"/>
        <v>0</v>
      </c>
      <c r="AC165" s="159">
        <f t="shared" si="45"/>
        <v>289566287547134.87</v>
      </c>
      <c r="AD165" s="88">
        <f t="shared" si="34"/>
        <v>328293631303970.87</v>
      </c>
      <c r="AE165" s="158">
        <f t="shared" si="35"/>
        <v>1133.7425847631937</v>
      </c>
      <c r="AF165" s="133">
        <f t="shared" si="46"/>
        <v>-3.5040247511237297E-3</v>
      </c>
      <c r="AG165" s="84">
        <f t="shared" si="47"/>
        <v>5.3995680345572351E-3</v>
      </c>
      <c r="AH165" s="84">
        <f t="shared" si="48"/>
        <v>-3.2373810970921423E-2</v>
      </c>
      <c r="AI165" s="84">
        <f t="shared" si="49"/>
        <v>9.0453884671297044E-4</v>
      </c>
      <c r="AJ165" s="84">
        <f t="shared" si="50"/>
        <v>0</v>
      </c>
    </row>
    <row r="166" spans="1:36" ht="16.5">
      <c r="A166" s="84">
        <v>20180829</v>
      </c>
      <c r="B166" s="84" t="s">
        <v>99</v>
      </c>
      <c r="C166">
        <v>46550</v>
      </c>
      <c r="D166">
        <v>46800</v>
      </c>
      <c r="E166" s="114">
        <v>6419324700</v>
      </c>
      <c r="F166" s="114">
        <f t="shared" si="36"/>
        <v>0.17057656226522414</v>
      </c>
      <c r="G166" s="114">
        <f t="shared" si="37"/>
        <v>0.17057656226522414</v>
      </c>
      <c r="H166">
        <v>264280</v>
      </c>
      <c r="I166">
        <v>264771</v>
      </c>
      <c r="J166" s="88">
        <v>125395903</v>
      </c>
      <c r="K166" s="84">
        <f t="shared" si="38"/>
        <v>1.3661732391765899</v>
      </c>
      <c r="L166" s="84">
        <f t="shared" si="39"/>
        <v>1.3661732391765899</v>
      </c>
      <c r="M166">
        <v>216881</v>
      </c>
      <c r="N166">
        <v>219335</v>
      </c>
      <c r="O166" s="114">
        <v>15956260</v>
      </c>
      <c r="P166" s="114">
        <f t="shared" si="40"/>
        <v>27.692011621511142</v>
      </c>
      <c r="Q166" s="114">
        <f t="shared" si="41"/>
        <v>27.692011621511142</v>
      </c>
      <c r="R166" s="84">
        <v>0</v>
      </c>
      <c r="S166" s="84"/>
      <c r="T166" s="84">
        <v>0</v>
      </c>
      <c r="U166" s="84">
        <v>0</v>
      </c>
      <c r="V166" s="84"/>
      <c r="W166" s="114">
        <v>1</v>
      </c>
      <c r="X166" s="114">
        <v>1</v>
      </c>
      <c r="Y166" s="114">
        <v>100000000</v>
      </c>
      <c r="Z166" s="114">
        <f t="shared" si="42"/>
        <v>1362163.00620146</v>
      </c>
      <c r="AA166" s="114">
        <f t="shared" si="43"/>
        <v>1362163.00620146</v>
      </c>
      <c r="AB166" s="159">
        <f t="shared" si="44"/>
        <v>0</v>
      </c>
      <c r="AC166" s="159">
        <f t="shared" si="45"/>
        <v>289566287547134.87</v>
      </c>
      <c r="AD166" s="88">
        <f t="shared" si="34"/>
        <v>329735819079837.37</v>
      </c>
      <c r="AE166" s="158">
        <f t="shared" si="35"/>
        <v>1138.7230947116516</v>
      </c>
      <c r="AF166" s="133">
        <f t="shared" si="46"/>
        <v>4.3929812775782597E-3</v>
      </c>
      <c r="AG166" s="84">
        <f t="shared" si="47"/>
        <v>5.3705692803437165E-3</v>
      </c>
      <c r="AH166" s="84">
        <f t="shared" si="48"/>
        <v>1.8578780081731497E-3</v>
      </c>
      <c r="AI166" s="84">
        <f t="shared" si="49"/>
        <v>1.1314960738838349E-2</v>
      </c>
      <c r="AJ166" s="84">
        <f t="shared" si="50"/>
        <v>0</v>
      </c>
    </row>
    <row r="167" spans="1:36" ht="16.5">
      <c r="A167" s="84">
        <v>20180830</v>
      </c>
      <c r="B167" s="84" t="s">
        <v>99</v>
      </c>
      <c r="C167">
        <v>46800</v>
      </c>
      <c r="D167">
        <v>47650</v>
      </c>
      <c r="E167" s="114">
        <v>6419324700</v>
      </c>
      <c r="F167" s="114">
        <f t="shared" si="36"/>
        <v>0.17057656226522414</v>
      </c>
      <c r="G167" s="114">
        <f t="shared" si="37"/>
        <v>0.17057656226522414</v>
      </c>
      <c r="H167">
        <v>264771</v>
      </c>
      <c r="I167">
        <v>261824</v>
      </c>
      <c r="J167" s="88">
        <v>125395903</v>
      </c>
      <c r="K167" s="84">
        <f t="shared" si="38"/>
        <v>1.3661732391765899</v>
      </c>
      <c r="L167" s="84">
        <f t="shared" si="39"/>
        <v>1.3661732391765899</v>
      </c>
      <c r="M167">
        <v>219335</v>
      </c>
      <c r="N167">
        <v>220611</v>
      </c>
      <c r="O167" s="114">
        <v>15956260</v>
      </c>
      <c r="P167" s="114">
        <f t="shared" si="40"/>
        <v>27.692011621511142</v>
      </c>
      <c r="Q167" s="114">
        <f t="shared" si="41"/>
        <v>27.692011621511142</v>
      </c>
      <c r="R167" s="84">
        <v>0</v>
      </c>
      <c r="S167" s="84"/>
      <c r="T167" s="84">
        <v>0</v>
      </c>
      <c r="U167" s="84">
        <v>0</v>
      </c>
      <c r="V167" s="84"/>
      <c r="W167" s="114">
        <v>1</v>
      </c>
      <c r="X167" s="114">
        <v>1</v>
      </c>
      <c r="Y167" s="114">
        <v>100000000</v>
      </c>
      <c r="Z167" s="114">
        <f t="shared" si="42"/>
        <v>1362163.00620146</v>
      </c>
      <c r="AA167" s="114">
        <f t="shared" si="43"/>
        <v>1362163.00620146</v>
      </c>
      <c r="AB167" s="159">
        <f t="shared" si="44"/>
        <v>0</v>
      </c>
      <c r="AC167" s="159">
        <f t="shared" si="45"/>
        <v>289566287547134.87</v>
      </c>
      <c r="AD167" s="88">
        <f t="shared" si="34"/>
        <v>330725514007372.19</v>
      </c>
      <c r="AE167" s="158">
        <f t="shared" si="35"/>
        <v>1142.1409474455395</v>
      </c>
      <c r="AF167" s="133">
        <f t="shared" si="46"/>
        <v>3.001478366216313E-3</v>
      </c>
      <c r="AG167" s="84">
        <f t="shared" si="47"/>
        <v>1.8162393162393164E-2</v>
      </c>
      <c r="AH167" s="84">
        <f t="shared" si="48"/>
        <v>-1.1130373039343432E-2</v>
      </c>
      <c r="AI167" s="84">
        <f t="shared" si="49"/>
        <v>5.8175849727585653E-3</v>
      </c>
      <c r="AJ167" s="84">
        <f t="shared" si="50"/>
        <v>0</v>
      </c>
    </row>
    <row r="168" spans="1:36" ht="16.5">
      <c r="A168" s="84">
        <v>20180831</v>
      </c>
      <c r="B168" s="84" t="s">
        <v>99</v>
      </c>
      <c r="C168">
        <v>47650</v>
      </c>
      <c r="D168">
        <v>48450</v>
      </c>
      <c r="E168" s="114">
        <v>6419324700</v>
      </c>
      <c r="F168" s="114">
        <f t="shared" si="36"/>
        <v>0.17057656226522414</v>
      </c>
      <c r="G168" s="114">
        <f t="shared" si="37"/>
        <v>0.17057656226522414</v>
      </c>
      <c r="H168">
        <v>261824</v>
      </c>
      <c r="I168">
        <v>265263</v>
      </c>
      <c r="J168" s="88">
        <v>125395903</v>
      </c>
      <c r="K168" s="84">
        <f t="shared" si="38"/>
        <v>1.3661732391765899</v>
      </c>
      <c r="L168" s="84">
        <f t="shared" si="39"/>
        <v>1.3661732391765899</v>
      </c>
      <c r="M168">
        <v>220611</v>
      </c>
      <c r="N168">
        <v>232681</v>
      </c>
      <c r="O168" s="114">
        <v>15956260</v>
      </c>
      <c r="P168" s="114">
        <f t="shared" si="40"/>
        <v>27.692011621511142</v>
      </c>
      <c r="Q168" s="114">
        <f t="shared" si="41"/>
        <v>27.692011621511142</v>
      </c>
      <c r="R168" s="84">
        <v>0</v>
      </c>
      <c r="S168" s="84"/>
      <c r="T168" s="84">
        <v>0</v>
      </c>
      <c r="U168" s="84">
        <v>0</v>
      </c>
      <c r="V168" s="84"/>
      <c r="W168" s="114">
        <v>1</v>
      </c>
      <c r="X168" s="114">
        <v>1</v>
      </c>
      <c r="Y168" s="114">
        <v>100000000</v>
      </c>
      <c r="Z168" s="114">
        <f t="shared" si="42"/>
        <v>1362163.00620146</v>
      </c>
      <c r="AA168" s="114">
        <f t="shared" si="43"/>
        <v>1362163.00620146</v>
      </c>
      <c r="AB168" s="159">
        <f t="shared" si="44"/>
        <v>0</v>
      </c>
      <c r="AC168" s="159">
        <f t="shared" si="45"/>
        <v>289566287547134.87</v>
      </c>
      <c r="AD168" s="88">
        <f t="shared" si="34"/>
        <v>337523908373057.12</v>
      </c>
      <c r="AE168" s="158">
        <f t="shared" si="35"/>
        <v>1165.6187991777731</v>
      </c>
      <c r="AF168" s="133">
        <f t="shared" si="46"/>
        <v>2.0556002115801119E-2</v>
      </c>
      <c r="AG168" s="84">
        <f t="shared" si="47"/>
        <v>1.6789087093389297E-2</v>
      </c>
      <c r="AH168" s="84">
        <f t="shared" si="48"/>
        <v>1.3134777560498656E-2</v>
      </c>
      <c r="AI168" s="84">
        <f t="shared" si="49"/>
        <v>5.471168708722593E-2</v>
      </c>
      <c r="AJ168" s="84">
        <f t="shared" si="50"/>
        <v>0</v>
      </c>
    </row>
    <row r="169" spans="1:36" ht="16.5">
      <c r="A169" s="84">
        <v>20180903</v>
      </c>
      <c r="B169" s="84" t="s">
        <v>99</v>
      </c>
      <c r="C169">
        <v>48450</v>
      </c>
      <c r="D169">
        <v>47450</v>
      </c>
      <c r="E169" s="114">
        <v>6419324700</v>
      </c>
      <c r="F169" s="114">
        <f t="shared" si="36"/>
        <v>0.17057656226522414</v>
      </c>
      <c r="G169" s="114">
        <f t="shared" si="37"/>
        <v>0.17057656226522414</v>
      </c>
      <c r="H169">
        <v>265263</v>
      </c>
      <c r="I169">
        <v>262315</v>
      </c>
      <c r="J169" s="88">
        <v>125395903</v>
      </c>
      <c r="K169" s="84">
        <f t="shared" si="38"/>
        <v>1.3661732391765899</v>
      </c>
      <c r="L169" s="84">
        <f t="shared" si="39"/>
        <v>1.3661732391765899</v>
      </c>
      <c r="M169">
        <v>232681</v>
      </c>
      <c r="N169">
        <v>230621</v>
      </c>
      <c r="O169" s="114">
        <v>15956260</v>
      </c>
      <c r="P169" s="114">
        <f t="shared" si="40"/>
        <v>27.692011621511142</v>
      </c>
      <c r="Q169" s="114">
        <f t="shared" si="41"/>
        <v>27.692011621511142</v>
      </c>
      <c r="R169" s="84">
        <v>0</v>
      </c>
      <c r="S169" s="84"/>
      <c r="T169" s="84">
        <v>0</v>
      </c>
      <c r="U169" s="84">
        <v>0</v>
      </c>
      <c r="V169" s="84"/>
      <c r="W169" s="114">
        <v>1</v>
      </c>
      <c r="X169" s="114">
        <v>1</v>
      </c>
      <c r="Y169" s="114">
        <v>100000000</v>
      </c>
      <c r="Z169" s="114">
        <f t="shared" si="42"/>
        <v>1362163.00620146</v>
      </c>
      <c r="AA169" s="114">
        <f t="shared" si="43"/>
        <v>1362163.00620146</v>
      </c>
      <c r="AB169" s="159">
        <f t="shared" si="44"/>
        <v>0</v>
      </c>
      <c r="AC169" s="159">
        <f t="shared" si="45"/>
        <v>289566287547134.87</v>
      </c>
      <c r="AD169" s="88">
        <f t="shared" si="34"/>
        <v>335013659173173.87</v>
      </c>
      <c r="AE169" s="158">
        <f t="shared" si="35"/>
        <v>1156.949802447708</v>
      </c>
      <c r="AF169" s="133">
        <f t="shared" si="46"/>
        <v>-7.4372485551710832E-3</v>
      </c>
      <c r="AG169" s="84">
        <f t="shared" si="47"/>
        <v>-2.063983488132095E-2</v>
      </c>
      <c r="AH169" s="84">
        <f t="shared" si="48"/>
        <v>-1.1113498678669849E-2</v>
      </c>
      <c r="AI169" s="84">
        <f t="shared" si="49"/>
        <v>-8.8533227895702706E-3</v>
      </c>
      <c r="AJ169" s="84">
        <f t="shared" si="50"/>
        <v>0</v>
      </c>
    </row>
    <row r="170" spans="1:36" ht="16.5">
      <c r="A170" s="84">
        <v>20180904</v>
      </c>
      <c r="B170" s="84" t="s">
        <v>99</v>
      </c>
      <c r="C170">
        <v>47450</v>
      </c>
      <c r="D170">
        <v>47650</v>
      </c>
      <c r="E170" s="114">
        <v>6419324700</v>
      </c>
      <c r="F170" s="114">
        <f t="shared" si="36"/>
        <v>0.17057656226522414</v>
      </c>
      <c r="G170" s="114">
        <f t="shared" si="37"/>
        <v>0.17057656226522414</v>
      </c>
      <c r="H170">
        <v>262315</v>
      </c>
      <c r="I170">
        <v>275087</v>
      </c>
      <c r="J170" s="88">
        <v>125395903</v>
      </c>
      <c r="K170" s="84">
        <f t="shared" si="38"/>
        <v>1.3661732391765899</v>
      </c>
      <c r="L170" s="84">
        <f t="shared" si="39"/>
        <v>1.3661732391765899</v>
      </c>
      <c r="M170">
        <v>230621</v>
      </c>
      <c r="N170">
        <v>233565</v>
      </c>
      <c r="O170" s="114">
        <v>15956260</v>
      </c>
      <c r="P170" s="114">
        <f t="shared" si="40"/>
        <v>27.692011621511142</v>
      </c>
      <c r="Q170" s="114">
        <f t="shared" si="41"/>
        <v>27.692011621511142</v>
      </c>
      <c r="R170" s="84">
        <v>0</v>
      </c>
      <c r="S170" s="84"/>
      <c r="T170" s="84">
        <v>0</v>
      </c>
      <c r="U170" s="84">
        <v>0</v>
      </c>
      <c r="V170" s="84"/>
      <c r="W170" s="114">
        <v>1</v>
      </c>
      <c r="X170" s="114">
        <v>1</v>
      </c>
      <c r="Y170" s="114">
        <v>100000000</v>
      </c>
      <c r="Z170" s="114">
        <f t="shared" si="42"/>
        <v>1362163.00620146</v>
      </c>
      <c r="AA170" s="114">
        <f t="shared" si="43"/>
        <v>1362163.00620146</v>
      </c>
      <c r="AB170" s="159">
        <f t="shared" si="44"/>
        <v>0</v>
      </c>
      <c r="AC170" s="159">
        <f t="shared" si="45"/>
        <v>289566287547134.87</v>
      </c>
      <c r="AD170" s="88">
        <f t="shared" si="34"/>
        <v>338721498635228.69</v>
      </c>
      <c r="AE170" s="158">
        <f t="shared" si="35"/>
        <v>1169.7546061196522</v>
      </c>
      <c r="AF170" s="133">
        <f t="shared" si="46"/>
        <v>1.1067726227061595E-2</v>
      </c>
      <c r="AG170" s="84">
        <f t="shared" si="47"/>
        <v>4.2149631190727078E-3</v>
      </c>
      <c r="AH170" s="84">
        <f t="shared" si="48"/>
        <v>4.8689552637096623E-2</v>
      </c>
      <c r="AI170" s="84">
        <f t="shared" si="49"/>
        <v>1.2765533060736012E-2</v>
      </c>
      <c r="AJ170" s="84">
        <f t="shared" si="50"/>
        <v>0</v>
      </c>
    </row>
    <row r="171" spans="1:36" ht="16.5">
      <c r="A171" s="84">
        <v>20180905</v>
      </c>
      <c r="B171" s="84" t="s">
        <v>99</v>
      </c>
      <c r="C171">
        <v>47650</v>
      </c>
      <c r="D171">
        <v>46600</v>
      </c>
      <c r="E171" s="114">
        <v>6419324700</v>
      </c>
      <c r="F171" s="114">
        <f t="shared" si="36"/>
        <v>0.17057656226522414</v>
      </c>
      <c r="G171" s="114">
        <f t="shared" si="37"/>
        <v>0.17057656226522414</v>
      </c>
      <c r="H171">
        <v>275087</v>
      </c>
      <c r="I171">
        <v>269684</v>
      </c>
      <c r="J171" s="88">
        <v>125395903</v>
      </c>
      <c r="K171" s="84">
        <f t="shared" si="38"/>
        <v>1.3661732391765899</v>
      </c>
      <c r="L171" s="84">
        <f t="shared" si="39"/>
        <v>1.3661732391765899</v>
      </c>
      <c r="M171">
        <v>233565</v>
      </c>
      <c r="N171">
        <v>230032</v>
      </c>
      <c r="O171" s="114">
        <v>15956260</v>
      </c>
      <c r="P171" s="114">
        <f t="shared" si="40"/>
        <v>27.692011621511142</v>
      </c>
      <c r="Q171" s="114">
        <f t="shared" si="41"/>
        <v>27.692011621511142</v>
      </c>
      <c r="R171" s="84">
        <v>0</v>
      </c>
      <c r="S171" s="84"/>
      <c r="T171" s="84">
        <v>0</v>
      </c>
      <c r="U171" s="84">
        <v>0</v>
      </c>
      <c r="V171" s="84"/>
      <c r="W171" s="114">
        <v>1</v>
      </c>
      <c r="X171" s="114">
        <v>1</v>
      </c>
      <c r="Y171" s="114">
        <v>100000000</v>
      </c>
      <c r="Z171" s="114">
        <f t="shared" si="42"/>
        <v>1362163.00620146</v>
      </c>
      <c r="AA171" s="114">
        <f t="shared" si="43"/>
        <v>1362163.00620146</v>
      </c>
      <c r="AB171" s="159">
        <f t="shared" si="44"/>
        <v>0</v>
      </c>
      <c r="AC171" s="159">
        <f t="shared" si="45"/>
        <v>289566287547134.87</v>
      </c>
      <c r="AD171" s="88">
        <f t="shared" si="34"/>
        <v>335085066703912.44</v>
      </c>
      <c r="AE171" s="158">
        <f t="shared" si="35"/>
        <v>1157.1964041199656</v>
      </c>
      <c r="AF171" s="133">
        <f t="shared" si="46"/>
        <v>-1.0735757682840071E-2</v>
      </c>
      <c r="AG171" s="84">
        <f t="shared" si="47"/>
        <v>-2.2035676810073453E-2</v>
      </c>
      <c r="AH171" s="84">
        <f t="shared" si="48"/>
        <v>-1.9641059010422159E-2</v>
      </c>
      <c r="AI171" s="84">
        <f t="shared" si="49"/>
        <v>-1.5126410207008755E-2</v>
      </c>
      <c r="AJ171" s="84">
        <f t="shared" si="50"/>
        <v>0</v>
      </c>
    </row>
    <row r="172" spans="1:36" ht="16.5">
      <c r="A172" s="84">
        <v>20180906</v>
      </c>
      <c r="B172" s="84" t="s">
        <v>99</v>
      </c>
      <c r="C172">
        <v>46600</v>
      </c>
      <c r="D172">
        <v>46100</v>
      </c>
      <c r="E172" s="114">
        <v>6419324700</v>
      </c>
      <c r="F172" s="114">
        <f t="shared" si="36"/>
        <v>0.17057656226522414</v>
      </c>
      <c r="G172" s="114">
        <f t="shared" si="37"/>
        <v>0.17057656226522414</v>
      </c>
      <c r="H172">
        <v>269684</v>
      </c>
      <c r="I172">
        <v>272631</v>
      </c>
      <c r="J172" s="88">
        <v>125395903</v>
      </c>
      <c r="K172" s="84">
        <f t="shared" si="38"/>
        <v>1.3661732391765899</v>
      </c>
      <c r="L172" s="84">
        <f t="shared" si="39"/>
        <v>1.3661732391765899</v>
      </c>
      <c r="M172">
        <v>230032</v>
      </c>
      <c r="N172">
        <v>220316</v>
      </c>
      <c r="O172" s="114">
        <v>15956260</v>
      </c>
      <c r="P172" s="114">
        <f t="shared" si="40"/>
        <v>27.692011621511142</v>
      </c>
      <c r="Q172" s="114">
        <f t="shared" si="41"/>
        <v>27.692011621511142</v>
      </c>
      <c r="R172" s="84">
        <v>0</v>
      </c>
      <c r="S172" s="84"/>
      <c r="T172" s="84">
        <v>0</v>
      </c>
      <c r="U172" s="84">
        <v>0</v>
      </c>
      <c r="V172" s="84"/>
      <c r="W172" s="114">
        <v>1</v>
      </c>
      <c r="X172" s="114">
        <v>1</v>
      </c>
      <c r="Y172" s="114">
        <v>100000000</v>
      </c>
      <c r="Z172" s="114">
        <f t="shared" si="42"/>
        <v>1362163.00620146</v>
      </c>
      <c r="AA172" s="114">
        <f t="shared" si="43"/>
        <v>1362163.00620146</v>
      </c>
      <c r="AB172" s="159">
        <f t="shared" si="44"/>
        <v>0</v>
      </c>
      <c r="AC172" s="159">
        <f t="shared" si="45"/>
        <v>289566287547134.87</v>
      </c>
      <c r="AD172" s="88">
        <f t="shared" si="34"/>
        <v>330749310683880.81</v>
      </c>
      <c r="AE172" s="158">
        <f t="shared" si="35"/>
        <v>1142.2231278564923</v>
      </c>
      <c r="AF172" s="133">
        <f t="shared" si="46"/>
        <v>-1.2939269608999765E-2</v>
      </c>
      <c r="AG172" s="84">
        <f t="shared" si="47"/>
        <v>-1.0729613733905579E-2</v>
      </c>
      <c r="AH172" s="84">
        <f t="shared" si="48"/>
        <v>1.0927604158941576E-2</v>
      </c>
      <c r="AI172" s="84">
        <f t="shared" si="49"/>
        <v>-4.2237601724977397E-2</v>
      </c>
      <c r="AJ172" s="84">
        <f t="shared" si="50"/>
        <v>0</v>
      </c>
    </row>
    <row r="173" spans="1:36" ht="16.5">
      <c r="A173" s="84">
        <v>20180907</v>
      </c>
      <c r="B173" s="84" t="s">
        <v>99</v>
      </c>
      <c r="C173">
        <v>46100</v>
      </c>
      <c r="D173">
        <v>44900</v>
      </c>
      <c r="E173" s="114">
        <v>6419324700</v>
      </c>
      <c r="F173" s="114">
        <f t="shared" si="36"/>
        <v>0.17057656226522414</v>
      </c>
      <c r="G173" s="114">
        <f t="shared" si="37"/>
        <v>0.17057656226522414</v>
      </c>
      <c r="H173">
        <v>272631</v>
      </c>
      <c r="I173">
        <v>274596</v>
      </c>
      <c r="J173" s="88">
        <v>125395903</v>
      </c>
      <c r="K173" s="84">
        <f t="shared" si="38"/>
        <v>1.3661732391765899</v>
      </c>
      <c r="L173" s="84">
        <f t="shared" si="39"/>
        <v>1.3661732391765899</v>
      </c>
      <c r="M173">
        <v>220316</v>
      </c>
      <c r="N173">
        <v>220807</v>
      </c>
      <c r="O173" s="114">
        <v>15956260</v>
      </c>
      <c r="P173" s="114">
        <f t="shared" si="40"/>
        <v>27.692011621511142</v>
      </c>
      <c r="Q173" s="114">
        <f t="shared" si="41"/>
        <v>27.692011621511142</v>
      </c>
      <c r="R173" s="84">
        <v>0</v>
      </c>
      <c r="S173" s="84"/>
      <c r="T173" s="84">
        <v>0</v>
      </c>
      <c r="U173" s="84">
        <v>0</v>
      </c>
      <c r="V173" s="84"/>
      <c r="W173" s="114">
        <v>1</v>
      </c>
      <c r="X173" s="114">
        <v>1</v>
      </c>
      <c r="Y173" s="114">
        <v>100000000</v>
      </c>
      <c r="Z173" s="114">
        <f t="shared" si="42"/>
        <v>1362163.00620146</v>
      </c>
      <c r="AA173" s="114">
        <f t="shared" si="43"/>
        <v>1362163.00620146</v>
      </c>
      <c r="AB173" s="159">
        <f t="shared" si="44"/>
        <v>0</v>
      </c>
      <c r="AC173" s="159">
        <f t="shared" si="45"/>
        <v>289566287547134.87</v>
      </c>
      <c r="AD173" s="88">
        <f t="shared" si="34"/>
        <v>329988909912371.87</v>
      </c>
      <c r="AE173" s="158">
        <f t="shared" si="35"/>
        <v>1139.597128891108</v>
      </c>
      <c r="AF173" s="133">
        <f t="shared" si="46"/>
        <v>-2.2990245087334609E-3</v>
      </c>
      <c r="AG173" s="84">
        <f t="shared" si="47"/>
        <v>-2.6030368763557483E-2</v>
      </c>
      <c r="AH173" s="84">
        <f t="shared" si="48"/>
        <v>7.2075442631248827E-3</v>
      </c>
      <c r="AI173" s="84">
        <f t="shared" si="49"/>
        <v>2.2286170772889851E-3</v>
      </c>
      <c r="AJ173" s="84">
        <f t="shared" si="50"/>
        <v>0</v>
      </c>
    </row>
    <row r="174" spans="1:36" ht="16.5">
      <c r="A174" s="84">
        <v>20180910</v>
      </c>
      <c r="B174" s="84" t="s">
        <v>99</v>
      </c>
      <c r="C174">
        <v>44900</v>
      </c>
      <c r="D174">
        <v>45500</v>
      </c>
      <c r="E174" s="114">
        <v>6419324700</v>
      </c>
      <c r="F174" s="114">
        <f t="shared" si="36"/>
        <v>0.17057656226522414</v>
      </c>
      <c r="G174" s="114">
        <f t="shared" si="37"/>
        <v>0.17057656226522414</v>
      </c>
      <c r="H174">
        <v>274596</v>
      </c>
      <c r="I174">
        <v>269192</v>
      </c>
      <c r="J174" s="88">
        <v>125395903</v>
      </c>
      <c r="K174" s="84">
        <f t="shared" si="38"/>
        <v>1.3661732391765899</v>
      </c>
      <c r="L174" s="84">
        <f t="shared" si="39"/>
        <v>1.3661732391765899</v>
      </c>
      <c r="M174">
        <v>220807</v>
      </c>
      <c r="N174">
        <v>217667</v>
      </c>
      <c r="O174" s="114">
        <v>15956260</v>
      </c>
      <c r="P174" s="114">
        <f t="shared" si="40"/>
        <v>27.692011621511142</v>
      </c>
      <c r="Q174" s="114">
        <f t="shared" si="41"/>
        <v>27.692011621511142</v>
      </c>
      <c r="R174" s="84">
        <v>0</v>
      </c>
      <c r="S174" s="84"/>
      <c r="T174" s="84">
        <v>0</v>
      </c>
      <c r="U174" s="84">
        <v>0</v>
      </c>
      <c r="V174" s="84"/>
      <c r="W174" s="114">
        <v>1</v>
      </c>
      <c r="X174" s="114">
        <v>1</v>
      </c>
      <c r="Y174" s="114">
        <v>100000000</v>
      </c>
      <c r="Z174" s="114">
        <f t="shared" si="42"/>
        <v>1362163.00620146</v>
      </c>
      <c r="AA174" s="114">
        <f t="shared" si="43"/>
        <v>1362163.00620146</v>
      </c>
      <c r="AB174" s="159">
        <f t="shared" si="44"/>
        <v>0</v>
      </c>
      <c r="AC174" s="159">
        <f t="shared" si="45"/>
        <v>289566287547134.87</v>
      </c>
      <c r="AD174" s="88">
        <f t="shared" si="34"/>
        <v>328332685476903.37</v>
      </c>
      <c r="AE174" s="158">
        <f t="shared" si="35"/>
        <v>1133.8774560331308</v>
      </c>
      <c r="AF174" s="133">
        <f t="shared" si="46"/>
        <v>-5.0190305968415283E-3</v>
      </c>
      <c r="AG174" s="84">
        <f t="shared" si="47"/>
        <v>1.3363028953229399E-2</v>
      </c>
      <c r="AH174" s="84">
        <f t="shared" si="48"/>
        <v>-1.9679820536351585E-2</v>
      </c>
      <c r="AI174" s="84">
        <f t="shared" si="49"/>
        <v>-1.4220563659666587E-2</v>
      </c>
      <c r="AJ174" s="84">
        <f t="shared" si="50"/>
        <v>0</v>
      </c>
    </row>
    <row r="175" spans="1:36" ht="16.5">
      <c r="A175" s="84">
        <v>20180911</v>
      </c>
      <c r="B175" s="84" t="s">
        <v>99</v>
      </c>
      <c r="C175">
        <v>45500</v>
      </c>
      <c r="D175">
        <v>45050</v>
      </c>
      <c r="E175" s="114">
        <v>6419324700</v>
      </c>
      <c r="F175" s="114">
        <f t="shared" si="36"/>
        <v>0.17057656226522414</v>
      </c>
      <c r="G175" s="114">
        <f t="shared" si="37"/>
        <v>0.17057656226522414</v>
      </c>
      <c r="H175">
        <v>269192</v>
      </c>
      <c r="I175">
        <v>269684</v>
      </c>
      <c r="J175" s="88">
        <v>125395903</v>
      </c>
      <c r="K175" s="84">
        <f t="shared" si="38"/>
        <v>1.3661732391765899</v>
      </c>
      <c r="L175" s="84">
        <f t="shared" si="39"/>
        <v>1.3661732391765899</v>
      </c>
      <c r="M175">
        <v>217667</v>
      </c>
      <c r="N175">
        <v>218648</v>
      </c>
      <c r="O175" s="114">
        <v>15956260</v>
      </c>
      <c r="P175" s="114">
        <f t="shared" si="40"/>
        <v>27.692011621511142</v>
      </c>
      <c r="Q175" s="114">
        <f t="shared" si="41"/>
        <v>27.692011621511142</v>
      </c>
      <c r="R175" s="84">
        <v>0</v>
      </c>
      <c r="S175" s="84"/>
      <c r="T175" s="84">
        <v>0</v>
      </c>
      <c r="U175" s="84">
        <v>0</v>
      </c>
      <c r="V175" s="84"/>
      <c r="W175" s="114">
        <v>1</v>
      </c>
      <c r="X175" s="114">
        <v>1</v>
      </c>
      <c r="Y175" s="114">
        <v>100000000</v>
      </c>
      <c r="Z175" s="114">
        <f t="shared" si="42"/>
        <v>1362163.00620146</v>
      </c>
      <c r="AA175" s="114">
        <f t="shared" si="43"/>
        <v>1362163.00620146</v>
      </c>
      <c r="AB175" s="159">
        <f t="shared" si="44"/>
        <v>0</v>
      </c>
      <c r="AC175" s="159">
        <f t="shared" si="45"/>
        <v>289566287547134.87</v>
      </c>
      <c r="AD175" s="88">
        <f t="shared" si="34"/>
        <v>328357692966998.5</v>
      </c>
      <c r="AE175" s="158">
        <f t="shared" si="35"/>
        <v>1133.9638179169917</v>
      </c>
      <c r="AF175" s="133">
        <f t="shared" si="46"/>
        <v>7.6165094738793403E-5</v>
      </c>
      <c r="AG175" s="84">
        <f t="shared" si="47"/>
        <v>-9.8901098901098897E-3</v>
      </c>
      <c r="AH175" s="84">
        <f t="shared" si="48"/>
        <v>1.8276917590418734E-3</v>
      </c>
      <c r="AI175" s="84">
        <f t="shared" si="49"/>
        <v>4.5068843692429262E-3</v>
      </c>
      <c r="AJ175" s="84">
        <f t="shared" si="50"/>
        <v>0</v>
      </c>
    </row>
    <row r="176" spans="1:36" ht="16.5">
      <c r="A176" s="84">
        <v>20180912</v>
      </c>
      <c r="B176" s="84" t="s">
        <v>99</v>
      </c>
      <c r="C176">
        <v>45050</v>
      </c>
      <c r="D176">
        <v>44550</v>
      </c>
      <c r="E176" s="114">
        <v>6419324700</v>
      </c>
      <c r="F176" s="114">
        <f t="shared" si="36"/>
        <v>0.17057656226522414</v>
      </c>
      <c r="G176" s="114">
        <f t="shared" si="37"/>
        <v>0.17057656226522414</v>
      </c>
      <c r="H176">
        <v>269684</v>
      </c>
      <c r="I176">
        <v>280000</v>
      </c>
      <c r="J176" s="88">
        <v>125395903</v>
      </c>
      <c r="K176" s="84">
        <f t="shared" si="38"/>
        <v>1.3661732391765899</v>
      </c>
      <c r="L176" s="84">
        <f t="shared" si="39"/>
        <v>1.3661732391765899</v>
      </c>
      <c r="M176">
        <v>218648</v>
      </c>
      <c r="N176">
        <v>225812</v>
      </c>
      <c r="O176" s="114">
        <v>15956260</v>
      </c>
      <c r="P176" s="114">
        <f t="shared" si="40"/>
        <v>27.692011621511142</v>
      </c>
      <c r="Q176" s="114">
        <f t="shared" si="41"/>
        <v>27.692011621511142</v>
      </c>
      <c r="R176" s="84">
        <v>0</v>
      </c>
      <c r="S176" s="84"/>
      <c r="T176" s="84">
        <v>0</v>
      </c>
      <c r="U176" s="84">
        <v>0</v>
      </c>
      <c r="V176" s="84"/>
      <c r="W176" s="114">
        <v>1</v>
      </c>
      <c r="X176" s="114">
        <v>1</v>
      </c>
      <c r="Y176" s="114">
        <v>100000000</v>
      </c>
      <c r="Z176" s="114">
        <f t="shared" si="42"/>
        <v>1362163.00620146</v>
      </c>
      <c r="AA176" s="114">
        <f t="shared" si="43"/>
        <v>1362163.00620146</v>
      </c>
      <c r="AB176" s="159">
        <f t="shared" si="44"/>
        <v>0</v>
      </c>
      <c r="AC176" s="159">
        <f t="shared" si="45"/>
        <v>289566287547134.87</v>
      </c>
      <c r="AD176" s="88">
        <f t="shared" si="34"/>
        <v>332742951580856.62</v>
      </c>
      <c r="AE176" s="158">
        <f t="shared" si="35"/>
        <v>1149.1080484522686</v>
      </c>
      <c r="AF176" s="133">
        <f t="shared" si="46"/>
        <v>1.3355126765063534E-2</v>
      </c>
      <c r="AG176" s="84">
        <f t="shared" si="47"/>
        <v>-1.1098779134295227E-2</v>
      </c>
      <c r="AH176" s="84">
        <f t="shared" si="48"/>
        <v>3.8252176621527419E-2</v>
      </c>
      <c r="AI176" s="84">
        <f t="shared" si="49"/>
        <v>3.2764992133474807E-2</v>
      </c>
      <c r="AJ176" s="84">
        <f t="shared" si="50"/>
        <v>0</v>
      </c>
    </row>
    <row r="177" spans="1:36" ht="16.5">
      <c r="A177" s="84">
        <v>20180913</v>
      </c>
      <c r="B177" s="84" t="s">
        <v>99</v>
      </c>
      <c r="C177">
        <v>44550</v>
      </c>
      <c r="D177">
        <v>44050</v>
      </c>
      <c r="E177" s="114">
        <v>6419324700</v>
      </c>
      <c r="F177" s="114">
        <f t="shared" si="36"/>
        <v>0.17057656226522414</v>
      </c>
      <c r="G177" s="114">
        <f t="shared" si="37"/>
        <v>0.17057656226522414</v>
      </c>
      <c r="H177">
        <v>280000</v>
      </c>
      <c r="I177">
        <v>288350</v>
      </c>
      <c r="J177" s="88">
        <v>125395903</v>
      </c>
      <c r="K177" s="84">
        <f t="shared" si="38"/>
        <v>1.3661732391765899</v>
      </c>
      <c r="L177" s="84">
        <f t="shared" si="39"/>
        <v>1.3661732391765899</v>
      </c>
      <c r="M177">
        <v>225812</v>
      </c>
      <c r="N177">
        <v>227971</v>
      </c>
      <c r="O177" s="114">
        <v>15956260</v>
      </c>
      <c r="P177" s="114">
        <f t="shared" si="40"/>
        <v>27.692011621511142</v>
      </c>
      <c r="Q177" s="114">
        <f t="shared" si="41"/>
        <v>27.692011621511142</v>
      </c>
      <c r="R177" s="84">
        <v>0</v>
      </c>
      <c r="S177" s="84"/>
      <c r="T177" s="84">
        <v>0</v>
      </c>
      <c r="U177" s="84">
        <v>0</v>
      </c>
      <c r="V177" s="84"/>
      <c r="W177" s="114">
        <v>1</v>
      </c>
      <c r="X177" s="114">
        <v>1</v>
      </c>
      <c r="Y177" s="114">
        <v>100000000</v>
      </c>
      <c r="Z177" s="114">
        <f t="shared" si="42"/>
        <v>1362163.00620146</v>
      </c>
      <c r="AA177" s="114">
        <f t="shared" si="43"/>
        <v>1362163.00620146</v>
      </c>
      <c r="AB177" s="159">
        <f t="shared" si="44"/>
        <v>0</v>
      </c>
      <c r="AC177" s="159">
        <f t="shared" si="45"/>
        <v>289566287547134.87</v>
      </c>
      <c r="AD177" s="88">
        <f t="shared" si="34"/>
        <v>334579895775204</v>
      </c>
      <c r="AE177" s="158">
        <f t="shared" si="35"/>
        <v>1155.4518262791275</v>
      </c>
      <c r="AF177" s="133">
        <f t="shared" si="46"/>
        <v>5.5206103859453343E-3</v>
      </c>
      <c r="AG177" s="84">
        <f t="shared" si="47"/>
        <v>-1.1223344556677889E-2</v>
      </c>
      <c r="AH177" s="84">
        <f t="shared" si="48"/>
        <v>2.9821428571428572E-2</v>
      </c>
      <c r="AI177" s="84">
        <f t="shared" si="49"/>
        <v>9.5610507856092684E-3</v>
      </c>
      <c r="AJ177" s="84">
        <f t="shared" si="50"/>
        <v>0</v>
      </c>
    </row>
    <row r="178" spans="1:36" ht="16.5">
      <c r="A178" s="84">
        <v>20180914</v>
      </c>
      <c r="B178" s="84" t="s">
        <v>99</v>
      </c>
      <c r="C178">
        <v>44050</v>
      </c>
      <c r="D178">
        <v>45850</v>
      </c>
      <c r="E178" s="114">
        <v>6419324700</v>
      </c>
      <c r="F178" s="114">
        <f t="shared" si="36"/>
        <v>0.17057656226522414</v>
      </c>
      <c r="G178" s="114">
        <f t="shared" si="37"/>
        <v>0.17057656226522414</v>
      </c>
      <c r="H178">
        <v>288350</v>
      </c>
      <c r="I178">
        <v>285894</v>
      </c>
      <c r="J178" s="88">
        <v>125395903</v>
      </c>
      <c r="K178" s="84">
        <f t="shared" si="38"/>
        <v>1.3661732391765899</v>
      </c>
      <c r="L178" s="84">
        <f t="shared" si="39"/>
        <v>1.3661732391765899</v>
      </c>
      <c r="M178">
        <v>227971</v>
      </c>
      <c r="N178">
        <v>235822</v>
      </c>
      <c r="O178" s="114">
        <v>15956260</v>
      </c>
      <c r="P178" s="114">
        <f t="shared" si="40"/>
        <v>27.692011621511142</v>
      </c>
      <c r="Q178" s="114">
        <f t="shared" si="41"/>
        <v>27.692011621511142</v>
      </c>
      <c r="R178" s="84">
        <v>0</v>
      </c>
      <c r="S178" s="84"/>
      <c r="T178" s="84">
        <v>0</v>
      </c>
      <c r="U178" s="84">
        <v>0</v>
      </c>
      <c r="V178" s="84"/>
      <c r="W178" s="114">
        <v>1</v>
      </c>
      <c r="X178" s="114">
        <v>1</v>
      </c>
      <c r="Y178" s="114">
        <v>100000000</v>
      </c>
      <c r="Z178" s="114">
        <f t="shared" si="42"/>
        <v>1362163.00620146</v>
      </c>
      <c r="AA178" s="114">
        <f t="shared" si="43"/>
        <v>1362163.00620146</v>
      </c>
      <c r="AB178" s="159">
        <f t="shared" si="44"/>
        <v>0</v>
      </c>
      <c r="AC178" s="159">
        <f t="shared" si="45"/>
        <v>289566287547134.87</v>
      </c>
      <c r="AD178" s="88">
        <f t="shared" si="34"/>
        <v>339599177839021.87</v>
      </c>
      <c r="AE178" s="158">
        <f t="shared" si="35"/>
        <v>1172.7856191952001</v>
      </c>
      <c r="AF178" s="133">
        <f t="shared" si="46"/>
        <v>1.5001744358215351E-2</v>
      </c>
      <c r="AG178" s="84">
        <f t="shared" si="47"/>
        <v>4.0862656072644721E-2</v>
      </c>
      <c r="AH178" s="84">
        <f t="shared" si="48"/>
        <v>-8.5174267383388239E-3</v>
      </c>
      <c r="AI178" s="84">
        <f t="shared" si="49"/>
        <v>3.4438590873400565E-2</v>
      </c>
      <c r="AJ178" s="84">
        <f t="shared" si="50"/>
        <v>0</v>
      </c>
    </row>
    <row r="179" spans="1:36" ht="16.5">
      <c r="A179" s="84">
        <v>20180917</v>
      </c>
      <c r="B179" s="84" t="s">
        <v>99</v>
      </c>
      <c r="C179">
        <v>45850</v>
      </c>
      <c r="D179">
        <v>45150</v>
      </c>
      <c r="E179" s="114">
        <v>6419324700</v>
      </c>
      <c r="F179" s="114">
        <f t="shared" si="36"/>
        <v>0.17057656226522414</v>
      </c>
      <c r="G179" s="114">
        <f t="shared" si="37"/>
        <v>0.17057656226522414</v>
      </c>
      <c r="H179">
        <v>285894</v>
      </c>
      <c r="I179">
        <v>297192</v>
      </c>
      <c r="J179" s="88">
        <v>125395903</v>
      </c>
      <c r="K179" s="84">
        <f t="shared" si="38"/>
        <v>1.3661732391765899</v>
      </c>
      <c r="L179" s="84">
        <f t="shared" si="39"/>
        <v>1.3661732391765899</v>
      </c>
      <c r="M179">
        <v>235822</v>
      </c>
      <c r="N179">
        <v>236803</v>
      </c>
      <c r="O179" s="114">
        <v>15956260</v>
      </c>
      <c r="P179" s="114">
        <f t="shared" si="40"/>
        <v>27.692011621511142</v>
      </c>
      <c r="Q179" s="114">
        <f t="shared" si="41"/>
        <v>27.692011621511142</v>
      </c>
      <c r="R179" s="84">
        <v>0</v>
      </c>
      <c r="S179" s="84"/>
      <c r="T179" s="84">
        <v>0</v>
      </c>
      <c r="U179" s="84">
        <v>0</v>
      </c>
      <c r="V179" s="84"/>
      <c r="W179" s="114">
        <v>1</v>
      </c>
      <c r="X179" s="114">
        <v>1</v>
      </c>
      <c r="Y179" s="114">
        <v>100000000</v>
      </c>
      <c r="Z179" s="114">
        <f t="shared" si="42"/>
        <v>1362163.00620146</v>
      </c>
      <c r="AA179" s="114">
        <f t="shared" si="43"/>
        <v>1362163.00620146</v>
      </c>
      <c r="AB179" s="159">
        <f t="shared" si="44"/>
        <v>0</v>
      </c>
      <c r="AC179" s="159">
        <f t="shared" si="45"/>
        <v>289566287547134.87</v>
      </c>
      <c r="AD179" s="88">
        <f t="shared" si="34"/>
        <v>341201641910826</v>
      </c>
      <c r="AE179" s="158">
        <f t="shared" si="35"/>
        <v>1178.3196338257644</v>
      </c>
      <c r="AF179" s="133">
        <f t="shared" si="46"/>
        <v>4.7186924361862026E-3</v>
      </c>
      <c r="AG179" s="84">
        <f t="shared" si="47"/>
        <v>-1.5267175572519083E-2</v>
      </c>
      <c r="AH179" s="84">
        <f t="shared" si="48"/>
        <v>3.9518143087997649E-2</v>
      </c>
      <c r="AI179" s="84">
        <f t="shared" si="49"/>
        <v>4.1599172257041324E-3</v>
      </c>
      <c r="AJ179" s="84">
        <f t="shared" si="50"/>
        <v>0</v>
      </c>
    </row>
    <row r="180" spans="1:36" ht="16.5">
      <c r="A180" s="84">
        <v>20180918</v>
      </c>
      <c r="B180" s="84" t="s">
        <v>99</v>
      </c>
      <c r="C180">
        <v>45150</v>
      </c>
      <c r="D180">
        <v>45500</v>
      </c>
      <c r="E180" s="114">
        <v>6419324700</v>
      </c>
      <c r="F180" s="114">
        <f t="shared" si="36"/>
        <v>0.17057656226522414</v>
      </c>
      <c r="G180" s="114">
        <f t="shared" si="37"/>
        <v>0.17057656226522414</v>
      </c>
      <c r="H180">
        <v>297192</v>
      </c>
      <c r="I180">
        <v>295228</v>
      </c>
      <c r="J180" s="88">
        <v>125395903</v>
      </c>
      <c r="K180" s="84">
        <f t="shared" si="38"/>
        <v>1.3661732391765899</v>
      </c>
      <c r="L180" s="84">
        <f t="shared" si="39"/>
        <v>1.3661732391765899</v>
      </c>
      <c r="M180">
        <v>236803</v>
      </c>
      <c r="N180">
        <v>238472</v>
      </c>
      <c r="O180" s="114">
        <v>15956260</v>
      </c>
      <c r="P180" s="114">
        <f t="shared" si="40"/>
        <v>27.692011621511142</v>
      </c>
      <c r="Q180" s="114">
        <f t="shared" si="41"/>
        <v>27.692011621511142</v>
      </c>
      <c r="R180" s="84">
        <v>0</v>
      </c>
      <c r="S180" s="84"/>
      <c r="T180" s="84">
        <v>0</v>
      </c>
      <c r="U180" s="84">
        <v>0</v>
      </c>
      <c r="V180" s="84"/>
      <c r="W180" s="114">
        <v>1</v>
      </c>
      <c r="X180" s="114">
        <v>1</v>
      </c>
      <c r="Y180" s="114">
        <v>100000000</v>
      </c>
      <c r="Z180" s="114">
        <f t="shared" si="42"/>
        <v>1362163.00620146</v>
      </c>
      <c r="AA180" s="114">
        <f t="shared" si="43"/>
        <v>1362163.00620146</v>
      </c>
      <c r="AB180" s="159">
        <f t="shared" si="44"/>
        <v>0</v>
      </c>
      <c r="AC180" s="159">
        <f t="shared" si="45"/>
        <v>289566287547134.87</v>
      </c>
      <c r="AD180" s="88">
        <f t="shared" si="34"/>
        <v>341985895231068.81</v>
      </c>
      <c r="AE180" s="158">
        <f t="shared" si="35"/>
        <v>1181.0280061535175</v>
      </c>
      <c r="AF180" s="133">
        <f t="shared" si="46"/>
        <v>2.298503945792309E-3</v>
      </c>
      <c r="AG180" s="84">
        <f t="shared" si="47"/>
        <v>7.7519379844961239E-3</v>
      </c>
      <c r="AH180" s="84">
        <f t="shared" si="48"/>
        <v>-6.6085224366739343E-3</v>
      </c>
      <c r="AI180" s="84">
        <f t="shared" si="49"/>
        <v>7.0480526006849575E-3</v>
      </c>
      <c r="AJ180" s="84">
        <f t="shared" si="50"/>
        <v>0</v>
      </c>
    </row>
    <row r="181" spans="1:36" ht="16.5">
      <c r="A181" s="84">
        <v>20180919</v>
      </c>
      <c r="B181" s="84" t="s">
        <v>99</v>
      </c>
      <c r="C181">
        <v>45500</v>
      </c>
      <c r="D181">
        <v>46150</v>
      </c>
      <c r="E181" s="114">
        <v>6419324700</v>
      </c>
      <c r="F181" s="114">
        <f t="shared" si="36"/>
        <v>0.17057656226522414</v>
      </c>
      <c r="G181" s="114">
        <f t="shared" si="37"/>
        <v>0.17057656226522414</v>
      </c>
      <c r="H181">
        <v>295228</v>
      </c>
      <c r="I181">
        <v>300631</v>
      </c>
      <c r="J181" s="88">
        <v>125395903</v>
      </c>
      <c r="K181" s="84">
        <f t="shared" si="38"/>
        <v>1.3661732391765899</v>
      </c>
      <c r="L181" s="84">
        <f t="shared" si="39"/>
        <v>1.3661732391765899</v>
      </c>
      <c r="M181">
        <v>238472</v>
      </c>
      <c r="N181">
        <v>238472</v>
      </c>
      <c r="O181" s="114">
        <v>15956260</v>
      </c>
      <c r="P181" s="114">
        <f t="shared" si="40"/>
        <v>27.692011621511142</v>
      </c>
      <c r="Q181" s="114">
        <f t="shared" si="41"/>
        <v>27.692011621511142</v>
      </c>
      <c r="R181" s="84">
        <v>0</v>
      </c>
      <c r="S181" s="84"/>
      <c r="T181" s="84">
        <v>0</v>
      </c>
      <c r="U181" s="84">
        <v>0</v>
      </c>
      <c r="V181" s="84"/>
      <c r="W181" s="114">
        <v>1</v>
      </c>
      <c r="X181" s="114">
        <v>1</v>
      </c>
      <c r="Y181" s="114">
        <v>100000000</v>
      </c>
      <c r="Z181" s="114">
        <f t="shared" si="42"/>
        <v>1362163.00620146</v>
      </c>
      <c r="AA181" s="114">
        <f t="shared" si="43"/>
        <v>1362163.00620146</v>
      </c>
      <c r="AB181" s="159">
        <f t="shared" si="44"/>
        <v>0</v>
      </c>
      <c r="AC181" s="159">
        <f t="shared" si="45"/>
        <v>289566287547134.87</v>
      </c>
      <c r="AD181" s="88">
        <f t="shared" si="34"/>
        <v>343623237934950.75</v>
      </c>
      <c r="AE181" s="158">
        <f t="shared" si="35"/>
        <v>1186.6824720713271</v>
      </c>
      <c r="AF181" s="133">
        <f t="shared" si="46"/>
        <v>4.7877492221590889E-3</v>
      </c>
      <c r="AG181" s="84">
        <f t="shared" si="47"/>
        <v>1.4285714285714285E-2</v>
      </c>
      <c r="AH181" s="84">
        <f t="shared" si="48"/>
        <v>1.8301109650846126E-2</v>
      </c>
      <c r="AI181" s="84">
        <f t="shared" si="49"/>
        <v>0</v>
      </c>
      <c r="AJ181" s="84">
        <f t="shared" si="50"/>
        <v>0</v>
      </c>
    </row>
    <row r="182" spans="1:36" ht="16.5">
      <c r="A182" s="84">
        <v>20180920</v>
      </c>
      <c r="B182" s="84" t="s">
        <v>99</v>
      </c>
      <c r="C182">
        <v>46150</v>
      </c>
      <c r="D182">
        <v>47250</v>
      </c>
      <c r="E182" s="114">
        <v>6419324700</v>
      </c>
      <c r="F182" s="114">
        <f t="shared" si="36"/>
        <v>0.17057656226522414</v>
      </c>
      <c r="G182" s="114">
        <f t="shared" si="37"/>
        <v>0.17057656226522414</v>
      </c>
      <c r="H182">
        <v>300631</v>
      </c>
      <c r="I182">
        <v>291298</v>
      </c>
      <c r="J182" s="88">
        <v>125395903</v>
      </c>
      <c r="K182" s="84">
        <f t="shared" si="38"/>
        <v>1.3661732391765899</v>
      </c>
      <c r="L182" s="84">
        <f t="shared" si="39"/>
        <v>1.3661732391765899</v>
      </c>
      <c r="M182">
        <v>238472</v>
      </c>
      <c r="N182">
        <v>241514</v>
      </c>
      <c r="O182" s="114">
        <v>15956260</v>
      </c>
      <c r="P182" s="114">
        <f t="shared" si="40"/>
        <v>27.692011621511142</v>
      </c>
      <c r="Q182" s="114">
        <f t="shared" si="41"/>
        <v>27.692011621511142</v>
      </c>
      <c r="R182" s="84">
        <v>0</v>
      </c>
      <c r="S182" s="84"/>
      <c r="T182" s="84">
        <v>0</v>
      </c>
      <c r="U182" s="84">
        <v>0</v>
      </c>
      <c r="V182" s="84"/>
      <c r="W182" s="114">
        <v>1</v>
      </c>
      <c r="X182" s="114">
        <v>1</v>
      </c>
      <c r="Y182" s="114">
        <v>100000000</v>
      </c>
      <c r="Z182" s="114">
        <f t="shared" si="42"/>
        <v>1362163.00620146</v>
      </c>
      <c r="AA182" s="114">
        <f t="shared" si="43"/>
        <v>1362163.00620146</v>
      </c>
      <c r="AB182" s="159">
        <f t="shared" si="44"/>
        <v>0</v>
      </c>
      <c r="AC182" s="159">
        <f t="shared" si="45"/>
        <v>289566287547134.87</v>
      </c>
      <c r="AD182" s="88">
        <f t="shared" si="34"/>
        <v>344573004065403</v>
      </c>
      <c r="AE182" s="158">
        <f t="shared" si="35"/>
        <v>1189.9624330726492</v>
      </c>
      <c r="AF182" s="133">
        <f t="shared" si="46"/>
        <v>2.7639752659336398E-3</v>
      </c>
      <c r="AG182" s="84">
        <f t="shared" si="47"/>
        <v>2.3835319609967497E-2</v>
      </c>
      <c r="AH182" s="84">
        <f t="shared" si="48"/>
        <v>-3.1044702642109429E-2</v>
      </c>
      <c r="AI182" s="84">
        <f t="shared" si="49"/>
        <v>1.2756214566070651E-2</v>
      </c>
      <c r="AJ182" s="84">
        <f t="shared" si="50"/>
        <v>0</v>
      </c>
    </row>
    <row r="183" spans="1:36" ht="16.5">
      <c r="A183" s="84">
        <v>20180921</v>
      </c>
      <c r="B183" s="84" t="s">
        <v>99</v>
      </c>
      <c r="C183">
        <v>47250</v>
      </c>
      <c r="D183">
        <v>47400</v>
      </c>
      <c r="E183" s="114">
        <v>6419324700</v>
      </c>
      <c r="F183" s="114">
        <f t="shared" si="36"/>
        <v>0.17057656226522414</v>
      </c>
      <c r="G183" s="114">
        <f t="shared" si="37"/>
        <v>0.17057656226522414</v>
      </c>
      <c r="H183">
        <v>291298</v>
      </c>
      <c r="I183">
        <v>297192</v>
      </c>
      <c r="J183" s="88">
        <v>125395903</v>
      </c>
      <c r="K183" s="84">
        <f t="shared" si="38"/>
        <v>1.3661732391765899</v>
      </c>
      <c r="L183" s="84">
        <f t="shared" si="39"/>
        <v>1.3661732391765899</v>
      </c>
      <c r="M183">
        <v>241514</v>
      </c>
      <c r="N183">
        <v>240434</v>
      </c>
      <c r="O183" s="114">
        <v>15956260</v>
      </c>
      <c r="P183" s="114">
        <f t="shared" si="40"/>
        <v>27.692011621511142</v>
      </c>
      <c r="Q183" s="114">
        <f t="shared" si="41"/>
        <v>27.692011621511142</v>
      </c>
      <c r="R183" s="84">
        <v>0</v>
      </c>
      <c r="S183" s="84"/>
      <c r="T183" s="84">
        <v>0</v>
      </c>
      <c r="U183" s="84">
        <v>0</v>
      </c>
      <c r="V183" s="84"/>
      <c r="W183" s="114">
        <v>1</v>
      </c>
      <c r="X183" s="114">
        <v>1</v>
      </c>
      <c r="Y183" s="114">
        <v>100000000</v>
      </c>
      <c r="Z183" s="114">
        <f t="shared" si="42"/>
        <v>1362163.00620146</v>
      </c>
      <c r="AA183" s="114">
        <f t="shared" si="43"/>
        <v>1362163.00620146</v>
      </c>
      <c r="AB183" s="159">
        <f t="shared" si="44"/>
        <v>0</v>
      </c>
      <c r="AC183" s="159">
        <f t="shared" si="45"/>
        <v>289566287547134.87</v>
      </c>
      <c r="AD183" s="88">
        <f t="shared" si="34"/>
        <v>345269758237993.12</v>
      </c>
      <c r="AE183" s="158">
        <f t="shared" si="35"/>
        <v>1192.3686322835181</v>
      </c>
      <c r="AF183" s="133">
        <f t="shared" si="46"/>
        <v>2.0220799783197529E-3</v>
      </c>
      <c r="AG183" s="84">
        <f t="shared" si="47"/>
        <v>3.1746031746031746E-3</v>
      </c>
      <c r="AH183" s="84">
        <f t="shared" si="48"/>
        <v>2.0233575239102224E-2</v>
      </c>
      <c r="AI183" s="84">
        <f t="shared" si="49"/>
        <v>-4.4717904552117058E-3</v>
      </c>
      <c r="AJ183" s="84">
        <f t="shared" si="50"/>
        <v>0</v>
      </c>
    </row>
    <row r="184" spans="1:36" ht="16.5">
      <c r="A184" s="84">
        <v>20180927</v>
      </c>
      <c r="B184" s="84" t="s">
        <v>99</v>
      </c>
      <c r="C184">
        <v>47400</v>
      </c>
      <c r="D184">
        <v>47500</v>
      </c>
      <c r="E184" s="114">
        <v>6419324700</v>
      </c>
      <c r="F184" s="114">
        <f t="shared" si="36"/>
        <v>0.17057656226522414</v>
      </c>
      <c r="G184" s="114">
        <f t="shared" si="37"/>
        <v>0.17057656226522414</v>
      </c>
      <c r="H184">
        <v>297192</v>
      </c>
      <c r="I184">
        <v>295719</v>
      </c>
      <c r="J184" s="88">
        <v>125395903</v>
      </c>
      <c r="K184" s="84">
        <f t="shared" si="38"/>
        <v>1.3661732391765899</v>
      </c>
      <c r="L184" s="84">
        <f t="shared" si="39"/>
        <v>1.3661732391765899</v>
      </c>
      <c r="M184">
        <v>240434</v>
      </c>
      <c r="N184">
        <v>243967</v>
      </c>
      <c r="O184" s="114">
        <v>15956260</v>
      </c>
      <c r="P184" s="114">
        <f t="shared" si="40"/>
        <v>27.692011621511142</v>
      </c>
      <c r="Q184" s="114">
        <f t="shared" si="41"/>
        <v>27.692011621511142</v>
      </c>
      <c r="R184" s="84">
        <v>0</v>
      </c>
      <c r="S184" s="84"/>
      <c r="T184" s="84">
        <v>0</v>
      </c>
      <c r="U184" s="84">
        <v>0</v>
      </c>
      <c r="V184" s="84"/>
      <c r="W184" s="114">
        <v>1</v>
      </c>
      <c r="X184" s="114">
        <v>1</v>
      </c>
      <c r="Y184" s="114">
        <v>100000000</v>
      </c>
      <c r="Z184" s="114">
        <f t="shared" si="42"/>
        <v>1362163.00620146</v>
      </c>
      <c r="AA184" s="114">
        <f t="shared" si="43"/>
        <v>1362163.00620146</v>
      </c>
      <c r="AB184" s="159">
        <f t="shared" si="44"/>
        <v>0</v>
      </c>
      <c r="AC184" s="159">
        <f t="shared" si="45"/>
        <v>289566287547134.87</v>
      </c>
      <c r="AD184" s="88">
        <f t="shared" si="34"/>
        <v>346688008211367.37</v>
      </c>
      <c r="AE184" s="158">
        <f t="shared" si="35"/>
        <v>1197.266474450809</v>
      </c>
      <c r="AF184" s="133">
        <f t="shared" si="46"/>
        <v>4.1076576779037165E-3</v>
      </c>
      <c r="AG184" s="84">
        <f t="shared" si="47"/>
        <v>2.1097046413502108E-3</v>
      </c>
      <c r="AH184" s="84">
        <f t="shared" si="48"/>
        <v>-4.9563918275054514E-3</v>
      </c>
      <c r="AI184" s="84">
        <f t="shared" si="49"/>
        <v>1.4694261210976818E-2</v>
      </c>
      <c r="AJ184" s="84">
        <f t="shared" si="50"/>
        <v>0</v>
      </c>
    </row>
    <row r="185" spans="1:36" ht="16.5">
      <c r="A185" s="84">
        <v>20180928</v>
      </c>
      <c r="B185" s="84" t="s">
        <v>99</v>
      </c>
      <c r="C185">
        <v>47500</v>
      </c>
      <c r="D185">
        <v>46450</v>
      </c>
      <c r="E185" s="114">
        <v>6419324700</v>
      </c>
      <c r="F185" s="114">
        <f t="shared" si="36"/>
        <v>0.17057656226522414</v>
      </c>
      <c r="G185" s="114">
        <f t="shared" si="37"/>
        <v>0.17057656226522414</v>
      </c>
      <c r="H185">
        <v>295719</v>
      </c>
      <c r="I185">
        <v>291789</v>
      </c>
      <c r="J185" s="88">
        <v>125395903</v>
      </c>
      <c r="K185" s="84">
        <f t="shared" si="38"/>
        <v>1.3661732391765899</v>
      </c>
      <c r="L185" s="84">
        <f t="shared" si="39"/>
        <v>1.3661732391765899</v>
      </c>
      <c r="M185">
        <v>243967</v>
      </c>
      <c r="N185">
        <v>236313</v>
      </c>
      <c r="O185" s="114">
        <v>15956260</v>
      </c>
      <c r="P185" s="114">
        <f t="shared" si="40"/>
        <v>27.692011621511142</v>
      </c>
      <c r="Q185" s="114">
        <f t="shared" si="41"/>
        <v>27.692011621511142</v>
      </c>
      <c r="R185" s="84">
        <v>0</v>
      </c>
      <c r="S185" s="84"/>
      <c r="T185" s="84">
        <v>0</v>
      </c>
      <c r="U185" s="84">
        <v>0</v>
      </c>
      <c r="V185" s="84"/>
      <c r="W185" s="114">
        <v>1</v>
      </c>
      <c r="X185" s="114">
        <v>1</v>
      </c>
      <c r="Y185" s="114">
        <v>100000000</v>
      </c>
      <c r="Z185" s="114">
        <f t="shared" si="42"/>
        <v>1362163.00620146</v>
      </c>
      <c r="AA185" s="114">
        <f t="shared" si="43"/>
        <v>1362163.00620146</v>
      </c>
      <c r="AB185" s="159">
        <f t="shared" si="44"/>
        <v>0</v>
      </c>
      <c r="AC185" s="159">
        <f t="shared" si="45"/>
        <v>289566287547134.87</v>
      </c>
      <c r="AD185" s="88">
        <f t="shared" si="34"/>
        <v>341483010709450.69</v>
      </c>
      <c r="AE185" s="158">
        <f t="shared" si="35"/>
        <v>1179.2913242839602</v>
      </c>
      <c r="AF185" s="133">
        <f t="shared" si="46"/>
        <v>-1.5013491608118492E-2</v>
      </c>
      <c r="AG185" s="84">
        <f t="shared" si="47"/>
        <v>-2.2105263157894735E-2</v>
      </c>
      <c r="AH185" s="84">
        <f t="shared" si="48"/>
        <v>-1.328964320858653E-2</v>
      </c>
      <c r="AI185" s="84">
        <f t="shared" si="49"/>
        <v>-3.1373095541610135E-2</v>
      </c>
      <c r="AJ185" s="84">
        <f t="shared" si="50"/>
        <v>0</v>
      </c>
    </row>
    <row r="186" spans="1:36" ht="16.5">
      <c r="A186" s="84">
        <v>20181001</v>
      </c>
      <c r="B186" s="84" t="s">
        <v>99</v>
      </c>
      <c r="C186">
        <v>46450</v>
      </c>
      <c r="D186">
        <v>46350</v>
      </c>
      <c r="E186" s="114">
        <v>6419324700</v>
      </c>
      <c r="F186" s="114">
        <f t="shared" si="36"/>
        <v>0.17057656226522414</v>
      </c>
      <c r="G186" s="114">
        <f t="shared" si="37"/>
        <v>0.17057656226522414</v>
      </c>
      <c r="H186">
        <v>291789</v>
      </c>
      <c r="I186">
        <v>286877</v>
      </c>
      <c r="J186" s="88">
        <v>125395903</v>
      </c>
      <c r="K186" s="84">
        <f t="shared" si="38"/>
        <v>1.3661732391765899</v>
      </c>
      <c r="L186" s="84">
        <f t="shared" si="39"/>
        <v>1.3661732391765899</v>
      </c>
      <c r="M186">
        <v>236313</v>
      </c>
      <c r="N186">
        <v>237490</v>
      </c>
      <c r="O186" s="114">
        <v>15956260</v>
      </c>
      <c r="P186" s="114">
        <f t="shared" si="40"/>
        <v>27.692011621511142</v>
      </c>
      <c r="Q186" s="114">
        <f t="shared" si="41"/>
        <v>27.692011621511142</v>
      </c>
      <c r="R186" s="84">
        <v>0</v>
      </c>
      <c r="S186" s="84"/>
      <c r="T186" s="84">
        <v>0</v>
      </c>
      <c r="U186" s="84">
        <v>0</v>
      </c>
      <c r="V186" s="84"/>
      <c r="W186" s="114">
        <v>1</v>
      </c>
      <c r="X186" s="114">
        <v>1</v>
      </c>
      <c r="Y186" s="114">
        <v>100000000</v>
      </c>
      <c r="Z186" s="114">
        <f t="shared" si="42"/>
        <v>1362163.00620146</v>
      </c>
      <c r="AA186" s="114">
        <f t="shared" si="43"/>
        <v>1362163.00620146</v>
      </c>
      <c r="AB186" s="159">
        <f t="shared" si="44"/>
        <v>0</v>
      </c>
      <c r="AC186" s="159">
        <f t="shared" si="45"/>
        <v>289566287547134.87</v>
      </c>
      <c r="AD186" s="88">
        <f t="shared" si="34"/>
        <v>341052095266248.87</v>
      </c>
      <c r="AE186" s="158">
        <f t="shared" si="35"/>
        <v>1177.8031833582604</v>
      </c>
      <c r="AF186" s="133">
        <f t="shared" si="46"/>
        <v>-1.2618942368658125E-3</v>
      </c>
      <c r="AG186" s="84">
        <f t="shared" si="47"/>
        <v>-2.1528525296017221E-3</v>
      </c>
      <c r="AH186" s="84">
        <f t="shared" si="48"/>
        <v>-1.6834082162110291E-2</v>
      </c>
      <c r="AI186" s="84">
        <f t="shared" si="49"/>
        <v>4.9806824000372387E-3</v>
      </c>
      <c r="AJ186" s="84">
        <f t="shared" si="50"/>
        <v>0</v>
      </c>
    </row>
    <row r="187" spans="1:36" ht="16.5">
      <c r="A187" s="84">
        <v>20181002</v>
      </c>
      <c r="B187" s="84" t="s">
        <v>99</v>
      </c>
      <c r="C187">
        <v>46350</v>
      </c>
      <c r="D187">
        <v>45700</v>
      </c>
      <c r="E187" s="114">
        <v>6419324700</v>
      </c>
      <c r="F187" s="114">
        <f t="shared" si="36"/>
        <v>0.17057656226522414</v>
      </c>
      <c r="G187" s="114">
        <f t="shared" si="37"/>
        <v>0.17057656226522414</v>
      </c>
      <c r="H187">
        <v>286877</v>
      </c>
      <c r="I187">
        <v>283438</v>
      </c>
      <c r="J187" s="88">
        <v>125395903</v>
      </c>
      <c r="K187" s="84">
        <f t="shared" si="38"/>
        <v>1.3661732391765899</v>
      </c>
      <c r="L187" s="84">
        <f t="shared" si="39"/>
        <v>1.3661732391765899</v>
      </c>
      <c r="M187">
        <v>237490</v>
      </c>
      <c r="N187">
        <v>230621</v>
      </c>
      <c r="O187" s="114">
        <v>15956260</v>
      </c>
      <c r="P187" s="114">
        <f t="shared" si="40"/>
        <v>27.692011621511142</v>
      </c>
      <c r="Q187" s="114">
        <f t="shared" si="41"/>
        <v>27.692011621511142</v>
      </c>
      <c r="R187" s="84">
        <v>0</v>
      </c>
      <c r="S187" s="84"/>
      <c r="T187" s="84">
        <v>0</v>
      </c>
      <c r="U187" s="84">
        <v>0</v>
      </c>
      <c r="V187" s="84"/>
      <c r="W187" s="114">
        <v>1</v>
      </c>
      <c r="X187" s="114">
        <v>1</v>
      </c>
      <c r="Y187" s="114">
        <v>100000000</v>
      </c>
      <c r="Z187" s="114">
        <f t="shared" si="42"/>
        <v>1362163.00620146</v>
      </c>
      <c r="AA187" s="114">
        <f t="shared" si="43"/>
        <v>1362163.00620146</v>
      </c>
      <c r="AB187" s="159">
        <f t="shared" si="44"/>
        <v>0</v>
      </c>
      <c r="AC187" s="159">
        <f t="shared" si="45"/>
        <v>289566287547134.87</v>
      </c>
      <c r="AD187" s="88">
        <f t="shared" si="34"/>
        <v>336716067586660.25</v>
      </c>
      <c r="AE187" s="158">
        <f t="shared" si="35"/>
        <v>1162.8289689346188</v>
      </c>
      <c r="AF187" s="133">
        <f t="shared" si="46"/>
        <v>-1.271368139874246E-2</v>
      </c>
      <c r="AG187" s="84">
        <f t="shared" si="47"/>
        <v>-1.4023732470334413E-2</v>
      </c>
      <c r="AH187" s="84">
        <f t="shared" si="48"/>
        <v>-1.1987715989779591E-2</v>
      </c>
      <c r="AI187" s="84">
        <f t="shared" si="49"/>
        <v>-2.8923323087287886E-2</v>
      </c>
      <c r="AJ187" s="84">
        <f t="shared" si="50"/>
        <v>0</v>
      </c>
    </row>
    <row r="188" spans="1:36" ht="16.5">
      <c r="A188" s="84">
        <v>20181004</v>
      </c>
      <c r="B188" s="84" t="s">
        <v>99</v>
      </c>
      <c r="C188">
        <v>45700</v>
      </c>
      <c r="D188">
        <v>44700</v>
      </c>
      <c r="E188" s="114">
        <v>6419324700</v>
      </c>
      <c r="F188" s="114">
        <f t="shared" si="36"/>
        <v>0.17057656226522414</v>
      </c>
      <c r="G188" s="114">
        <f t="shared" si="37"/>
        <v>0.17057656226522414</v>
      </c>
      <c r="H188">
        <v>283438</v>
      </c>
      <c r="I188">
        <v>285403</v>
      </c>
      <c r="J188" s="88">
        <v>125395903</v>
      </c>
      <c r="K188" s="84">
        <f t="shared" si="38"/>
        <v>1.3661732391765899</v>
      </c>
      <c r="L188" s="84">
        <f t="shared" si="39"/>
        <v>1.3661732391765899</v>
      </c>
      <c r="M188">
        <v>230621</v>
      </c>
      <c r="N188">
        <v>227382</v>
      </c>
      <c r="O188" s="114">
        <v>15956260</v>
      </c>
      <c r="P188" s="114">
        <f t="shared" si="40"/>
        <v>27.692011621511142</v>
      </c>
      <c r="Q188" s="114">
        <f t="shared" si="41"/>
        <v>27.692011621511142</v>
      </c>
      <c r="R188" s="84">
        <v>0</v>
      </c>
      <c r="S188" s="84"/>
      <c r="T188" s="84">
        <v>0</v>
      </c>
      <c r="U188" s="84">
        <v>0</v>
      </c>
      <c r="V188" s="84"/>
      <c r="W188" s="114">
        <v>1</v>
      </c>
      <c r="X188" s="114">
        <v>1</v>
      </c>
      <c r="Y188" s="114">
        <v>100000000</v>
      </c>
      <c r="Z188" s="114">
        <f t="shared" si="42"/>
        <v>1362163.00620146</v>
      </c>
      <c r="AA188" s="114">
        <f t="shared" si="43"/>
        <v>1362163.00620146</v>
      </c>
      <c r="AB188" s="159">
        <f t="shared" si="44"/>
        <v>0</v>
      </c>
      <c r="AC188" s="159">
        <f t="shared" si="45"/>
        <v>289566287547134.87</v>
      </c>
      <c r="AD188" s="88">
        <f t="shared" si="34"/>
        <v>334526522786692.06</v>
      </c>
      <c r="AE188" s="158">
        <f t="shared" si="35"/>
        <v>1155.2675058288291</v>
      </c>
      <c r="AF188" s="133">
        <f t="shared" si="46"/>
        <v>-6.5026442476037501E-3</v>
      </c>
      <c r="AG188" s="84">
        <f t="shared" si="47"/>
        <v>-2.1881838074398249E-2</v>
      </c>
      <c r="AH188" s="84">
        <f t="shared" si="48"/>
        <v>6.9327330844840846E-3</v>
      </c>
      <c r="AI188" s="84">
        <f t="shared" si="49"/>
        <v>-1.4044688037949709E-2</v>
      </c>
      <c r="AJ188" s="84">
        <f t="shared" si="50"/>
        <v>0</v>
      </c>
    </row>
    <row r="189" spans="1:36" ht="16.5">
      <c r="A189" s="84">
        <v>20181005</v>
      </c>
      <c r="B189" s="84" t="s">
        <v>99</v>
      </c>
      <c r="C189">
        <v>44700</v>
      </c>
      <c r="D189">
        <v>44700</v>
      </c>
      <c r="E189" s="114">
        <v>6419324700</v>
      </c>
      <c r="F189" s="114">
        <f t="shared" si="36"/>
        <v>0.17057656226522414</v>
      </c>
      <c r="G189" s="114">
        <f t="shared" si="37"/>
        <v>0.17057656226522414</v>
      </c>
      <c r="H189">
        <v>285403</v>
      </c>
      <c r="I189">
        <v>283929</v>
      </c>
      <c r="J189" s="88">
        <v>125395903</v>
      </c>
      <c r="K189" s="84">
        <f t="shared" si="38"/>
        <v>1.3661732391765899</v>
      </c>
      <c r="L189" s="84">
        <f t="shared" si="39"/>
        <v>1.3661732391765899</v>
      </c>
      <c r="M189">
        <v>227382</v>
      </c>
      <c r="N189">
        <v>216685</v>
      </c>
      <c r="O189" s="114">
        <v>15956260</v>
      </c>
      <c r="P189" s="114">
        <f t="shared" si="40"/>
        <v>27.692011621511142</v>
      </c>
      <c r="Q189" s="114">
        <f t="shared" si="41"/>
        <v>27.692011621511142</v>
      </c>
      <c r="R189" s="84">
        <v>0</v>
      </c>
      <c r="S189" s="84"/>
      <c r="T189" s="84">
        <v>0</v>
      </c>
      <c r="U189" s="84">
        <v>0</v>
      </c>
      <c r="V189" s="84"/>
      <c r="W189" s="114">
        <v>1</v>
      </c>
      <c r="X189" s="114">
        <v>1</v>
      </c>
      <c r="Y189" s="114">
        <v>100000000</v>
      </c>
      <c r="Z189" s="114">
        <f t="shared" si="42"/>
        <v>1362163.00620146</v>
      </c>
      <c r="AA189" s="114">
        <f t="shared" si="43"/>
        <v>1362163.00620146</v>
      </c>
      <c r="AB189" s="159">
        <f t="shared" si="44"/>
        <v>0</v>
      </c>
      <c r="AC189" s="159">
        <f t="shared" si="45"/>
        <v>289566287547134.87</v>
      </c>
      <c r="AD189" s="88">
        <f t="shared" si="34"/>
        <v>329547421675026.5</v>
      </c>
      <c r="AE189" s="158">
        <f t="shared" si="35"/>
        <v>1138.0724754479011</v>
      </c>
      <c r="AF189" s="133">
        <f t="shared" si="46"/>
        <v>-1.4884024950214245E-2</v>
      </c>
      <c r="AG189" s="84">
        <f t="shared" si="47"/>
        <v>0</v>
      </c>
      <c r="AH189" s="84">
        <f t="shared" si="48"/>
        <v>-5.1646268609650218E-3</v>
      </c>
      <c r="AI189" s="84">
        <f t="shared" si="49"/>
        <v>-4.7044181157699379E-2</v>
      </c>
      <c r="AJ189" s="84">
        <f t="shared" si="50"/>
        <v>0</v>
      </c>
    </row>
    <row r="190" spans="1:36" ht="16.5">
      <c r="A190" s="84">
        <v>20181008</v>
      </c>
      <c r="B190" s="84" t="s">
        <v>99</v>
      </c>
      <c r="C190">
        <v>44700</v>
      </c>
      <c r="D190">
        <v>44950</v>
      </c>
      <c r="E190" s="114">
        <v>6419324700</v>
      </c>
      <c r="F190" s="114">
        <f t="shared" si="36"/>
        <v>0.17057656226522414</v>
      </c>
      <c r="G190" s="114">
        <f t="shared" si="37"/>
        <v>0.17057656226522414</v>
      </c>
      <c r="H190">
        <v>283929</v>
      </c>
      <c r="I190">
        <v>284912</v>
      </c>
      <c r="J190" s="88">
        <v>125395903</v>
      </c>
      <c r="K190" s="84">
        <f t="shared" si="38"/>
        <v>1.3661732391765899</v>
      </c>
      <c r="L190" s="84">
        <f t="shared" si="39"/>
        <v>1.3661732391765899</v>
      </c>
      <c r="M190">
        <v>216685</v>
      </c>
      <c r="N190">
        <v>213447</v>
      </c>
      <c r="O190" s="114">
        <v>15956260</v>
      </c>
      <c r="P190" s="114">
        <f t="shared" si="40"/>
        <v>27.692011621511142</v>
      </c>
      <c r="Q190" s="114">
        <f t="shared" si="41"/>
        <v>27.692011621511142</v>
      </c>
      <c r="R190" s="84">
        <v>0</v>
      </c>
      <c r="S190" s="84"/>
      <c r="T190" s="84">
        <v>0</v>
      </c>
      <c r="U190" s="84">
        <v>0</v>
      </c>
      <c r="V190" s="84"/>
      <c r="W190" s="114">
        <v>1</v>
      </c>
      <c r="X190" s="114">
        <v>1</v>
      </c>
      <c r="Y190" s="114">
        <v>100000000</v>
      </c>
      <c r="Z190" s="114">
        <f t="shared" si="42"/>
        <v>1362163.00620146</v>
      </c>
      <c r="AA190" s="114">
        <f t="shared" si="43"/>
        <v>1362163.00620146</v>
      </c>
      <c r="AB190" s="159">
        <f t="shared" si="44"/>
        <v>0</v>
      </c>
      <c r="AC190" s="159">
        <f t="shared" si="45"/>
        <v>289566287547134.87</v>
      </c>
      <c r="AD190" s="88">
        <f t="shared" si="34"/>
        <v>328558822758738.12</v>
      </c>
      <c r="AE190" s="158">
        <f t="shared" si="35"/>
        <v>1134.6584077238485</v>
      </c>
      <c r="AF190" s="133">
        <f t="shared" si="46"/>
        <v>-2.9998684597910912E-3</v>
      </c>
      <c r="AG190" s="84">
        <f t="shared" si="47"/>
        <v>5.5928411633109623E-3</v>
      </c>
      <c r="AH190" s="84">
        <f t="shared" si="48"/>
        <v>3.4621331389185325E-3</v>
      </c>
      <c r="AI190" s="84">
        <f t="shared" si="49"/>
        <v>-1.4943350947227542E-2</v>
      </c>
      <c r="AJ190" s="84">
        <f t="shared" si="50"/>
        <v>0</v>
      </c>
    </row>
    <row r="191" spans="1:36" ht="16.5">
      <c r="A191" s="84">
        <v>20181010</v>
      </c>
      <c r="B191" s="84" t="s">
        <v>99</v>
      </c>
      <c r="C191">
        <v>44950</v>
      </c>
      <c r="D191">
        <v>45300</v>
      </c>
      <c r="E191" s="114">
        <v>6419324700</v>
      </c>
      <c r="F191" s="114">
        <f t="shared" si="36"/>
        <v>0.17057656226522414</v>
      </c>
      <c r="G191" s="114">
        <f t="shared" si="37"/>
        <v>0.17057656226522414</v>
      </c>
      <c r="H191">
        <v>284912</v>
      </c>
      <c r="I191">
        <v>281473</v>
      </c>
      <c r="J191" s="88">
        <v>125395903</v>
      </c>
      <c r="K191" s="84">
        <f t="shared" si="38"/>
        <v>1.3661732391765899</v>
      </c>
      <c r="L191" s="84">
        <f t="shared" si="39"/>
        <v>1.3661732391765899</v>
      </c>
      <c r="M191">
        <v>213447</v>
      </c>
      <c r="N191">
        <v>215409</v>
      </c>
      <c r="O191" s="114">
        <v>15956260</v>
      </c>
      <c r="P191" s="114">
        <f t="shared" si="40"/>
        <v>27.692011621511142</v>
      </c>
      <c r="Q191" s="114">
        <f t="shared" si="41"/>
        <v>27.692011621511142</v>
      </c>
      <c r="R191" s="84">
        <v>0</v>
      </c>
      <c r="S191" s="84"/>
      <c r="T191" s="84">
        <v>0</v>
      </c>
      <c r="U191" s="84">
        <v>0</v>
      </c>
      <c r="V191" s="84"/>
      <c r="W191" s="114">
        <v>1</v>
      </c>
      <c r="X191" s="114">
        <v>1</v>
      </c>
      <c r="Y191" s="114">
        <v>100000000</v>
      </c>
      <c r="Z191" s="114">
        <f t="shared" si="42"/>
        <v>1362163.00620146</v>
      </c>
      <c r="AA191" s="114">
        <f t="shared" si="43"/>
        <v>1362163.00620146</v>
      </c>
      <c r="AB191" s="159">
        <f t="shared" si="44"/>
        <v>0</v>
      </c>
      <c r="AC191" s="159">
        <f t="shared" si="45"/>
        <v>289566287547134.87</v>
      </c>
      <c r="AD191" s="88">
        <f t="shared" si="34"/>
        <v>329219855356329.31</v>
      </c>
      <c r="AE191" s="158">
        <f t="shared" si="35"/>
        <v>1136.9412445940886</v>
      </c>
      <c r="AF191" s="133">
        <f t="shared" si="46"/>
        <v>2.0119155286739679E-3</v>
      </c>
      <c r="AG191" s="84">
        <f t="shared" si="47"/>
        <v>7.7864293659621799E-3</v>
      </c>
      <c r="AH191" s="84">
        <f t="shared" si="48"/>
        <v>-1.2070393665412479E-2</v>
      </c>
      <c r="AI191" s="84">
        <f t="shared" si="49"/>
        <v>9.1919773995418064E-3</v>
      </c>
      <c r="AJ191" s="84">
        <f t="shared" si="50"/>
        <v>0</v>
      </c>
    </row>
    <row r="192" spans="1:36" ht="16.5">
      <c r="A192" s="84">
        <v>20181011</v>
      </c>
      <c r="B192" s="84" t="s">
        <v>99</v>
      </c>
      <c r="C192">
        <v>45300</v>
      </c>
      <c r="D192">
        <v>43100</v>
      </c>
      <c r="E192" s="114">
        <v>6419324700</v>
      </c>
      <c r="F192" s="114">
        <f t="shared" si="36"/>
        <v>0.17057656226522414</v>
      </c>
      <c r="G192" s="114">
        <f t="shared" si="37"/>
        <v>0.17057656226522414</v>
      </c>
      <c r="H192">
        <v>281473</v>
      </c>
      <c r="I192">
        <v>266736</v>
      </c>
      <c r="J192" s="88">
        <v>125395903</v>
      </c>
      <c r="K192" s="84">
        <f t="shared" si="38"/>
        <v>1.3661732391765899</v>
      </c>
      <c r="L192" s="84">
        <f t="shared" si="39"/>
        <v>1.3661732391765899</v>
      </c>
      <c r="M192">
        <v>215409</v>
      </c>
      <c r="N192">
        <v>207166</v>
      </c>
      <c r="O192" s="114">
        <v>15956260</v>
      </c>
      <c r="P192" s="114">
        <f t="shared" si="40"/>
        <v>27.692011621511142</v>
      </c>
      <c r="Q192" s="114">
        <f t="shared" si="41"/>
        <v>27.692011621511142</v>
      </c>
      <c r="R192" s="84">
        <v>0</v>
      </c>
      <c r="S192" s="84"/>
      <c r="T192" s="84">
        <v>0</v>
      </c>
      <c r="U192" s="84">
        <v>0</v>
      </c>
      <c r="V192" s="84"/>
      <c r="W192" s="114">
        <v>1</v>
      </c>
      <c r="X192" s="114">
        <v>1</v>
      </c>
      <c r="Y192" s="114">
        <v>100000000</v>
      </c>
      <c r="Z192" s="114">
        <f t="shared" si="42"/>
        <v>1362163.00620146</v>
      </c>
      <c r="AA192" s="114">
        <f t="shared" si="43"/>
        <v>1362163.00620146</v>
      </c>
      <c r="AB192" s="159">
        <f t="shared" si="44"/>
        <v>0</v>
      </c>
      <c r="AC192" s="159">
        <f t="shared" si="45"/>
        <v>289566287547134.87</v>
      </c>
      <c r="AD192" s="88">
        <f t="shared" si="34"/>
        <v>320643992992927.75</v>
      </c>
      <c r="AE192" s="158">
        <f t="shared" si="35"/>
        <v>1107.3250125525547</v>
      </c>
      <c r="AF192" s="133">
        <f t="shared" si="46"/>
        <v>-2.6049043591612846E-2</v>
      </c>
      <c r="AG192" s="84">
        <f t="shared" si="47"/>
        <v>-4.856512141280353E-2</v>
      </c>
      <c r="AH192" s="84">
        <f t="shared" si="48"/>
        <v>-5.2356709169263126E-2</v>
      </c>
      <c r="AI192" s="84">
        <f t="shared" si="49"/>
        <v>-3.8266739087039071E-2</v>
      </c>
      <c r="AJ192" s="84">
        <f t="shared" si="50"/>
        <v>0</v>
      </c>
    </row>
    <row r="193" spans="1:36" ht="16.5">
      <c r="A193" s="84">
        <v>20181012</v>
      </c>
      <c r="B193" s="84" t="s">
        <v>99</v>
      </c>
      <c r="C193">
        <v>43100</v>
      </c>
      <c r="D193">
        <v>44000</v>
      </c>
      <c r="E193" s="114">
        <v>6419324700</v>
      </c>
      <c r="F193" s="114">
        <f t="shared" si="36"/>
        <v>0.17057656226522414</v>
      </c>
      <c r="G193" s="114">
        <f t="shared" si="37"/>
        <v>0.17057656226522414</v>
      </c>
      <c r="H193">
        <v>266736</v>
      </c>
      <c r="I193">
        <v>269684</v>
      </c>
      <c r="J193" s="88">
        <v>125395903</v>
      </c>
      <c r="K193" s="84">
        <f t="shared" si="38"/>
        <v>1.3661732391765899</v>
      </c>
      <c r="L193" s="84">
        <f t="shared" si="39"/>
        <v>1.3661732391765899</v>
      </c>
      <c r="M193">
        <v>207166</v>
      </c>
      <c r="N193">
        <v>218059</v>
      </c>
      <c r="O193" s="114">
        <v>15956260</v>
      </c>
      <c r="P193" s="114">
        <f t="shared" si="40"/>
        <v>27.692011621511142</v>
      </c>
      <c r="Q193" s="114">
        <f t="shared" si="41"/>
        <v>27.692011621511142</v>
      </c>
      <c r="R193" s="84">
        <v>0</v>
      </c>
      <c r="S193" s="84"/>
      <c r="T193" s="84">
        <v>0</v>
      </c>
      <c r="U193" s="84">
        <v>0</v>
      </c>
      <c r="V193" s="84"/>
      <c r="W193" s="114">
        <v>1</v>
      </c>
      <c r="X193" s="114">
        <v>1</v>
      </c>
      <c r="Y193" s="114">
        <v>100000000</v>
      </c>
      <c r="Z193" s="114">
        <f t="shared" si="42"/>
        <v>1362163.00620146</v>
      </c>
      <c r="AA193" s="114">
        <f t="shared" si="43"/>
        <v>1362163.00620146</v>
      </c>
      <c r="AB193" s="159">
        <f t="shared" si="44"/>
        <v>0</v>
      </c>
      <c r="AC193" s="159">
        <f t="shared" si="45"/>
        <v>289566287547134.87</v>
      </c>
      <c r="AD193" s="88">
        <f t="shared" si="34"/>
        <v>326947701218536.19</v>
      </c>
      <c r="AE193" s="158">
        <f t="shared" si="35"/>
        <v>1129.0944950396427</v>
      </c>
      <c r="AF193" s="133">
        <f t="shared" si="46"/>
        <v>1.9659523843777348E-2</v>
      </c>
      <c r="AG193" s="84">
        <f t="shared" si="47"/>
        <v>2.0881670533642691E-2</v>
      </c>
      <c r="AH193" s="84">
        <f t="shared" si="48"/>
        <v>1.1052126447123748E-2</v>
      </c>
      <c r="AI193" s="84">
        <f t="shared" si="49"/>
        <v>5.2581021982371627E-2</v>
      </c>
      <c r="AJ193" s="84">
        <f t="shared" si="50"/>
        <v>0</v>
      </c>
    </row>
    <row r="194" spans="1:36" ht="16.5">
      <c r="A194" s="84">
        <v>20181015</v>
      </c>
      <c r="B194" s="84" t="s">
        <v>99</v>
      </c>
      <c r="C194">
        <v>44000</v>
      </c>
      <c r="D194">
        <v>43800</v>
      </c>
      <c r="E194" s="114">
        <v>6419324700</v>
      </c>
      <c r="F194" s="114">
        <f t="shared" si="36"/>
        <v>0.17057656226522414</v>
      </c>
      <c r="G194" s="114">
        <f t="shared" si="37"/>
        <v>0.17057656226522414</v>
      </c>
      <c r="H194">
        <v>269684</v>
      </c>
      <c r="I194">
        <v>256912</v>
      </c>
      <c r="J194" s="88">
        <v>125395903</v>
      </c>
      <c r="K194" s="84">
        <f t="shared" si="38"/>
        <v>1.3661732391765899</v>
      </c>
      <c r="L194" s="84">
        <f t="shared" si="39"/>
        <v>1.3661732391765899</v>
      </c>
      <c r="M194">
        <v>218059</v>
      </c>
      <c r="N194">
        <v>206086</v>
      </c>
      <c r="O194" s="114">
        <v>15956260</v>
      </c>
      <c r="P194" s="114">
        <f t="shared" si="40"/>
        <v>27.692011621511142</v>
      </c>
      <c r="Q194" s="114">
        <f t="shared" si="41"/>
        <v>27.692011621511142</v>
      </c>
      <c r="R194" s="84">
        <v>0</v>
      </c>
      <c r="S194" s="84"/>
      <c r="T194" s="84">
        <v>0</v>
      </c>
      <c r="U194" s="84">
        <v>0</v>
      </c>
      <c r="V194" s="84"/>
      <c r="W194" s="114">
        <v>1</v>
      </c>
      <c r="X194" s="114">
        <v>1</v>
      </c>
      <c r="Y194" s="114">
        <v>100000000</v>
      </c>
      <c r="Z194" s="114">
        <f t="shared" si="42"/>
        <v>1362163.00620146</v>
      </c>
      <c r="AA194" s="114">
        <f t="shared" si="43"/>
        <v>1362163.00620146</v>
      </c>
      <c r="AB194" s="159">
        <f t="shared" si="44"/>
        <v>0</v>
      </c>
      <c r="AC194" s="159">
        <f t="shared" si="45"/>
        <v>289566287547134.87</v>
      </c>
      <c r="AD194" s="88">
        <f t="shared" si="34"/>
        <v>319250299353095.37</v>
      </c>
      <c r="AE194" s="158">
        <f t="shared" si="35"/>
        <v>1102.5119742267254</v>
      </c>
      <c r="AF194" s="133">
        <f t="shared" si="46"/>
        <v>-2.3543220633613925E-2</v>
      </c>
      <c r="AG194" s="84">
        <f t="shared" si="47"/>
        <v>-4.5454545454545452E-3</v>
      </c>
      <c r="AH194" s="84">
        <f t="shared" si="48"/>
        <v>-4.7359131427893386E-2</v>
      </c>
      <c r="AI194" s="84">
        <f t="shared" si="49"/>
        <v>-5.4907158154444441E-2</v>
      </c>
      <c r="AJ194" s="84">
        <f t="shared" si="50"/>
        <v>0</v>
      </c>
    </row>
    <row r="195" spans="1:36" ht="16.5">
      <c r="A195" s="84">
        <v>20181016</v>
      </c>
      <c r="B195" s="84" t="s">
        <v>99</v>
      </c>
      <c r="C195">
        <v>43800</v>
      </c>
      <c r="D195">
        <v>43600</v>
      </c>
      <c r="E195" s="114">
        <v>6419324700</v>
      </c>
      <c r="F195" s="114">
        <f t="shared" si="36"/>
        <v>0.17057656226522414</v>
      </c>
      <c r="G195" s="114">
        <f t="shared" si="37"/>
        <v>0.17057656226522414</v>
      </c>
      <c r="H195">
        <v>256912</v>
      </c>
      <c r="I195">
        <v>257403</v>
      </c>
      <c r="J195" s="88">
        <v>125395903</v>
      </c>
      <c r="K195" s="84">
        <f t="shared" si="38"/>
        <v>1.3661732391765899</v>
      </c>
      <c r="L195" s="84">
        <f t="shared" si="39"/>
        <v>1.3661732391765899</v>
      </c>
      <c r="M195">
        <v>206086</v>
      </c>
      <c r="N195">
        <v>211975</v>
      </c>
      <c r="O195" s="114">
        <v>15956260</v>
      </c>
      <c r="P195" s="114">
        <f t="shared" si="40"/>
        <v>27.692011621511142</v>
      </c>
      <c r="Q195" s="114">
        <f t="shared" si="41"/>
        <v>27.692011621511142</v>
      </c>
      <c r="R195" s="84">
        <v>0</v>
      </c>
      <c r="S195" s="84"/>
      <c r="T195" s="84">
        <v>0</v>
      </c>
      <c r="U195" s="84">
        <v>0</v>
      </c>
      <c r="V195" s="84"/>
      <c r="W195" s="114">
        <v>1</v>
      </c>
      <c r="X195" s="114">
        <v>1</v>
      </c>
      <c r="Y195" s="114">
        <v>100000000</v>
      </c>
      <c r="Z195" s="114">
        <f t="shared" si="42"/>
        <v>1362163.00620146</v>
      </c>
      <c r="AA195" s="114">
        <f t="shared" si="43"/>
        <v>1362163.00620146</v>
      </c>
      <c r="AB195" s="159">
        <f t="shared" si="44"/>
        <v>0</v>
      </c>
      <c r="AC195" s="159">
        <f t="shared" si="45"/>
        <v>289566287547134.87</v>
      </c>
      <c r="AD195" s="88">
        <f t="shared" si="34"/>
        <v>321717535596053.62</v>
      </c>
      <c r="AE195" s="158">
        <f t="shared" si="35"/>
        <v>1111.0324282611293</v>
      </c>
      <c r="AF195" s="133">
        <f t="shared" si="46"/>
        <v>7.7282190430447871E-3</v>
      </c>
      <c r="AG195" s="84">
        <f t="shared" si="47"/>
        <v>-4.5662100456621002E-3</v>
      </c>
      <c r="AH195" s="84">
        <f t="shared" si="48"/>
        <v>1.9111602416391606E-3</v>
      </c>
      <c r="AI195" s="84">
        <f t="shared" si="49"/>
        <v>2.8575449084362839E-2</v>
      </c>
      <c r="AJ195" s="84">
        <f t="shared" si="50"/>
        <v>0</v>
      </c>
    </row>
    <row r="196" spans="1:36" ht="16.5">
      <c r="A196" s="84">
        <v>20181017</v>
      </c>
      <c r="B196" s="84" t="s">
        <v>99</v>
      </c>
      <c r="C196">
        <v>43600</v>
      </c>
      <c r="D196">
        <v>44150</v>
      </c>
      <c r="E196" s="114">
        <v>6419324700</v>
      </c>
      <c r="F196" s="114">
        <f t="shared" si="36"/>
        <v>0.17057656226522414</v>
      </c>
      <c r="G196" s="114">
        <f t="shared" si="37"/>
        <v>0.17057656226522414</v>
      </c>
      <c r="H196">
        <v>257403</v>
      </c>
      <c r="I196">
        <v>260842</v>
      </c>
      <c r="J196" s="88">
        <v>125395903</v>
      </c>
      <c r="K196" s="84">
        <f t="shared" si="38"/>
        <v>1.3661732391765899</v>
      </c>
      <c r="L196" s="84">
        <f t="shared" si="39"/>
        <v>1.3661732391765899</v>
      </c>
      <c r="M196">
        <v>211975</v>
      </c>
      <c r="N196">
        <v>213447</v>
      </c>
      <c r="O196" s="114">
        <v>15956260</v>
      </c>
      <c r="P196" s="114">
        <f t="shared" si="40"/>
        <v>27.692011621511142</v>
      </c>
      <c r="Q196" s="114">
        <f t="shared" si="41"/>
        <v>27.692011621511142</v>
      </c>
      <c r="R196" s="84">
        <v>0</v>
      </c>
      <c r="S196" s="84"/>
      <c r="T196" s="84">
        <v>0</v>
      </c>
      <c r="U196" s="84">
        <v>0</v>
      </c>
      <c r="V196" s="84"/>
      <c r="W196" s="114">
        <v>1</v>
      </c>
      <c r="X196" s="114">
        <v>1</v>
      </c>
      <c r="Y196" s="114">
        <v>100000000</v>
      </c>
      <c r="Z196" s="114">
        <f t="shared" si="42"/>
        <v>1362163.00620146</v>
      </c>
      <c r="AA196" s="114">
        <f t="shared" si="43"/>
        <v>1362163.00620146</v>
      </c>
      <c r="AB196" s="159">
        <f t="shared" si="44"/>
        <v>0</v>
      </c>
      <c r="AC196" s="159">
        <f t="shared" si="45"/>
        <v>289566287547134.87</v>
      </c>
      <c r="AD196" s="88">
        <f t="shared" ref="AD196:AD247" si="51">D196*E196*G196+I196*J196*L196+N196*O196*Q196+X196*Y196*AA196</f>
        <v>323559341162793.69</v>
      </c>
      <c r="AE196" s="158">
        <f t="shared" ref="AE196:AE259" si="52">AD196/AC196*1000</f>
        <v>1117.3929945492205</v>
      </c>
      <c r="AF196" s="133">
        <f t="shared" si="46"/>
        <v>5.7249150666520473E-3</v>
      </c>
      <c r="AG196" s="84">
        <f t="shared" si="47"/>
        <v>1.261467889908257E-2</v>
      </c>
      <c r="AH196" s="84">
        <f t="shared" si="48"/>
        <v>1.3360372645229466E-2</v>
      </c>
      <c r="AI196" s="84">
        <f t="shared" si="49"/>
        <v>6.9442151197075131E-3</v>
      </c>
      <c r="AJ196" s="84">
        <f t="shared" si="50"/>
        <v>0</v>
      </c>
    </row>
    <row r="197" spans="1:36" ht="16.5">
      <c r="A197" s="84">
        <v>20181018</v>
      </c>
      <c r="B197" s="84" t="s">
        <v>99</v>
      </c>
      <c r="C197">
        <v>44150</v>
      </c>
      <c r="D197">
        <v>44050</v>
      </c>
      <c r="E197" s="114">
        <v>6419324700</v>
      </c>
      <c r="F197" s="114">
        <f t="shared" ref="F197:F260" si="53">G196</f>
        <v>0.17057656226522414</v>
      </c>
      <c r="G197" s="114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88">
        <v>125395903</v>
      </c>
      <c r="K197" s="84">
        <f t="shared" ref="K197:K260" si="55">L196</f>
        <v>1.3661732391765899</v>
      </c>
      <c r="L197" s="84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14">
        <v>15956260</v>
      </c>
      <c r="P197" s="114">
        <f t="shared" ref="P197:P260" si="57">Q196</f>
        <v>27.692011621511142</v>
      </c>
      <c r="Q197" s="114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84">
        <v>0</v>
      </c>
      <c r="S197" s="84"/>
      <c r="T197" s="84">
        <v>0</v>
      </c>
      <c r="U197" s="84">
        <v>0</v>
      </c>
      <c r="V197" s="84"/>
      <c r="W197" s="114">
        <v>1</v>
      </c>
      <c r="X197" s="114">
        <v>1</v>
      </c>
      <c r="Y197" s="114">
        <v>100000000</v>
      </c>
      <c r="Z197" s="114">
        <f t="shared" ref="Z197:Z260" si="59">AA196</f>
        <v>1362163.00620146</v>
      </c>
      <c r="AA197" s="114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59">
        <f t="shared" ref="AB197:AB247" si="61">IF(AD196&lt;&gt;(C197*E197*F197+H197*J197*K197+M197*O197*P197+W197*Y197*Z197),1,0)</f>
        <v>0</v>
      </c>
      <c r="AC197" s="159">
        <f t="shared" ref="AC197:AC247" si="62">IF(AND(AB197=0,B197="N"),AC196,AC196*(C197*E197*G197+H197*J197*L197+M197*O197*Q197+W197*Y197*AA197)/AD196)</f>
        <v>289566287547134.87</v>
      </c>
      <c r="AD197" s="88">
        <f t="shared" si="51"/>
        <v>320960484648397.12</v>
      </c>
      <c r="AE197" s="158">
        <f t="shared" si="52"/>
        <v>1108.4179977137428</v>
      </c>
      <c r="AF197" s="133">
        <f t="shared" ref="AF197:AF260" si="63">(AE197-AE196)/AE196</f>
        <v>-8.0320861856650258E-3</v>
      </c>
      <c r="AG197" s="84">
        <f t="shared" ref="AG197:AG260" si="64">(D197-C197)/C197</f>
        <v>-2.2650056625141564E-3</v>
      </c>
      <c r="AH197" s="84">
        <f t="shared" ref="AH197:AH260" si="65">(I197-H197)/H197</f>
        <v>-1.8835156914914008E-2</v>
      </c>
      <c r="AI197" s="84">
        <f t="shared" ref="AI197:AI260" si="66">(N197-M197)/M197</f>
        <v>-1.7470379063655145E-2</v>
      </c>
      <c r="AJ197" s="84">
        <f t="shared" ref="AJ197:AJ260" si="67">(X197-W197)/X197</f>
        <v>0</v>
      </c>
    </row>
    <row r="198" spans="1:36" ht="16.5">
      <c r="A198" s="84">
        <v>20181019</v>
      </c>
      <c r="B198" s="84" t="s">
        <v>99</v>
      </c>
      <c r="C198">
        <v>44050</v>
      </c>
      <c r="D198">
        <v>43900</v>
      </c>
      <c r="E198" s="114">
        <v>6419324700</v>
      </c>
      <c r="F198" s="114">
        <f t="shared" si="53"/>
        <v>0.17057656226522414</v>
      </c>
      <c r="G198" s="114">
        <f t="shared" si="54"/>
        <v>0.17057656226522414</v>
      </c>
      <c r="H198">
        <v>255929</v>
      </c>
      <c r="I198">
        <v>268210</v>
      </c>
      <c r="J198" s="88">
        <v>125395903</v>
      </c>
      <c r="K198" s="84">
        <f t="shared" si="55"/>
        <v>1.3661732391765899</v>
      </c>
      <c r="L198" s="84">
        <f t="shared" si="56"/>
        <v>1.3661732391765899</v>
      </c>
      <c r="M198">
        <v>209718</v>
      </c>
      <c r="N198">
        <v>220022</v>
      </c>
      <c r="O198" s="114">
        <v>15956260</v>
      </c>
      <c r="P198" s="114">
        <f t="shared" si="57"/>
        <v>27.692011621511142</v>
      </c>
      <c r="Q198" s="114">
        <f t="shared" si="58"/>
        <v>27.692011621511142</v>
      </c>
      <c r="R198" s="84">
        <v>0</v>
      </c>
      <c r="S198" s="84"/>
      <c r="T198" s="84">
        <v>0</v>
      </c>
      <c r="U198" s="84">
        <v>0</v>
      </c>
      <c r="V198" s="84"/>
      <c r="W198" s="114">
        <v>1</v>
      </c>
      <c r="X198" s="114">
        <v>1</v>
      </c>
      <c r="Y198" s="114">
        <v>100000000</v>
      </c>
      <c r="Z198" s="114">
        <f t="shared" si="59"/>
        <v>1362163.00620146</v>
      </c>
      <c r="AA198" s="114">
        <f t="shared" si="60"/>
        <v>1362163.00620146</v>
      </c>
      <c r="AB198" s="159">
        <f t="shared" si="61"/>
        <v>0</v>
      </c>
      <c r="AC198" s="159">
        <f t="shared" si="62"/>
        <v>289566287547134.87</v>
      </c>
      <c r="AD198" s="88">
        <f t="shared" si="51"/>
        <v>327453060939856.75</v>
      </c>
      <c r="AE198" s="158">
        <f t="shared" si="52"/>
        <v>1130.8397248645692</v>
      </c>
      <c r="AF198" s="133">
        <f t="shared" si="63"/>
        <v>2.0228584520527611E-2</v>
      </c>
      <c r="AG198" s="84">
        <f t="shared" si="64"/>
        <v>-3.4052213393870601E-3</v>
      </c>
      <c r="AH198" s="84">
        <f t="shared" si="65"/>
        <v>4.798596485744093E-2</v>
      </c>
      <c r="AI198" s="84">
        <f t="shared" si="66"/>
        <v>4.9132644789669937E-2</v>
      </c>
      <c r="AJ198" s="84">
        <f t="shared" si="67"/>
        <v>0</v>
      </c>
    </row>
    <row r="199" spans="1:36" ht="16.5">
      <c r="A199" s="84">
        <v>20181022</v>
      </c>
      <c r="B199" s="84" t="s">
        <v>99</v>
      </c>
      <c r="C199">
        <v>43900</v>
      </c>
      <c r="D199">
        <v>43550</v>
      </c>
      <c r="E199" s="114">
        <v>6419324700</v>
      </c>
      <c r="F199" s="114">
        <f t="shared" si="53"/>
        <v>0.17057656226522414</v>
      </c>
      <c r="G199" s="114">
        <f t="shared" si="54"/>
        <v>0.17057656226522414</v>
      </c>
      <c r="H199">
        <v>268210</v>
      </c>
      <c r="I199">
        <v>263789</v>
      </c>
      <c r="J199" s="88">
        <v>125395903</v>
      </c>
      <c r="K199" s="84">
        <f t="shared" si="55"/>
        <v>1.3661732391765899</v>
      </c>
      <c r="L199" s="84">
        <f t="shared" si="56"/>
        <v>1.3661732391765899</v>
      </c>
      <c r="M199">
        <v>220022</v>
      </c>
      <c r="N199">
        <v>220316</v>
      </c>
      <c r="O199" s="114">
        <v>15956260</v>
      </c>
      <c r="P199" s="114">
        <f t="shared" si="57"/>
        <v>27.692011621511142</v>
      </c>
      <c r="Q199" s="114">
        <f t="shared" si="58"/>
        <v>27.692011621511142</v>
      </c>
      <c r="R199" s="84">
        <v>0</v>
      </c>
      <c r="S199" s="84"/>
      <c r="T199" s="84">
        <v>0</v>
      </c>
      <c r="U199" s="84">
        <v>0</v>
      </c>
      <c r="V199" s="84"/>
      <c r="W199" s="114">
        <v>1</v>
      </c>
      <c r="X199" s="114">
        <v>1</v>
      </c>
      <c r="Y199" s="114">
        <v>100000000</v>
      </c>
      <c r="Z199" s="114">
        <f t="shared" si="59"/>
        <v>1362163.00620146</v>
      </c>
      <c r="AA199" s="114">
        <f t="shared" si="60"/>
        <v>1362163.00620146</v>
      </c>
      <c r="AB199" s="159">
        <f t="shared" si="61"/>
        <v>0</v>
      </c>
      <c r="AC199" s="159">
        <f t="shared" si="62"/>
        <v>289566287547134.87</v>
      </c>
      <c r="AD199" s="88">
        <f t="shared" si="51"/>
        <v>326442350154869.87</v>
      </c>
      <c r="AE199" s="158">
        <f t="shared" si="52"/>
        <v>1127.3492951134115</v>
      </c>
      <c r="AF199" s="133">
        <f t="shared" si="63"/>
        <v>-3.0865821870343126E-3</v>
      </c>
      <c r="AG199" s="84">
        <f t="shared" si="64"/>
        <v>-7.972665148063782E-3</v>
      </c>
      <c r="AH199" s="84">
        <f t="shared" si="65"/>
        <v>-1.6483352596845757E-2</v>
      </c>
      <c r="AI199" s="84">
        <f t="shared" si="66"/>
        <v>1.3362300133623001E-3</v>
      </c>
      <c r="AJ199" s="84">
        <f t="shared" si="67"/>
        <v>0</v>
      </c>
    </row>
    <row r="200" spans="1:36" ht="16.5">
      <c r="A200" s="84">
        <v>20181023</v>
      </c>
      <c r="B200" s="84" t="s">
        <v>99</v>
      </c>
      <c r="C200">
        <v>43550</v>
      </c>
      <c r="D200">
        <v>43050</v>
      </c>
      <c r="E200" s="114">
        <v>6419324700</v>
      </c>
      <c r="F200" s="114">
        <f t="shared" si="53"/>
        <v>0.17057656226522414</v>
      </c>
      <c r="G200" s="114">
        <f t="shared" si="54"/>
        <v>0.17057656226522414</v>
      </c>
      <c r="H200">
        <v>263789</v>
      </c>
      <c r="I200">
        <v>242175</v>
      </c>
      <c r="J200" s="88">
        <v>125395903</v>
      </c>
      <c r="K200" s="84">
        <f t="shared" si="55"/>
        <v>1.3661732391765899</v>
      </c>
      <c r="L200" s="84">
        <f t="shared" si="56"/>
        <v>1.3661732391765899</v>
      </c>
      <c r="M200">
        <v>220316</v>
      </c>
      <c r="N200">
        <v>211877</v>
      </c>
      <c r="O200" s="114">
        <v>15956260</v>
      </c>
      <c r="P200" s="114">
        <f t="shared" si="57"/>
        <v>27.692011621511142</v>
      </c>
      <c r="Q200" s="114">
        <f t="shared" si="58"/>
        <v>27.692011621511142</v>
      </c>
      <c r="R200" s="84">
        <v>0</v>
      </c>
      <c r="S200" s="84"/>
      <c r="T200" s="84">
        <v>0</v>
      </c>
      <c r="U200" s="84">
        <v>0</v>
      </c>
      <c r="V200" s="84"/>
      <c r="W200" s="114">
        <v>1</v>
      </c>
      <c r="X200" s="114">
        <v>1</v>
      </c>
      <c r="Y200" s="114">
        <v>100000000</v>
      </c>
      <c r="Z200" s="114">
        <f t="shared" si="59"/>
        <v>1362163.00620146</v>
      </c>
      <c r="AA200" s="114">
        <f t="shared" si="60"/>
        <v>1362163.00620146</v>
      </c>
      <c r="AB200" s="159">
        <f t="shared" si="61"/>
        <v>0</v>
      </c>
      <c r="AC200" s="159">
        <f t="shared" si="62"/>
        <v>289566287547134.87</v>
      </c>
      <c r="AD200" s="88">
        <f t="shared" si="51"/>
        <v>318463243576661.69</v>
      </c>
      <c r="AE200" s="158">
        <f t="shared" si="52"/>
        <v>1099.79392378273</v>
      </c>
      <c r="AF200" s="133">
        <f t="shared" si="63"/>
        <v>-2.4442620800955429E-2</v>
      </c>
      <c r="AG200" s="84">
        <f t="shared" si="64"/>
        <v>-1.1481056257175661E-2</v>
      </c>
      <c r="AH200" s="84">
        <f t="shared" si="65"/>
        <v>-8.1936699407480981E-2</v>
      </c>
      <c r="AI200" s="84">
        <f t="shared" si="66"/>
        <v>-3.8304072332467909E-2</v>
      </c>
      <c r="AJ200" s="84">
        <f t="shared" si="67"/>
        <v>0</v>
      </c>
    </row>
    <row r="201" spans="1:36" ht="16.5">
      <c r="A201" s="84">
        <v>20181024</v>
      </c>
      <c r="B201" s="84" t="s">
        <v>99</v>
      </c>
      <c r="C201">
        <v>43050</v>
      </c>
      <c r="D201">
        <v>42550</v>
      </c>
      <c r="E201" s="114">
        <v>6419324700</v>
      </c>
      <c r="F201" s="114">
        <f t="shared" si="53"/>
        <v>0.17057656226522414</v>
      </c>
      <c r="G201" s="114">
        <f t="shared" si="54"/>
        <v>0.17057656226522414</v>
      </c>
      <c r="H201">
        <v>242175</v>
      </c>
      <c r="I201">
        <v>221543</v>
      </c>
      <c r="J201" s="88">
        <v>125395903</v>
      </c>
      <c r="K201" s="84">
        <f t="shared" si="55"/>
        <v>1.3661732391765899</v>
      </c>
      <c r="L201" s="84">
        <f t="shared" si="56"/>
        <v>1.3661732391765899</v>
      </c>
      <c r="M201">
        <v>211877</v>
      </c>
      <c r="N201">
        <v>212662</v>
      </c>
      <c r="O201" s="114">
        <v>15956260</v>
      </c>
      <c r="P201" s="114">
        <f t="shared" si="57"/>
        <v>27.692011621511142</v>
      </c>
      <c r="Q201" s="114">
        <f t="shared" si="58"/>
        <v>27.692011621511142</v>
      </c>
      <c r="R201" s="84">
        <v>0</v>
      </c>
      <c r="S201" s="84"/>
      <c r="T201" s="84">
        <v>0</v>
      </c>
      <c r="U201" s="84">
        <v>0</v>
      </c>
      <c r="V201" s="84"/>
      <c r="W201" s="114">
        <v>1</v>
      </c>
      <c r="X201" s="114">
        <v>1</v>
      </c>
      <c r="Y201" s="114">
        <v>100000000</v>
      </c>
      <c r="Z201" s="114">
        <f t="shared" si="59"/>
        <v>1362163.00620146</v>
      </c>
      <c r="AA201" s="114">
        <f t="shared" si="60"/>
        <v>1362163.00620146</v>
      </c>
      <c r="AB201" s="159">
        <f t="shared" si="61"/>
        <v>0</v>
      </c>
      <c r="AC201" s="159">
        <f t="shared" si="62"/>
        <v>289566287547134.87</v>
      </c>
      <c r="AD201" s="88">
        <f t="shared" si="51"/>
        <v>314728091186119.25</v>
      </c>
      <c r="AE201" s="158">
        <f t="shared" si="52"/>
        <v>1086.8947965321709</v>
      </c>
      <c r="AF201" s="133">
        <f t="shared" si="63"/>
        <v>-1.1728676592604447E-2</v>
      </c>
      <c r="AG201" s="84">
        <f t="shared" si="64"/>
        <v>-1.1614401858304297E-2</v>
      </c>
      <c r="AH201" s="84">
        <f t="shared" si="65"/>
        <v>-8.5194590688551661E-2</v>
      </c>
      <c r="AI201" s="84">
        <f t="shared" si="66"/>
        <v>3.7049797760021143E-3</v>
      </c>
      <c r="AJ201" s="84">
        <f t="shared" si="67"/>
        <v>0</v>
      </c>
    </row>
    <row r="202" spans="1:36" ht="16.5">
      <c r="A202" s="84">
        <v>20181025</v>
      </c>
      <c r="B202" s="84" t="s">
        <v>99</v>
      </c>
      <c r="C202">
        <v>42550</v>
      </c>
      <c r="D202">
        <v>41000</v>
      </c>
      <c r="E202" s="114">
        <v>6419324700</v>
      </c>
      <c r="F202" s="114">
        <f t="shared" si="53"/>
        <v>0.17057656226522414</v>
      </c>
      <c r="G202" s="114">
        <f t="shared" si="54"/>
        <v>0.17057656226522414</v>
      </c>
      <c r="H202">
        <v>221543</v>
      </c>
      <c r="I202">
        <v>232350</v>
      </c>
      <c r="J202" s="88">
        <v>125395903</v>
      </c>
      <c r="K202" s="84">
        <f t="shared" si="55"/>
        <v>1.3661732391765899</v>
      </c>
      <c r="L202" s="84">
        <f t="shared" si="56"/>
        <v>1.3661732391765899</v>
      </c>
      <c r="M202">
        <v>212662</v>
      </c>
      <c r="N202">
        <v>199217</v>
      </c>
      <c r="O202" s="114">
        <v>15956260</v>
      </c>
      <c r="P202" s="114">
        <f t="shared" si="57"/>
        <v>27.692011621511142</v>
      </c>
      <c r="Q202" s="114">
        <f t="shared" si="58"/>
        <v>27.692011621511142</v>
      </c>
      <c r="R202" s="84">
        <v>0</v>
      </c>
      <c r="S202" s="84"/>
      <c r="T202" s="84">
        <v>0</v>
      </c>
      <c r="U202" s="84">
        <v>0</v>
      </c>
      <c r="V202" s="84"/>
      <c r="W202" s="114">
        <v>1</v>
      </c>
      <c r="X202" s="114">
        <v>1</v>
      </c>
      <c r="Y202" s="114">
        <v>100000000</v>
      </c>
      <c r="Z202" s="114">
        <f t="shared" si="59"/>
        <v>1362163.00620146</v>
      </c>
      <c r="AA202" s="114">
        <f t="shared" si="60"/>
        <v>1362163.00620146</v>
      </c>
      <c r="AB202" s="159">
        <f t="shared" si="61"/>
        <v>0</v>
      </c>
      <c r="AC202" s="159">
        <f t="shared" si="62"/>
        <v>289566287547134.87</v>
      </c>
      <c r="AD202" s="88">
        <f t="shared" si="51"/>
        <v>308941416536398.44</v>
      </c>
      <c r="AE202" s="158">
        <f t="shared" si="52"/>
        <v>1066.9108588343861</v>
      </c>
      <c r="AF202" s="133">
        <f t="shared" si="63"/>
        <v>-1.8386266786394781E-2</v>
      </c>
      <c r="AG202" s="84">
        <f t="shared" si="64"/>
        <v>-3.6427732079905996E-2</v>
      </c>
      <c r="AH202" s="84">
        <f t="shared" si="65"/>
        <v>4.8780597897473625E-2</v>
      </c>
      <c r="AI202" s="84">
        <f t="shared" si="66"/>
        <v>-6.3222390459978739E-2</v>
      </c>
      <c r="AJ202" s="84">
        <f t="shared" si="67"/>
        <v>0</v>
      </c>
    </row>
    <row r="203" spans="1:36" ht="16.5">
      <c r="A203" s="84">
        <v>20181026</v>
      </c>
      <c r="B203" s="84" t="s">
        <v>99</v>
      </c>
      <c r="C203">
        <v>41000</v>
      </c>
      <c r="D203">
        <v>41000</v>
      </c>
      <c r="E203" s="114">
        <v>6419324700</v>
      </c>
      <c r="F203" s="114">
        <f t="shared" si="53"/>
        <v>0.17057656226522414</v>
      </c>
      <c r="G203" s="114">
        <f t="shared" si="54"/>
        <v>0.17057656226522414</v>
      </c>
      <c r="H203">
        <v>232350</v>
      </c>
      <c r="I203">
        <v>224000</v>
      </c>
      <c r="J203" s="88">
        <v>125395903</v>
      </c>
      <c r="K203" s="84">
        <f t="shared" si="55"/>
        <v>1.3661732391765899</v>
      </c>
      <c r="L203" s="84">
        <f t="shared" si="56"/>
        <v>1.3661732391765899</v>
      </c>
      <c r="M203">
        <v>199217</v>
      </c>
      <c r="N203">
        <v>191268</v>
      </c>
      <c r="O203" s="114">
        <v>15956260</v>
      </c>
      <c r="P203" s="114">
        <f t="shared" si="57"/>
        <v>27.692011621511142</v>
      </c>
      <c r="Q203" s="114">
        <f t="shared" si="58"/>
        <v>27.692011621511142</v>
      </c>
      <c r="R203" s="84">
        <v>0</v>
      </c>
      <c r="S203" s="84"/>
      <c r="T203" s="84">
        <v>0</v>
      </c>
      <c r="U203" s="84">
        <v>0</v>
      </c>
      <c r="V203" s="84"/>
      <c r="W203" s="114">
        <v>1</v>
      </c>
      <c r="X203" s="114">
        <v>1</v>
      </c>
      <c r="Y203" s="114">
        <v>100000000</v>
      </c>
      <c r="Z203" s="114">
        <f t="shared" si="59"/>
        <v>1362163.00620146</v>
      </c>
      <c r="AA203" s="114">
        <f t="shared" si="60"/>
        <v>1362163.00620146</v>
      </c>
      <c r="AB203" s="159">
        <f t="shared" si="61"/>
        <v>0</v>
      </c>
      <c r="AC203" s="159">
        <f t="shared" si="62"/>
        <v>289566287547134.87</v>
      </c>
      <c r="AD203" s="88">
        <f t="shared" si="51"/>
        <v>303998604345065.56</v>
      </c>
      <c r="AE203" s="158">
        <f t="shared" si="52"/>
        <v>1049.8411500875475</v>
      </c>
      <c r="AF203" s="133">
        <f t="shared" si="63"/>
        <v>-1.599918925324979E-2</v>
      </c>
      <c r="AG203" s="84">
        <f t="shared" si="64"/>
        <v>0</v>
      </c>
      <c r="AH203" s="84">
        <f t="shared" si="65"/>
        <v>-3.5937163761566603E-2</v>
      </c>
      <c r="AI203" s="84">
        <f t="shared" si="66"/>
        <v>-3.9901213249873252E-2</v>
      </c>
      <c r="AJ203" s="84">
        <f t="shared" si="67"/>
        <v>0</v>
      </c>
    </row>
    <row r="204" spans="1:36" ht="16.5">
      <c r="A204" s="84">
        <v>20181029</v>
      </c>
      <c r="B204" s="84" t="s">
        <v>99</v>
      </c>
      <c r="C204">
        <v>41000</v>
      </c>
      <c r="D204">
        <v>41400</v>
      </c>
      <c r="E204" s="114">
        <v>6419324700</v>
      </c>
      <c r="F204" s="114">
        <f t="shared" si="53"/>
        <v>0.17057656226522414</v>
      </c>
      <c r="G204" s="114">
        <f t="shared" si="54"/>
        <v>0.17057656226522414</v>
      </c>
      <c r="H204">
        <v>224000</v>
      </c>
      <c r="I204">
        <v>214175</v>
      </c>
      <c r="J204" s="88">
        <v>125395903</v>
      </c>
      <c r="K204" s="84">
        <f t="shared" si="55"/>
        <v>1.3661732391765899</v>
      </c>
      <c r="L204" s="84">
        <f t="shared" si="56"/>
        <v>1.3661732391765899</v>
      </c>
      <c r="M204">
        <v>191268</v>
      </c>
      <c r="N204">
        <v>178412</v>
      </c>
      <c r="O204" s="114">
        <v>15956260</v>
      </c>
      <c r="P204" s="114">
        <f t="shared" si="57"/>
        <v>27.692011621511142</v>
      </c>
      <c r="Q204" s="114">
        <f t="shared" si="58"/>
        <v>27.692011621511142</v>
      </c>
      <c r="R204" s="84">
        <v>0</v>
      </c>
      <c r="S204" s="84"/>
      <c r="T204" s="84">
        <v>0</v>
      </c>
      <c r="U204" s="84">
        <v>0</v>
      </c>
      <c r="V204" s="84"/>
      <c r="W204" s="114">
        <v>1</v>
      </c>
      <c r="X204" s="114">
        <v>1</v>
      </c>
      <c r="Y204" s="114">
        <v>100000000</v>
      </c>
      <c r="Z204" s="114">
        <f t="shared" si="59"/>
        <v>1362163.00620146</v>
      </c>
      <c r="AA204" s="114">
        <f t="shared" si="60"/>
        <v>1362163.00620146</v>
      </c>
      <c r="AB204" s="159">
        <f t="shared" si="61"/>
        <v>0</v>
      </c>
      <c r="AC204" s="159">
        <f t="shared" si="62"/>
        <v>289566287547134.87</v>
      </c>
      <c r="AD204" s="88">
        <f t="shared" si="51"/>
        <v>297072889092586.62</v>
      </c>
      <c r="AE204" s="158">
        <f t="shared" si="52"/>
        <v>1025.9236032241145</v>
      </c>
      <c r="AF204" s="133">
        <f t="shared" si="63"/>
        <v>-2.2782062659135151E-2</v>
      </c>
      <c r="AG204" s="84">
        <f t="shared" si="64"/>
        <v>9.7560975609756097E-3</v>
      </c>
      <c r="AH204" s="84">
        <f t="shared" si="65"/>
        <v>-4.386160714285714E-2</v>
      </c>
      <c r="AI204" s="84">
        <f t="shared" si="66"/>
        <v>-6.7214588953719387E-2</v>
      </c>
      <c r="AJ204" s="84">
        <f t="shared" si="67"/>
        <v>0</v>
      </c>
    </row>
    <row r="205" spans="1:36" ht="16.5">
      <c r="A205" s="84">
        <v>20181030</v>
      </c>
      <c r="B205" s="84" t="s">
        <v>99</v>
      </c>
      <c r="C205">
        <v>41400</v>
      </c>
      <c r="D205">
        <v>42350</v>
      </c>
      <c r="E205" s="114">
        <v>6419324700</v>
      </c>
      <c r="F205" s="114">
        <f t="shared" si="53"/>
        <v>0.17057656226522414</v>
      </c>
      <c r="G205" s="114">
        <f t="shared" si="54"/>
        <v>0.17057656226522414</v>
      </c>
      <c r="H205">
        <v>214175</v>
      </c>
      <c r="I205">
        <v>221543</v>
      </c>
      <c r="J205" s="88">
        <v>125395903</v>
      </c>
      <c r="K205" s="84">
        <f t="shared" si="55"/>
        <v>1.3661732391765899</v>
      </c>
      <c r="L205" s="84">
        <f t="shared" si="56"/>
        <v>1.3661732391765899</v>
      </c>
      <c r="M205">
        <v>178412</v>
      </c>
      <c r="N205">
        <v>186950</v>
      </c>
      <c r="O205" s="114">
        <v>15956260</v>
      </c>
      <c r="P205" s="114">
        <f t="shared" si="57"/>
        <v>27.692011621511142</v>
      </c>
      <c r="Q205" s="114">
        <f t="shared" si="58"/>
        <v>27.692011621511142</v>
      </c>
      <c r="R205" s="84">
        <v>0</v>
      </c>
      <c r="S205" s="84"/>
      <c r="T205" s="84">
        <v>0</v>
      </c>
      <c r="U205" s="84">
        <v>0</v>
      </c>
      <c r="V205" s="84"/>
      <c r="W205" s="114">
        <v>1</v>
      </c>
      <c r="X205" s="114">
        <v>1</v>
      </c>
      <c r="Y205" s="114">
        <v>100000000</v>
      </c>
      <c r="Z205" s="114">
        <f t="shared" si="59"/>
        <v>1362163.00620146</v>
      </c>
      <c r="AA205" s="114">
        <f t="shared" si="60"/>
        <v>1362163.00620146</v>
      </c>
      <c r="AB205" s="159">
        <f t="shared" si="61"/>
        <v>0</v>
      </c>
      <c r="AC205" s="159">
        <f t="shared" si="62"/>
        <v>289566287547134.87</v>
      </c>
      <c r="AD205" s="88">
        <f t="shared" si="51"/>
        <v>303147965496947.5</v>
      </c>
      <c r="AE205" s="158">
        <f t="shared" si="52"/>
        <v>1046.9035192765728</v>
      </c>
      <c r="AF205" s="133">
        <f t="shared" si="63"/>
        <v>2.0449783966881987E-2</v>
      </c>
      <c r="AG205" s="84">
        <f t="shared" si="64"/>
        <v>2.2946859903381644E-2</v>
      </c>
      <c r="AH205" s="84">
        <f t="shared" si="65"/>
        <v>3.4401774250029181E-2</v>
      </c>
      <c r="AI205" s="84">
        <f t="shared" si="66"/>
        <v>4.7855525413088809E-2</v>
      </c>
      <c r="AJ205" s="84">
        <f t="shared" si="67"/>
        <v>0</v>
      </c>
    </row>
    <row r="206" spans="1:36" ht="16.5">
      <c r="A206" s="84">
        <v>20181031</v>
      </c>
      <c r="B206" s="84" t="s">
        <v>99</v>
      </c>
      <c r="C206">
        <v>42350</v>
      </c>
      <c r="D206">
        <v>42400</v>
      </c>
      <c r="E206" s="114">
        <v>6419324700</v>
      </c>
      <c r="F206" s="114">
        <f t="shared" si="53"/>
        <v>0.17057656226522414</v>
      </c>
      <c r="G206" s="114">
        <f t="shared" si="54"/>
        <v>0.17057656226522414</v>
      </c>
      <c r="H206">
        <v>221543</v>
      </c>
      <c r="I206">
        <v>213684</v>
      </c>
      <c r="J206" s="88">
        <v>125395903</v>
      </c>
      <c r="K206" s="84">
        <f t="shared" si="55"/>
        <v>1.3661732391765899</v>
      </c>
      <c r="L206" s="84">
        <f t="shared" si="56"/>
        <v>1.3661732391765899</v>
      </c>
      <c r="M206">
        <v>186950</v>
      </c>
      <c r="N206">
        <v>182828</v>
      </c>
      <c r="O206" s="114">
        <v>15956260</v>
      </c>
      <c r="P206" s="114">
        <f t="shared" si="57"/>
        <v>27.692011621511142</v>
      </c>
      <c r="Q206" s="114">
        <f t="shared" si="58"/>
        <v>27.692011621511142</v>
      </c>
      <c r="R206" s="84">
        <v>0</v>
      </c>
      <c r="S206" s="84"/>
      <c r="T206" s="84">
        <v>0</v>
      </c>
      <c r="U206" s="84">
        <v>0</v>
      </c>
      <c r="V206" s="84"/>
      <c r="W206" s="114">
        <v>1</v>
      </c>
      <c r="X206" s="114">
        <v>1</v>
      </c>
      <c r="Y206" s="114">
        <v>100000000</v>
      </c>
      <c r="Z206" s="114">
        <f t="shared" si="59"/>
        <v>1362163.00620146</v>
      </c>
      <c r="AA206" s="114">
        <f t="shared" si="60"/>
        <v>1362163.00620146</v>
      </c>
      <c r="AB206" s="159">
        <f t="shared" si="61"/>
        <v>0</v>
      </c>
      <c r="AC206" s="159">
        <f t="shared" si="62"/>
        <v>289566287547134.87</v>
      </c>
      <c r="AD206" s="88">
        <f t="shared" si="51"/>
        <v>300035018880592.62</v>
      </c>
      <c r="AE206" s="158">
        <f t="shared" si="52"/>
        <v>1036.1531427644306</v>
      </c>
      <c r="AF206" s="133">
        <f t="shared" si="63"/>
        <v>-1.0268736625864812E-2</v>
      </c>
      <c r="AG206" s="84">
        <f t="shared" si="64"/>
        <v>1.1806375442739079E-3</v>
      </c>
      <c r="AH206" s="84">
        <f t="shared" si="65"/>
        <v>-3.5473926054987066E-2</v>
      </c>
      <c r="AI206" s="84">
        <f t="shared" si="66"/>
        <v>-2.2048676116608719E-2</v>
      </c>
      <c r="AJ206" s="84">
        <f t="shared" si="67"/>
        <v>0</v>
      </c>
    </row>
    <row r="207" spans="1:36" ht="16.5">
      <c r="A207" s="84">
        <v>20181101</v>
      </c>
      <c r="B207" s="84" t="s">
        <v>99</v>
      </c>
      <c r="C207">
        <v>42400</v>
      </c>
      <c r="D207">
        <v>42150</v>
      </c>
      <c r="E207" s="114">
        <v>6419324700</v>
      </c>
      <c r="F207" s="114">
        <f t="shared" si="53"/>
        <v>0.17057656226522414</v>
      </c>
      <c r="G207" s="114">
        <f t="shared" si="54"/>
        <v>0.17057656226522414</v>
      </c>
      <c r="H207">
        <v>213684</v>
      </c>
      <c r="I207">
        <v>223508</v>
      </c>
      <c r="J207" s="88">
        <v>125395903</v>
      </c>
      <c r="K207" s="84">
        <f t="shared" si="55"/>
        <v>1.3661732391765899</v>
      </c>
      <c r="L207" s="84">
        <f t="shared" si="56"/>
        <v>1.3661732391765899</v>
      </c>
      <c r="M207">
        <v>182828</v>
      </c>
      <c r="N207">
        <v>179590</v>
      </c>
      <c r="O207" s="114">
        <v>15956260</v>
      </c>
      <c r="P207" s="114">
        <f t="shared" si="57"/>
        <v>27.692011621511142</v>
      </c>
      <c r="Q207" s="114">
        <f t="shared" si="58"/>
        <v>27.692011621511142</v>
      </c>
      <c r="R207" s="84">
        <v>0</v>
      </c>
      <c r="S207" s="84"/>
      <c r="T207" s="84">
        <v>0</v>
      </c>
      <c r="U207" s="84">
        <v>0</v>
      </c>
      <c r="V207" s="84"/>
      <c r="W207" s="114">
        <v>1</v>
      </c>
      <c r="X207" s="114">
        <v>1</v>
      </c>
      <c r="Y207" s="114">
        <v>100000000</v>
      </c>
      <c r="Z207" s="114">
        <f t="shared" si="59"/>
        <v>1362163.00620146</v>
      </c>
      <c r="AA207" s="114">
        <f t="shared" si="60"/>
        <v>1362163.00620146</v>
      </c>
      <c r="AB207" s="159">
        <f t="shared" si="61"/>
        <v>0</v>
      </c>
      <c r="AC207" s="159">
        <f t="shared" si="62"/>
        <v>289566287547134.87</v>
      </c>
      <c r="AD207" s="88">
        <f t="shared" si="51"/>
        <v>300013500845648</v>
      </c>
      <c r="AE207" s="158">
        <f t="shared" si="52"/>
        <v>1036.0788315069742</v>
      </c>
      <c r="AF207" s="133">
        <f t="shared" si="63"/>
        <v>-7.1718411487098064E-5</v>
      </c>
      <c r="AG207" s="84">
        <f t="shared" si="64"/>
        <v>-5.89622641509434E-3</v>
      </c>
      <c r="AH207" s="84">
        <f t="shared" si="65"/>
        <v>4.5974429531457667E-2</v>
      </c>
      <c r="AI207" s="84">
        <f t="shared" si="66"/>
        <v>-1.7710635132474239E-2</v>
      </c>
      <c r="AJ207" s="84">
        <f t="shared" si="67"/>
        <v>0</v>
      </c>
    </row>
    <row r="208" spans="1:36" ht="16.5">
      <c r="A208" s="84">
        <v>20181102</v>
      </c>
      <c r="B208" s="84" t="s">
        <v>99</v>
      </c>
      <c r="C208">
        <v>42150</v>
      </c>
      <c r="D208">
        <v>44150</v>
      </c>
      <c r="E208" s="114">
        <v>6419324700</v>
      </c>
      <c r="F208" s="114">
        <f t="shared" si="53"/>
        <v>0.17057656226522414</v>
      </c>
      <c r="G208" s="114">
        <f t="shared" si="54"/>
        <v>0.17057656226522414</v>
      </c>
      <c r="H208">
        <v>223508</v>
      </c>
      <c r="I208">
        <v>232350</v>
      </c>
      <c r="J208" s="88">
        <v>125395903</v>
      </c>
      <c r="K208" s="84">
        <f t="shared" si="55"/>
        <v>1.3661732391765899</v>
      </c>
      <c r="L208" s="84">
        <f t="shared" si="56"/>
        <v>1.3661732391765899</v>
      </c>
      <c r="M208">
        <v>179590</v>
      </c>
      <c r="N208">
        <v>194212</v>
      </c>
      <c r="O208" s="114">
        <v>15956260</v>
      </c>
      <c r="P208" s="114">
        <f t="shared" si="57"/>
        <v>27.692011621511142</v>
      </c>
      <c r="Q208" s="114">
        <f t="shared" si="58"/>
        <v>27.692011621511142</v>
      </c>
      <c r="R208" s="84">
        <v>0</v>
      </c>
      <c r="S208" s="84"/>
      <c r="T208" s="84">
        <v>0</v>
      </c>
      <c r="U208" s="84">
        <v>0</v>
      </c>
      <c r="V208" s="84"/>
      <c r="W208" s="114">
        <v>1</v>
      </c>
      <c r="X208" s="114">
        <v>1</v>
      </c>
      <c r="Y208" s="114">
        <v>100000000</v>
      </c>
      <c r="Z208" s="114">
        <f t="shared" si="59"/>
        <v>1362163.00620146</v>
      </c>
      <c r="AA208" s="114">
        <f t="shared" si="60"/>
        <v>1362163.00620146</v>
      </c>
      <c r="AB208" s="159">
        <f t="shared" si="61"/>
        <v>0</v>
      </c>
      <c r="AC208" s="159">
        <f t="shared" si="62"/>
        <v>289566287547134.87</v>
      </c>
      <c r="AD208" s="88">
        <f t="shared" si="51"/>
        <v>310179109514011.62</v>
      </c>
      <c r="AE208" s="158">
        <f t="shared" si="52"/>
        <v>1071.1851581255689</v>
      </c>
      <c r="AF208" s="133">
        <f t="shared" si="63"/>
        <v>3.3883837359684928E-2</v>
      </c>
      <c r="AG208" s="84">
        <f t="shared" si="64"/>
        <v>4.7449584816132859E-2</v>
      </c>
      <c r="AH208" s="84">
        <f t="shared" si="65"/>
        <v>3.9560105231132667E-2</v>
      </c>
      <c r="AI208" s="84">
        <f t="shared" si="66"/>
        <v>8.1418787237596754E-2</v>
      </c>
      <c r="AJ208" s="84">
        <f t="shared" si="67"/>
        <v>0</v>
      </c>
    </row>
    <row r="209" spans="1:36" ht="16.5">
      <c r="A209" s="84">
        <v>20181105</v>
      </c>
      <c r="B209" s="84" t="s">
        <v>99</v>
      </c>
      <c r="C209">
        <v>44150</v>
      </c>
      <c r="D209">
        <v>43800</v>
      </c>
      <c r="E209" s="114">
        <v>6419324700</v>
      </c>
      <c r="F209" s="114">
        <f t="shared" si="53"/>
        <v>0.17057656226522414</v>
      </c>
      <c r="G209" s="114">
        <f t="shared" si="54"/>
        <v>0.17057656226522414</v>
      </c>
      <c r="H209">
        <v>232350</v>
      </c>
      <c r="I209">
        <v>235789</v>
      </c>
      <c r="J209" s="88">
        <v>125395903</v>
      </c>
      <c r="K209" s="84">
        <f t="shared" si="55"/>
        <v>1.3661732391765899</v>
      </c>
      <c r="L209" s="84">
        <f t="shared" si="56"/>
        <v>1.3661732391765899</v>
      </c>
      <c r="M209">
        <v>194212</v>
      </c>
      <c r="N209">
        <v>200198</v>
      </c>
      <c r="O209" s="114">
        <v>15956260</v>
      </c>
      <c r="P209" s="114">
        <f t="shared" si="57"/>
        <v>27.692011621511142</v>
      </c>
      <c r="Q209" s="114">
        <f t="shared" si="58"/>
        <v>27.692011621511142</v>
      </c>
      <c r="R209" s="84">
        <v>0</v>
      </c>
      <c r="S209" s="84"/>
      <c r="T209" s="84">
        <v>0</v>
      </c>
      <c r="U209" s="84">
        <v>0</v>
      </c>
      <c r="V209" s="84"/>
      <c r="W209" s="114">
        <v>1</v>
      </c>
      <c r="X209" s="114">
        <v>1</v>
      </c>
      <c r="Y209" s="114">
        <v>100000000</v>
      </c>
      <c r="Z209" s="114">
        <f t="shared" si="59"/>
        <v>1362163.00620146</v>
      </c>
      <c r="AA209" s="114">
        <f t="shared" si="60"/>
        <v>1362163.00620146</v>
      </c>
      <c r="AB209" s="159">
        <f t="shared" si="61"/>
        <v>0</v>
      </c>
      <c r="AC209" s="159">
        <f t="shared" si="62"/>
        <v>289566287547134.87</v>
      </c>
      <c r="AD209" s="88">
        <f t="shared" si="51"/>
        <v>313029987646524.81</v>
      </c>
      <c r="AE209" s="158">
        <f t="shared" si="52"/>
        <v>1081.0304966719254</v>
      </c>
      <c r="AF209" s="133">
        <f t="shared" si="63"/>
        <v>9.1910707235568351E-3</v>
      </c>
      <c r="AG209" s="84">
        <f t="shared" si="64"/>
        <v>-7.9275198187995465E-3</v>
      </c>
      <c r="AH209" s="84">
        <f t="shared" si="65"/>
        <v>1.4800946847428449E-2</v>
      </c>
      <c r="AI209" s="84">
        <f t="shared" si="66"/>
        <v>3.0821988342635883E-2</v>
      </c>
      <c r="AJ209" s="84">
        <f t="shared" si="67"/>
        <v>0</v>
      </c>
    </row>
    <row r="210" spans="1:36" ht="16.5">
      <c r="A210" s="84">
        <v>20181106</v>
      </c>
      <c r="B210" s="84" t="s">
        <v>99</v>
      </c>
      <c r="C210">
        <v>43800</v>
      </c>
      <c r="D210">
        <v>43750</v>
      </c>
      <c r="E210" s="114">
        <v>6419324700</v>
      </c>
      <c r="F210" s="114">
        <f t="shared" si="53"/>
        <v>0.17057656226522414</v>
      </c>
      <c r="G210" s="114">
        <f t="shared" si="54"/>
        <v>0.17057656226522414</v>
      </c>
      <c r="H210">
        <v>235789</v>
      </c>
      <c r="I210">
        <v>236771</v>
      </c>
      <c r="J210" s="88">
        <v>125395903</v>
      </c>
      <c r="K210" s="84">
        <f t="shared" si="55"/>
        <v>1.3661732391765899</v>
      </c>
      <c r="L210" s="84">
        <f t="shared" si="56"/>
        <v>1.3661732391765899</v>
      </c>
      <c r="M210">
        <v>200198</v>
      </c>
      <c r="N210">
        <v>199413</v>
      </c>
      <c r="O210" s="114">
        <v>15956260</v>
      </c>
      <c r="P210" s="114">
        <f t="shared" si="57"/>
        <v>27.692011621511142</v>
      </c>
      <c r="Q210" s="114">
        <f t="shared" si="58"/>
        <v>27.692011621511142</v>
      </c>
      <c r="R210" s="84">
        <v>0</v>
      </c>
      <c r="S210" s="84"/>
      <c r="T210" s="84">
        <v>0</v>
      </c>
      <c r="U210" s="84">
        <v>0</v>
      </c>
      <c r="V210" s="84"/>
      <c r="W210" s="114">
        <v>1</v>
      </c>
      <c r="X210" s="114">
        <v>1</v>
      </c>
      <c r="Y210" s="114">
        <v>100000000</v>
      </c>
      <c r="Z210" s="114">
        <f t="shared" si="59"/>
        <v>1362163.00620146</v>
      </c>
      <c r="AA210" s="114">
        <f t="shared" si="60"/>
        <v>1362163.00620146</v>
      </c>
      <c r="AB210" s="159">
        <f t="shared" si="61"/>
        <v>0</v>
      </c>
      <c r="AC210" s="159">
        <f t="shared" si="62"/>
        <v>289566287547134.87</v>
      </c>
      <c r="AD210" s="88">
        <f t="shared" si="51"/>
        <v>312796606395226.31</v>
      </c>
      <c r="AE210" s="158">
        <f t="shared" si="52"/>
        <v>1080.2245283623013</v>
      </c>
      <c r="AF210" s="133">
        <f t="shared" si="63"/>
        <v>-7.455555713788293E-4</v>
      </c>
      <c r="AG210" s="84">
        <f t="shared" si="64"/>
        <v>-1.1415525114155251E-3</v>
      </c>
      <c r="AH210" s="84">
        <f t="shared" si="65"/>
        <v>4.1647405095233446E-3</v>
      </c>
      <c r="AI210" s="84">
        <f t="shared" si="66"/>
        <v>-3.9211180930878433E-3</v>
      </c>
      <c r="AJ210" s="84">
        <f t="shared" si="67"/>
        <v>0</v>
      </c>
    </row>
    <row r="211" spans="1:36" ht="16.5">
      <c r="A211" s="84">
        <v>20181107</v>
      </c>
      <c r="B211" s="84" t="s">
        <v>99</v>
      </c>
      <c r="C211">
        <v>43750</v>
      </c>
      <c r="D211">
        <v>44000</v>
      </c>
      <c r="E211" s="114">
        <v>6419324700</v>
      </c>
      <c r="F211" s="114">
        <f t="shared" si="53"/>
        <v>0.17057656226522414</v>
      </c>
      <c r="G211" s="114">
        <f t="shared" si="54"/>
        <v>0.17057656226522414</v>
      </c>
      <c r="H211">
        <v>236771</v>
      </c>
      <c r="I211">
        <v>229403</v>
      </c>
      <c r="J211" s="88">
        <v>125395903</v>
      </c>
      <c r="K211" s="84">
        <f t="shared" si="55"/>
        <v>1.3661732391765899</v>
      </c>
      <c r="L211" s="84">
        <f t="shared" si="56"/>
        <v>1.3661732391765899</v>
      </c>
      <c r="M211">
        <v>199413</v>
      </c>
      <c r="N211">
        <v>197254</v>
      </c>
      <c r="O211" s="114">
        <v>15956260</v>
      </c>
      <c r="P211" s="114">
        <f t="shared" si="57"/>
        <v>27.692011621511142</v>
      </c>
      <c r="Q211" s="114">
        <f t="shared" si="58"/>
        <v>27.692011621511142</v>
      </c>
      <c r="R211" s="84">
        <v>0</v>
      </c>
      <c r="S211" s="84"/>
      <c r="T211" s="84">
        <v>0</v>
      </c>
      <c r="U211" s="84">
        <v>0</v>
      </c>
      <c r="V211" s="84"/>
      <c r="W211" s="114">
        <v>1</v>
      </c>
      <c r="X211" s="114">
        <v>1</v>
      </c>
      <c r="Y211" s="114">
        <v>100000000</v>
      </c>
      <c r="Z211" s="114">
        <f t="shared" si="59"/>
        <v>1362163.00620146</v>
      </c>
      <c r="AA211" s="114">
        <f t="shared" si="60"/>
        <v>1362163.00620146</v>
      </c>
      <c r="AB211" s="159">
        <f t="shared" si="61"/>
        <v>0</v>
      </c>
      <c r="AC211" s="159">
        <f t="shared" si="62"/>
        <v>289566287547134.87</v>
      </c>
      <c r="AD211" s="88">
        <f t="shared" si="51"/>
        <v>310854144517526.69</v>
      </c>
      <c r="AE211" s="158">
        <f t="shared" si="52"/>
        <v>1073.516351474191</v>
      </c>
      <c r="AF211" s="133">
        <f t="shared" si="63"/>
        <v>-6.2099838616702999E-3</v>
      </c>
      <c r="AG211" s="84">
        <f t="shared" si="64"/>
        <v>5.7142857142857143E-3</v>
      </c>
      <c r="AH211" s="84">
        <f t="shared" si="65"/>
        <v>-3.1118675851350037E-2</v>
      </c>
      <c r="AI211" s="84">
        <f t="shared" si="66"/>
        <v>-1.0826776589289565E-2</v>
      </c>
      <c r="AJ211" s="84">
        <f t="shared" si="67"/>
        <v>0</v>
      </c>
    </row>
    <row r="212" spans="1:36" ht="16.5">
      <c r="A212" s="84">
        <v>20181108</v>
      </c>
      <c r="B212" s="84" t="s">
        <v>99</v>
      </c>
      <c r="C212">
        <v>44000</v>
      </c>
      <c r="D212">
        <v>44050</v>
      </c>
      <c r="E212" s="114">
        <v>6419324700</v>
      </c>
      <c r="F212" s="114">
        <f t="shared" si="53"/>
        <v>0.17057656226522414</v>
      </c>
      <c r="G212" s="114">
        <f t="shared" si="54"/>
        <v>0.17057656226522414</v>
      </c>
      <c r="H212">
        <v>229403</v>
      </c>
      <c r="I212">
        <v>234315</v>
      </c>
      <c r="J212" s="88">
        <v>125395903</v>
      </c>
      <c r="K212" s="84">
        <f t="shared" si="55"/>
        <v>1.3661732391765899</v>
      </c>
      <c r="L212" s="84">
        <f t="shared" si="56"/>
        <v>1.3661732391765899</v>
      </c>
      <c r="M212">
        <v>197254</v>
      </c>
      <c r="N212">
        <v>198922</v>
      </c>
      <c r="O212" s="114">
        <v>15956260</v>
      </c>
      <c r="P212" s="114">
        <f t="shared" si="57"/>
        <v>27.692011621511142</v>
      </c>
      <c r="Q212" s="114">
        <f t="shared" si="58"/>
        <v>27.692011621511142</v>
      </c>
      <c r="R212" s="84">
        <v>0</v>
      </c>
      <c r="S212" s="84"/>
      <c r="T212" s="84">
        <v>0</v>
      </c>
      <c r="U212" s="84">
        <v>0</v>
      </c>
      <c r="V212" s="84"/>
      <c r="W212" s="114">
        <v>1</v>
      </c>
      <c r="X212" s="114">
        <v>1</v>
      </c>
      <c r="Y212" s="114">
        <v>100000000</v>
      </c>
      <c r="Z212" s="114">
        <f t="shared" si="59"/>
        <v>1362163.00620146</v>
      </c>
      <c r="AA212" s="114">
        <f t="shared" si="60"/>
        <v>1362163.00620146</v>
      </c>
      <c r="AB212" s="159">
        <f t="shared" si="61"/>
        <v>0</v>
      </c>
      <c r="AC212" s="159">
        <f t="shared" si="62"/>
        <v>289566287547134.87</v>
      </c>
      <c r="AD212" s="88">
        <f t="shared" si="51"/>
        <v>312487405010536.31</v>
      </c>
      <c r="AE212" s="158">
        <f t="shared" si="52"/>
        <v>1079.1567197188672</v>
      </c>
      <c r="AF212" s="133">
        <f t="shared" si="63"/>
        <v>5.2541055727103325E-3</v>
      </c>
      <c r="AG212" s="84">
        <f t="shared" si="64"/>
        <v>1.1363636363636363E-3</v>
      </c>
      <c r="AH212" s="84">
        <f t="shared" si="65"/>
        <v>2.141210010331164E-2</v>
      </c>
      <c r="AI212" s="84">
        <f t="shared" si="66"/>
        <v>8.4561022843643221E-3</v>
      </c>
      <c r="AJ212" s="84">
        <f t="shared" si="67"/>
        <v>0</v>
      </c>
    </row>
    <row r="213" spans="1:36" ht="16.5">
      <c r="A213" s="84">
        <v>20181109</v>
      </c>
      <c r="B213" s="84" t="s">
        <v>99</v>
      </c>
      <c r="C213">
        <v>44050</v>
      </c>
      <c r="D213">
        <v>44300</v>
      </c>
      <c r="E213" s="114">
        <v>6419324700</v>
      </c>
      <c r="F213" s="114">
        <f t="shared" si="53"/>
        <v>0.17057656226522414</v>
      </c>
      <c r="G213" s="114">
        <f t="shared" si="54"/>
        <v>0.17057656226522414</v>
      </c>
      <c r="H213">
        <v>234315</v>
      </c>
      <c r="I213">
        <v>225473</v>
      </c>
      <c r="J213" s="88">
        <v>125395903</v>
      </c>
      <c r="K213" s="84">
        <f t="shared" si="55"/>
        <v>1.3661732391765899</v>
      </c>
      <c r="L213" s="84">
        <f t="shared" si="56"/>
        <v>1.3661732391765899</v>
      </c>
      <c r="M213">
        <v>198922</v>
      </c>
      <c r="N213">
        <v>189992</v>
      </c>
      <c r="O213" s="114">
        <v>15956260</v>
      </c>
      <c r="P213" s="114">
        <f t="shared" si="57"/>
        <v>27.692011621511142</v>
      </c>
      <c r="Q213" s="114">
        <f t="shared" si="58"/>
        <v>27.692011621511142</v>
      </c>
      <c r="R213" s="84">
        <v>0</v>
      </c>
      <c r="S213" s="84"/>
      <c r="T213" s="84">
        <v>0</v>
      </c>
      <c r="U213" s="84">
        <v>0</v>
      </c>
      <c r="V213" s="84"/>
      <c r="W213" s="114">
        <v>1</v>
      </c>
      <c r="X213" s="114">
        <v>1</v>
      </c>
      <c r="Y213" s="114">
        <v>100000000</v>
      </c>
      <c r="Z213" s="114">
        <f t="shared" si="59"/>
        <v>1362163.00620146</v>
      </c>
      <c r="AA213" s="114">
        <f t="shared" si="60"/>
        <v>1362163.00620146</v>
      </c>
      <c r="AB213" s="159">
        <f t="shared" si="61"/>
        <v>0</v>
      </c>
      <c r="AC213" s="159">
        <f t="shared" si="62"/>
        <v>289566287547134.87</v>
      </c>
      <c r="AD213" s="88">
        <f t="shared" si="51"/>
        <v>307300588061230.25</v>
      </c>
      <c r="AE213" s="158">
        <f t="shared" si="52"/>
        <v>1061.2443550121789</v>
      </c>
      <c r="AF213" s="133">
        <f t="shared" si="63"/>
        <v>-1.6598483222487557E-2</v>
      </c>
      <c r="AG213" s="84">
        <f t="shared" si="64"/>
        <v>5.6753688989784334E-3</v>
      </c>
      <c r="AH213" s="84">
        <f t="shared" si="65"/>
        <v>-3.773552696156883E-2</v>
      </c>
      <c r="AI213" s="84">
        <f t="shared" si="66"/>
        <v>-4.4891967705934989E-2</v>
      </c>
      <c r="AJ213" s="84">
        <f t="shared" si="67"/>
        <v>0</v>
      </c>
    </row>
    <row r="214" spans="1:36" ht="16.5">
      <c r="A214" s="84">
        <v>20181112</v>
      </c>
      <c r="B214" s="84" t="s">
        <v>99</v>
      </c>
      <c r="C214">
        <v>44300</v>
      </c>
      <c r="D214">
        <v>45200</v>
      </c>
      <c r="E214" s="114">
        <v>6419324700</v>
      </c>
      <c r="F214" s="114">
        <f t="shared" si="53"/>
        <v>0.17057656226522414</v>
      </c>
      <c r="G214" s="114">
        <f t="shared" si="54"/>
        <v>0.17057656226522414</v>
      </c>
      <c r="H214">
        <v>225473</v>
      </c>
      <c r="I214">
        <v>198456</v>
      </c>
      <c r="J214" s="88">
        <v>125395903</v>
      </c>
      <c r="K214" s="84">
        <f t="shared" si="55"/>
        <v>1.3661732391765899</v>
      </c>
      <c r="L214" s="84">
        <f t="shared" si="56"/>
        <v>1.3661732391765899</v>
      </c>
      <c r="M214">
        <v>189992</v>
      </c>
      <c r="N214">
        <v>177627</v>
      </c>
      <c r="O214" s="114">
        <v>15956260</v>
      </c>
      <c r="P214" s="114">
        <f t="shared" si="57"/>
        <v>27.692011621511142</v>
      </c>
      <c r="Q214" s="114">
        <f t="shared" si="58"/>
        <v>27.692011621511142</v>
      </c>
      <c r="R214" s="84">
        <v>0</v>
      </c>
      <c r="S214" s="84"/>
      <c r="T214" s="84">
        <v>0</v>
      </c>
      <c r="U214" s="84">
        <v>0</v>
      </c>
      <c r="V214" s="84"/>
      <c r="W214" s="114">
        <v>1</v>
      </c>
      <c r="X214" s="114">
        <v>1</v>
      </c>
      <c r="Y214" s="114">
        <v>100000000</v>
      </c>
      <c r="Z214" s="114">
        <f t="shared" si="59"/>
        <v>1362163.00620146</v>
      </c>
      <c r="AA214" s="114">
        <f t="shared" si="60"/>
        <v>1362163.00620146</v>
      </c>
      <c r="AB214" s="159">
        <f t="shared" si="61"/>
        <v>0</v>
      </c>
      <c r="AC214" s="159">
        <f t="shared" si="62"/>
        <v>289566287547134.87</v>
      </c>
      <c r="AD214" s="88">
        <f t="shared" si="51"/>
        <v>298194114734831.12</v>
      </c>
      <c r="AE214" s="158">
        <f t="shared" si="52"/>
        <v>1029.795689480226</v>
      </c>
      <c r="AF214" s="133">
        <f t="shared" si="63"/>
        <v>-2.9633764724799859E-2</v>
      </c>
      <c r="AG214" s="84">
        <f t="shared" si="64"/>
        <v>2.0316027088036117E-2</v>
      </c>
      <c r="AH214" s="84">
        <f t="shared" si="65"/>
        <v>-0.11982365959560569</v>
      </c>
      <c r="AI214" s="84">
        <f t="shared" si="66"/>
        <v>-6.5081687650006312E-2</v>
      </c>
      <c r="AJ214" s="84">
        <f t="shared" si="67"/>
        <v>0</v>
      </c>
    </row>
    <row r="215" spans="1:36" ht="16.5">
      <c r="A215" s="84">
        <v>20181113</v>
      </c>
      <c r="B215" s="84" t="s">
        <v>99</v>
      </c>
      <c r="C215">
        <v>45200</v>
      </c>
      <c r="D215">
        <v>44500</v>
      </c>
      <c r="E215" s="114">
        <v>6419324700</v>
      </c>
      <c r="F215" s="114">
        <f t="shared" si="53"/>
        <v>0.17057656226522414</v>
      </c>
      <c r="G215" s="114">
        <f t="shared" si="54"/>
        <v>0.17057656226522414</v>
      </c>
      <c r="H215">
        <v>198456</v>
      </c>
      <c r="I215">
        <v>196982</v>
      </c>
      <c r="J215" s="88">
        <v>125395903</v>
      </c>
      <c r="K215" s="84">
        <f t="shared" si="55"/>
        <v>1.3661732391765899</v>
      </c>
      <c r="L215" s="84">
        <f t="shared" si="56"/>
        <v>1.3661732391765899</v>
      </c>
      <c r="M215">
        <v>177627</v>
      </c>
      <c r="N215">
        <v>182141</v>
      </c>
      <c r="O215" s="114">
        <v>15956260</v>
      </c>
      <c r="P215" s="114">
        <f t="shared" si="57"/>
        <v>27.692011621511142</v>
      </c>
      <c r="Q215" s="114">
        <f t="shared" si="58"/>
        <v>27.692011621511142</v>
      </c>
      <c r="R215" s="84">
        <v>0</v>
      </c>
      <c r="S215" s="84"/>
      <c r="T215" s="84">
        <v>0</v>
      </c>
      <c r="U215" s="84">
        <v>0</v>
      </c>
      <c r="V215" s="84"/>
      <c r="W215" s="114">
        <v>1</v>
      </c>
      <c r="X215" s="114">
        <v>1</v>
      </c>
      <c r="Y215" s="114">
        <v>100000000</v>
      </c>
      <c r="Z215" s="114">
        <f t="shared" si="59"/>
        <v>1362163.00620146</v>
      </c>
      <c r="AA215" s="114">
        <f t="shared" si="60"/>
        <v>1362163.00620146</v>
      </c>
      <c r="AB215" s="159">
        <f t="shared" si="61"/>
        <v>0</v>
      </c>
      <c r="AC215" s="159">
        <f t="shared" si="62"/>
        <v>289566287547134.87</v>
      </c>
      <c r="AD215" s="88">
        <f t="shared" si="51"/>
        <v>299169669903712.31</v>
      </c>
      <c r="AE215" s="158">
        <f t="shared" si="52"/>
        <v>1033.1647113962263</v>
      </c>
      <c r="AF215" s="133">
        <f t="shared" si="63"/>
        <v>3.2715440066570451E-3</v>
      </c>
      <c r="AG215" s="84">
        <f t="shared" si="64"/>
        <v>-1.5486725663716814E-2</v>
      </c>
      <c r="AH215" s="84">
        <f t="shared" si="65"/>
        <v>-7.427339057524086E-3</v>
      </c>
      <c r="AI215" s="84">
        <f t="shared" si="66"/>
        <v>2.5412803233742617E-2</v>
      </c>
      <c r="AJ215" s="84">
        <f t="shared" si="67"/>
        <v>0</v>
      </c>
    </row>
    <row r="216" spans="1:36" ht="16.5">
      <c r="A216" s="84">
        <v>20181114</v>
      </c>
      <c r="B216" s="84" t="s">
        <v>99</v>
      </c>
      <c r="C216">
        <v>44500</v>
      </c>
      <c r="D216">
        <v>44100</v>
      </c>
      <c r="E216" s="114">
        <v>6419324700</v>
      </c>
      <c r="F216" s="114">
        <f t="shared" si="53"/>
        <v>0.17057656226522414</v>
      </c>
      <c r="G216" s="114">
        <f t="shared" si="54"/>
        <v>0.17057656226522414</v>
      </c>
      <c r="H216">
        <v>196982</v>
      </c>
      <c r="I216">
        <v>204350</v>
      </c>
      <c r="J216" s="88">
        <v>125395903</v>
      </c>
      <c r="K216" s="84">
        <f t="shared" si="55"/>
        <v>1.3661732391765899</v>
      </c>
      <c r="L216" s="84">
        <f t="shared" si="56"/>
        <v>1.3661732391765899</v>
      </c>
      <c r="M216">
        <v>182141</v>
      </c>
      <c r="N216">
        <v>181945</v>
      </c>
      <c r="O216" s="114">
        <v>15956260</v>
      </c>
      <c r="P216" s="114">
        <f t="shared" si="57"/>
        <v>27.692011621511142</v>
      </c>
      <c r="Q216" s="114">
        <f t="shared" si="58"/>
        <v>27.692011621511142</v>
      </c>
      <c r="R216" s="84">
        <v>0</v>
      </c>
      <c r="S216" s="84"/>
      <c r="T216" s="84">
        <v>0</v>
      </c>
      <c r="U216" s="84">
        <v>0</v>
      </c>
      <c r="V216" s="84"/>
      <c r="W216" s="114">
        <v>1</v>
      </c>
      <c r="X216" s="114">
        <v>1</v>
      </c>
      <c r="Y216" s="114">
        <v>100000000</v>
      </c>
      <c r="Z216" s="114">
        <f t="shared" si="59"/>
        <v>1362163.00620146</v>
      </c>
      <c r="AA216" s="114">
        <f t="shared" si="60"/>
        <v>1362163.00620146</v>
      </c>
      <c r="AB216" s="159">
        <f t="shared" si="61"/>
        <v>0</v>
      </c>
      <c r="AC216" s="159">
        <f t="shared" si="62"/>
        <v>289566287547134.87</v>
      </c>
      <c r="AD216" s="88">
        <f t="shared" si="51"/>
        <v>299907301323030.37</v>
      </c>
      <c r="AE216" s="158">
        <f t="shared" si="52"/>
        <v>1035.7120777542596</v>
      </c>
      <c r="AF216" s="133">
        <f t="shared" si="63"/>
        <v>2.4655955918110651E-3</v>
      </c>
      <c r="AG216" s="84">
        <f t="shared" si="64"/>
        <v>-8.988764044943821E-3</v>
      </c>
      <c r="AH216" s="84">
        <f t="shared" si="65"/>
        <v>3.7404432892345491E-2</v>
      </c>
      <c r="AI216" s="84">
        <f t="shared" si="66"/>
        <v>-1.0760894032645039E-3</v>
      </c>
      <c r="AJ216" s="84">
        <f t="shared" si="67"/>
        <v>0</v>
      </c>
    </row>
    <row r="217" spans="1:36" ht="16.5">
      <c r="A217" s="84">
        <v>20181115</v>
      </c>
      <c r="B217" s="84" t="s">
        <v>99</v>
      </c>
      <c r="C217">
        <v>44100</v>
      </c>
      <c r="D217">
        <v>44250</v>
      </c>
      <c r="E217" s="114">
        <v>6419324700</v>
      </c>
      <c r="F217" s="114">
        <f t="shared" si="53"/>
        <v>0.17057656226522414</v>
      </c>
      <c r="G217" s="114">
        <f t="shared" si="54"/>
        <v>0.17724540340854705</v>
      </c>
      <c r="H217">
        <v>204350</v>
      </c>
      <c r="I217" s="8">
        <v>214666</v>
      </c>
      <c r="J217" s="88">
        <v>125456133</v>
      </c>
      <c r="K217" s="84">
        <f t="shared" si="55"/>
        <v>1.3661732391765899</v>
      </c>
      <c r="L217" s="84">
        <f t="shared" si="56"/>
        <v>1.4189034609727673</v>
      </c>
      <c r="M217">
        <v>181945</v>
      </c>
      <c r="N217">
        <v>183613</v>
      </c>
      <c r="O217" s="114">
        <v>15956260</v>
      </c>
      <c r="P217" s="114">
        <f t="shared" si="57"/>
        <v>27.692011621511142</v>
      </c>
      <c r="Q217" s="114">
        <f t="shared" si="58"/>
        <v>28.774655239077823</v>
      </c>
      <c r="R217" s="84">
        <v>0</v>
      </c>
      <c r="S217" s="84"/>
      <c r="T217" s="84">
        <v>0</v>
      </c>
      <c r="U217" s="84">
        <v>0</v>
      </c>
      <c r="V217" s="84"/>
      <c r="W217" s="114">
        <v>1</v>
      </c>
      <c r="X217" s="114">
        <v>1</v>
      </c>
      <c r="Y217" s="114">
        <v>100000000</v>
      </c>
      <c r="Z217" s="114">
        <f t="shared" si="59"/>
        <v>1362163.00620146</v>
      </c>
      <c r="AA217" s="114">
        <f t="shared" si="60"/>
        <v>1415417.9703010658</v>
      </c>
      <c r="AB217" s="159">
        <f t="shared" si="61"/>
        <v>1</v>
      </c>
      <c r="AC217" s="159">
        <f t="shared" si="62"/>
        <v>300887136944433.87</v>
      </c>
      <c r="AD217" s="88">
        <f t="shared" si="51"/>
        <v>314405302409969.75</v>
      </c>
      <c r="AE217" s="158">
        <f t="shared" si="52"/>
        <v>1044.9276948254267</v>
      </c>
      <c r="AF217" s="133">
        <f t="shared" si="63"/>
        <v>8.8978561408199399E-3</v>
      </c>
      <c r="AG217" s="84">
        <f t="shared" si="64"/>
        <v>3.4013605442176869E-3</v>
      </c>
      <c r="AH217" s="84">
        <f t="shared" si="65"/>
        <v>5.0482016148764373E-2</v>
      </c>
      <c r="AI217" s="84">
        <f t="shared" si="66"/>
        <v>9.1676055950974198E-3</v>
      </c>
      <c r="AJ217" s="84">
        <f t="shared" si="67"/>
        <v>0</v>
      </c>
    </row>
    <row r="218" spans="1:36" ht="16.5">
      <c r="A218" s="84">
        <v>20181116</v>
      </c>
      <c r="B218" s="84" t="s">
        <v>99</v>
      </c>
      <c r="C218">
        <v>44250</v>
      </c>
      <c r="D218">
        <v>44000</v>
      </c>
      <c r="E218" s="114">
        <v>6419324700</v>
      </c>
      <c r="F218" s="114">
        <f t="shared" si="53"/>
        <v>0.17724540340854705</v>
      </c>
      <c r="G218" s="114">
        <f t="shared" si="54"/>
        <v>0.17724540340854705</v>
      </c>
      <c r="H218" s="8">
        <v>214666</v>
      </c>
      <c r="I218">
        <v>220070</v>
      </c>
      <c r="J218" s="88">
        <v>125456133</v>
      </c>
      <c r="K218" s="84">
        <f t="shared" si="55"/>
        <v>1.4189034609727673</v>
      </c>
      <c r="L218" s="84">
        <f t="shared" si="56"/>
        <v>1.4189034609727673</v>
      </c>
      <c r="M218">
        <v>183613</v>
      </c>
      <c r="N218">
        <v>186852</v>
      </c>
      <c r="O218" s="114">
        <v>15956260</v>
      </c>
      <c r="P218" s="114">
        <f t="shared" si="57"/>
        <v>28.774655239077823</v>
      </c>
      <c r="Q218" s="114">
        <f t="shared" si="58"/>
        <v>28.774655239077823</v>
      </c>
      <c r="R218" s="84">
        <v>0</v>
      </c>
      <c r="S218" s="84"/>
      <c r="T218" s="84">
        <v>0</v>
      </c>
      <c r="U218" s="84">
        <v>0</v>
      </c>
      <c r="V218" s="84"/>
      <c r="W218" s="114">
        <v>1</v>
      </c>
      <c r="X218" s="114">
        <v>1</v>
      </c>
      <c r="Y218" s="114">
        <v>100000000</v>
      </c>
      <c r="Z218" s="114">
        <f t="shared" si="59"/>
        <v>1415417.9703010658</v>
      </c>
      <c r="AA218" s="114">
        <f t="shared" si="60"/>
        <v>1415417.9703010658</v>
      </c>
      <c r="AB218" s="159">
        <f t="shared" si="61"/>
        <v>0</v>
      </c>
      <c r="AC218" s="159">
        <f t="shared" si="62"/>
        <v>300887136944433.87</v>
      </c>
      <c r="AD218" s="88">
        <f t="shared" si="51"/>
        <v>316569961381247</v>
      </c>
      <c r="AE218" s="158">
        <f t="shared" si="52"/>
        <v>1052.1219504299027</v>
      </c>
      <c r="AF218" s="133">
        <f t="shared" si="63"/>
        <v>6.8849315030145792E-3</v>
      </c>
      <c r="AG218" s="84">
        <f t="shared" si="64"/>
        <v>-5.6497175141242938E-3</v>
      </c>
      <c r="AH218" s="84">
        <f t="shared" si="65"/>
        <v>2.5173991223575228E-2</v>
      </c>
      <c r="AI218" s="84">
        <f t="shared" si="66"/>
        <v>1.7640363155114289E-2</v>
      </c>
      <c r="AJ218" s="84">
        <f t="shared" si="67"/>
        <v>0</v>
      </c>
    </row>
    <row r="219" spans="1:36" ht="16.5">
      <c r="A219" s="84">
        <v>20181119</v>
      </c>
      <c r="B219" s="84" t="s">
        <v>99</v>
      </c>
      <c r="C219">
        <v>44000</v>
      </c>
      <c r="D219">
        <v>43650</v>
      </c>
      <c r="E219" s="114">
        <v>6419324700</v>
      </c>
      <c r="F219" s="114">
        <f t="shared" si="53"/>
        <v>0.17724540340854705</v>
      </c>
      <c r="G219" s="114">
        <f t="shared" si="54"/>
        <v>0.17724540340854705</v>
      </c>
      <c r="H219">
        <v>220070</v>
      </c>
      <c r="I219">
        <v>224982</v>
      </c>
      <c r="J219" s="88">
        <v>125456133</v>
      </c>
      <c r="K219" s="84">
        <f t="shared" si="55"/>
        <v>1.4189034609727673</v>
      </c>
      <c r="L219" s="84">
        <f t="shared" si="56"/>
        <v>1.4189034609727673</v>
      </c>
      <c r="M219">
        <v>186852</v>
      </c>
      <c r="N219">
        <v>197941</v>
      </c>
      <c r="O219" s="114">
        <v>15956260</v>
      </c>
      <c r="P219" s="114">
        <f t="shared" si="57"/>
        <v>28.774655239077823</v>
      </c>
      <c r="Q219" s="114">
        <f t="shared" si="58"/>
        <v>28.774655239077823</v>
      </c>
      <c r="R219" s="84">
        <v>0</v>
      </c>
      <c r="S219" s="84"/>
      <c r="T219" s="84">
        <v>0</v>
      </c>
      <c r="U219" s="84">
        <v>0</v>
      </c>
      <c r="V219" s="84"/>
      <c r="W219" s="114">
        <v>1</v>
      </c>
      <c r="X219" s="114">
        <v>1</v>
      </c>
      <c r="Y219" s="114">
        <v>100000000</v>
      </c>
      <c r="Z219" s="114">
        <f t="shared" si="59"/>
        <v>1415417.9703010658</v>
      </c>
      <c r="AA219" s="114">
        <f t="shared" si="60"/>
        <v>1415417.9703010658</v>
      </c>
      <c r="AB219" s="159">
        <f t="shared" si="61"/>
        <v>0</v>
      </c>
      <c r="AC219" s="159">
        <f t="shared" si="62"/>
        <v>300887136944433.87</v>
      </c>
      <c r="AD219" s="88">
        <f t="shared" si="51"/>
        <v>322137476444571.5</v>
      </c>
      <c r="AE219" s="158">
        <f t="shared" si="52"/>
        <v>1070.6256163554842</v>
      </c>
      <c r="AF219" s="133">
        <f t="shared" si="63"/>
        <v>1.7586997322906223E-2</v>
      </c>
      <c r="AG219" s="84">
        <f t="shared" si="64"/>
        <v>-7.9545454545454537E-3</v>
      </c>
      <c r="AH219" s="84">
        <f t="shared" si="65"/>
        <v>2.2320170854728042E-2</v>
      </c>
      <c r="AI219" s="84">
        <f t="shared" si="66"/>
        <v>5.9346434611350161E-2</v>
      </c>
      <c r="AJ219" s="84">
        <f t="shared" si="67"/>
        <v>0</v>
      </c>
    </row>
    <row r="220" spans="1:36" ht="16.5">
      <c r="A220" s="84">
        <v>20181120</v>
      </c>
      <c r="B220" s="84" t="s">
        <v>99</v>
      </c>
      <c r="C220">
        <v>43650</v>
      </c>
      <c r="D220">
        <v>42800</v>
      </c>
      <c r="E220" s="114">
        <v>6419324700</v>
      </c>
      <c r="F220" s="114">
        <f t="shared" si="53"/>
        <v>0.17724540340854705</v>
      </c>
      <c r="G220" s="114">
        <f t="shared" si="54"/>
        <v>0.17724540340854705</v>
      </c>
      <c r="H220">
        <v>224982</v>
      </c>
      <c r="I220">
        <v>223508</v>
      </c>
      <c r="J220" s="88">
        <v>125456133</v>
      </c>
      <c r="K220" s="84">
        <f t="shared" si="55"/>
        <v>1.4189034609727673</v>
      </c>
      <c r="L220" s="84">
        <f t="shared" si="56"/>
        <v>1.4189034609727673</v>
      </c>
      <c r="M220">
        <v>197941</v>
      </c>
      <c r="N220">
        <v>190581</v>
      </c>
      <c r="O220" s="114">
        <v>15956260</v>
      </c>
      <c r="P220" s="114">
        <f t="shared" si="57"/>
        <v>28.774655239077823</v>
      </c>
      <c r="Q220" s="114">
        <f t="shared" si="58"/>
        <v>28.774655239077823</v>
      </c>
      <c r="R220" s="84">
        <v>0</v>
      </c>
      <c r="S220" s="84"/>
      <c r="T220" s="84">
        <v>0</v>
      </c>
      <c r="U220" s="84">
        <v>0</v>
      </c>
      <c r="V220" s="84"/>
      <c r="W220" s="114">
        <v>1</v>
      </c>
      <c r="X220" s="114">
        <v>1</v>
      </c>
      <c r="Y220" s="114">
        <v>100000000</v>
      </c>
      <c r="Z220" s="114">
        <f t="shared" si="59"/>
        <v>1415417.9703010658</v>
      </c>
      <c r="AA220" s="114">
        <f t="shared" si="60"/>
        <v>1415417.9703010658</v>
      </c>
      <c r="AB220" s="159">
        <f t="shared" si="61"/>
        <v>0</v>
      </c>
      <c r="AC220" s="159">
        <f t="shared" si="62"/>
        <v>300887136944433.87</v>
      </c>
      <c r="AD220" s="88">
        <f t="shared" si="51"/>
        <v>317528722989840.62</v>
      </c>
      <c r="AE220" s="158">
        <f t="shared" si="52"/>
        <v>1055.3083997355461</v>
      </c>
      <c r="AF220" s="133">
        <f t="shared" si="63"/>
        <v>-1.4306790708108995E-2</v>
      </c>
      <c r="AG220" s="84">
        <f t="shared" si="64"/>
        <v>-1.9473081328751432E-2</v>
      </c>
      <c r="AH220" s="84">
        <f t="shared" si="65"/>
        <v>-6.5516352419304653E-3</v>
      </c>
      <c r="AI220" s="84">
        <f t="shared" si="66"/>
        <v>-3.7182796894023977E-2</v>
      </c>
      <c r="AJ220" s="84">
        <f t="shared" si="67"/>
        <v>0</v>
      </c>
    </row>
    <row r="221" spans="1:36" ht="16.5">
      <c r="A221" s="84">
        <v>20181121</v>
      </c>
      <c r="B221" s="84" t="s">
        <v>99</v>
      </c>
      <c r="C221">
        <v>42800</v>
      </c>
      <c r="D221">
        <v>42100</v>
      </c>
      <c r="E221" s="114">
        <v>6419324700</v>
      </c>
      <c r="F221" s="114">
        <f t="shared" si="53"/>
        <v>0.17724540340854705</v>
      </c>
      <c r="G221" s="114">
        <f t="shared" si="54"/>
        <v>0.17724540340854705</v>
      </c>
      <c r="H221">
        <v>223508</v>
      </c>
      <c r="I221">
        <v>221052</v>
      </c>
      <c r="J221" s="88">
        <v>125456133</v>
      </c>
      <c r="K221" s="84">
        <f t="shared" si="55"/>
        <v>1.4189034609727673</v>
      </c>
      <c r="L221" s="84">
        <f t="shared" si="56"/>
        <v>1.4189034609727673</v>
      </c>
      <c r="M221">
        <v>190581</v>
      </c>
      <c r="N221">
        <v>187539</v>
      </c>
      <c r="O221" s="114">
        <v>15956260</v>
      </c>
      <c r="P221" s="114">
        <f t="shared" si="57"/>
        <v>28.774655239077823</v>
      </c>
      <c r="Q221" s="114">
        <f t="shared" si="58"/>
        <v>28.774655239077823</v>
      </c>
      <c r="R221" s="84">
        <v>0</v>
      </c>
      <c r="S221" s="84"/>
      <c r="T221" s="84">
        <v>0</v>
      </c>
      <c r="U221" s="84">
        <v>0</v>
      </c>
      <c r="V221" s="84"/>
      <c r="W221" s="114">
        <v>1</v>
      </c>
      <c r="X221" s="114">
        <v>1</v>
      </c>
      <c r="Y221" s="114">
        <v>100000000</v>
      </c>
      <c r="Z221" s="114">
        <f t="shared" si="59"/>
        <v>1415417.9703010658</v>
      </c>
      <c r="AA221" s="114">
        <f t="shared" si="60"/>
        <v>1415417.9703010658</v>
      </c>
      <c r="AB221" s="159">
        <f t="shared" si="61"/>
        <v>0</v>
      </c>
      <c r="AC221" s="159">
        <f t="shared" si="62"/>
        <v>300887136944433.87</v>
      </c>
      <c r="AD221" s="88">
        <f t="shared" si="51"/>
        <v>314898381677337.94</v>
      </c>
      <c r="AE221" s="158">
        <f t="shared" si="52"/>
        <v>1046.5664463931257</v>
      </c>
      <c r="AF221" s="133">
        <f t="shared" si="63"/>
        <v>-8.2837901646675826E-3</v>
      </c>
      <c r="AG221" s="84">
        <f t="shared" si="64"/>
        <v>-1.6355140186915886E-2</v>
      </c>
      <c r="AH221" s="84">
        <f t="shared" si="65"/>
        <v>-1.0988420996116469E-2</v>
      </c>
      <c r="AI221" s="84">
        <f t="shared" si="66"/>
        <v>-1.5961717065184882E-2</v>
      </c>
      <c r="AJ221" s="84">
        <f t="shared" si="67"/>
        <v>0</v>
      </c>
    </row>
    <row r="222" spans="1:36" ht="16.5">
      <c r="A222" s="84">
        <v>20181122</v>
      </c>
      <c r="B222" s="84" t="s">
        <v>99</v>
      </c>
      <c r="C222">
        <v>42100</v>
      </c>
      <c r="D222">
        <v>42450</v>
      </c>
      <c r="E222" s="114">
        <v>6419324700</v>
      </c>
      <c r="F222" s="114">
        <f t="shared" si="53"/>
        <v>0.17724540340854705</v>
      </c>
      <c r="G222" s="114">
        <f t="shared" si="54"/>
        <v>0.17724540340854705</v>
      </c>
      <c r="H222">
        <v>221052</v>
      </c>
      <c r="I222">
        <v>219087</v>
      </c>
      <c r="J222" s="88">
        <v>125456133</v>
      </c>
      <c r="K222" s="84">
        <f t="shared" si="55"/>
        <v>1.4189034609727673</v>
      </c>
      <c r="L222" s="84">
        <f t="shared" si="56"/>
        <v>1.4189034609727673</v>
      </c>
      <c r="M222">
        <v>187539</v>
      </c>
      <c r="N222">
        <v>191268</v>
      </c>
      <c r="O222" s="114">
        <v>15956260</v>
      </c>
      <c r="P222" s="114">
        <f t="shared" si="57"/>
        <v>28.774655239077823</v>
      </c>
      <c r="Q222" s="114">
        <f t="shared" si="58"/>
        <v>28.774655239077823</v>
      </c>
      <c r="R222" s="84">
        <v>0</v>
      </c>
      <c r="S222" s="84"/>
      <c r="T222" s="84">
        <v>0</v>
      </c>
      <c r="U222" s="84">
        <v>0</v>
      </c>
      <c r="V222" s="84"/>
      <c r="W222" s="114">
        <v>1</v>
      </c>
      <c r="X222" s="114">
        <v>1</v>
      </c>
      <c r="Y222" s="114">
        <v>100000000</v>
      </c>
      <c r="Z222" s="114">
        <f t="shared" si="59"/>
        <v>1415417.9703010658</v>
      </c>
      <c r="AA222" s="114">
        <f t="shared" si="60"/>
        <v>1415417.9703010658</v>
      </c>
      <c r="AB222" s="159">
        <f t="shared" si="61"/>
        <v>0</v>
      </c>
      <c r="AC222" s="159">
        <f t="shared" si="62"/>
        <v>300887136944433.87</v>
      </c>
      <c r="AD222" s="88">
        <f t="shared" si="51"/>
        <v>316658937976308.25</v>
      </c>
      <c r="AE222" s="158">
        <f t="shared" si="52"/>
        <v>1052.4176646168396</v>
      </c>
      <c r="AF222" s="133">
        <f t="shared" si="63"/>
        <v>5.5908712188121983E-3</v>
      </c>
      <c r="AG222" s="84">
        <f t="shared" si="64"/>
        <v>8.3135391923990498E-3</v>
      </c>
      <c r="AH222" s="84">
        <f t="shared" si="65"/>
        <v>-8.8893111123174631E-3</v>
      </c>
      <c r="AI222" s="84">
        <f t="shared" si="66"/>
        <v>1.9883864156255499E-2</v>
      </c>
      <c r="AJ222" s="84">
        <f t="shared" si="67"/>
        <v>0</v>
      </c>
    </row>
    <row r="223" spans="1:36" ht="16.5">
      <c r="A223" s="84">
        <v>20181123</v>
      </c>
      <c r="B223" s="84" t="s">
        <v>99</v>
      </c>
      <c r="C223">
        <v>42450</v>
      </c>
      <c r="D223">
        <v>42400</v>
      </c>
      <c r="E223" s="114">
        <v>6419324700</v>
      </c>
      <c r="F223" s="114">
        <f t="shared" si="53"/>
        <v>0.17724540340854705</v>
      </c>
      <c r="G223" s="114">
        <f t="shared" si="54"/>
        <v>0.17724540340854705</v>
      </c>
      <c r="H223">
        <v>219087</v>
      </c>
      <c r="I223">
        <v>217122</v>
      </c>
      <c r="J223" s="88">
        <v>125456133</v>
      </c>
      <c r="K223" s="84">
        <f t="shared" si="55"/>
        <v>1.4189034609727673</v>
      </c>
      <c r="L223" s="84">
        <f t="shared" si="56"/>
        <v>1.4189034609727673</v>
      </c>
      <c r="M223">
        <v>191268</v>
      </c>
      <c r="N223">
        <v>185674</v>
      </c>
      <c r="O223" s="114">
        <v>15956260</v>
      </c>
      <c r="P223" s="114">
        <f t="shared" si="57"/>
        <v>28.774655239077823</v>
      </c>
      <c r="Q223" s="114">
        <f t="shared" si="58"/>
        <v>28.774655239077823</v>
      </c>
      <c r="R223" s="84">
        <v>0</v>
      </c>
      <c r="S223" s="84"/>
      <c r="T223" s="84">
        <v>0</v>
      </c>
      <c r="U223" s="84">
        <v>0</v>
      </c>
      <c r="V223" s="84"/>
      <c r="W223" s="114">
        <v>1</v>
      </c>
      <c r="X223" s="114">
        <v>1</v>
      </c>
      <c r="Y223" s="114">
        <v>100000000</v>
      </c>
      <c r="Z223" s="114">
        <f t="shared" si="59"/>
        <v>1415417.9703010658</v>
      </c>
      <c r="AA223" s="114">
        <f t="shared" si="60"/>
        <v>1415417.9703010658</v>
      </c>
      <c r="AB223" s="159">
        <f t="shared" si="61"/>
        <v>0</v>
      </c>
      <c r="AC223" s="159">
        <f t="shared" si="62"/>
        <v>300887136944433.87</v>
      </c>
      <c r="AD223" s="88">
        <f t="shared" si="51"/>
        <v>313683852143837.12</v>
      </c>
      <c r="AE223" s="158">
        <f t="shared" si="52"/>
        <v>1042.5299510286691</v>
      </c>
      <c r="AF223" s="133">
        <f t="shared" si="63"/>
        <v>-9.3952371958431636E-3</v>
      </c>
      <c r="AG223" s="84">
        <f t="shared" si="64"/>
        <v>-1.1778563015312131E-3</v>
      </c>
      <c r="AH223" s="84">
        <f t="shared" si="65"/>
        <v>-8.9690396965589007E-3</v>
      </c>
      <c r="AI223" s="84">
        <f t="shared" si="66"/>
        <v>-2.9246920551268377E-2</v>
      </c>
      <c r="AJ223" s="84">
        <f t="shared" si="67"/>
        <v>0</v>
      </c>
    </row>
    <row r="224" spans="1:36" ht="16.5">
      <c r="A224" s="84">
        <v>20181126</v>
      </c>
      <c r="B224" s="84" t="s">
        <v>99</v>
      </c>
      <c r="C224">
        <v>42400</v>
      </c>
      <c r="D224">
        <v>42600</v>
      </c>
      <c r="E224" s="114">
        <v>6419324700</v>
      </c>
      <c r="F224" s="114">
        <f t="shared" si="53"/>
        <v>0.17724540340854705</v>
      </c>
      <c r="G224" s="114">
        <f t="shared" si="54"/>
        <v>0.17724540340854705</v>
      </c>
      <c r="H224">
        <v>217122</v>
      </c>
      <c r="I224">
        <v>236280</v>
      </c>
      <c r="J224" s="88">
        <v>125456133</v>
      </c>
      <c r="K224" s="84">
        <f t="shared" si="55"/>
        <v>1.4189034609727673</v>
      </c>
      <c r="L224" s="84">
        <f t="shared" si="56"/>
        <v>1.4189034609727673</v>
      </c>
      <c r="M224">
        <v>185674</v>
      </c>
      <c r="N224">
        <v>191072</v>
      </c>
      <c r="O224" s="114">
        <v>15956260</v>
      </c>
      <c r="P224" s="114">
        <f t="shared" si="57"/>
        <v>28.774655239077823</v>
      </c>
      <c r="Q224" s="114">
        <f t="shared" si="58"/>
        <v>28.774655239077823</v>
      </c>
      <c r="R224" s="84">
        <v>0</v>
      </c>
      <c r="S224" s="84"/>
      <c r="T224" s="84">
        <v>0</v>
      </c>
      <c r="U224" s="84">
        <v>0</v>
      </c>
      <c r="V224" s="84"/>
      <c r="W224" s="114">
        <v>1</v>
      </c>
      <c r="X224" s="114">
        <v>1</v>
      </c>
      <c r="Y224" s="114">
        <v>100000000</v>
      </c>
      <c r="Z224" s="114">
        <f t="shared" si="59"/>
        <v>1415417.9703010658</v>
      </c>
      <c r="AA224" s="114">
        <f t="shared" si="60"/>
        <v>1415417.9703010658</v>
      </c>
      <c r="AB224" s="159">
        <f t="shared" si="61"/>
        <v>0</v>
      </c>
      <c r="AC224" s="159">
        <f t="shared" si="62"/>
        <v>300887136944433.87</v>
      </c>
      <c r="AD224" s="88">
        <f t="shared" si="51"/>
        <v>319800145072769</v>
      </c>
      <c r="AE224" s="158">
        <f t="shared" si="52"/>
        <v>1062.8574831094486</v>
      </c>
      <c r="AF224" s="133">
        <f t="shared" si="63"/>
        <v>1.9498271546752446E-2</v>
      </c>
      <c r="AG224" s="84">
        <f t="shared" si="64"/>
        <v>4.7169811320754715E-3</v>
      </c>
      <c r="AH224" s="84">
        <f t="shared" si="65"/>
        <v>8.8236106889214364E-2</v>
      </c>
      <c r="AI224" s="84">
        <f t="shared" si="66"/>
        <v>2.9072460333703157E-2</v>
      </c>
      <c r="AJ224" s="84">
        <f t="shared" si="67"/>
        <v>0</v>
      </c>
    </row>
    <row r="225" spans="1:36" ht="16.5">
      <c r="A225" s="84">
        <v>20181127</v>
      </c>
      <c r="B225" s="84" t="s">
        <v>99</v>
      </c>
      <c r="C225">
        <v>42600</v>
      </c>
      <c r="D225">
        <v>43050</v>
      </c>
      <c r="E225" s="114">
        <v>6419324700</v>
      </c>
      <c r="F225" s="114">
        <f t="shared" si="53"/>
        <v>0.17724540340854705</v>
      </c>
      <c r="G225" s="114">
        <f t="shared" si="54"/>
        <v>0.17724540340854705</v>
      </c>
      <c r="H225">
        <v>236280</v>
      </c>
      <c r="I225">
        <v>233824</v>
      </c>
      <c r="J225" s="88">
        <v>125456133</v>
      </c>
      <c r="K225" s="84">
        <f t="shared" si="55"/>
        <v>1.4189034609727673</v>
      </c>
      <c r="L225" s="84">
        <f t="shared" si="56"/>
        <v>1.4189034609727673</v>
      </c>
      <c r="M225">
        <v>191072</v>
      </c>
      <c r="N225">
        <v>199021</v>
      </c>
      <c r="O225" s="114">
        <v>15956260</v>
      </c>
      <c r="P225" s="114">
        <f t="shared" si="57"/>
        <v>28.774655239077823</v>
      </c>
      <c r="Q225" s="114">
        <f t="shared" si="58"/>
        <v>28.774655239077823</v>
      </c>
      <c r="R225" s="84">
        <v>0</v>
      </c>
      <c r="S225" s="84"/>
      <c r="T225" s="84">
        <v>0</v>
      </c>
      <c r="U225" s="84">
        <v>0</v>
      </c>
      <c r="V225" s="84"/>
      <c r="W225" s="114">
        <v>1</v>
      </c>
      <c r="X225" s="114">
        <v>1</v>
      </c>
      <c r="Y225" s="114">
        <v>100000000</v>
      </c>
      <c r="Z225" s="114">
        <f t="shared" si="59"/>
        <v>1415417.9703010658</v>
      </c>
      <c r="AA225" s="114">
        <f t="shared" si="60"/>
        <v>1415417.9703010658</v>
      </c>
      <c r="AB225" s="159">
        <f t="shared" si="61"/>
        <v>0</v>
      </c>
      <c r="AC225" s="159">
        <f t="shared" si="62"/>
        <v>300887136944433.87</v>
      </c>
      <c r="AD225" s="88">
        <f t="shared" si="51"/>
        <v>323524631387269.87</v>
      </c>
      <c r="AE225" s="158">
        <f t="shared" si="52"/>
        <v>1075.2358331855728</v>
      </c>
      <c r="AF225" s="133">
        <f t="shared" si="63"/>
        <v>1.1646293386306747E-2</v>
      </c>
      <c r="AG225" s="84">
        <f t="shared" si="64"/>
        <v>1.0563380281690141E-2</v>
      </c>
      <c r="AH225" s="84">
        <f t="shared" si="65"/>
        <v>-1.0394447265955646E-2</v>
      </c>
      <c r="AI225" s="84">
        <f t="shared" si="66"/>
        <v>4.1602118573103336E-2</v>
      </c>
      <c r="AJ225" s="84">
        <f t="shared" si="67"/>
        <v>0</v>
      </c>
    </row>
    <row r="226" spans="1:36" ht="16.5">
      <c r="A226" s="84">
        <v>20181128</v>
      </c>
      <c r="B226" s="84" t="s">
        <v>99</v>
      </c>
      <c r="C226">
        <v>43050</v>
      </c>
      <c r="D226">
        <v>43150</v>
      </c>
      <c r="E226" s="114">
        <v>6419324700</v>
      </c>
      <c r="F226" s="114">
        <f t="shared" si="53"/>
        <v>0.17724540340854705</v>
      </c>
      <c r="G226" s="114">
        <f t="shared" si="54"/>
        <v>0.17724540340854705</v>
      </c>
      <c r="H226">
        <v>233824</v>
      </c>
      <c r="I226">
        <v>231859</v>
      </c>
      <c r="J226" s="88">
        <v>125456133</v>
      </c>
      <c r="K226" s="84">
        <f t="shared" si="55"/>
        <v>1.4189034609727673</v>
      </c>
      <c r="L226" s="84">
        <f t="shared" si="56"/>
        <v>1.4189034609727673</v>
      </c>
      <c r="M226">
        <v>199021</v>
      </c>
      <c r="N226">
        <v>195291</v>
      </c>
      <c r="O226" s="114">
        <v>15956260</v>
      </c>
      <c r="P226" s="114">
        <f t="shared" si="57"/>
        <v>28.774655239077823</v>
      </c>
      <c r="Q226" s="114">
        <f t="shared" si="58"/>
        <v>28.774655239077823</v>
      </c>
      <c r="R226" s="84">
        <v>0</v>
      </c>
      <c r="S226" s="84"/>
      <c r="T226" s="84">
        <v>0</v>
      </c>
      <c r="U226" s="84">
        <v>0</v>
      </c>
      <c r="V226" s="84"/>
      <c r="W226" s="114">
        <v>1</v>
      </c>
      <c r="X226" s="114">
        <v>1</v>
      </c>
      <c r="Y226" s="114">
        <v>100000000</v>
      </c>
      <c r="Z226" s="114">
        <f t="shared" si="59"/>
        <v>1415417.9703010658</v>
      </c>
      <c r="AA226" s="114">
        <f t="shared" si="60"/>
        <v>1415417.9703010658</v>
      </c>
      <c r="AB226" s="159">
        <f t="shared" si="61"/>
        <v>0</v>
      </c>
      <c r="AC226" s="159">
        <f t="shared" si="62"/>
        <v>300887136944433.87</v>
      </c>
      <c r="AD226" s="88">
        <f t="shared" si="51"/>
        <v>321576044205283.12</v>
      </c>
      <c r="AE226" s="158">
        <f t="shared" si="52"/>
        <v>1068.7596933220511</v>
      </c>
      <c r="AF226" s="133">
        <f t="shared" si="63"/>
        <v>-6.0229948292692013E-3</v>
      </c>
      <c r="AG226" s="84">
        <f t="shared" si="64"/>
        <v>2.3228803716608595E-3</v>
      </c>
      <c r="AH226" s="84">
        <f t="shared" si="65"/>
        <v>-8.4037566716846854E-3</v>
      </c>
      <c r="AI226" s="84">
        <f t="shared" si="66"/>
        <v>-1.8741740821320362E-2</v>
      </c>
      <c r="AJ226" s="84">
        <f t="shared" si="67"/>
        <v>0</v>
      </c>
    </row>
    <row r="227" spans="1:36" ht="16.5">
      <c r="A227" s="84">
        <v>20181129</v>
      </c>
      <c r="B227" s="84" t="s">
        <v>99</v>
      </c>
      <c r="C227">
        <v>43150</v>
      </c>
      <c r="D227">
        <v>43150</v>
      </c>
      <c r="E227" s="114">
        <v>6419324700</v>
      </c>
      <c r="F227" s="114">
        <f t="shared" si="53"/>
        <v>0.17724540340854705</v>
      </c>
      <c r="G227" s="114">
        <f t="shared" si="54"/>
        <v>0.17724540340854705</v>
      </c>
      <c r="H227">
        <v>231859</v>
      </c>
      <c r="I227">
        <v>232842</v>
      </c>
      <c r="J227" s="88">
        <v>125456133</v>
      </c>
      <c r="K227" s="84">
        <f t="shared" si="55"/>
        <v>1.4189034609727673</v>
      </c>
      <c r="L227" s="84">
        <f t="shared" si="56"/>
        <v>1.4189034609727673</v>
      </c>
      <c r="M227">
        <v>195291</v>
      </c>
      <c r="N227">
        <v>192544</v>
      </c>
      <c r="O227" s="114">
        <v>15956260</v>
      </c>
      <c r="P227" s="114">
        <f t="shared" si="57"/>
        <v>28.774655239077823</v>
      </c>
      <c r="Q227" s="114">
        <f t="shared" si="58"/>
        <v>28.774655239077823</v>
      </c>
      <c r="R227" s="84">
        <v>0</v>
      </c>
      <c r="S227" s="84"/>
      <c r="T227" s="84">
        <v>0</v>
      </c>
      <c r="U227" s="84">
        <v>0</v>
      </c>
      <c r="V227" s="84"/>
      <c r="W227" s="114">
        <v>1</v>
      </c>
      <c r="X227" s="114">
        <v>1</v>
      </c>
      <c r="Y227" s="114">
        <v>100000000</v>
      </c>
      <c r="Z227" s="114">
        <f t="shared" si="59"/>
        <v>1415417.9703010658</v>
      </c>
      <c r="AA227" s="114">
        <f t="shared" si="60"/>
        <v>1415417.9703010658</v>
      </c>
      <c r="AB227" s="159">
        <f t="shared" si="61"/>
        <v>0</v>
      </c>
      <c r="AC227" s="159">
        <f t="shared" si="62"/>
        <v>300887136944433.87</v>
      </c>
      <c r="AD227" s="88">
        <f t="shared" si="51"/>
        <v>320489781910722</v>
      </c>
      <c r="AE227" s="158">
        <f t="shared" si="52"/>
        <v>1065.1494948084412</v>
      </c>
      <c r="AF227" s="133">
        <f t="shared" si="63"/>
        <v>-3.3779328844150778E-3</v>
      </c>
      <c r="AG227" s="84">
        <f t="shared" si="64"/>
        <v>0</v>
      </c>
      <c r="AH227" s="84">
        <f t="shared" si="65"/>
        <v>4.2396456467076972E-3</v>
      </c>
      <c r="AI227" s="84">
        <f t="shared" si="66"/>
        <v>-1.4066188406019735E-2</v>
      </c>
      <c r="AJ227" s="84">
        <f t="shared" si="67"/>
        <v>0</v>
      </c>
    </row>
    <row r="228" spans="1:36" ht="16.5">
      <c r="A228" s="84">
        <v>20181130</v>
      </c>
      <c r="B228" s="84" t="s">
        <v>99</v>
      </c>
      <c r="C228">
        <v>43150</v>
      </c>
      <c r="D228">
        <v>41850</v>
      </c>
      <c r="E228" s="114">
        <v>6419324700</v>
      </c>
      <c r="F228" s="114">
        <f t="shared" si="53"/>
        <v>0.17724540340854705</v>
      </c>
      <c r="G228" s="114">
        <f t="shared" si="54"/>
        <v>0.17724540340854705</v>
      </c>
      <c r="H228">
        <v>232842</v>
      </c>
      <c r="I228">
        <v>235298</v>
      </c>
      <c r="J228" s="88">
        <v>125456133</v>
      </c>
      <c r="K228" s="84">
        <f t="shared" si="55"/>
        <v>1.4189034609727673</v>
      </c>
      <c r="L228" s="84">
        <f t="shared" si="56"/>
        <v>1.4189034609727673</v>
      </c>
      <c r="M228">
        <v>192544</v>
      </c>
      <c r="N228">
        <v>193623</v>
      </c>
      <c r="O228" s="114">
        <v>15956260</v>
      </c>
      <c r="P228" s="114">
        <f t="shared" si="57"/>
        <v>28.774655239077823</v>
      </c>
      <c r="Q228" s="114">
        <f t="shared" si="58"/>
        <v>28.774655239077823</v>
      </c>
      <c r="R228" s="84">
        <v>0</v>
      </c>
      <c r="S228" s="84"/>
      <c r="T228" s="84">
        <v>0</v>
      </c>
      <c r="U228" s="84">
        <v>0</v>
      </c>
      <c r="V228" s="84"/>
      <c r="W228" s="114">
        <v>1</v>
      </c>
      <c r="X228" s="114">
        <v>1</v>
      </c>
      <c r="Y228" s="114">
        <v>100000000</v>
      </c>
      <c r="Z228" s="114">
        <f t="shared" si="59"/>
        <v>1415417.9703010658</v>
      </c>
      <c r="AA228" s="114">
        <f t="shared" si="60"/>
        <v>1415417.9703010658</v>
      </c>
      <c r="AB228" s="159">
        <f t="shared" si="61"/>
        <v>0</v>
      </c>
      <c r="AC228" s="159">
        <f t="shared" si="62"/>
        <v>300887136944433.87</v>
      </c>
      <c r="AD228" s="88">
        <f t="shared" si="51"/>
        <v>319943247897865.62</v>
      </c>
      <c r="AE228" s="158">
        <f t="shared" si="52"/>
        <v>1063.3330861097959</v>
      </c>
      <c r="AF228" s="133">
        <f t="shared" si="63"/>
        <v>-1.7053086984489302E-3</v>
      </c>
      <c r="AG228" s="84">
        <f t="shared" si="64"/>
        <v>-3.0127462340672075E-2</v>
      </c>
      <c r="AH228" s="84">
        <f t="shared" si="65"/>
        <v>1.0547925202497831E-2</v>
      </c>
      <c r="AI228" s="84">
        <f t="shared" si="66"/>
        <v>5.6039139105866715E-3</v>
      </c>
      <c r="AJ228" s="84">
        <f t="shared" si="67"/>
        <v>0</v>
      </c>
    </row>
    <row r="229" spans="1:36" ht="16.5">
      <c r="A229" s="84">
        <v>20181203</v>
      </c>
      <c r="B229" s="84" t="s">
        <v>99</v>
      </c>
      <c r="C229">
        <v>41850</v>
      </c>
      <c r="D229">
        <v>43250</v>
      </c>
      <c r="E229" s="114">
        <v>6419324700</v>
      </c>
      <c r="F229" s="114">
        <f t="shared" si="53"/>
        <v>0.17724540340854705</v>
      </c>
      <c r="G229" s="114">
        <f t="shared" si="54"/>
        <v>0.17724540340854705</v>
      </c>
      <c r="H229">
        <v>235298</v>
      </c>
      <c r="I229">
        <v>236280</v>
      </c>
      <c r="J229" s="88">
        <v>125456133</v>
      </c>
      <c r="K229" s="84">
        <f t="shared" si="55"/>
        <v>1.4189034609727673</v>
      </c>
      <c r="L229" s="84">
        <f t="shared" si="56"/>
        <v>1.4189034609727673</v>
      </c>
      <c r="M229">
        <v>193623</v>
      </c>
      <c r="N229">
        <v>202357</v>
      </c>
      <c r="O229" s="114">
        <v>15956260</v>
      </c>
      <c r="P229" s="114">
        <f t="shared" si="57"/>
        <v>28.774655239077823</v>
      </c>
      <c r="Q229" s="114">
        <f t="shared" si="58"/>
        <v>28.774655239077823</v>
      </c>
      <c r="R229" s="84">
        <v>0</v>
      </c>
      <c r="S229" s="84"/>
      <c r="T229" s="84">
        <v>0</v>
      </c>
      <c r="U229" s="84">
        <v>0</v>
      </c>
      <c r="V229" s="84"/>
      <c r="W229" s="114">
        <v>1</v>
      </c>
      <c r="X229" s="114">
        <v>1</v>
      </c>
      <c r="Y229" s="114">
        <v>100000000</v>
      </c>
      <c r="Z229" s="114">
        <f t="shared" si="59"/>
        <v>1415417.9703010658</v>
      </c>
      <c r="AA229" s="114">
        <f t="shared" si="60"/>
        <v>1415417.9703010658</v>
      </c>
      <c r="AB229" s="159">
        <f t="shared" si="61"/>
        <v>0</v>
      </c>
      <c r="AC229" s="159">
        <f t="shared" si="62"/>
        <v>300887136944433.87</v>
      </c>
      <c r="AD229" s="88">
        <f t="shared" si="51"/>
        <v>325721060750580.75</v>
      </c>
      <c r="AE229" s="158">
        <f t="shared" si="52"/>
        <v>1082.5356778569537</v>
      </c>
      <c r="AF229" s="133">
        <f t="shared" si="63"/>
        <v>1.8058867910722615E-2</v>
      </c>
      <c r="AG229" s="84">
        <f t="shared" si="64"/>
        <v>3.3452807646356032E-2</v>
      </c>
      <c r="AH229" s="84">
        <f t="shared" si="65"/>
        <v>4.1734311383862166E-3</v>
      </c>
      <c r="AI229" s="84">
        <f t="shared" si="66"/>
        <v>4.5108277425719052E-2</v>
      </c>
      <c r="AJ229" s="84">
        <f t="shared" si="67"/>
        <v>0</v>
      </c>
    </row>
    <row r="230" spans="1:36" ht="16.5">
      <c r="A230" s="84">
        <v>20181204</v>
      </c>
      <c r="B230" s="84" t="s">
        <v>99</v>
      </c>
      <c r="C230">
        <v>43250</v>
      </c>
      <c r="D230">
        <v>42150</v>
      </c>
      <c r="E230" s="114">
        <v>6419324700</v>
      </c>
      <c r="F230" s="114">
        <f t="shared" si="53"/>
        <v>0.17724540340854705</v>
      </c>
      <c r="G230" s="114">
        <f t="shared" si="54"/>
        <v>0.17724540340854705</v>
      </c>
      <c r="H230">
        <v>236280</v>
      </c>
      <c r="I230">
        <v>239228</v>
      </c>
      <c r="J230" s="88">
        <v>125456133</v>
      </c>
      <c r="K230" s="84">
        <f t="shared" si="55"/>
        <v>1.4189034609727673</v>
      </c>
      <c r="L230" s="84">
        <f t="shared" si="56"/>
        <v>1.4189034609727673</v>
      </c>
      <c r="M230">
        <v>202357</v>
      </c>
      <c r="N230">
        <v>201965</v>
      </c>
      <c r="O230" s="114">
        <v>15956260</v>
      </c>
      <c r="P230" s="114">
        <f t="shared" si="57"/>
        <v>28.774655239077823</v>
      </c>
      <c r="Q230" s="114">
        <f t="shared" si="58"/>
        <v>28.774655239077823</v>
      </c>
      <c r="R230" s="84">
        <v>0</v>
      </c>
      <c r="S230" s="84"/>
      <c r="T230" s="84">
        <v>0</v>
      </c>
      <c r="U230" s="84">
        <v>0</v>
      </c>
      <c r="V230" s="84"/>
      <c r="W230" s="114">
        <v>1</v>
      </c>
      <c r="X230" s="114">
        <v>1</v>
      </c>
      <c r="Y230" s="114">
        <v>100000000</v>
      </c>
      <c r="Z230" s="114">
        <f t="shared" si="59"/>
        <v>1415417.9703010658</v>
      </c>
      <c r="AA230" s="114">
        <f t="shared" si="60"/>
        <v>1415417.9703010658</v>
      </c>
      <c r="AB230" s="159">
        <f t="shared" si="61"/>
        <v>0</v>
      </c>
      <c r="AC230" s="159">
        <f t="shared" si="62"/>
        <v>300887136944433.87</v>
      </c>
      <c r="AD230" s="88">
        <f t="shared" si="51"/>
        <v>324814278006387.37</v>
      </c>
      <c r="AE230" s="158">
        <f t="shared" si="52"/>
        <v>1079.5219805836107</v>
      </c>
      <c r="AF230" s="133">
        <f t="shared" si="63"/>
        <v>-2.7839242022111637E-3</v>
      </c>
      <c r="AG230" s="84">
        <f t="shared" si="64"/>
        <v>-2.5433526011560695E-2</v>
      </c>
      <c r="AH230" s="84">
        <f t="shared" si="65"/>
        <v>1.2476722532588455E-2</v>
      </c>
      <c r="AI230" s="84">
        <f t="shared" si="66"/>
        <v>-1.9371704462904668E-3</v>
      </c>
      <c r="AJ230" s="84">
        <f t="shared" si="67"/>
        <v>0</v>
      </c>
    </row>
    <row r="231" spans="1:36" ht="16.5">
      <c r="A231" s="84">
        <v>20181205</v>
      </c>
      <c r="B231" s="84" t="s">
        <v>99</v>
      </c>
      <c r="C231">
        <v>42150</v>
      </c>
      <c r="D231">
        <v>41450</v>
      </c>
      <c r="E231" s="114">
        <v>6419324700</v>
      </c>
      <c r="F231" s="114">
        <f t="shared" si="53"/>
        <v>0.17724540340854705</v>
      </c>
      <c r="G231" s="114">
        <f t="shared" si="54"/>
        <v>0.17724540340854705</v>
      </c>
      <c r="H231">
        <v>239228</v>
      </c>
      <c r="I231">
        <v>237754</v>
      </c>
      <c r="J231" s="88">
        <v>125456133</v>
      </c>
      <c r="K231" s="84">
        <f t="shared" si="55"/>
        <v>1.4189034609727673</v>
      </c>
      <c r="L231" s="84">
        <f t="shared" si="56"/>
        <v>1.4189034609727673</v>
      </c>
      <c r="M231">
        <v>201965</v>
      </c>
      <c r="N231">
        <v>197745</v>
      </c>
      <c r="O231" s="114">
        <v>15956260</v>
      </c>
      <c r="P231" s="114">
        <f t="shared" si="57"/>
        <v>28.774655239077823</v>
      </c>
      <c r="Q231" s="114">
        <f t="shared" si="58"/>
        <v>28.774655239077823</v>
      </c>
      <c r="R231" s="84">
        <v>0</v>
      </c>
      <c r="S231" s="84"/>
      <c r="T231" s="84">
        <v>0</v>
      </c>
      <c r="U231" s="84">
        <v>0</v>
      </c>
      <c r="V231" s="84"/>
      <c r="W231" s="114">
        <v>1</v>
      </c>
      <c r="X231" s="114">
        <v>1</v>
      </c>
      <c r="Y231" s="114">
        <v>100000000</v>
      </c>
      <c r="Z231" s="114">
        <f t="shared" si="59"/>
        <v>1415417.9703010658</v>
      </c>
      <c r="AA231" s="114">
        <f t="shared" si="60"/>
        <v>1415417.9703010658</v>
      </c>
      <c r="AB231" s="159">
        <f t="shared" si="61"/>
        <v>0</v>
      </c>
      <c r="AC231" s="159">
        <f t="shared" si="62"/>
        <v>300887136944433.87</v>
      </c>
      <c r="AD231" s="88">
        <f t="shared" si="51"/>
        <v>321817880585537.75</v>
      </c>
      <c r="AE231" s="158">
        <f t="shared" si="52"/>
        <v>1069.5634378181121</v>
      </c>
      <c r="AF231" s="133">
        <f t="shared" si="63"/>
        <v>-9.2249559940546979E-3</v>
      </c>
      <c r="AG231" s="84">
        <f t="shared" si="64"/>
        <v>-1.6607354685646499E-2</v>
      </c>
      <c r="AH231" s="84">
        <f t="shared" si="65"/>
        <v>-6.1614861136656245E-3</v>
      </c>
      <c r="AI231" s="84">
        <f t="shared" si="66"/>
        <v>-2.0894709479365236E-2</v>
      </c>
      <c r="AJ231" s="84">
        <f t="shared" si="67"/>
        <v>0</v>
      </c>
    </row>
    <row r="232" spans="1:36" ht="16.5">
      <c r="A232" s="84">
        <v>20181206</v>
      </c>
      <c r="B232" s="84" t="s">
        <v>99</v>
      </c>
      <c r="C232">
        <v>41450</v>
      </c>
      <c r="D232">
        <v>40500</v>
      </c>
      <c r="E232" s="114">
        <v>6419324700</v>
      </c>
      <c r="F232" s="114">
        <f t="shared" si="53"/>
        <v>0.17724540340854705</v>
      </c>
      <c r="G232" s="114">
        <f t="shared" si="54"/>
        <v>0.17724540340854705</v>
      </c>
      <c r="H232">
        <v>237754</v>
      </c>
      <c r="I232">
        <v>231368</v>
      </c>
      <c r="J232" s="88">
        <v>125456133</v>
      </c>
      <c r="K232" s="84">
        <f t="shared" si="55"/>
        <v>1.4189034609727673</v>
      </c>
      <c r="L232" s="84">
        <f t="shared" si="56"/>
        <v>1.4189034609727673</v>
      </c>
      <c r="M232">
        <v>197745</v>
      </c>
      <c r="N232">
        <v>190875</v>
      </c>
      <c r="O232" s="114">
        <v>15956260</v>
      </c>
      <c r="P232" s="114">
        <f t="shared" si="57"/>
        <v>28.774655239077823</v>
      </c>
      <c r="Q232" s="114">
        <f t="shared" si="58"/>
        <v>28.774655239077823</v>
      </c>
      <c r="R232" s="84">
        <v>0</v>
      </c>
      <c r="S232" s="84"/>
      <c r="T232" s="84">
        <v>0</v>
      </c>
      <c r="U232" s="84">
        <v>0</v>
      </c>
      <c r="V232" s="84"/>
      <c r="W232" s="114">
        <v>1</v>
      </c>
      <c r="X232" s="114">
        <v>1</v>
      </c>
      <c r="Y232" s="114">
        <v>100000000</v>
      </c>
      <c r="Z232" s="114">
        <f t="shared" si="59"/>
        <v>1415417.9703010658</v>
      </c>
      <c r="AA232" s="114">
        <f t="shared" si="60"/>
        <v>1415417.9703010658</v>
      </c>
      <c r="AB232" s="159">
        <f t="shared" si="61"/>
        <v>0</v>
      </c>
      <c r="AC232" s="159">
        <f t="shared" si="62"/>
        <v>300887136944433.87</v>
      </c>
      <c r="AD232" s="88">
        <f t="shared" si="51"/>
        <v>316445938318465</v>
      </c>
      <c r="AE232" s="158">
        <f t="shared" si="52"/>
        <v>1051.70975912109</v>
      </c>
      <c r="AF232" s="133">
        <f t="shared" si="63"/>
        <v>-1.6692491595863897E-2</v>
      </c>
      <c r="AG232" s="84">
        <f t="shared" si="64"/>
        <v>-2.2919179734620022E-2</v>
      </c>
      <c r="AH232" s="84">
        <f t="shared" si="65"/>
        <v>-2.6859695315325924E-2</v>
      </c>
      <c r="AI232" s="84">
        <f t="shared" si="66"/>
        <v>-3.4741712811954789E-2</v>
      </c>
      <c r="AJ232" s="84">
        <f t="shared" si="67"/>
        <v>0</v>
      </c>
    </row>
    <row r="233" spans="1:36" ht="16.5">
      <c r="A233" s="84">
        <v>20181207</v>
      </c>
      <c r="B233" s="84" t="s">
        <v>99</v>
      </c>
      <c r="C233">
        <v>40500</v>
      </c>
      <c r="D233">
        <v>40950</v>
      </c>
      <c r="E233" s="114">
        <v>6419324700</v>
      </c>
      <c r="F233" s="114">
        <f t="shared" si="53"/>
        <v>0.17724540340854705</v>
      </c>
      <c r="G233" s="114">
        <f t="shared" si="54"/>
        <v>0.17724540340854705</v>
      </c>
      <c r="H233">
        <v>231368</v>
      </c>
      <c r="I233">
        <v>241192</v>
      </c>
      <c r="J233" s="88">
        <v>125456133</v>
      </c>
      <c r="K233" s="84">
        <f t="shared" si="55"/>
        <v>1.4189034609727673</v>
      </c>
      <c r="L233" s="84">
        <f t="shared" si="56"/>
        <v>1.4189034609727673</v>
      </c>
      <c r="M233">
        <v>190875</v>
      </c>
      <c r="N233">
        <v>194604</v>
      </c>
      <c r="O233" s="114">
        <v>15956260</v>
      </c>
      <c r="P233" s="114">
        <f t="shared" si="57"/>
        <v>28.774655239077823</v>
      </c>
      <c r="Q233" s="114">
        <f t="shared" si="58"/>
        <v>28.774655239077823</v>
      </c>
      <c r="R233" s="84">
        <v>0</v>
      </c>
      <c r="S233" s="84"/>
      <c r="T233" s="84">
        <v>0</v>
      </c>
      <c r="U233" s="84">
        <v>0</v>
      </c>
      <c r="V233" s="84"/>
      <c r="W233" s="114">
        <v>1</v>
      </c>
      <c r="X233" s="114">
        <v>1</v>
      </c>
      <c r="Y233" s="114">
        <v>100000000</v>
      </c>
      <c r="Z233" s="114">
        <f t="shared" si="59"/>
        <v>1415417.9703010658</v>
      </c>
      <c r="AA233" s="114">
        <f t="shared" si="60"/>
        <v>1415417.9703010658</v>
      </c>
      <c r="AB233" s="159">
        <f t="shared" si="61"/>
        <v>0</v>
      </c>
      <c r="AC233" s="159">
        <f t="shared" si="62"/>
        <v>300887136944433.87</v>
      </c>
      <c r="AD233" s="88">
        <f t="shared" si="51"/>
        <v>320418835752991.75</v>
      </c>
      <c r="AE233" s="158">
        <f t="shared" si="52"/>
        <v>1064.9137048758748</v>
      </c>
      <c r="AF233" s="133">
        <f t="shared" si="63"/>
        <v>1.2554743017521625E-2</v>
      </c>
      <c r="AG233" s="84">
        <f t="shared" si="64"/>
        <v>1.1111111111111112E-2</v>
      </c>
      <c r="AH233" s="84">
        <f t="shared" si="65"/>
        <v>4.2460495833477406E-2</v>
      </c>
      <c r="AI233" s="84">
        <f t="shared" si="66"/>
        <v>1.9536345776031434E-2</v>
      </c>
      <c r="AJ233" s="84">
        <f t="shared" si="67"/>
        <v>0</v>
      </c>
    </row>
    <row r="234" spans="1:36" ht="16.5">
      <c r="A234" s="84">
        <v>20181210</v>
      </c>
      <c r="B234" s="84" t="s">
        <v>99</v>
      </c>
      <c r="C234">
        <v>40950</v>
      </c>
      <c r="D234">
        <v>40200</v>
      </c>
      <c r="E234" s="114">
        <v>6419324700</v>
      </c>
      <c r="F234" s="114">
        <f t="shared" si="53"/>
        <v>0.17724540340854705</v>
      </c>
      <c r="G234" s="114">
        <f t="shared" si="54"/>
        <v>0.17724540340854705</v>
      </c>
      <c r="H234">
        <v>241192</v>
      </c>
      <c r="I234">
        <v>240210</v>
      </c>
      <c r="J234" s="88">
        <v>125456133</v>
      </c>
      <c r="K234" s="84">
        <f t="shared" si="55"/>
        <v>1.4189034609727673</v>
      </c>
      <c r="L234" s="84">
        <f t="shared" si="56"/>
        <v>1.4189034609727673</v>
      </c>
      <c r="M234">
        <v>194604</v>
      </c>
      <c r="N234">
        <v>191660</v>
      </c>
      <c r="O234" s="114">
        <v>15956260</v>
      </c>
      <c r="P234" s="114">
        <f t="shared" si="57"/>
        <v>28.774655239077823</v>
      </c>
      <c r="Q234" s="114">
        <f t="shared" si="58"/>
        <v>28.774655239077823</v>
      </c>
      <c r="R234" s="84">
        <v>0</v>
      </c>
      <c r="S234" s="84"/>
      <c r="T234" s="84">
        <v>0</v>
      </c>
      <c r="U234" s="84">
        <v>0</v>
      </c>
      <c r="V234" s="84"/>
      <c r="W234" s="114">
        <v>1</v>
      </c>
      <c r="X234" s="114">
        <v>1</v>
      </c>
      <c r="Y234" s="114">
        <v>100000000</v>
      </c>
      <c r="Z234" s="114">
        <f t="shared" si="59"/>
        <v>1415417.9703010658</v>
      </c>
      <c r="AA234" s="114">
        <f t="shared" si="60"/>
        <v>1415417.9703010658</v>
      </c>
      <c r="AB234" s="159">
        <f t="shared" si="61"/>
        <v>0</v>
      </c>
      <c r="AC234" s="159">
        <f t="shared" si="62"/>
        <v>300887136944433.87</v>
      </c>
      <c r="AD234" s="88">
        <f t="shared" si="51"/>
        <v>318038986915262.44</v>
      </c>
      <c r="AE234" s="158">
        <f t="shared" si="52"/>
        <v>1057.0042646056886</v>
      </c>
      <c r="AF234" s="133">
        <f t="shared" si="63"/>
        <v>-7.4273063009440178E-3</v>
      </c>
      <c r="AG234" s="84">
        <f t="shared" si="64"/>
        <v>-1.8315018315018316E-2</v>
      </c>
      <c r="AH234" s="84">
        <f t="shared" si="65"/>
        <v>-4.0714451557265583E-3</v>
      </c>
      <c r="AI234" s="84">
        <f t="shared" si="66"/>
        <v>-1.5128157694600316E-2</v>
      </c>
      <c r="AJ234" s="84">
        <f t="shared" si="67"/>
        <v>0</v>
      </c>
    </row>
    <row r="235" spans="1:36" ht="16.5">
      <c r="A235" s="84">
        <v>20181211</v>
      </c>
      <c r="B235" s="84" t="s">
        <v>99</v>
      </c>
      <c r="C235">
        <v>40200</v>
      </c>
      <c r="D235">
        <v>40250</v>
      </c>
      <c r="E235" s="114">
        <v>6419324700</v>
      </c>
      <c r="F235" s="114">
        <f t="shared" si="53"/>
        <v>0.17724540340854705</v>
      </c>
      <c r="G235" s="114">
        <f t="shared" si="54"/>
        <v>0.17724540340854705</v>
      </c>
      <c r="H235">
        <v>240210</v>
      </c>
      <c r="I235">
        <v>216140</v>
      </c>
      <c r="J235" s="88">
        <v>125456133</v>
      </c>
      <c r="K235" s="84">
        <f t="shared" si="55"/>
        <v>1.4189034609727673</v>
      </c>
      <c r="L235" s="84">
        <f t="shared" si="56"/>
        <v>1.4189034609727673</v>
      </c>
      <c r="M235">
        <v>191660</v>
      </c>
      <c r="N235">
        <v>191759</v>
      </c>
      <c r="O235" s="114">
        <v>15956260</v>
      </c>
      <c r="P235" s="114">
        <f t="shared" si="57"/>
        <v>28.774655239077823</v>
      </c>
      <c r="Q235" s="114">
        <f t="shared" si="58"/>
        <v>28.774655239077823</v>
      </c>
      <c r="R235" s="84">
        <v>0</v>
      </c>
      <c r="S235" s="84"/>
      <c r="T235" s="84">
        <v>0</v>
      </c>
      <c r="U235" s="84">
        <v>0</v>
      </c>
      <c r="V235" s="84"/>
      <c r="W235" s="114">
        <v>1</v>
      </c>
      <c r="X235" s="114">
        <v>1</v>
      </c>
      <c r="Y235" s="114">
        <v>100000000</v>
      </c>
      <c r="Z235" s="114">
        <f t="shared" si="59"/>
        <v>1415417.9703010658</v>
      </c>
      <c r="AA235" s="114">
        <f t="shared" si="60"/>
        <v>1415417.9703010658</v>
      </c>
      <c r="AB235" s="159">
        <f t="shared" si="61"/>
        <v>0</v>
      </c>
      <c r="AC235" s="159">
        <f t="shared" si="62"/>
        <v>300887136944433.87</v>
      </c>
      <c r="AD235" s="88">
        <f t="shared" si="51"/>
        <v>313856627055798.62</v>
      </c>
      <c r="AE235" s="158">
        <f t="shared" si="52"/>
        <v>1043.1041693675322</v>
      </c>
      <c r="AF235" s="133">
        <f t="shared" si="63"/>
        <v>-1.3150462778257342E-2</v>
      </c>
      <c r="AG235" s="84">
        <f t="shared" si="64"/>
        <v>1.2437810945273632E-3</v>
      </c>
      <c r="AH235" s="84">
        <f t="shared" si="65"/>
        <v>-0.10020398817701179</v>
      </c>
      <c r="AI235" s="84">
        <f t="shared" si="66"/>
        <v>5.1653970572889491E-4</v>
      </c>
      <c r="AJ235" s="84">
        <f t="shared" si="67"/>
        <v>0</v>
      </c>
    </row>
    <row r="236" spans="1:36" ht="16.5">
      <c r="A236" s="132">
        <v>20181212</v>
      </c>
      <c r="B236" s="84" t="s">
        <v>99</v>
      </c>
      <c r="C236">
        <v>40250</v>
      </c>
      <c r="D236" s="5">
        <v>40450</v>
      </c>
      <c r="E236" s="114">
        <v>5969782550</v>
      </c>
      <c r="F236" s="114">
        <f t="shared" si="53"/>
        <v>0.17724540340854705</v>
      </c>
      <c r="G236" s="114">
        <f t="shared" si="54"/>
        <v>0.16423929027546566</v>
      </c>
      <c r="H236">
        <v>216140</v>
      </c>
      <c r="I236">
        <v>222526</v>
      </c>
      <c r="J236" s="88">
        <v>125456133</v>
      </c>
      <c r="K236" s="84">
        <f t="shared" si="55"/>
        <v>1.4189034609727673</v>
      </c>
      <c r="L236" s="84">
        <f t="shared" si="56"/>
        <v>1.2227117764086741</v>
      </c>
      <c r="M236">
        <v>191759</v>
      </c>
      <c r="N236">
        <v>199217</v>
      </c>
      <c r="O236" s="114">
        <v>15956260</v>
      </c>
      <c r="P236" s="114">
        <f t="shared" si="57"/>
        <v>28.774655239077823</v>
      </c>
      <c r="Q236" s="114">
        <f t="shared" si="58"/>
        <v>24.795985625970125</v>
      </c>
      <c r="R236" s="84">
        <v>0</v>
      </c>
      <c r="S236" s="84"/>
      <c r="T236" s="84">
        <v>0</v>
      </c>
      <c r="U236" s="84">
        <v>0</v>
      </c>
      <c r="V236" s="84"/>
      <c r="W236" s="114">
        <v>1</v>
      </c>
      <c r="X236" s="114">
        <v>1</v>
      </c>
      <c r="Y236" s="114">
        <v>100000000</v>
      </c>
      <c r="Z236" s="114">
        <f t="shared" si="59"/>
        <v>1415417.9703010658</v>
      </c>
      <c r="AA236" s="114">
        <f t="shared" si="60"/>
        <v>1219708.2242939093</v>
      </c>
      <c r="AB236" s="159">
        <f t="shared" si="61"/>
        <v>1</v>
      </c>
      <c r="AC236" s="159">
        <f t="shared" si="62"/>
        <v>259283493085305.62</v>
      </c>
      <c r="AD236" s="88">
        <f t="shared" si="51"/>
        <v>274586145127452.69</v>
      </c>
      <c r="AE236" s="158">
        <f t="shared" si="52"/>
        <v>1059.018998317461</v>
      </c>
      <c r="AF236" s="133">
        <f t="shared" si="63"/>
        <v>1.5257180842809217E-2</v>
      </c>
      <c r="AG236" s="84">
        <f t="shared" si="64"/>
        <v>4.9689440993788822E-3</v>
      </c>
      <c r="AH236" s="84">
        <f t="shared" si="65"/>
        <v>2.9545664846858517E-2</v>
      </c>
      <c r="AI236" s="84">
        <f t="shared" si="66"/>
        <v>3.8892568275804527E-2</v>
      </c>
      <c r="AJ236" s="84">
        <f t="shared" si="67"/>
        <v>0</v>
      </c>
    </row>
    <row r="237" spans="1:36" ht="16.5">
      <c r="A237" s="84">
        <v>20181213</v>
      </c>
      <c r="B237" s="84" t="s">
        <v>99</v>
      </c>
      <c r="C237" s="5">
        <v>40450</v>
      </c>
      <c r="D237">
        <v>40000</v>
      </c>
      <c r="E237" s="114">
        <v>5969782550</v>
      </c>
      <c r="F237" s="114">
        <f t="shared" si="53"/>
        <v>0.16423929027546566</v>
      </c>
      <c r="G237" s="114">
        <f t="shared" si="54"/>
        <v>0.16423929027546566</v>
      </c>
      <c r="H237">
        <v>222526</v>
      </c>
      <c r="I237">
        <v>213684</v>
      </c>
      <c r="J237" s="88">
        <v>125456133</v>
      </c>
      <c r="K237" s="84">
        <f t="shared" si="55"/>
        <v>1.2227117764086741</v>
      </c>
      <c r="L237" s="84">
        <f t="shared" si="56"/>
        <v>1.2227117764086741</v>
      </c>
      <c r="M237">
        <v>199217</v>
      </c>
      <c r="N237">
        <v>201867</v>
      </c>
      <c r="O237" s="114">
        <v>15956260</v>
      </c>
      <c r="P237" s="114">
        <f t="shared" si="57"/>
        <v>24.795985625970125</v>
      </c>
      <c r="Q237" s="114">
        <f t="shared" si="58"/>
        <v>24.795985625970125</v>
      </c>
      <c r="R237" s="84">
        <v>0</v>
      </c>
      <c r="S237" s="84"/>
      <c r="T237" s="84">
        <v>0</v>
      </c>
      <c r="U237" s="84">
        <v>0</v>
      </c>
      <c r="V237" s="84"/>
      <c r="W237" s="114">
        <v>1</v>
      </c>
      <c r="X237" s="114">
        <v>1</v>
      </c>
      <c r="Y237" s="114">
        <v>100000000</v>
      </c>
      <c r="Z237" s="114">
        <f t="shared" si="59"/>
        <v>1219708.2242939093</v>
      </c>
      <c r="AA237" s="114">
        <f t="shared" si="60"/>
        <v>1219708.2242939093</v>
      </c>
      <c r="AB237" s="159">
        <f t="shared" si="61"/>
        <v>0</v>
      </c>
      <c r="AC237" s="159">
        <f t="shared" si="62"/>
        <v>259283493085305.62</v>
      </c>
      <c r="AD237" s="88">
        <f t="shared" si="51"/>
        <v>273837074464444.12</v>
      </c>
      <c r="AE237" s="158">
        <f t="shared" si="52"/>
        <v>1056.1299958048246</v>
      </c>
      <c r="AF237" s="133">
        <f t="shared" si="63"/>
        <v>-2.7279987584984942E-3</v>
      </c>
      <c r="AG237" s="84">
        <f t="shared" si="64"/>
        <v>-1.1124845488257108E-2</v>
      </c>
      <c r="AH237" s="84">
        <f t="shared" si="65"/>
        <v>-3.9734682688764456E-2</v>
      </c>
      <c r="AI237" s="84">
        <f t="shared" si="66"/>
        <v>1.3302077633936862E-2</v>
      </c>
      <c r="AJ237" s="84">
        <f t="shared" si="67"/>
        <v>0</v>
      </c>
    </row>
    <row r="238" spans="1:36" ht="16.5">
      <c r="A238" s="84">
        <v>20181214</v>
      </c>
      <c r="B238" s="84" t="s">
        <v>99</v>
      </c>
      <c r="C238">
        <v>40000</v>
      </c>
      <c r="D238">
        <v>38950</v>
      </c>
      <c r="E238" s="114">
        <v>5969782550</v>
      </c>
      <c r="F238" s="114">
        <f t="shared" si="53"/>
        <v>0.16423929027546566</v>
      </c>
      <c r="G238" s="114">
        <f t="shared" si="54"/>
        <v>0.16423929027546566</v>
      </c>
      <c r="H238">
        <v>213684</v>
      </c>
      <c r="I238">
        <v>204350</v>
      </c>
      <c r="J238" s="88">
        <v>125456133</v>
      </c>
      <c r="K238" s="84">
        <f t="shared" si="55"/>
        <v>1.2227117764086741</v>
      </c>
      <c r="L238" s="84">
        <f t="shared" si="56"/>
        <v>1.2227117764086741</v>
      </c>
      <c r="M238">
        <v>201867</v>
      </c>
      <c r="N238">
        <v>195880</v>
      </c>
      <c r="O238" s="114">
        <v>15956260</v>
      </c>
      <c r="P238" s="114">
        <f t="shared" si="57"/>
        <v>24.795985625970125</v>
      </c>
      <c r="Q238" s="114">
        <f t="shared" si="58"/>
        <v>24.795985625970125</v>
      </c>
      <c r="R238" s="84">
        <v>0</v>
      </c>
      <c r="S238" s="84"/>
      <c r="T238" s="84">
        <v>0</v>
      </c>
      <c r="U238" s="84">
        <v>0</v>
      </c>
      <c r="V238" s="84"/>
      <c r="W238" s="114">
        <v>1</v>
      </c>
      <c r="X238" s="114">
        <v>1</v>
      </c>
      <c r="Y238" s="114">
        <v>100000000</v>
      </c>
      <c r="Z238" s="114">
        <f t="shared" si="59"/>
        <v>1219708.2242939093</v>
      </c>
      <c r="AA238" s="114">
        <f t="shared" si="60"/>
        <v>1219708.2242939093</v>
      </c>
      <c r="AB238" s="159">
        <f t="shared" si="61"/>
        <v>0</v>
      </c>
      <c r="AC238" s="159">
        <f t="shared" si="62"/>
        <v>259283493085305.62</v>
      </c>
      <c r="AD238" s="88">
        <f t="shared" si="51"/>
        <v>269007009560718.25</v>
      </c>
      <c r="AE238" s="158">
        <f t="shared" si="52"/>
        <v>1037.5014867306402</v>
      </c>
      <c r="AF238" s="133">
        <f t="shared" si="63"/>
        <v>-1.7638462261445907E-2</v>
      </c>
      <c r="AG238" s="84">
        <f t="shared" si="64"/>
        <v>-2.6249999999999999E-2</v>
      </c>
      <c r="AH238" s="84">
        <f t="shared" si="65"/>
        <v>-4.3681323823964356E-2</v>
      </c>
      <c r="AI238" s="84">
        <f t="shared" si="66"/>
        <v>-2.9658141251418014E-2</v>
      </c>
      <c r="AJ238" s="84">
        <f t="shared" si="67"/>
        <v>0</v>
      </c>
    </row>
    <row r="239" spans="1:36" ht="16.5">
      <c r="A239" s="84">
        <v>20181217</v>
      </c>
      <c r="B239" s="84" t="s">
        <v>99</v>
      </c>
      <c r="C239">
        <v>38950</v>
      </c>
      <c r="D239">
        <v>39150</v>
      </c>
      <c r="E239" s="114">
        <v>5969782550</v>
      </c>
      <c r="F239" s="114">
        <f t="shared" si="53"/>
        <v>0.16423929027546566</v>
      </c>
      <c r="G239" s="114">
        <f t="shared" si="54"/>
        <v>0.16423929027546566</v>
      </c>
      <c r="H239">
        <v>204350</v>
      </c>
      <c r="I239">
        <v>210736</v>
      </c>
      <c r="J239" s="88">
        <v>125456133</v>
      </c>
      <c r="K239" s="84">
        <f t="shared" si="55"/>
        <v>1.2227117764086741</v>
      </c>
      <c r="L239" s="84">
        <f t="shared" si="56"/>
        <v>1.2227117764086741</v>
      </c>
      <c r="M239">
        <v>195880</v>
      </c>
      <c r="N239">
        <v>198236</v>
      </c>
      <c r="O239" s="114">
        <v>15956260</v>
      </c>
      <c r="P239" s="114">
        <f t="shared" si="57"/>
        <v>24.795985625970125</v>
      </c>
      <c r="Q239" s="114">
        <f t="shared" si="58"/>
        <v>24.795985625970125</v>
      </c>
      <c r="R239" s="84">
        <v>0</v>
      </c>
      <c r="S239" s="84"/>
      <c r="T239" s="84">
        <v>0</v>
      </c>
      <c r="U239" s="84">
        <v>0</v>
      </c>
      <c r="V239" s="84"/>
      <c r="W239" s="114">
        <v>1</v>
      </c>
      <c r="X239" s="114">
        <v>1</v>
      </c>
      <c r="Y239" s="114">
        <v>100000000</v>
      </c>
      <c r="Z239" s="114">
        <f t="shared" si="59"/>
        <v>1219708.2242939093</v>
      </c>
      <c r="AA239" s="114">
        <f t="shared" si="60"/>
        <v>1219708.2242939093</v>
      </c>
      <c r="AB239" s="159">
        <f t="shared" si="61"/>
        <v>0</v>
      </c>
      <c r="AC239" s="159">
        <f t="shared" si="62"/>
        <v>259283493085305.62</v>
      </c>
      <c r="AD239" s="88">
        <f t="shared" si="51"/>
        <v>271114849612942.06</v>
      </c>
      <c r="AE239" s="158">
        <f t="shared" si="52"/>
        <v>1045.6309670424869</v>
      </c>
      <c r="AF239" s="133">
        <f t="shared" si="63"/>
        <v>7.8356324456596137E-3</v>
      </c>
      <c r="AG239" s="84">
        <f t="shared" si="64"/>
        <v>5.1347881899871627E-3</v>
      </c>
      <c r="AH239" s="84">
        <f t="shared" si="65"/>
        <v>3.1250305847810127E-2</v>
      </c>
      <c r="AI239" s="84">
        <f t="shared" si="66"/>
        <v>1.2027772105370635E-2</v>
      </c>
      <c r="AJ239" s="84">
        <f t="shared" si="67"/>
        <v>0</v>
      </c>
    </row>
    <row r="240" spans="1:36" ht="16.5">
      <c r="A240" s="84">
        <v>20181218</v>
      </c>
      <c r="B240" s="84" t="s">
        <v>99</v>
      </c>
      <c r="C240">
        <v>39150</v>
      </c>
      <c r="D240">
        <v>38900</v>
      </c>
      <c r="E240" s="114">
        <v>5969782550</v>
      </c>
      <c r="F240" s="114">
        <f t="shared" si="53"/>
        <v>0.16423929027546566</v>
      </c>
      <c r="G240" s="114">
        <f t="shared" si="54"/>
        <v>0.16423929027546566</v>
      </c>
      <c r="H240">
        <v>210736</v>
      </c>
      <c r="I240">
        <v>214666</v>
      </c>
      <c r="J240" s="88">
        <v>125456133</v>
      </c>
      <c r="K240" s="84">
        <f t="shared" si="55"/>
        <v>1.2227117764086741</v>
      </c>
      <c r="L240" s="84">
        <f t="shared" si="56"/>
        <v>1.2227117764086741</v>
      </c>
      <c r="M240">
        <v>198236</v>
      </c>
      <c r="N240">
        <v>210993</v>
      </c>
      <c r="O240" s="114">
        <v>15956260</v>
      </c>
      <c r="P240" s="114">
        <f t="shared" si="57"/>
        <v>24.795985625970125</v>
      </c>
      <c r="Q240" s="114">
        <f t="shared" si="58"/>
        <v>24.795985625970125</v>
      </c>
      <c r="R240" s="84">
        <v>0</v>
      </c>
      <c r="S240" s="84"/>
      <c r="T240" s="84">
        <v>0</v>
      </c>
      <c r="U240" s="84">
        <v>0</v>
      </c>
      <c r="V240" s="84"/>
      <c r="W240" s="114">
        <v>1</v>
      </c>
      <c r="X240" s="114">
        <v>1</v>
      </c>
      <c r="Y240" s="114">
        <v>100000000</v>
      </c>
      <c r="Z240" s="114">
        <f t="shared" si="59"/>
        <v>1219708.2242939093</v>
      </c>
      <c r="AA240" s="114">
        <f t="shared" si="60"/>
        <v>1219708.2242939093</v>
      </c>
      <c r="AB240" s="159">
        <f t="shared" si="61"/>
        <v>0</v>
      </c>
      <c r="AC240" s="159">
        <f t="shared" si="62"/>
        <v>259283493085305.62</v>
      </c>
      <c r="AD240" s="88">
        <f t="shared" si="51"/>
        <v>276519902674053.94</v>
      </c>
      <c r="AE240" s="158">
        <f t="shared" si="52"/>
        <v>1066.4770802940295</v>
      </c>
      <c r="AF240" s="133">
        <f t="shared" si="63"/>
        <v>1.9936396213001226E-2</v>
      </c>
      <c r="AG240" s="84">
        <f t="shared" si="64"/>
        <v>-6.3856960408684551E-3</v>
      </c>
      <c r="AH240" s="84">
        <f t="shared" si="65"/>
        <v>1.8648925670032648E-2</v>
      </c>
      <c r="AI240" s="84">
        <f t="shared" si="66"/>
        <v>6.435258984241006E-2</v>
      </c>
      <c r="AJ240" s="84">
        <f t="shared" si="67"/>
        <v>0</v>
      </c>
    </row>
    <row r="241" spans="1:36" ht="16.5">
      <c r="A241" s="84">
        <v>20181219</v>
      </c>
      <c r="B241" s="84" t="s">
        <v>99</v>
      </c>
      <c r="C241">
        <v>38900</v>
      </c>
      <c r="D241">
        <v>39100</v>
      </c>
      <c r="E241" s="114">
        <v>5969782550</v>
      </c>
      <c r="F241" s="114">
        <f t="shared" si="53"/>
        <v>0.16423929027546566</v>
      </c>
      <c r="G241" s="114">
        <f t="shared" si="54"/>
        <v>0.16423929027546566</v>
      </c>
      <c r="H241">
        <v>214666</v>
      </c>
      <c r="I241">
        <v>221543</v>
      </c>
      <c r="J241" s="88">
        <v>125456133</v>
      </c>
      <c r="K241" s="84">
        <f t="shared" si="55"/>
        <v>1.2227117764086741</v>
      </c>
      <c r="L241" s="84">
        <f t="shared" si="56"/>
        <v>1.2227117764086741</v>
      </c>
      <c r="M241">
        <v>210993</v>
      </c>
      <c r="N241">
        <v>212662</v>
      </c>
      <c r="O241" s="114">
        <v>15956260</v>
      </c>
      <c r="P241" s="114">
        <f t="shared" si="57"/>
        <v>24.795985625970125</v>
      </c>
      <c r="Q241" s="114">
        <f t="shared" si="58"/>
        <v>24.795985625970125</v>
      </c>
      <c r="R241" s="84">
        <v>0</v>
      </c>
      <c r="S241" s="84"/>
      <c r="T241" s="84">
        <v>0</v>
      </c>
      <c r="U241" s="84">
        <v>0</v>
      </c>
      <c r="V241" s="84"/>
      <c r="W241" s="114">
        <v>1</v>
      </c>
      <c r="X241" s="114">
        <v>1</v>
      </c>
      <c r="Y241" s="114">
        <v>100000000</v>
      </c>
      <c r="Z241" s="114">
        <f t="shared" si="59"/>
        <v>1219708.2242939093</v>
      </c>
      <c r="AA241" s="114">
        <f t="shared" si="60"/>
        <v>1219708.2242939093</v>
      </c>
      <c r="AB241" s="159">
        <f t="shared" si="61"/>
        <v>0</v>
      </c>
      <c r="AC241" s="159">
        <f t="shared" si="62"/>
        <v>259283493085305.62</v>
      </c>
      <c r="AD241" s="88">
        <f t="shared" si="51"/>
        <v>278431248131671.37</v>
      </c>
      <c r="AE241" s="158">
        <f t="shared" si="52"/>
        <v>1073.8487237213594</v>
      </c>
      <c r="AF241" s="133">
        <f t="shared" si="63"/>
        <v>6.9121442584565681E-3</v>
      </c>
      <c r="AG241" s="84">
        <f t="shared" si="64"/>
        <v>5.1413881748071976E-3</v>
      </c>
      <c r="AH241" s="84">
        <f t="shared" si="65"/>
        <v>3.2035813775819183E-2</v>
      </c>
      <c r="AI241" s="84">
        <f t="shared" si="66"/>
        <v>7.9102150308304059E-3</v>
      </c>
      <c r="AJ241" s="84">
        <f t="shared" si="67"/>
        <v>0</v>
      </c>
    </row>
    <row r="242" spans="1:36" ht="16.5">
      <c r="A242" s="84">
        <v>20181220</v>
      </c>
      <c r="B242" s="84" t="s">
        <v>99</v>
      </c>
      <c r="C242">
        <v>39100</v>
      </c>
      <c r="D242">
        <v>38650</v>
      </c>
      <c r="E242" s="114">
        <v>5969782550</v>
      </c>
      <c r="F242" s="114">
        <f t="shared" si="53"/>
        <v>0.16423929027546566</v>
      </c>
      <c r="G242" s="114">
        <f t="shared" si="54"/>
        <v>0.16423929027546566</v>
      </c>
      <c r="H242">
        <v>221543</v>
      </c>
      <c r="I242">
        <v>220070</v>
      </c>
      <c r="J242" s="88">
        <v>125456133</v>
      </c>
      <c r="K242" s="84">
        <f t="shared" si="55"/>
        <v>1.2227117764086741</v>
      </c>
      <c r="L242" s="84">
        <f t="shared" si="56"/>
        <v>1.2227117764086741</v>
      </c>
      <c r="M242">
        <v>212662</v>
      </c>
      <c r="N242">
        <v>220316</v>
      </c>
      <c r="O242" s="114">
        <v>15956260</v>
      </c>
      <c r="P242" s="114">
        <f t="shared" si="57"/>
        <v>24.795985625970125</v>
      </c>
      <c r="Q242" s="114">
        <f t="shared" si="58"/>
        <v>24.795985625970125</v>
      </c>
      <c r="R242" s="84">
        <v>0</v>
      </c>
      <c r="S242" s="84"/>
      <c r="T242" s="84">
        <v>0</v>
      </c>
      <c r="U242" s="84">
        <v>0</v>
      </c>
      <c r="V242" s="84"/>
      <c r="W242" s="114">
        <v>1</v>
      </c>
      <c r="X242" s="114">
        <v>1</v>
      </c>
      <c r="Y242" s="114">
        <v>100000000</v>
      </c>
      <c r="Z242" s="114">
        <f t="shared" si="59"/>
        <v>1219708.2242939093</v>
      </c>
      <c r="AA242" s="114">
        <f t="shared" si="60"/>
        <v>1219708.2242939093</v>
      </c>
      <c r="AB242" s="159">
        <f t="shared" si="61"/>
        <v>0</v>
      </c>
      <c r="AC242" s="159">
        <f t="shared" si="62"/>
        <v>259283493085305.62</v>
      </c>
      <c r="AD242" s="88">
        <f t="shared" si="51"/>
        <v>280792396259219.25</v>
      </c>
      <c r="AE242" s="158">
        <f t="shared" si="52"/>
        <v>1082.9551581474454</v>
      </c>
      <c r="AF242" s="133">
        <f t="shared" si="63"/>
        <v>8.480183684093057E-3</v>
      </c>
      <c r="AG242" s="84">
        <f t="shared" si="64"/>
        <v>-1.1508951406649617E-2</v>
      </c>
      <c r="AH242" s="84">
        <f t="shared" si="65"/>
        <v>-6.6488221248245261E-3</v>
      </c>
      <c r="AI242" s="84">
        <f t="shared" si="66"/>
        <v>3.5991385390901992E-2</v>
      </c>
      <c r="AJ242" s="84">
        <f t="shared" si="67"/>
        <v>0</v>
      </c>
    </row>
    <row r="243" spans="1:36" ht="16.5">
      <c r="A243" s="84">
        <v>20181221</v>
      </c>
      <c r="B243" s="84" t="s">
        <v>99</v>
      </c>
      <c r="C243">
        <v>38650</v>
      </c>
      <c r="D243">
        <v>38650</v>
      </c>
      <c r="E243" s="114">
        <v>5969782550</v>
      </c>
      <c r="F243" s="114">
        <f t="shared" si="53"/>
        <v>0.16423929027546566</v>
      </c>
      <c r="G243" s="114">
        <f t="shared" si="54"/>
        <v>0.16423929027546566</v>
      </c>
      <c r="H243">
        <v>220070</v>
      </c>
      <c r="I243">
        <v>216140</v>
      </c>
      <c r="J243" s="88">
        <v>125456133</v>
      </c>
      <c r="K243" s="84">
        <f t="shared" si="55"/>
        <v>1.2227117764086741</v>
      </c>
      <c r="L243" s="84">
        <f t="shared" si="56"/>
        <v>1.2227117764086741</v>
      </c>
      <c r="M243">
        <v>220316</v>
      </c>
      <c r="N243">
        <v>224045</v>
      </c>
      <c r="O243" s="114">
        <v>15956260</v>
      </c>
      <c r="P243" s="114">
        <f t="shared" si="57"/>
        <v>24.795985625970125</v>
      </c>
      <c r="Q243" s="114">
        <f t="shared" si="58"/>
        <v>24.795985625970125</v>
      </c>
      <c r="R243" s="84">
        <v>0</v>
      </c>
      <c r="S243" s="84"/>
      <c r="T243" s="84">
        <v>0</v>
      </c>
      <c r="U243" s="84">
        <v>0</v>
      </c>
      <c r="V243" s="84"/>
      <c r="W243" s="114">
        <v>1</v>
      </c>
      <c r="X243" s="114">
        <v>1</v>
      </c>
      <c r="Y243" s="114">
        <v>100000000</v>
      </c>
      <c r="Z243" s="114">
        <f t="shared" si="59"/>
        <v>1219708.2242939093</v>
      </c>
      <c r="AA243" s="114">
        <f t="shared" si="60"/>
        <v>1219708.2242939093</v>
      </c>
      <c r="AB243" s="159">
        <f t="shared" si="61"/>
        <v>0</v>
      </c>
      <c r="AC243" s="159">
        <f t="shared" si="62"/>
        <v>259283493085305.62</v>
      </c>
      <c r="AD243" s="88">
        <f t="shared" si="51"/>
        <v>281664930563589.19</v>
      </c>
      <c r="AE243" s="158">
        <f t="shared" si="52"/>
        <v>1086.3203330530569</v>
      </c>
      <c r="AF243" s="133">
        <f t="shared" si="63"/>
        <v>3.1074000435697075E-3</v>
      </c>
      <c r="AG243" s="84">
        <f t="shared" si="64"/>
        <v>0</v>
      </c>
      <c r="AH243" s="84">
        <f t="shared" si="65"/>
        <v>-1.7857954287272233E-2</v>
      </c>
      <c r="AI243" s="84">
        <f t="shared" si="66"/>
        <v>1.6925688556437116E-2</v>
      </c>
      <c r="AJ243" s="84">
        <f t="shared" si="67"/>
        <v>0</v>
      </c>
    </row>
    <row r="244" spans="1:36" ht="16.5">
      <c r="A244" s="84">
        <v>20181224</v>
      </c>
      <c r="B244" s="84" t="s">
        <v>99</v>
      </c>
      <c r="C244">
        <v>38650</v>
      </c>
      <c r="D244">
        <v>38800</v>
      </c>
      <c r="E244" s="114">
        <v>5969782550</v>
      </c>
      <c r="F244" s="114">
        <f t="shared" si="53"/>
        <v>0.16423929027546566</v>
      </c>
      <c r="G244" s="114">
        <f t="shared" si="54"/>
        <v>0.16423929027546566</v>
      </c>
      <c r="H244">
        <v>216140</v>
      </c>
      <c r="I244">
        <v>206807</v>
      </c>
      <c r="J244" s="88">
        <v>125456133</v>
      </c>
      <c r="K244" s="84">
        <f t="shared" si="55"/>
        <v>1.2227117764086741</v>
      </c>
      <c r="L244" s="84">
        <f t="shared" si="56"/>
        <v>1.2227117764086741</v>
      </c>
      <c r="M244">
        <v>224045</v>
      </c>
      <c r="N244">
        <v>222672</v>
      </c>
      <c r="O244" s="114">
        <v>15956260</v>
      </c>
      <c r="P244" s="114">
        <f t="shared" si="57"/>
        <v>24.795985625970125</v>
      </c>
      <c r="Q244" s="114">
        <f t="shared" si="58"/>
        <v>24.795985625970125</v>
      </c>
      <c r="R244" s="84">
        <v>0</v>
      </c>
      <c r="S244" s="84"/>
      <c r="T244" s="84">
        <v>0</v>
      </c>
      <c r="U244" s="84">
        <v>0</v>
      </c>
      <c r="V244" s="84"/>
      <c r="W244" s="114">
        <v>1</v>
      </c>
      <c r="X244" s="114">
        <v>1</v>
      </c>
      <c r="Y244" s="114">
        <v>100000000</v>
      </c>
      <c r="Z244" s="114">
        <f t="shared" si="59"/>
        <v>1219708.2242939093</v>
      </c>
      <c r="AA244" s="114">
        <f t="shared" si="60"/>
        <v>1219708.2242939093</v>
      </c>
      <c r="AB244" s="159">
        <f t="shared" si="61"/>
        <v>0</v>
      </c>
      <c r="AC244" s="159">
        <f t="shared" si="62"/>
        <v>259283493085305.62</v>
      </c>
      <c r="AD244" s="88">
        <f t="shared" si="51"/>
        <v>279837121082777.56</v>
      </c>
      <c r="AE244" s="158">
        <f t="shared" si="52"/>
        <v>1079.2708697067333</v>
      </c>
      <c r="AF244" s="133">
        <f t="shared" si="63"/>
        <v>-6.4893044269100407E-3</v>
      </c>
      <c r="AG244" s="84">
        <f t="shared" si="64"/>
        <v>3.8809831824062097E-3</v>
      </c>
      <c r="AH244" s="84">
        <f t="shared" si="65"/>
        <v>-4.3180346071990373E-2</v>
      </c>
      <c r="AI244" s="84">
        <f t="shared" si="66"/>
        <v>-6.1282331674440398E-3</v>
      </c>
      <c r="AJ244" s="84">
        <f t="shared" si="67"/>
        <v>0</v>
      </c>
    </row>
    <row r="245" spans="1:36" ht="16.5">
      <c r="A245" s="84">
        <v>20181226</v>
      </c>
      <c r="B245" s="84" t="s">
        <v>99</v>
      </c>
      <c r="C245">
        <v>38800</v>
      </c>
      <c r="D245">
        <v>38350</v>
      </c>
      <c r="E245" s="114">
        <v>5969782550</v>
      </c>
      <c r="F245" s="114">
        <f t="shared" si="53"/>
        <v>0.16423929027546566</v>
      </c>
      <c r="G245" s="114">
        <f t="shared" si="54"/>
        <v>0.16423929027546566</v>
      </c>
      <c r="H245">
        <v>206807</v>
      </c>
      <c r="I245">
        <v>224000</v>
      </c>
      <c r="J245" s="88">
        <v>125456133</v>
      </c>
      <c r="K245" s="84">
        <f t="shared" si="55"/>
        <v>1.2227117764086741</v>
      </c>
      <c r="L245" s="84">
        <f t="shared" si="56"/>
        <v>1.2227117764086741</v>
      </c>
      <c r="M245">
        <v>222672</v>
      </c>
      <c r="N245">
        <v>228756</v>
      </c>
      <c r="O245" s="114">
        <v>15956260</v>
      </c>
      <c r="P245" s="114">
        <f t="shared" si="57"/>
        <v>24.795985625970125</v>
      </c>
      <c r="Q245" s="114">
        <f t="shared" si="58"/>
        <v>24.795985625970125</v>
      </c>
      <c r="R245" s="84">
        <v>0</v>
      </c>
      <c r="S245" s="84"/>
      <c r="T245" s="84">
        <v>0</v>
      </c>
      <c r="U245" s="84">
        <v>0</v>
      </c>
      <c r="V245" s="84"/>
      <c r="W245" s="114">
        <v>1</v>
      </c>
      <c r="X245" s="114">
        <v>1</v>
      </c>
      <c r="Y245" s="114">
        <v>100000000</v>
      </c>
      <c r="Z245" s="114">
        <f t="shared" si="59"/>
        <v>1219708.2242939093</v>
      </c>
      <c r="AA245" s="114">
        <f t="shared" si="60"/>
        <v>1219708.2242939093</v>
      </c>
      <c r="AB245" s="159">
        <f t="shared" si="61"/>
        <v>0</v>
      </c>
      <c r="AC245" s="159">
        <f t="shared" si="62"/>
        <v>259283493085305.62</v>
      </c>
      <c r="AD245" s="88">
        <f t="shared" si="51"/>
        <v>284440399475086</v>
      </c>
      <c r="AE245" s="158">
        <f t="shared" si="52"/>
        <v>1097.0247125662706</v>
      </c>
      <c r="AF245" s="133">
        <f t="shared" si="63"/>
        <v>1.6449849021091031E-2</v>
      </c>
      <c r="AG245" s="84">
        <f t="shared" si="64"/>
        <v>-1.1597938144329897E-2</v>
      </c>
      <c r="AH245" s="84">
        <f t="shared" si="65"/>
        <v>8.3135483808575147E-2</v>
      </c>
      <c r="AI245" s="84">
        <f t="shared" si="66"/>
        <v>2.7322698857512394E-2</v>
      </c>
      <c r="AJ245" s="84">
        <f t="shared" si="67"/>
        <v>0</v>
      </c>
    </row>
    <row r="246" spans="1:36" ht="16.5">
      <c r="A246" s="84">
        <v>20181227</v>
      </c>
      <c r="B246" s="84" t="s">
        <v>99</v>
      </c>
      <c r="C246">
        <v>38350</v>
      </c>
      <c r="D246">
        <v>38250</v>
      </c>
      <c r="E246" s="114">
        <v>5969782550</v>
      </c>
      <c r="F246" s="114">
        <f t="shared" si="53"/>
        <v>0.16423929027546566</v>
      </c>
      <c r="G246" s="114">
        <f t="shared" si="54"/>
        <v>0.16423929027546566</v>
      </c>
      <c r="H246">
        <v>224000</v>
      </c>
      <c r="I246" s="8">
        <v>223000</v>
      </c>
      <c r="J246" s="88">
        <v>125456133</v>
      </c>
      <c r="K246" s="84">
        <f t="shared" si="55"/>
        <v>1.2227117764086741</v>
      </c>
      <c r="L246" s="84">
        <f t="shared" si="56"/>
        <v>1.2227117764086741</v>
      </c>
      <c r="M246">
        <v>228756</v>
      </c>
      <c r="N246">
        <v>239060</v>
      </c>
      <c r="O246" s="114">
        <v>15956260</v>
      </c>
      <c r="P246" s="114">
        <f t="shared" si="57"/>
        <v>24.795985625970125</v>
      </c>
      <c r="Q246" s="114">
        <f t="shared" si="58"/>
        <v>24.795985625970125</v>
      </c>
      <c r="R246" s="84">
        <v>0</v>
      </c>
      <c r="S246" s="84"/>
      <c r="T246" s="84">
        <v>0</v>
      </c>
      <c r="U246" s="84">
        <v>0</v>
      </c>
      <c r="V246" s="84"/>
      <c r="W246" s="114">
        <v>1</v>
      </c>
      <c r="X246" s="114">
        <v>1</v>
      </c>
      <c r="Y246" s="114">
        <v>100000000</v>
      </c>
      <c r="Z246" s="114">
        <f t="shared" si="59"/>
        <v>1219708.2242939093</v>
      </c>
      <c r="AA246" s="114">
        <f t="shared" si="60"/>
        <v>1219708.2242939093</v>
      </c>
      <c r="AB246" s="159">
        <f t="shared" si="61"/>
        <v>0</v>
      </c>
      <c r="AC246" s="159">
        <f t="shared" si="62"/>
        <v>259283493085305.62</v>
      </c>
      <c r="AD246" s="88">
        <f t="shared" si="51"/>
        <v>288265745397831.25</v>
      </c>
      <c r="AE246" s="158">
        <f t="shared" si="52"/>
        <v>1111.7782392070378</v>
      </c>
      <c r="AF246" s="133">
        <f t="shared" si="63"/>
        <v>1.3448673007788715E-2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4.5043627270978687E-2</v>
      </c>
      <c r="AJ246" s="84">
        <f t="shared" si="67"/>
        <v>0</v>
      </c>
    </row>
    <row r="247" spans="1:36" ht="16.5">
      <c r="A247" s="84">
        <v>20181228</v>
      </c>
      <c r="B247" s="84" t="s">
        <v>99</v>
      </c>
      <c r="C247">
        <v>38250</v>
      </c>
      <c r="D247">
        <v>38700</v>
      </c>
      <c r="E247" s="114">
        <v>5969782550</v>
      </c>
      <c r="F247" s="114">
        <f t="shared" si="53"/>
        <v>0.16423929027546566</v>
      </c>
      <c r="G247" s="114">
        <f t="shared" si="54"/>
        <v>0.16423929027546566</v>
      </c>
      <c r="H247" s="8">
        <v>223000</v>
      </c>
      <c r="I247">
        <v>222500</v>
      </c>
      <c r="J247" s="88">
        <v>125456133</v>
      </c>
      <c r="K247" s="84">
        <f t="shared" si="55"/>
        <v>1.2227117764086741</v>
      </c>
      <c r="L247" s="84">
        <f t="shared" si="56"/>
        <v>1.2227117764086741</v>
      </c>
      <c r="M247">
        <v>239060</v>
      </c>
      <c r="N247">
        <v>249267</v>
      </c>
      <c r="O247" s="114">
        <v>15956260</v>
      </c>
      <c r="P247" s="114">
        <f t="shared" si="57"/>
        <v>24.795985625970125</v>
      </c>
      <c r="Q247" s="114">
        <f t="shared" si="58"/>
        <v>24.795985625970125</v>
      </c>
      <c r="R247" s="84">
        <v>0</v>
      </c>
      <c r="S247" s="84"/>
      <c r="T247" s="84">
        <v>0</v>
      </c>
      <c r="U247" s="84">
        <v>0</v>
      </c>
      <c r="V247" s="84"/>
      <c r="W247" s="114">
        <v>1</v>
      </c>
      <c r="X247" s="114">
        <v>1</v>
      </c>
      <c r="Y247" s="114">
        <v>100000000</v>
      </c>
      <c r="Z247" s="114">
        <f t="shared" si="59"/>
        <v>1219708.2242939093</v>
      </c>
      <c r="AA247" s="114">
        <f t="shared" si="60"/>
        <v>1219708.2242939093</v>
      </c>
      <c r="AB247" s="159">
        <f t="shared" si="61"/>
        <v>0</v>
      </c>
      <c r="AC247" s="159">
        <f t="shared" si="62"/>
        <v>259283493085305.62</v>
      </c>
      <c r="AD247" s="88">
        <f t="shared" si="51"/>
        <v>292668671567428.75</v>
      </c>
      <c r="AE247" s="158">
        <f t="shared" si="52"/>
        <v>1128.7593671500686</v>
      </c>
      <c r="AF247" s="133">
        <f t="shared" si="63"/>
        <v>1.5273844499009374E-2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4.2696394210658413E-2</v>
      </c>
      <c r="AJ247" s="84">
        <f t="shared" si="67"/>
        <v>0</v>
      </c>
    </row>
    <row r="248" spans="1:36" s="164" customFormat="1" ht="16.5">
      <c r="A248" s="155">
        <v>20190102</v>
      </c>
      <c r="B248" s="155" t="s">
        <v>100</v>
      </c>
      <c r="C248">
        <v>38700</v>
      </c>
      <c r="D248">
        <v>38750</v>
      </c>
      <c r="E248" s="168">
        <v>5969782550</v>
      </c>
      <c r="F248" s="168">
        <f t="shared" si="53"/>
        <v>0.16423929027546566</v>
      </c>
      <c r="G248" s="168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61">
        <v>125456133</v>
      </c>
      <c r="K248" s="155">
        <f t="shared" si="55"/>
        <v>1.2227117764086741</v>
      </c>
      <c r="L248" s="155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168">
        <v>15956260</v>
      </c>
      <c r="P248" s="168">
        <f t="shared" si="57"/>
        <v>24.795985625970125</v>
      </c>
      <c r="Q248" s="168">
        <f>IF(B248="Y",0.3*(C248*E248+H248*J248+M248*O248+R248*T248)/(M248*O248),IF(AB248=0,P248,N247*O247*Q247/AD247*(C248*E248+H248*J248+M248*O248+R248*T248)/(M248*O248)))</f>
        <v>19.878373613498344</v>
      </c>
      <c r="R248" s="155">
        <v>10040</v>
      </c>
      <c r="S248">
        <v>9845</v>
      </c>
      <c r="T248" s="155">
        <v>62100000</v>
      </c>
      <c r="U248" s="155">
        <f>0.4*(C248*E248+H248*J248+M248*O248+R248*T248)/(R248*T248)</f>
        <v>169.07919198498757</v>
      </c>
      <c r="V248" s="155">
        <f>0.4*(C248*E248+H248*J248+M248*O248+R248*T248)/(R248*T248)</f>
        <v>169.07919198498757</v>
      </c>
      <c r="W248" s="168">
        <v>0</v>
      </c>
      <c r="X248" s="168">
        <v>0</v>
      </c>
      <c r="Y248" s="168">
        <v>0</v>
      </c>
      <c r="Z248" s="168">
        <v>0</v>
      </c>
      <c r="AA248" s="168">
        <v>0</v>
      </c>
      <c r="AB248" s="161">
        <f>IF(AD247&lt;&gt;(C248*E248*F248+H248*J248*K248+M248*O248*P248+R248*T248*U248),1,0)</f>
        <v>1</v>
      </c>
      <c r="AC248" s="161">
        <f>IF(AND(AB248=0,B248="N"),AC247,AC247*(C248*E248*G248+H248*J248*L248+M248*O248*Q248+R248*T248*V248)/AD247)</f>
        <v>233482383410317.81</v>
      </c>
      <c r="AD248" s="161">
        <f>D248*E248*G248+I248*J248*L248+N248*O248*Q248+S248*T248*V248</f>
        <v>261995251284690.69</v>
      </c>
      <c r="AE248" s="162">
        <f t="shared" si="52"/>
        <v>1122.1199966263187</v>
      </c>
      <c r="AF248" s="163">
        <f t="shared" si="63"/>
        <v>-5.8820070220220811E-3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2.3621257527069367E-2</v>
      </c>
      <c r="AJ248" s="155" t="e">
        <f t="shared" si="67"/>
        <v>#DIV/0!</v>
      </c>
    </row>
    <row r="249" spans="1:36" ht="16.5">
      <c r="A249" s="84">
        <v>20190103</v>
      </c>
      <c r="B249" s="84" t="s">
        <v>99</v>
      </c>
      <c r="C249">
        <v>38750</v>
      </c>
      <c r="D249">
        <v>37600</v>
      </c>
      <c r="E249" s="114">
        <v>5969782550</v>
      </c>
      <c r="F249" s="114">
        <f t="shared" si="53"/>
        <v>0.17111073910295418</v>
      </c>
      <c r="G249" s="139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88">
        <v>125456133</v>
      </c>
      <c r="K249" s="84">
        <f t="shared" si="55"/>
        <v>1.4162007895660857</v>
      </c>
      <c r="L249" s="132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14">
        <v>15956260</v>
      </c>
      <c r="P249" s="114">
        <f t="shared" si="57"/>
        <v>19.878373613498344</v>
      </c>
      <c r="Q249" s="139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84">
        <v>62100000</v>
      </c>
      <c r="U249" s="84">
        <f>V248</f>
        <v>169.07919198498757</v>
      </c>
      <c r="V249" s="84">
        <f>IF(B249="Y",0.4*(C249*E249+H249*J249+M249*O249+R249*T249)/(R249*T249),IF(AB249=0,U249,S248*T248*V248/AD248*(C249*E249+H249*J249+M249*O249+R249*T249)/(R249*T249)))</f>
        <v>169.07919198498757</v>
      </c>
      <c r="W249" s="114">
        <v>0</v>
      </c>
      <c r="X249" s="114">
        <v>0</v>
      </c>
      <c r="Y249" s="114">
        <v>0</v>
      </c>
      <c r="Z249" s="114">
        <f t="shared" si="59"/>
        <v>0</v>
      </c>
      <c r="AA249" s="114">
        <v>0</v>
      </c>
      <c r="AB249" s="159">
        <f t="shared" ref="AB249:AB312" si="71">IF(AD248&lt;&gt;(C249*E249*F249+H249*J249*K249+M249*O249*P249+R249*T249*U249),1,0)</f>
        <v>0</v>
      </c>
      <c r="AC249" s="159">
        <f t="shared" ref="AC249:AC312" si="72">IF(AND(AB249=0,B249="N"),AC248,AC248*(C249*E249*G249+H249*J249*L249+M249*O249*Q249+R249*T249*V249)/AD248)</f>
        <v>233482383410317.81</v>
      </c>
      <c r="AD249" s="88">
        <f t="shared" ref="AD249:AD312" si="73">D249*E249*G249+I249*J249*L249+N249*O249*Q249+S249*T249*V249</f>
        <v>255812695972920.53</v>
      </c>
      <c r="AE249" s="158">
        <f t="shared" si="52"/>
        <v>1095.6402458996652</v>
      </c>
      <c r="AF249" s="133">
        <f t="shared" si="63"/>
        <v>-2.3597967067929913E-2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-4.0771295878975523E-2</v>
      </c>
      <c r="AJ249" s="84" t="e">
        <f t="shared" si="67"/>
        <v>#DIV/0!</v>
      </c>
    </row>
    <row r="250" spans="1:36" ht="16.5">
      <c r="A250" s="84">
        <v>20190104</v>
      </c>
      <c r="B250" s="84" t="s">
        <v>99</v>
      </c>
      <c r="C250">
        <v>37600</v>
      </c>
      <c r="D250">
        <v>37450</v>
      </c>
      <c r="E250" s="114">
        <v>5969782550</v>
      </c>
      <c r="F250" s="114">
        <f t="shared" si="53"/>
        <v>0.17111073910295418</v>
      </c>
      <c r="G250" s="139">
        <f t="shared" si="68"/>
        <v>0.17111073910295418</v>
      </c>
      <c r="H250">
        <v>210500</v>
      </c>
      <c r="I250">
        <v>220000</v>
      </c>
      <c r="J250" s="88">
        <v>125456133</v>
      </c>
      <c r="K250" s="84">
        <f t="shared" si="55"/>
        <v>1.4162007895660857</v>
      </c>
      <c r="L250" s="132">
        <f t="shared" si="69"/>
        <v>1.4162007895660857</v>
      </c>
      <c r="M250">
        <v>244752</v>
      </c>
      <c r="N250">
        <v>249463</v>
      </c>
      <c r="O250" s="114">
        <v>15956260</v>
      </c>
      <c r="P250" s="114">
        <f t="shared" si="57"/>
        <v>19.878373613498344</v>
      </c>
      <c r="Q250" s="139">
        <f t="shared" si="70"/>
        <v>19.878373613498344</v>
      </c>
      <c r="R250">
        <v>9750</v>
      </c>
      <c r="S250">
        <v>9810</v>
      </c>
      <c r="T250" s="84">
        <v>62100000</v>
      </c>
      <c r="U250" s="84">
        <f t="shared" ref="U250:U313" si="74">V249</f>
        <v>169.07919198498757</v>
      </c>
      <c r="V250" s="84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14">
        <v>0</v>
      </c>
      <c r="X250" s="114">
        <v>0</v>
      </c>
      <c r="Y250" s="114">
        <v>0</v>
      </c>
      <c r="Z250" s="114">
        <f t="shared" si="59"/>
        <v>0</v>
      </c>
      <c r="AA250" s="114">
        <v>0</v>
      </c>
      <c r="AB250" s="159">
        <f t="shared" si="71"/>
        <v>0</v>
      </c>
      <c r="AC250" s="159">
        <f t="shared" si="72"/>
        <v>233482383410317.81</v>
      </c>
      <c r="AD250" s="88">
        <f t="shared" si="73"/>
        <v>259471592334313.94</v>
      </c>
      <c r="AE250" s="158">
        <f t="shared" si="52"/>
        <v>1111.3112199061422</v>
      </c>
      <c r="AF250" s="133">
        <f t="shared" si="63"/>
        <v>1.430302881363138E-2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1.9248055174217168E-2</v>
      </c>
      <c r="AJ250" s="84" t="e">
        <f t="shared" si="67"/>
        <v>#DIV/0!</v>
      </c>
    </row>
    <row r="251" spans="1:36" ht="16.5">
      <c r="A251" s="84">
        <v>20190107</v>
      </c>
      <c r="B251" s="84" t="s">
        <v>99</v>
      </c>
      <c r="C251">
        <v>37450</v>
      </c>
      <c r="D251">
        <v>38750</v>
      </c>
      <c r="E251" s="114">
        <v>5969782550</v>
      </c>
      <c r="F251" s="114">
        <f t="shared" si="53"/>
        <v>0.17111073910295418</v>
      </c>
      <c r="G251" s="139">
        <f t="shared" si="68"/>
        <v>0.17111073910295418</v>
      </c>
      <c r="H251">
        <v>220000</v>
      </c>
      <c r="I251">
        <v>216000</v>
      </c>
      <c r="J251" s="88">
        <v>125456133</v>
      </c>
      <c r="K251" s="84">
        <f t="shared" si="55"/>
        <v>1.4162007895660857</v>
      </c>
      <c r="L251" s="132">
        <f t="shared" si="69"/>
        <v>1.4162007895660857</v>
      </c>
      <c r="M251">
        <v>249463</v>
      </c>
      <c r="N251">
        <v>250640</v>
      </c>
      <c r="O251" s="114">
        <v>15956260</v>
      </c>
      <c r="P251" s="114">
        <f t="shared" si="57"/>
        <v>19.878373613498344</v>
      </c>
      <c r="Q251" s="139">
        <f t="shared" si="70"/>
        <v>19.878373613498344</v>
      </c>
      <c r="R251">
        <v>9810</v>
      </c>
      <c r="S251">
        <v>9975</v>
      </c>
      <c r="T251" s="84">
        <v>62100000</v>
      </c>
      <c r="U251" s="84">
        <f t="shared" si="74"/>
        <v>169.07919198498757</v>
      </c>
      <c r="V251" s="84">
        <f t="shared" si="75"/>
        <v>169.07919198498757</v>
      </c>
      <c r="W251" s="114">
        <v>0</v>
      </c>
      <c r="X251" s="114">
        <v>0</v>
      </c>
      <c r="Y251" s="114">
        <v>0</v>
      </c>
      <c r="Z251" s="114">
        <f t="shared" si="59"/>
        <v>0</v>
      </c>
      <c r="AA251" s="114">
        <v>0</v>
      </c>
      <c r="AB251" s="159">
        <f t="shared" si="71"/>
        <v>0</v>
      </c>
      <c r="AC251" s="159">
        <f t="shared" si="72"/>
        <v>233482383410317.81</v>
      </c>
      <c r="AD251" s="88">
        <f t="shared" si="73"/>
        <v>262194646206141.41</v>
      </c>
      <c r="AE251" s="158">
        <f t="shared" si="52"/>
        <v>1122.9740007637542</v>
      </c>
      <c r="AF251" s="133">
        <f t="shared" si="63"/>
        <v>1.0494612713976744E-2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4.7181345530198865E-3</v>
      </c>
      <c r="AJ251" s="84" t="e">
        <f t="shared" si="67"/>
        <v>#DIV/0!</v>
      </c>
    </row>
    <row r="252" spans="1:36" ht="16.5">
      <c r="A252" s="84">
        <v>20190108</v>
      </c>
      <c r="B252" s="84" t="s">
        <v>99</v>
      </c>
      <c r="C252">
        <v>38750</v>
      </c>
      <c r="D252">
        <v>38100</v>
      </c>
      <c r="E252" s="114">
        <v>5969782550</v>
      </c>
      <c r="F252" s="114">
        <f t="shared" si="53"/>
        <v>0.17111073910295418</v>
      </c>
      <c r="G252" s="139">
        <f t="shared" si="68"/>
        <v>0.17111073910295418</v>
      </c>
      <c r="H252">
        <v>216000</v>
      </c>
      <c r="I252">
        <v>213500</v>
      </c>
      <c r="J252" s="88">
        <v>125456133</v>
      </c>
      <c r="K252" s="84">
        <f t="shared" si="55"/>
        <v>1.4162007895660857</v>
      </c>
      <c r="L252" s="132">
        <f t="shared" si="69"/>
        <v>1.4162007895660857</v>
      </c>
      <c r="M252">
        <v>250640</v>
      </c>
      <c r="N252">
        <v>254959</v>
      </c>
      <c r="O252" s="114">
        <v>15956260</v>
      </c>
      <c r="P252" s="114">
        <f t="shared" si="57"/>
        <v>19.878373613498344</v>
      </c>
      <c r="Q252" s="139">
        <f t="shared" si="70"/>
        <v>19.878373613498344</v>
      </c>
      <c r="R252">
        <v>9975</v>
      </c>
      <c r="S252">
        <v>9920</v>
      </c>
      <c r="T252" s="84">
        <v>62100000</v>
      </c>
      <c r="U252" s="84">
        <f t="shared" si="74"/>
        <v>169.07919198498757</v>
      </c>
      <c r="V252" s="84">
        <f t="shared" si="75"/>
        <v>169.07919198498757</v>
      </c>
      <c r="W252" s="114">
        <v>0</v>
      </c>
      <c r="X252" s="114">
        <v>0</v>
      </c>
      <c r="Y252" s="114">
        <v>0</v>
      </c>
      <c r="Z252" s="114">
        <f t="shared" si="59"/>
        <v>0</v>
      </c>
      <c r="AA252" s="114">
        <v>0</v>
      </c>
      <c r="AB252" s="159">
        <f t="shared" si="71"/>
        <v>0</v>
      </c>
      <c r="AC252" s="159">
        <f t="shared" si="72"/>
        <v>233482383410317.81</v>
      </c>
      <c r="AD252" s="88">
        <f t="shared" si="73"/>
        <v>261878927347321.12</v>
      </c>
      <c r="AE252" s="158">
        <f t="shared" si="52"/>
        <v>1121.6217837176166</v>
      </c>
      <c r="AF252" s="133">
        <f t="shared" si="63"/>
        <v>-1.20413922781647E-3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1.7231886370890521E-2</v>
      </c>
      <c r="AJ252" s="84" t="e">
        <f t="shared" si="67"/>
        <v>#DIV/0!</v>
      </c>
    </row>
    <row r="253" spans="1:36" ht="16.5">
      <c r="A253" s="84">
        <v>20190109</v>
      </c>
      <c r="B253" s="84" t="s">
        <v>99</v>
      </c>
      <c r="C253">
        <v>38100</v>
      </c>
      <c r="D253">
        <v>39600</v>
      </c>
      <c r="E253" s="114">
        <v>5969782550</v>
      </c>
      <c r="F253" s="114">
        <f t="shared" si="53"/>
        <v>0.17111073910295418</v>
      </c>
      <c r="G253" s="139">
        <f t="shared" si="68"/>
        <v>0.17111073910295418</v>
      </c>
      <c r="H253">
        <v>213500</v>
      </c>
      <c r="I253">
        <v>214000</v>
      </c>
      <c r="J253" s="88">
        <v>125456133</v>
      </c>
      <c r="K253" s="84">
        <f t="shared" si="55"/>
        <v>1.4162007895660857</v>
      </c>
      <c r="L253" s="132">
        <f t="shared" si="69"/>
        <v>1.4162007895660857</v>
      </c>
      <c r="M253">
        <v>254959</v>
      </c>
      <c r="N253">
        <v>239159</v>
      </c>
      <c r="O253" s="114">
        <v>15956260</v>
      </c>
      <c r="P253" s="114">
        <f t="shared" si="57"/>
        <v>19.878373613498344</v>
      </c>
      <c r="Q253" s="139">
        <f t="shared" si="70"/>
        <v>19.878373613498344</v>
      </c>
      <c r="R253">
        <v>9920</v>
      </c>
      <c r="S253">
        <v>10145</v>
      </c>
      <c r="T253" s="84">
        <v>62100000</v>
      </c>
      <c r="U253" s="84">
        <f t="shared" si="74"/>
        <v>169.07919198498757</v>
      </c>
      <c r="V253" s="84">
        <f t="shared" si="75"/>
        <v>169.07919198498757</v>
      </c>
      <c r="W253" s="114">
        <v>0</v>
      </c>
      <c r="X253" s="114">
        <v>0</v>
      </c>
      <c r="Y253" s="114">
        <v>0</v>
      </c>
      <c r="Z253" s="114">
        <f t="shared" si="59"/>
        <v>0</v>
      </c>
      <c r="AA253" s="114">
        <v>0</v>
      </c>
      <c r="AB253" s="159">
        <f t="shared" si="71"/>
        <v>0</v>
      </c>
      <c r="AC253" s="159">
        <f t="shared" si="72"/>
        <v>233482383410317.81</v>
      </c>
      <c r="AD253" s="88">
        <f t="shared" si="73"/>
        <v>260850947686743.12</v>
      </c>
      <c r="AE253" s="158">
        <f t="shared" si="52"/>
        <v>1117.2189690574139</v>
      </c>
      <c r="AF253" s="133">
        <f t="shared" si="63"/>
        <v>-3.9254004550531817E-3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-6.1970748237951984E-2</v>
      </c>
      <c r="AJ253" s="84" t="e">
        <f t="shared" si="67"/>
        <v>#DIV/0!</v>
      </c>
    </row>
    <row r="254" spans="1:36" ht="16.5">
      <c r="A254" s="84">
        <v>20190110</v>
      </c>
      <c r="B254" s="84" t="s">
        <v>99</v>
      </c>
      <c r="C254">
        <v>39600</v>
      </c>
      <c r="D254">
        <v>39800</v>
      </c>
      <c r="E254" s="114">
        <v>5969782550</v>
      </c>
      <c r="F254" s="114">
        <f t="shared" si="53"/>
        <v>0.17111073910295418</v>
      </c>
      <c r="G254" s="139">
        <f t="shared" si="68"/>
        <v>0.17111073910295418</v>
      </c>
      <c r="H254">
        <v>214000</v>
      </c>
      <c r="I254">
        <v>216500</v>
      </c>
      <c r="J254" s="88">
        <v>125456133</v>
      </c>
      <c r="K254" s="84">
        <f t="shared" si="55"/>
        <v>1.4162007895660857</v>
      </c>
      <c r="L254" s="132">
        <f t="shared" si="69"/>
        <v>1.4162007895660857</v>
      </c>
      <c r="M254">
        <v>239159</v>
      </c>
      <c r="N254">
        <v>244654</v>
      </c>
      <c r="O254" s="114">
        <v>15956260</v>
      </c>
      <c r="P254" s="114">
        <f t="shared" si="57"/>
        <v>19.878373613498344</v>
      </c>
      <c r="Q254" s="139">
        <f t="shared" si="70"/>
        <v>19.878373613498344</v>
      </c>
      <c r="R254">
        <v>10145</v>
      </c>
      <c r="S254">
        <v>10125</v>
      </c>
      <c r="T254" s="84">
        <v>62100000</v>
      </c>
      <c r="U254" s="84">
        <f t="shared" si="74"/>
        <v>169.07919198498757</v>
      </c>
      <c r="V254" s="84">
        <f t="shared" si="75"/>
        <v>169.07919198498757</v>
      </c>
      <c r="W254" s="114">
        <v>0</v>
      </c>
      <c r="X254" s="114">
        <v>0</v>
      </c>
      <c r="Y254" s="114">
        <v>0</v>
      </c>
      <c r="Z254" s="114">
        <f t="shared" si="59"/>
        <v>0</v>
      </c>
      <c r="AA254" s="114">
        <v>0</v>
      </c>
      <c r="AB254" s="159">
        <f t="shared" si="71"/>
        <v>0</v>
      </c>
      <c r="AC254" s="159">
        <f t="shared" si="72"/>
        <v>233482383410317.81</v>
      </c>
      <c r="AD254" s="88">
        <f t="shared" si="73"/>
        <v>263032356612865.81</v>
      </c>
      <c r="AE254" s="158">
        <f t="shared" si="52"/>
        <v>1126.5618963235329</v>
      </c>
      <c r="AF254" s="133">
        <f t="shared" si="63"/>
        <v>8.3626643700845035E-3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2.2976346280089814E-2</v>
      </c>
      <c r="AJ254" s="84" t="e">
        <f t="shared" si="67"/>
        <v>#DIV/0!</v>
      </c>
    </row>
    <row r="255" spans="1:36" ht="16.5">
      <c r="A255" s="84">
        <v>20190111</v>
      </c>
      <c r="B255" s="84" t="s">
        <v>99</v>
      </c>
      <c r="C255">
        <v>39800</v>
      </c>
      <c r="D255">
        <v>40500</v>
      </c>
      <c r="E255" s="114">
        <v>5969782550</v>
      </c>
      <c r="F255" s="114">
        <f t="shared" si="53"/>
        <v>0.17111073910295418</v>
      </c>
      <c r="G255" s="139">
        <f t="shared" si="68"/>
        <v>0.17111073910295418</v>
      </c>
      <c r="H255">
        <v>216500</v>
      </c>
      <c r="I255">
        <v>216500</v>
      </c>
      <c r="J255" s="88">
        <v>125456133</v>
      </c>
      <c r="K255" s="84">
        <f t="shared" si="55"/>
        <v>1.4162007895660857</v>
      </c>
      <c r="L255" s="132">
        <f t="shared" si="69"/>
        <v>1.4162007895660857</v>
      </c>
      <c r="M255">
        <v>244654</v>
      </c>
      <c r="N255">
        <v>244065</v>
      </c>
      <c r="O255" s="114">
        <v>15956260</v>
      </c>
      <c r="P255" s="114">
        <f t="shared" si="57"/>
        <v>19.878373613498344</v>
      </c>
      <c r="Q255" s="139">
        <f t="shared" si="70"/>
        <v>19.878373613498344</v>
      </c>
      <c r="R255">
        <v>10125</v>
      </c>
      <c r="S255">
        <v>10240</v>
      </c>
      <c r="T255" s="84">
        <v>62100000</v>
      </c>
      <c r="U255" s="84">
        <f t="shared" si="74"/>
        <v>169.07919198498757</v>
      </c>
      <c r="V255" s="84">
        <f t="shared" si="75"/>
        <v>169.07919198498757</v>
      </c>
      <c r="W255" s="114">
        <v>0</v>
      </c>
      <c r="X255" s="114">
        <v>0</v>
      </c>
      <c r="Y255" s="114">
        <v>0</v>
      </c>
      <c r="Z255" s="114">
        <f t="shared" si="59"/>
        <v>0</v>
      </c>
      <c r="AA255" s="114">
        <v>0</v>
      </c>
      <c r="AB255" s="159">
        <f t="shared" si="71"/>
        <v>0</v>
      </c>
      <c r="AC255" s="159">
        <f t="shared" si="72"/>
        <v>233482383410317.81</v>
      </c>
      <c r="AD255" s="88">
        <f t="shared" si="73"/>
        <v>264768059726339.53</v>
      </c>
      <c r="AE255" s="158">
        <f t="shared" si="52"/>
        <v>1133.9958752307271</v>
      </c>
      <c r="AF255" s="133">
        <f t="shared" si="63"/>
        <v>6.5988197643240942E-3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-2.4074815862401597E-3</v>
      </c>
      <c r="AJ255" s="84" t="e">
        <f t="shared" si="67"/>
        <v>#DIV/0!</v>
      </c>
    </row>
    <row r="256" spans="1:36" ht="16.5">
      <c r="A256" s="84">
        <v>20190114</v>
      </c>
      <c r="B256" s="84" t="s">
        <v>99</v>
      </c>
      <c r="C256">
        <v>40500</v>
      </c>
      <c r="D256">
        <v>40050</v>
      </c>
      <c r="E256" s="114">
        <v>5969782550</v>
      </c>
      <c r="F256" s="114">
        <f t="shared" si="53"/>
        <v>0.17111073910295418</v>
      </c>
      <c r="G256" s="139">
        <f t="shared" si="68"/>
        <v>0.17111073910295418</v>
      </c>
      <c r="H256">
        <v>216500</v>
      </c>
      <c r="I256">
        <v>211000</v>
      </c>
      <c r="J256" s="88">
        <v>125456133</v>
      </c>
      <c r="K256" s="84">
        <f t="shared" si="55"/>
        <v>1.4162007895660857</v>
      </c>
      <c r="L256" s="132">
        <f t="shared" si="69"/>
        <v>1.4162007895660857</v>
      </c>
      <c r="M256">
        <v>244065</v>
      </c>
      <c r="N256">
        <v>239257</v>
      </c>
      <c r="O256" s="114">
        <v>15956260</v>
      </c>
      <c r="P256" s="114">
        <f t="shared" si="57"/>
        <v>19.878373613498344</v>
      </c>
      <c r="Q256" s="139">
        <f t="shared" si="70"/>
        <v>19.878373613498344</v>
      </c>
      <c r="R256">
        <v>10240</v>
      </c>
      <c r="S256">
        <v>10200</v>
      </c>
      <c r="T256" s="84">
        <v>62100000</v>
      </c>
      <c r="U256" s="84">
        <f t="shared" si="74"/>
        <v>169.07919198498757</v>
      </c>
      <c r="V256" s="84">
        <f t="shared" si="75"/>
        <v>169.07919198498757</v>
      </c>
      <c r="W256" s="114">
        <v>0</v>
      </c>
      <c r="X256" s="114">
        <v>0</v>
      </c>
      <c r="Y256" s="114">
        <v>0</v>
      </c>
      <c r="Z256" s="114">
        <f t="shared" si="59"/>
        <v>0</v>
      </c>
      <c r="AA256" s="114">
        <v>0</v>
      </c>
      <c r="AB256" s="159">
        <f t="shared" si="71"/>
        <v>0</v>
      </c>
      <c r="AC256" s="159">
        <f t="shared" si="72"/>
        <v>233482383410317.81</v>
      </c>
      <c r="AD256" s="88">
        <f t="shared" si="73"/>
        <v>261386180780902.69</v>
      </c>
      <c r="AE256" s="158">
        <f t="shared" si="52"/>
        <v>1119.51136082737</v>
      </c>
      <c r="AF256" s="133">
        <f t="shared" si="63"/>
        <v>-1.2772986850953008E-2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-1.9699670169831807E-2</v>
      </c>
      <c r="AJ256" s="84" t="e">
        <f t="shared" si="67"/>
        <v>#DIV/0!</v>
      </c>
    </row>
    <row r="257" spans="1:36" ht="16.5">
      <c r="A257" s="84">
        <v>20190115</v>
      </c>
      <c r="B257" s="84" t="s">
        <v>99</v>
      </c>
      <c r="C257">
        <v>40050</v>
      </c>
      <c r="D257">
        <v>41100</v>
      </c>
      <c r="E257" s="114">
        <v>5969782550</v>
      </c>
      <c r="F257" s="114">
        <f t="shared" si="53"/>
        <v>0.17111073910295418</v>
      </c>
      <c r="G257" s="139">
        <f t="shared" si="68"/>
        <v>0.17111073910295418</v>
      </c>
      <c r="H257">
        <v>211000</v>
      </c>
      <c r="I257">
        <v>207500</v>
      </c>
      <c r="J257" s="88">
        <v>125456133</v>
      </c>
      <c r="K257" s="84">
        <f t="shared" si="55"/>
        <v>1.4162007895660857</v>
      </c>
      <c r="L257" s="132">
        <f t="shared" si="69"/>
        <v>1.4162007895660857</v>
      </c>
      <c r="M257">
        <v>239257</v>
      </c>
      <c r="N257">
        <v>242495</v>
      </c>
      <c r="O257" s="114">
        <v>15956260</v>
      </c>
      <c r="P257" s="114">
        <f t="shared" si="57"/>
        <v>19.878373613498344</v>
      </c>
      <c r="Q257" s="139">
        <f t="shared" si="70"/>
        <v>19.878373613498344</v>
      </c>
      <c r="R257">
        <v>10200</v>
      </c>
      <c r="S257">
        <v>10295</v>
      </c>
      <c r="T257" s="84">
        <v>62100000</v>
      </c>
      <c r="U257" s="84">
        <f t="shared" si="74"/>
        <v>169.07919198498757</v>
      </c>
      <c r="V257" s="84">
        <f t="shared" si="75"/>
        <v>169.07919198498757</v>
      </c>
      <c r="W257" s="114">
        <v>0</v>
      </c>
      <c r="X257" s="114">
        <v>0</v>
      </c>
      <c r="Y257" s="114">
        <v>0</v>
      </c>
      <c r="Z257" s="114">
        <f t="shared" si="59"/>
        <v>0</v>
      </c>
      <c r="AA257" s="114">
        <v>0</v>
      </c>
      <c r="AB257" s="159">
        <f t="shared" si="71"/>
        <v>0</v>
      </c>
      <c r="AC257" s="159">
        <f t="shared" si="72"/>
        <v>233482383410317.81</v>
      </c>
      <c r="AD257" s="88">
        <f t="shared" si="73"/>
        <v>263861426716244.37</v>
      </c>
      <c r="AE257" s="158">
        <f t="shared" si="52"/>
        <v>1130.1127856508942</v>
      </c>
      <c r="AF257" s="133">
        <f t="shared" si="63"/>
        <v>9.4696893613382144E-3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1.353356432622661E-2</v>
      </c>
      <c r="AJ257" s="84" t="e">
        <f t="shared" si="67"/>
        <v>#DIV/0!</v>
      </c>
    </row>
    <row r="258" spans="1:36" ht="16.5">
      <c r="A258" s="84">
        <v>20190116</v>
      </c>
      <c r="B258" s="84" t="s">
        <v>99</v>
      </c>
      <c r="C258">
        <v>41100</v>
      </c>
      <c r="D258">
        <v>41450</v>
      </c>
      <c r="E258" s="114">
        <v>5969782550</v>
      </c>
      <c r="F258" s="114">
        <f t="shared" si="53"/>
        <v>0.17111073910295418</v>
      </c>
      <c r="G258" s="139">
        <f t="shared" si="68"/>
        <v>0.17111073910295418</v>
      </c>
      <c r="H258">
        <v>207500</v>
      </c>
      <c r="I258">
        <v>202000</v>
      </c>
      <c r="J258" s="88">
        <v>125456133</v>
      </c>
      <c r="K258" s="84">
        <f t="shared" si="55"/>
        <v>1.4162007895660857</v>
      </c>
      <c r="L258" s="132">
        <f t="shared" si="69"/>
        <v>1.4162007895660857</v>
      </c>
      <c r="M258">
        <v>242495</v>
      </c>
      <c r="N258">
        <v>244556</v>
      </c>
      <c r="O258" s="114">
        <v>15956260</v>
      </c>
      <c r="P258" s="114">
        <f t="shared" si="57"/>
        <v>19.878373613498344</v>
      </c>
      <c r="Q258" s="139">
        <f t="shared" si="70"/>
        <v>19.878373613498344</v>
      </c>
      <c r="R258">
        <v>10295</v>
      </c>
      <c r="S258">
        <v>10400</v>
      </c>
      <c r="T258" s="84">
        <v>62100000</v>
      </c>
      <c r="U258" s="84">
        <f t="shared" si="74"/>
        <v>169.07919198498757</v>
      </c>
      <c r="V258" s="84">
        <f t="shared" si="75"/>
        <v>169.07919198498757</v>
      </c>
      <c r="W258" s="114">
        <v>0</v>
      </c>
      <c r="X258" s="114">
        <v>0</v>
      </c>
      <c r="Y258" s="114">
        <v>0</v>
      </c>
      <c r="Z258" s="114">
        <f t="shared" si="59"/>
        <v>0</v>
      </c>
      <c r="AA258" s="114">
        <v>0</v>
      </c>
      <c r="AB258" s="159">
        <f t="shared" si="71"/>
        <v>0</v>
      </c>
      <c r="AC258" s="159">
        <f t="shared" si="72"/>
        <v>233482383410317.81</v>
      </c>
      <c r="AD258" s="88">
        <f t="shared" si="73"/>
        <v>264997956793640.94</v>
      </c>
      <c r="AE258" s="158">
        <f t="shared" si="52"/>
        <v>1134.9805193993509</v>
      </c>
      <c r="AF258" s="133">
        <f t="shared" si="63"/>
        <v>4.3072990680775832E-3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8.4991443122538601E-3</v>
      </c>
      <c r="AJ258" s="84" t="e">
        <f t="shared" si="67"/>
        <v>#DIV/0!</v>
      </c>
    </row>
    <row r="259" spans="1:36" ht="16.5">
      <c r="A259" s="84">
        <v>20190117</v>
      </c>
      <c r="B259" s="84" t="s">
        <v>99</v>
      </c>
      <c r="C259">
        <v>41450</v>
      </c>
      <c r="D259">
        <v>41950</v>
      </c>
      <c r="E259" s="114">
        <v>5969782550</v>
      </c>
      <c r="F259" s="114">
        <f t="shared" si="53"/>
        <v>0.17111073910295418</v>
      </c>
      <c r="G259" s="139">
        <f t="shared" si="68"/>
        <v>0.17111073910295418</v>
      </c>
      <c r="H259">
        <v>202000</v>
      </c>
      <c r="I259">
        <v>195500</v>
      </c>
      <c r="J259" s="88">
        <v>125456133</v>
      </c>
      <c r="K259" s="84">
        <f t="shared" si="55"/>
        <v>1.4162007895660857</v>
      </c>
      <c r="L259" s="132">
        <f t="shared" si="69"/>
        <v>1.4162007895660857</v>
      </c>
      <c r="M259">
        <v>244556</v>
      </c>
      <c r="N259">
        <v>250346</v>
      </c>
      <c r="O259" s="114">
        <v>15956260</v>
      </c>
      <c r="P259" s="114">
        <f t="shared" si="57"/>
        <v>19.878373613498344</v>
      </c>
      <c r="Q259" s="139">
        <f t="shared" si="70"/>
        <v>19.878373613498344</v>
      </c>
      <c r="R259">
        <v>10400</v>
      </c>
      <c r="S259">
        <v>10410</v>
      </c>
      <c r="T259" s="84">
        <v>62100000</v>
      </c>
      <c r="U259" s="84">
        <f t="shared" si="74"/>
        <v>169.07919198498757</v>
      </c>
      <c r="V259" s="84">
        <f t="shared" si="75"/>
        <v>169.07919198498757</v>
      </c>
      <c r="W259" s="114">
        <v>0</v>
      </c>
      <c r="X259" s="114">
        <v>0</v>
      </c>
      <c r="Y259" s="114">
        <v>0</v>
      </c>
      <c r="Z259" s="114">
        <f t="shared" si="59"/>
        <v>0</v>
      </c>
      <c r="AA259" s="114">
        <v>0</v>
      </c>
      <c r="AB259" s="159">
        <f t="shared" si="71"/>
        <v>0</v>
      </c>
      <c r="AC259" s="159">
        <f t="shared" si="72"/>
        <v>233482383410317.81</v>
      </c>
      <c r="AD259" s="88">
        <f t="shared" si="73"/>
        <v>266295338181098.87</v>
      </c>
      <c r="AE259" s="158">
        <f t="shared" si="52"/>
        <v>1140.5371758310184</v>
      </c>
      <c r="AF259" s="133">
        <f t="shared" si="63"/>
        <v>4.8958165683832197E-3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2.367555897217815E-2</v>
      </c>
      <c r="AJ259" s="84" t="e">
        <f t="shared" si="67"/>
        <v>#DIV/0!</v>
      </c>
    </row>
    <row r="260" spans="1:36" ht="16.5">
      <c r="A260" s="84">
        <v>20190118</v>
      </c>
      <c r="B260" s="84" t="s">
        <v>99</v>
      </c>
      <c r="C260">
        <v>41950</v>
      </c>
      <c r="D260">
        <v>42300</v>
      </c>
      <c r="E260" s="114">
        <v>5969782550</v>
      </c>
      <c r="F260" s="114">
        <f t="shared" si="53"/>
        <v>0.17111073910295418</v>
      </c>
      <c r="G260" s="139">
        <f t="shared" si="68"/>
        <v>0.17111073910295418</v>
      </c>
      <c r="H260">
        <v>195500</v>
      </c>
      <c r="I260">
        <v>201000</v>
      </c>
      <c r="J260" s="88">
        <v>125456133</v>
      </c>
      <c r="K260" s="84">
        <f t="shared" si="55"/>
        <v>1.4162007895660857</v>
      </c>
      <c r="L260" s="132">
        <f t="shared" si="69"/>
        <v>1.4162007895660857</v>
      </c>
      <c r="M260">
        <v>250346</v>
      </c>
      <c r="N260">
        <v>256136</v>
      </c>
      <c r="O260" s="114">
        <v>15956260</v>
      </c>
      <c r="P260" s="114">
        <f t="shared" si="57"/>
        <v>19.878373613498344</v>
      </c>
      <c r="Q260" s="139">
        <f t="shared" si="70"/>
        <v>19.878373613498344</v>
      </c>
      <c r="R260">
        <v>10410</v>
      </c>
      <c r="S260">
        <v>10470</v>
      </c>
      <c r="T260" s="84">
        <v>62100000</v>
      </c>
      <c r="U260" s="84">
        <f t="shared" si="74"/>
        <v>169.07919198498757</v>
      </c>
      <c r="V260" s="84">
        <f t="shared" si="75"/>
        <v>169.07919198498757</v>
      </c>
      <c r="W260" s="114">
        <v>0</v>
      </c>
      <c r="X260" s="114">
        <v>0</v>
      </c>
      <c r="Y260" s="114">
        <v>0</v>
      </c>
      <c r="Z260" s="114">
        <f t="shared" si="59"/>
        <v>0</v>
      </c>
      <c r="AA260" s="114">
        <v>0</v>
      </c>
      <c r="AB260" s="159">
        <f t="shared" si="71"/>
        <v>0</v>
      </c>
      <c r="AC260" s="159">
        <f t="shared" si="72"/>
        <v>233482383410317.81</v>
      </c>
      <c r="AD260" s="88">
        <f t="shared" si="73"/>
        <v>270096539269334.12</v>
      </c>
      <c r="AE260" s="158">
        <f t="shared" ref="AE260:AE323" si="76">AD260/AC260*1000</f>
        <v>1156.8176379057741</v>
      </c>
      <c r="AF260" s="133">
        <f t="shared" si="63"/>
        <v>1.4274380896785201E-2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2.3127990860648862E-2</v>
      </c>
      <c r="AJ260" s="84" t="e">
        <f t="shared" si="67"/>
        <v>#DIV/0!</v>
      </c>
    </row>
    <row r="261" spans="1:36" ht="16.5">
      <c r="A261" s="84">
        <v>20190121</v>
      </c>
      <c r="B261" s="84" t="s">
        <v>99</v>
      </c>
      <c r="C261">
        <v>42300</v>
      </c>
      <c r="D261">
        <v>42750</v>
      </c>
      <c r="E261" s="114">
        <v>5969782550</v>
      </c>
      <c r="F261" s="114">
        <f t="shared" ref="F261:F324" si="77">G260</f>
        <v>0.17111073910295418</v>
      </c>
      <c r="G261" s="139">
        <f t="shared" si="68"/>
        <v>0.17111073910295418</v>
      </c>
      <c r="H261">
        <v>201000</v>
      </c>
      <c r="I261">
        <v>198000</v>
      </c>
      <c r="J261" s="88">
        <v>125456133</v>
      </c>
      <c r="K261" s="84">
        <f t="shared" ref="K261:K324" si="78">L260</f>
        <v>1.4162007895660857</v>
      </c>
      <c r="L261" s="132">
        <f t="shared" si="69"/>
        <v>1.4162007895660857</v>
      </c>
      <c r="M261">
        <v>256136</v>
      </c>
      <c r="N261">
        <v>252211</v>
      </c>
      <c r="O261" s="114">
        <v>15956260</v>
      </c>
      <c r="P261" s="114">
        <f t="shared" ref="P261:P324" si="79">Q260</f>
        <v>19.878373613498344</v>
      </c>
      <c r="Q261" s="139">
        <f t="shared" si="70"/>
        <v>19.878373613498344</v>
      </c>
      <c r="R261">
        <v>10470</v>
      </c>
      <c r="S261">
        <v>10505</v>
      </c>
      <c r="T261" s="84">
        <v>62100000</v>
      </c>
      <c r="U261" s="84">
        <f t="shared" si="74"/>
        <v>169.07919198498757</v>
      </c>
      <c r="V261" s="84">
        <f t="shared" si="75"/>
        <v>169.07919198498757</v>
      </c>
      <c r="W261" s="114">
        <v>0</v>
      </c>
      <c r="X261" s="114">
        <v>0</v>
      </c>
      <c r="Y261" s="114">
        <v>0</v>
      </c>
      <c r="Z261" s="114">
        <f t="shared" ref="Z261:Z324" si="80">AA260</f>
        <v>0</v>
      </c>
      <c r="AA261" s="114">
        <v>0</v>
      </c>
      <c r="AB261" s="159">
        <f t="shared" si="71"/>
        <v>0</v>
      </c>
      <c r="AC261" s="159">
        <f t="shared" si="72"/>
        <v>233482383410317.81</v>
      </c>
      <c r="AD261" s="88">
        <f t="shared" si="73"/>
        <v>269145742772583.56</v>
      </c>
      <c r="AE261" s="158">
        <f t="shared" si="76"/>
        <v>1152.7453970674592</v>
      </c>
      <c r="AF261" s="133">
        <f t="shared" ref="AF261:AF324" si="81">(AE261-AE260)/AE260</f>
        <v>-3.5202098454229984E-3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-1.5323890433207359E-2</v>
      </c>
      <c r="AJ261" s="84" t="e">
        <f t="shared" ref="AJ261:AJ324" si="85">(X261-W261)/X261</f>
        <v>#DIV/0!</v>
      </c>
    </row>
    <row r="262" spans="1:36" ht="16.5">
      <c r="A262" s="84">
        <v>20190122</v>
      </c>
      <c r="B262" s="84" t="s">
        <v>99</v>
      </c>
      <c r="C262">
        <v>42750</v>
      </c>
      <c r="D262">
        <v>42150</v>
      </c>
      <c r="E262" s="114">
        <v>5969782550</v>
      </c>
      <c r="F262" s="114">
        <f t="shared" si="77"/>
        <v>0.17111073910295418</v>
      </c>
      <c r="G262" s="139">
        <f t="shared" si="68"/>
        <v>0.17111073910295418</v>
      </c>
      <c r="H262">
        <v>198000</v>
      </c>
      <c r="I262">
        <v>200000</v>
      </c>
      <c r="J262" s="88">
        <v>125456133</v>
      </c>
      <c r="K262" s="84">
        <f t="shared" si="78"/>
        <v>1.4162007895660857</v>
      </c>
      <c r="L262" s="132">
        <f t="shared" si="69"/>
        <v>1.4162007895660857</v>
      </c>
      <c r="M262">
        <v>252211</v>
      </c>
      <c r="N262">
        <v>252309</v>
      </c>
      <c r="O262" s="114">
        <v>15956260</v>
      </c>
      <c r="P262" s="114">
        <f t="shared" si="79"/>
        <v>19.878373613498344</v>
      </c>
      <c r="Q262" s="139">
        <f t="shared" si="70"/>
        <v>19.878373613498344</v>
      </c>
      <c r="R262">
        <v>10505</v>
      </c>
      <c r="S262">
        <v>10450</v>
      </c>
      <c r="T262" s="84">
        <v>62100000</v>
      </c>
      <c r="U262" s="84">
        <f t="shared" si="74"/>
        <v>169.07919198498757</v>
      </c>
      <c r="V262" s="84">
        <f t="shared" si="75"/>
        <v>169.07919198498757</v>
      </c>
      <c r="W262" s="114">
        <v>0</v>
      </c>
      <c r="X262" s="114">
        <v>0</v>
      </c>
      <c r="Y262" s="114">
        <v>0</v>
      </c>
      <c r="Z262" s="114">
        <f t="shared" si="80"/>
        <v>0</v>
      </c>
      <c r="AA262" s="114">
        <v>0</v>
      </c>
      <c r="AB262" s="159">
        <f t="shared" si="71"/>
        <v>0</v>
      </c>
      <c r="AC262" s="159">
        <f t="shared" si="72"/>
        <v>233482383410317.81</v>
      </c>
      <c r="AD262" s="88">
        <f t="shared" si="73"/>
        <v>268341782679711.12</v>
      </c>
      <c r="AE262" s="158">
        <f t="shared" si="76"/>
        <v>1149.3020533721897</v>
      </c>
      <c r="AF262" s="133">
        <f t="shared" si="81"/>
        <v>-2.9870808454574974E-3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3.8856354401671614E-4</v>
      </c>
      <c r="AJ262" s="84" t="e">
        <f t="shared" si="85"/>
        <v>#DIV/0!</v>
      </c>
    </row>
    <row r="263" spans="1:36" ht="16.5">
      <c r="A263" s="84">
        <v>20190123</v>
      </c>
      <c r="B263" s="84" t="s">
        <v>99</v>
      </c>
      <c r="C263">
        <v>42150</v>
      </c>
      <c r="D263">
        <v>42000</v>
      </c>
      <c r="E263" s="114">
        <v>5969782550</v>
      </c>
      <c r="F263" s="114">
        <f t="shared" si="77"/>
        <v>0.17111073910295418</v>
      </c>
      <c r="G263" s="139">
        <f t="shared" si="68"/>
        <v>0.17111073910295418</v>
      </c>
      <c r="H263">
        <v>200000</v>
      </c>
      <c r="I263">
        <v>200000</v>
      </c>
      <c r="J263" s="88">
        <v>125456133</v>
      </c>
      <c r="K263" s="84">
        <f t="shared" si="78"/>
        <v>1.4162007895660857</v>
      </c>
      <c r="L263" s="132">
        <f t="shared" si="69"/>
        <v>1.4162007895660857</v>
      </c>
      <c r="M263">
        <v>252309</v>
      </c>
      <c r="N263">
        <v>247206</v>
      </c>
      <c r="O263" s="114">
        <v>15956260</v>
      </c>
      <c r="P263" s="114">
        <f t="shared" si="79"/>
        <v>19.878373613498344</v>
      </c>
      <c r="Q263" s="139">
        <f t="shared" si="70"/>
        <v>19.878373613498344</v>
      </c>
      <c r="R263">
        <v>10450</v>
      </c>
      <c r="S263">
        <v>10485</v>
      </c>
      <c r="T263" s="84">
        <v>62100000</v>
      </c>
      <c r="U263" s="84">
        <f t="shared" si="74"/>
        <v>169.07919198498757</v>
      </c>
      <c r="V263" s="84">
        <f t="shared" si="75"/>
        <v>169.07919198498757</v>
      </c>
      <c r="W263" s="114">
        <v>0</v>
      </c>
      <c r="X263" s="114">
        <v>0</v>
      </c>
      <c r="Y263" s="114">
        <v>0</v>
      </c>
      <c r="Z263" s="114">
        <f t="shared" si="80"/>
        <v>0</v>
      </c>
      <c r="AA263" s="114">
        <v>0</v>
      </c>
      <c r="AB263" s="159">
        <f t="shared" si="71"/>
        <v>0</v>
      </c>
      <c r="AC263" s="159">
        <f t="shared" si="72"/>
        <v>233482383410317.81</v>
      </c>
      <c r="AD263" s="88">
        <f t="shared" si="73"/>
        <v>266937459725789.06</v>
      </c>
      <c r="AE263" s="158">
        <f t="shared" si="76"/>
        <v>1143.2873685235509</v>
      </c>
      <c r="AF263" s="133">
        <f t="shared" si="81"/>
        <v>-5.2333369030282363E-3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-2.0225200052316802E-2</v>
      </c>
      <c r="AJ263" s="84" t="e">
        <f t="shared" si="85"/>
        <v>#DIV/0!</v>
      </c>
    </row>
    <row r="264" spans="1:36" ht="16.5">
      <c r="A264" s="84">
        <v>20190124</v>
      </c>
      <c r="B264" s="84" t="s">
        <v>99</v>
      </c>
      <c r="C264">
        <v>42000</v>
      </c>
      <c r="D264">
        <v>43050</v>
      </c>
      <c r="E264" s="114">
        <v>5969782550</v>
      </c>
      <c r="F264" s="114">
        <f t="shared" si="77"/>
        <v>0.17111073910295418</v>
      </c>
      <c r="G264" s="139">
        <f t="shared" si="68"/>
        <v>0.17111073910295418</v>
      </c>
      <c r="H264">
        <v>200000</v>
      </c>
      <c r="I264">
        <v>208000</v>
      </c>
      <c r="J264" s="88">
        <v>125456133</v>
      </c>
      <c r="K264" s="84">
        <f t="shared" si="78"/>
        <v>1.4162007895660857</v>
      </c>
      <c r="L264" s="132">
        <f t="shared" si="69"/>
        <v>1.4162007895660857</v>
      </c>
      <c r="M264">
        <v>247206</v>
      </c>
      <c r="N264">
        <v>256823</v>
      </c>
      <c r="O264" s="114">
        <v>15956260</v>
      </c>
      <c r="P264" s="114">
        <f t="shared" si="79"/>
        <v>19.878373613498344</v>
      </c>
      <c r="Q264" s="139">
        <f t="shared" si="70"/>
        <v>19.878373613498344</v>
      </c>
      <c r="R264">
        <v>10485</v>
      </c>
      <c r="S264">
        <v>10605</v>
      </c>
      <c r="T264" s="84">
        <v>62100000</v>
      </c>
      <c r="U264" s="84">
        <f t="shared" si="74"/>
        <v>169.07919198498757</v>
      </c>
      <c r="V264" s="84">
        <f t="shared" si="75"/>
        <v>169.07919198498757</v>
      </c>
      <c r="W264" s="114">
        <v>0</v>
      </c>
      <c r="X264" s="114">
        <v>0</v>
      </c>
      <c r="Y264" s="114">
        <v>0</v>
      </c>
      <c r="Z264" s="114">
        <f t="shared" si="80"/>
        <v>0</v>
      </c>
      <c r="AA264" s="114">
        <v>0</v>
      </c>
      <c r="AB264" s="159">
        <f t="shared" si="71"/>
        <v>0</v>
      </c>
      <c r="AC264" s="159">
        <f t="shared" si="72"/>
        <v>233482383410317.81</v>
      </c>
      <c r="AD264" s="88">
        <f t="shared" si="73"/>
        <v>273741738375881.75</v>
      </c>
      <c r="AE264" s="158">
        <f t="shared" si="76"/>
        <v>1172.4299468658962</v>
      </c>
      <c r="AF264" s="133">
        <f t="shared" si="81"/>
        <v>2.5490160343484145E-2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3.8902777440677008E-2</v>
      </c>
      <c r="AJ264" s="84" t="e">
        <f t="shared" si="85"/>
        <v>#DIV/0!</v>
      </c>
    </row>
    <row r="265" spans="1:36" ht="16.5">
      <c r="A265" s="84">
        <v>20190125</v>
      </c>
      <c r="B265" s="84" t="s">
        <v>99</v>
      </c>
      <c r="C265">
        <v>43050</v>
      </c>
      <c r="D265">
        <v>44750</v>
      </c>
      <c r="E265" s="114">
        <v>5969782550</v>
      </c>
      <c r="F265" s="114">
        <f t="shared" si="77"/>
        <v>0.17111073910295418</v>
      </c>
      <c r="G265" s="139">
        <f t="shared" si="68"/>
        <v>0.17111073910295418</v>
      </c>
      <c r="H265">
        <v>208000</v>
      </c>
      <c r="I265">
        <v>208500</v>
      </c>
      <c r="J265" s="88">
        <v>125456133</v>
      </c>
      <c r="K265" s="84">
        <f t="shared" si="78"/>
        <v>1.4162007895660857</v>
      </c>
      <c r="L265" s="132">
        <f t="shared" si="69"/>
        <v>1.4162007895660857</v>
      </c>
      <c r="M265">
        <v>256823</v>
      </c>
      <c r="N265">
        <v>255449</v>
      </c>
      <c r="O265" s="114">
        <v>15956260</v>
      </c>
      <c r="P265" s="114">
        <f t="shared" si="79"/>
        <v>19.878373613498344</v>
      </c>
      <c r="Q265" s="139">
        <f t="shared" si="70"/>
        <v>19.878373613498344</v>
      </c>
      <c r="R265">
        <v>10605</v>
      </c>
      <c r="S265">
        <v>10820</v>
      </c>
      <c r="T265" s="84">
        <v>62100000</v>
      </c>
      <c r="U265" s="84">
        <f t="shared" si="74"/>
        <v>169.07919198498757</v>
      </c>
      <c r="V265" s="84">
        <f t="shared" si="75"/>
        <v>169.07919198498757</v>
      </c>
      <c r="W265" s="114">
        <v>0</v>
      </c>
      <c r="X265" s="114">
        <v>0</v>
      </c>
      <c r="Y265" s="114">
        <v>0</v>
      </c>
      <c r="Z265" s="114">
        <f t="shared" si="80"/>
        <v>0</v>
      </c>
      <c r="AA265" s="114">
        <v>0</v>
      </c>
      <c r="AB265" s="159">
        <f t="shared" si="71"/>
        <v>0</v>
      </c>
      <c r="AC265" s="159">
        <f t="shared" si="72"/>
        <v>233482383410317.81</v>
      </c>
      <c r="AD265" s="88">
        <f t="shared" si="73"/>
        <v>277388762882564.94</v>
      </c>
      <c r="AE265" s="158">
        <f t="shared" si="76"/>
        <v>1188.0500739753322</v>
      </c>
      <c r="AF265" s="133">
        <f t="shared" si="81"/>
        <v>1.3322866028107899E-2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-5.3499881241166093E-3</v>
      </c>
      <c r="AJ265" s="84" t="e">
        <f t="shared" si="85"/>
        <v>#DIV/0!</v>
      </c>
    </row>
    <row r="266" spans="1:36" ht="16.5">
      <c r="A266" s="84">
        <v>20190128</v>
      </c>
      <c r="B266" s="84" t="s">
        <v>99</v>
      </c>
      <c r="C266">
        <v>44750</v>
      </c>
      <c r="D266">
        <v>45050</v>
      </c>
      <c r="E266" s="114">
        <v>5969782550</v>
      </c>
      <c r="F266" s="114">
        <f t="shared" si="77"/>
        <v>0.17111073910295418</v>
      </c>
      <c r="G266" s="139">
        <f t="shared" si="68"/>
        <v>0.17111073910295418</v>
      </c>
      <c r="H266">
        <v>208500</v>
      </c>
      <c r="I266">
        <v>211000</v>
      </c>
      <c r="J266" s="88">
        <v>125456133</v>
      </c>
      <c r="K266" s="84">
        <f t="shared" si="78"/>
        <v>1.4162007895660857</v>
      </c>
      <c r="L266" s="132">
        <f t="shared" si="69"/>
        <v>1.4162007895660857</v>
      </c>
      <c r="M266">
        <v>255449</v>
      </c>
      <c r="N266">
        <v>257804</v>
      </c>
      <c r="O266" s="114">
        <v>15956260</v>
      </c>
      <c r="P266" s="114">
        <f t="shared" si="79"/>
        <v>19.878373613498344</v>
      </c>
      <c r="Q266" s="139">
        <f t="shared" si="70"/>
        <v>19.878373613498344</v>
      </c>
      <c r="R266">
        <v>10820</v>
      </c>
      <c r="S266">
        <v>10875</v>
      </c>
      <c r="T266" s="84">
        <v>62100000</v>
      </c>
      <c r="U266" s="84">
        <f t="shared" si="74"/>
        <v>169.07919198498757</v>
      </c>
      <c r="V266" s="84">
        <f t="shared" si="75"/>
        <v>169.07919198498757</v>
      </c>
      <c r="W266" s="114">
        <v>0</v>
      </c>
      <c r="X266" s="114">
        <v>0</v>
      </c>
      <c r="Y266" s="114">
        <v>0</v>
      </c>
      <c r="Z266" s="114">
        <f t="shared" si="80"/>
        <v>0</v>
      </c>
      <c r="AA266" s="114">
        <v>0</v>
      </c>
      <c r="AB266" s="159">
        <f t="shared" si="71"/>
        <v>0</v>
      </c>
      <c r="AC266" s="159">
        <f t="shared" si="72"/>
        <v>233482383410317.81</v>
      </c>
      <c r="AD266" s="88">
        <f t="shared" si="73"/>
        <v>279463848212851.19</v>
      </c>
      <c r="AE266" s="158">
        <f t="shared" si="76"/>
        <v>1196.9376195793168</v>
      </c>
      <c r="AF266" s="133">
        <f t="shared" si="81"/>
        <v>7.480783679635626E-3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9.21906133905398E-3</v>
      </c>
      <c r="AJ266" s="84" t="e">
        <f t="shared" si="85"/>
        <v>#DIV/0!</v>
      </c>
    </row>
    <row r="267" spans="1:36" ht="16.5">
      <c r="A267" s="84">
        <v>20190129</v>
      </c>
      <c r="B267" s="84" t="s">
        <v>99</v>
      </c>
      <c r="C267">
        <v>45050</v>
      </c>
      <c r="D267">
        <v>45500</v>
      </c>
      <c r="E267" s="114">
        <v>5969782550</v>
      </c>
      <c r="F267" s="114">
        <f t="shared" si="77"/>
        <v>0.17111073910295418</v>
      </c>
      <c r="G267" s="139">
        <f t="shared" si="68"/>
        <v>0.17111073910295418</v>
      </c>
      <c r="H267">
        <v>211000</v>
      </c>
      <c r="I267">
        <v>210500</v>
      </c>
      <c r="J267" s="88">
        <v>125456133</v>
      </c>
      <c r="K267" s="84">
        <f t="shared" si="78"/>
        <v>1.4162007895660857</v>
      </c>
      <c r="L267" s="132">
        <f t="shared" si="69"/>
        <v>1.4162007895660857</v>
      </c>
      <c r="M267">
        <v>257804</v>
      </c>
      <c r="N267">
        <v>264870</v>
      </c>
      <c r="O267" s="114">
        <v>15956260</v>
      </c>
      <c r="P267" s="114">
        <f t="shared" si="79"/>
        <v>19.878373613498344</v>
      </c>
      <c r="Q267" s="139">
        <f t="shared" si="70"/>
        <v>19.878373613498344</v>
      </c>
      <c r="R267">
        <v>10875</v>
      </c>
      <c r="S267">
        <v>10875</v>
      </c>
      <c r="T267" s="84">
        <v>62100000</v>
      </c>
      <c r="U267" s="84">
        <f t="shared" si="74"/>
        <v>169.07919198498757</v>
      </c>
      <c r="V267" s="84">
        <f t="shared" si="75"/>
        <v>169.07919198498757</v>
      </c>
      <c r="W267" s="114">
        <v>0</v>
      </c>
      <c r="X267" s="114">
        <v>0</v>
      </c>
      <c r="Y267" s="114">
        <v>0</v>
      </c>
      <c r="Z267" s="114">
        <f t="shared" si="80"/>
        <v>0</v>
      </c>
      <c r="AA267" s="114">
        <v>0</v>
      </c>
      <c r="AB267" s="159">
        <f t="shared" si="71"/>
        <v>0</v>
      </c>
      <c r="AC267" s="159">
        <f t="shared" si="72"/>
        <v>233482383410317.81</v>
      </c>
      <c r="AD267" s="88">
        <f t="shared" si="73"/>
        <v>282075910593663</v>
      </c>
      <c r="AE267" s="158">
        <f t="shared" si="76"/>
        <v>1208.125026280667</v>
      </c>
      <c r="AF267" s="133">
        <f t="shared" si="81"/>
        <v>9.3466915220546346E-3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2.7408418798777364E-2</v>
      </c>
      <c r="AJ267" s="84" t="e">
        <f t="shared" si="85"/>
        <v>#DIV/0!</v>
      </c>
    </row>
    <row r="268" spans="1:36" ht="16.5">
      <c r="A268" s="84">
        <v>20190130</v>
      </c>
      <c r="B268" s="84" t="s">
        <v>99</v>
      </c>
      <c r="C268">
        <v>45500</v>
      </c>
      <c r="D268">
        <v>46400</v>
      </c>
      <c r="E268" s="114">
        <v>5969782550</v>
      </c>
      <c r="F268" s="114">
        <f t="shared" si="77"/>
        <v>0.17111073910295418</v>
      </c>
      <c r="G268" s="139">
        <f t="shared" si="68"/>
        <v>0.17111073910295418</v>
      </c>
      <c r="H268">
        <v>210500</v>
      </c>
      <c r="I268">
        <v>215000</v>
      </c>
      <c r="J268" s="88">
        <v>125456133</v>
      </c>
      <c r="K268" s="84">
        <f t="shared" si="78"/>
        <v>1.4162007895660857</v>
      </c>
      <c r="L268" s="132">
        <f t="shared" si="69"/>
        <v>1.4162007895660857</v>
      </c>
      <c r="M268">
        <v>264870</v>
      </c>
      <c r="N268">
        <v>268403</v>
      </c>
      <c r="O268" s="114">
        <v>15956260</v>
      </c>
      <c r="P268" s="114">
        <f t="shared" si="79"/>
        <v>19.878373613498344</v>
      </c>
      <c r="Q268" s="139">
        <f t="shared" si="70"/>
        <v>19.878373613498344</v>
      </c>
      <c r="R268">
        <v>10875</v>
      </c>
      <c r="S268">
        <v>11020</v>
      </c>
      <c r="T268" s="84">
        <v>62100000</v>
      </c>
      <c r="U268" s="84">
        <f t="shared" si="74"/>
        <v>169.07919198498757</v>
      </c>
      <c r="V268" s="84">
        <f t="shared" si="75"/>
        <v>169.07919198498757</v>
      </c>
      <c r="W268" s="114">
        <v>0</v>
      </c>
      <c r="X268" s="114">
        <v>0</v>
      </c>
      <c r="Y268" s="114">
        <v>0</v>
      </c>
      <c r="Z268" s="114">
        <f t="shared" si="80"/>
        <v>0</v>
      </c>
      <c r="AA268" s="114">
        <v>0</v>
      </c>
      <c r="AB268" s="159">
        <f t="shared" si="71"/>
        <v>0</v>
      </c>
      <c r="AC268" s="159">
        <f t="shared" si="72"/>
        <v>233482383410317.81</v>
      </c>
      <c r="AD268" s="88">
        <f t="shared" si="73"/>
        <v>286437861358177.44</v>
      </c>
      <c r="AE268" s="158">
        <f t="shared" si="76"/>
        <v>1226.8071670949007</v>
      </c>
      <c r="AF268" s="133">
        <f t="shared" si="81"/>
        <v>1.5463747880257468E-2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1.33386189451429E-2</v>
      </c>
      <c r="AJ268" s="84" t="e">
        <f t="shared" si="85"/>
        <v>#DIV/0!</v>
      </c>
    </row>
    <row r="269" spans="1:36" ht="16.5">
      <c r="A269" s="84">
        <v>20190131</v>
      </c>
      <c r="B269" s="84" t="s">
        <v>99</v>
      </c>
      <c r="C269">
        <v>46400</v>
      </c>
      <c r="D269">
        <v>46150</v>
      </c>
      <c r="E269" s="114">
        <v>5969782550</v>
      </c>
      <c r="F269" s="114">
        <f t="shared" si="77"/>
        <v>0.17111073910295418</v>
      </c>
      <c r="G269" s="139">
        <f t="shared" si="68"/>
        <v>0.17111073910295418</v>
      </c>
      <c r="H269">
        <v>215000</v>
      </c>
      <c r="I269">
        <v>219000</v>
      </c>
      <c r="J269" s="88">
        <v>125456133</v>
      </c>
      <c r="K269" s="84">
        <f t="shared" si="78"/>
        <v>1.4162007895660857</v>
      </c>
      <c r="L269" s="132">
        <f t="shared" si="69"/>
        <v>1.4162007895660857</v>
      </c>
      <c r="M269">
        <v>268403</v>
      </c>
      <c r="N269">
        <v>270857</v>
      </c>
      <c r="O269" s="114">
        <v>15956260</v>
      </c>
      <c r="P269" s="114">
        <f t="shared" si="79"/>
        <v>19.878373613498344</v>
      </c>
      <c r="Q269" s="139">
        <f t="shared" si="70"/>
        <v>19.878373613498344</v>
      </c>
      <c r="R269">
        <v>11020</v>
      </c>
      <c r="S269">
        <v>11045</v>
      </c>
      <c r="T269" s="84">
        <v>62100000</v>
      </c>
      <c r="U269" s="84">
        <f t="shared" si="74"/>
        <v>169.07919198498757</v>
      </c>
      <c r="V269" s="84">
        <f t="shared" si="75"/>
        <v>169.07919198498757</v>
      </c>
      <c r="W269" s="114">
        <v>0</v>
      </c>
      <c r="X269" s="114">
        <v>0</v>
      </c>
      <c r="Y269" s="114">
        <v>0</v>
      </c>
      <c r="Z269" s="114">
        <f t="shared" si="80"/>
        <v>0</v>
      </c>
      <c r="AA269" s="114">
        <v>0</v>
      </c>
      <c r="AB269" s="159">
        <f t="shared" si="71"/>
        <v>0</v>
      </c>
      <c r="AC269" s="159">
        <f t="shared" si="72"/>
        <v>233482383410317.81</v>
      </c>
      <c r="AD269" s="88">
        <f t="shared" si="73"/>
        <v>287934038383561.12</v>
      </c>
      <c r="AE269" s="158">
        <f t="shared" si="76"/>
        <v>1233.2152609456232</v>
      </c>
      <c r="AF269" s="133">
        <f t="shared" si="81"/>
        <v>5.2233912733791327E-3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9.1429678505828924E-3</v>
      </c>
      <c r="AJ269" s="84" t="e">
        <f t="shared" si="85"/>
        <v>#DIV/0!</v>
      </c>
    </row>
    <row r="270" spans="1:36" ht="16.5">
      <c r="A270" s="84">
        <v>20190201</v>
      </c>
      <c r="B270" s="84" t="s">
        <v>99</v>
      </c>
      <c r="C270">
        <v>46150</v>
      </c>
      <c r="D270">
        <v>46350</v>
      </c>
      <c r="E270" s="114">
        <v>5969782550</v>
      </c>
      <c r="F270" s="114">
        <f t="shared" si="77"/>
        <v>0.17111073910295418</v>
      </c>
      <c r="G270" s="139">
        <f t="shared" si="68"/>
        <v>0.17111073910295418</v>
      </c>
      <c r="H270">
        <v>219000</v>
      </c>
      <c r="I270">
        <v>214500</v>
      </c>
      <c r="J270" s="88">
        <v>125456133</v>
      </c>
      <c r="K270" s="84">
        <f t="shared" si="78"/>
        <v>1.4162007895660857</v>
      </c>
      <c r="L270" s="132">
        <f t="shared" si="69"/>
        <v>1.4162007895660857</v>
      </c>
      <c r="M270">
        <v>270857</v>
      </c>
      <c r="N270">
        <v>273016</v>
      </c>
      <c r="O270" s="114">
        <v>15956260</v>
      </c>
      <c r="P270" s="114">
        <f t="shared" si="79"/>
        <v>19.878373613498344</v>
      </c>
      <c r="Q270" s="139">
        <f t="shared" si="70"/>
        <v>19.878373613498344</v>
      </c>
      <c r="R270">
        <v>11045</v>
      </c>
      <c r="S270">
        <v>11030</v>
      </c>
      <c r="T270" s="84">
        <v>62100000</v>
      </c>
      <c r="U270" s="84">
        <f t="shared" si="74"/>
        <v>169.07919198498757</v>
      </c>
      <c r="V270" s="84">
        <f t="shared" si="75"/>
        <v>169.07919198498757</v>
      </c>
      <c r="W270" s="114">
        <v>0</v>
      </c>
      <c r="X270" s="114">
        <v>0</v>
      </c>
      <c r="Y270" s="114">
        <v>0</v>
      </c>
      <c r="Z270" s="114">
        <f t="shared" si="80"/>
        <v>0</v>
      </c>
      <c r="AA270" s="114">
        <v>0</v>
      </c>
      <c r="AB270" s="159">
        <f t="shared" si="71"/>
        <v>0</v>
      </c>
      <c r="AC270" s="159">
        <f t="shared" si="72"/>
        <v>233482383410317.81</v>
      </c>
      <c r="AD270" s="88">
        <f t="shared" si="73"/>
        <v>287866121392013.87</v>
      </c>
      <c r="AE270" s="158">
        <f t="shared" si="76"/>
        <v>1232.9243739392666</v>
      </c>
      <c r="AF270" s="133">
        <f t="shared" si="81"/>
        <v>-2.3587691100539849E-4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7.9709957652931256E-3</v>
      </c>
      <c r="AJ270" s="84" t="e">
        <f t="shared" si="85"/>
        <v>#DIV/0!</v>
      </c>
    </row>
    <row r="271" spans="1:36" ht="16.5">
      <c r="A271" s="84">
        <v>20190207</v>
      </c>
      <c r="B271" s="84" t="s">
        <v>99</v>
      </c>
      <c r="C271">
        <v>46350</v>
      </c>
      <c r="D271">
        <v>46200</v>
      </c>
      <c r="E271" s="114">
        <v>5969782550</v>
      </c>
      <c r="F271" s="114">
        <f t="shared" si="77"/>
        <v>0.17111073910295418</v>
      </c>
      <c r="G271" s="139">
        <f t="shared" si="68"/>
        <v>0.17111073910295418</v>
      </c>
      <c r="H271">
        <v>214500</v>
      </c>
      <c r="I271">
        <v>214000</v>
      </c>
      <c r="J271" s="88">
        <v>125456133</v>
      </c>
      <c r="K271" s="84">
        <f t="shared" si="78"/>
        <v>1.4162007895660857</v>
      </c>
      <c r="L271" s="132">
        <f t="shared" si="69"/>
        <v>1.4162007895660857</v>
      </c>
      <c r="M271">
        <v>273016</v>
      </c>
      <c r="N271">
        <v>282731</v>
      </c>
      <c r="O271" s="114">
        <v>15956260</v>
      </c>
      <c r="P271" s="114">
        <f t="shared" si="79"/>
        <v>19.878373613498344</v>
      </c>
      <c r="Q271" s="139">
        <f t="shared" si="70"/>
        <v>19.878373613498344</v>
      </c>
      <c r="R271">
        <v>11030</v>
      </c>
      <c r="S271">
        <v>11020</v>
      </c>
      <c r="T271" s="84">
        <v>62100000</v>
      </c>
      <c r="U271" s="84">
        <f t="shared" si="74"/>
        <v>169.07919198498757</v>
      </c>
      <c r="V271" s="84">
        <f t="shared" si="75"/>
        <v>169.07919198498757</v>
      </c>
      <c r="W271" s="114">
        <v>0</v>
      </c>
      <c r="X271" s="114">
        <v>0</v>
      </c>
      <c r="Y271" s="114">
        <v>0</v>
      </c>
      <c r="Z271" s="114">
        <f t="shared" si="80"/>
        <v>0</v>
      </c>
      <c r="AA271" s="114">
        <v>0</v>
      </c>
      <c r="AB271" s="159">
        <f t="shared" si="71"/>
        <v>0</v>
      </c>
      <c r="AC271" s="159">
        <f t="shared" si="72"/>
        <v>233482383410317.81</v>
      </c>
      <c r="AD271" s="88">
        <f t="shared" si="73"/>
        <v>290600510986505</v>
      </c>
      <c r="AE271" s="158">
        <f t="shared" si="76"/>
        <v>1244.635705451956</v>
      </c>
      <c r="AF271" s="133">
        <f t="shared" si="81"/>
        <v>9.4988239021271126E-3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3.5583995077211591E-2</v>
      </c>
      <c r="AJ271" s="84" t="e">
        <f t="shared" si="85"/>
        <v>#DIV/0!</v>
      </c>
    </row>
    <row r="272" spans="1:36" ht="16.5">
      <c r="A272" s="84">
        <v>20190208</v>
      </c>
      <c r="B272" s="84" t="s">
        <v>99</v>
      </c>
      <c r="C272">
        <v>46200</v>
      </c>
      <c r="D272">
        <v>44800</v>
      </c>
      <c r="E272" s="114">
        <v>5969782550</v>
      </c>
      <c r="F272" s="114">
        <f t="shared" si="77"/>
        <v>0.17111073910295418</v>
      </c>
      <c r="G272" s="139">
        <f t="shared" si="68"/>
        <v>0.17111073910295418</v>
      </c>
      <c r="H272">
        <v>214000</v>
      </c>
      <c r="I272">
        <v>215000</v>
      </c>
      <c r="J272" s="88">
        <v>125456133</v>
      </c>
      <c r="K272" s="84">
        <f t="shared" si="78"/>
        <v>1.4162007895660857</v>
      </c>
      <c r="L272" s="132">
        <f t="shared" si="69"/>
        <v>1.4162007895660857</v>
      </c>
      <c r="M272">
        <v>282731</v>
      </c>
      <c r="N272">
        <v>283811</v>
      </c>
      <c r="O272" s="114">
        <v>15956260</v>
      </c>
      <c r="P272" s="114">
        <f t="shared" si="79"/>
        <v>19.878373613498344</v>
      </c>
      <c r="Q272" s="139">
        <f t="shared" si="70"/>
        <v>19.878373613498344</v>
      </c>
      <c r="R272">
        <v>11020</v>
      </c>
      <c r="S272">
        <v>10845</v>
      </c>
      <c r="T272" s="84">
        <v>62100000</v>
      </c>
      <c r="U272" s="84">
        <f t="shared" si="74"/>
        <v>169.07919198498757</v>
      </c>
      <c r="V272" s="84">
        <f t="shared" si="75"/>
        <v>169.07919198498757</v>
      </c>
      <c r="W272" s="114">
        <v>0</v>
      </c>
      <c r="X272" s="114">
        <v>0</v>
      </c>
      <c r="Y272" s="114">
        <v>0</v>
      </c>
      <c r="Z272" s="114">
        <f t="shared" si="80"/>
        <v>0</v>
      </c>
      <c r="AA272" s="114">
        <v>0</v>
      </c>
      <c r="AB272" s="159">
        <f t="shared" si="71"/>
        <v>0</v>
      </c>
      <c r="AC272" s="159">
        <f t="shared" si="72"/>
        <v>233482383410317.81</v>
      </c>
      <c r="AD272" s="88">
        <f t="shared" si="73"/>
        <v>287853181733612.94</v>
      </c>
      <c r="AE272" s="158">
        <f t="shared" si="76"/>
        <v>1232.868953662105</v>
      </c>
      <c r="AF272" s="133">
        <f t="shared" si="81"/>
        <v>-9.4539725465920439E-3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3.8198853327014019E-3</v>
      </c>
      <c r="AJ272" s="84" t="e">
        <f t="shared" si="85"/>
        <v>#DIV/0!</v>
      </c>
    </row>
    <row r="273" spans="1:36" ht="16.5">
      <c r="A273" s="84">
        <v>20190211</v>
      </c>
      <c r="B273" s="84" t="s">
        <v>99</v>
      </c>
      <c r="C273">
        <v>44800</v>
      </c>
      <c r="D273">
        <v>45000</v>
      </c>
      <c r="E273" s="114">
        <v>5969782550</v>
      </c>
      <c r="F273" s="114">
        <f t="shared" si="77"/>
        <v>0.17111073910295418</v>
      </c>
      <c r="G273" s="139">
        <f t="shared" si="68"/>
        <v>0.17111073910295418</v>
      </c>
      <c r="H273">
        <v>215000</v>
      </c>
      <c r="I273">
        <v>215500</v>
      </c>
      <c r="J273" s="88">
        <v>125456133</v>
      </c>
      <c r="K273" s="84">
        <f t="shared" si="78"/>
        <v>1.4162007895660857</v>
      </c>
      <c r="L273" s="132">
        <f t="shared" si="69"/>
        <v>1.4162007895660857</v>
      </c>
      <c r="M273">
        <v>283811</v>
      </c>
      <c r="N273">
        <v>284596</v>
      </c>
      <c r="O273" s="114">
        <v>15956260</v>
      </c>
      <c r="P273" s="114">
        <f t="shared" si="79"/>
        <v>19.878373613498344</v>
      </c>
      <c r="Q273" s="139">
        <f t="shared" si="70"/>
        <v>19.878373613498344</v>
      </c>
      <c r="R273">
        <v>10845</v>
      </c>
      <c r="S273">
        <v>10775</v>
      </c>
      <c r="T273" s="84">
        <v>62100000</v>
      </c>
      <c r="U273" s="84">
        <f t="shared" si="74"/>
        <v>169.07919198498757</v>
      </c>
      <c r="V273" s="84">
        <f t="shared" si="75"/>
        <v>169.07919198498757</v>
      </c>
      <c r="W273" s="114">
        <v>0</v>
      </c>
      <c r="X273" s="114">
        <v>0</v>
      </c>
      <c r="Y273" s="114">
        <v>0</v>
      </c>
      <c r="Z273" s="114">
        <f t="shared" si="80"/>
        <v>0</v>
      </c>
      <c r="AA273" s="114">
        <v>0</v>
      </c>
      <c r="AB273" s="159">
        <f t="shared" si="71"/>
        <v>0</v>
      </c>
      <c r="AC273" s="159">
        <f t="shared" si="72"/>
        <v>233482383410317.81</v>
      </c>
      <c r="AD273" s="88">
        <f t="shared" si="73"/>
        <v>287660318634979.31</v>
      </c>
      <c r="AE273" s="158">
        <f t="shared" si="76"/>
        <v>1232.0429251805697</v>
      </c>
      <c r="AF273" s="133">
        <f t="shared" si="81"/>
        <v>-6.7000509590390981E-4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2.765925210791689E-3</v>
      </c>
      <c r="AJ273" s="84" t="e">
        <f t="shared" si="85"/>
        <v>#DIV/0!</v>
      </c>
    </row>
    <row r="274" spans="1:36" ht="16.5">
      <c r="A274" s="84">
        <v>20190212</v>
      </c>
      <c r="B274" s="84" t="s">
        <v>99</v>
      </c>
      <c r="C274">
        <v>45000</v>
      </c>
      <c r="D274">
        <v>46050</v>
      </c>
      <c r="E274" s="114">
        <v>5969782550</v>
      </c>
      <c r="F274" s="114">
        <f t="shared" si="77"/>
        <v>0.17111073910295418</v>
      </c>
      <c r="G274" s="139">
        <f t="shared" si="68"/>
        <v>0.17111073910295418</v>
      </c>
      <c r="H274">
        <v>215500</v>
      </c>
      <c r="I274">
        <v>212500</v>
      </c>
      <c r="J274" s="88">
        <v>125456133</v>
      </c>
      <c r="K274" s="84">
        <f t="shared" si="78"/>
        <v>1.4162007895660857</v>
      </c>
      <c r="L274" s="132">
        <f t="shared" si="69"/>
        <v>1.4162007895660857</v>
      </c>
      <c r="M274">
        <v>284596</v>
      </c>
      <c r="N274">
        <v>274095</v>
      </c>
      <c r="O274" s="114">
        <v>15956260</v>
      </c>
      <c r="P274" s="114">
        <f t="shared" si="79"/>
        <v>19.878373613498344</v>
      </c>
      <c r="Q274" s="139">
        <f t="shared" si="70"/>
        <v>19.878373613498344</v>
      </c>
      <c r="R274">
        <v>10775</v>
      </c>
      <c r="S274">
        <v>10935</v>
      </c>
      <c r="T274" s="84">
        <v>62100000</v>
      </c>
      <c r="U274" s="84">
        <f t="shared" si="74"/>
        <v>169.07919198498757</v>
      </c>
      <c r="V274" s="84">
        <f t="shared" si="75"/>
        <v>169.07919198498757</v>
      </c>
      <c r="W274" s="114">
        <v>0</v>
      </c>
      <c r="X274" s="114">
        <v>0</v>
      </c>
      <c r="Y274" s="114">
        <v>0</v>
      </c>
      <c r="Z274" s="114">
        <f t="shared" si="80"/>
        <v>0</v>
      </c>
      <c r="AA274" s="114">
        <v>0</v>
      </c>
      <c r="AB274" s="159">
        <f t="shared" si="71"/>
        <v>0</v>
      </c>
      <c r="AC274" s="159">
        <f t="shared" si="72"/>
        <v>233482383410317.81</v>
      </c>
      <c r="AD274" s="88">
        <f t="shared" si="73"/>
        <v>286549090451429.81</v>
      </c>
      <c r="AE274" s="158">
        <f t="shared" si="76"/>
        <v>1227.2835588964051</v>
      </c>
      <c r="AF274" s="133">
        <f t="shared" si="81"/>
        <v>-3.862987390205607E-3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-3.6897918452824356E-2</v>
      </c>
      <c r="AJ274" s="84" t="e">
        <f t="shared" si="85"/>
        <v>#DIV/0!</v>
      </c>
    </row>
    <row r="275" spans="1:36" ht="16.5">
      <c r="A275" s="84">
        <v>20190213</v>
      </c>
      <c r="B275" s="84" t="s">
        <v>99</v>
      </c>
      <c r="C275">
        <v>46050</v>
      </c>
      <c r="D275">
        <v>46200</v>
      </c>
      <c r="E275" s="114">
        <v>5969782550</v>
      </c>
      <c r="F275" s="114">
        <f t="shared" si="77"/>
        <v>0.17111073910295418</v>
      </c>
      <c r="G275" s="139">
        <f t="shared" si="68"/>
        <v>0.17111073910295418</v>
      </c>
      <c r="H275">
        <v>212500</v>
      </c>
      <c r="I275">
        <v>212000</v>
      </c>
      <c r="J275" s="88">
        <v>125456133</v>
      </c>
      <c r="K275" s="84">
        <f t="shared" si="78"/>
        <v>1.4162007895660857</v>
      </c>
      <c r="L275" s="132">
        <f t="shared" si="69"/>
        <v>1.4162007895660857</v>
      </c>
      <c r="M275">
        <v>274095</v>
      </c>
      <c r="N275">
        <v>277334</v>
      </c>
      <c r="O275" s="114">
        <v>15956260</v>
      </c>
      <c r="P275" s="114">
        <f t="shared" si="79"/>
        <v>19.878373613498344</v>
      </c>
      <c r="Q275" s="139">
        <f t="shared" si="70"/>
        <v>19.878373613498344</v>
      </c>
      <c r="R275">
        <v>10935</v>
      </c>
      <c r="S275">
        <v>10990</v>
      </c>
      <c r="T275" s="84">
        <v>62100000</v>
      </c>
      <c r="U275" s="84">
        <f t="shared" si="74"/>
        <v>169.07919198498757</v>
      </c>
      <c r="V275" s="84">
        <f t="shared" si="75"/>
        <v>169.07919198498757</v>
      </c>
      <c r="W275" s="114">
        <v>0</v>
      </c>
      <c r="X275" s="114">
        <v>0</v>
      </c>
      <c r="Y275" s="114">
        <v>0</v>
      </c>
      <c r="Z275" s="114">
        <f t="shared" si="80"/>
        <v>0</v>
      </c>
      <c r="AA275" s="114">
        <v>0</v>
      </c>
      <c r="AB275" s="159">
        <f t="shared" si="71"/>
        <v>0</v>
      </c>
      <c r="AC275" s="159">
        <f t="shared" si="72"/>
        <v>233482383410317.81</v>
      </c>
      <c r="AD275" s="88">
        <f t="shared" si="73"/>
        <v>288218329568237</v>
      </c>
      <c r="AE275" s="158">
        <f t="shared" si="76"/>
        <v>1234.4328739429013</v>
      </c>
      <c r="AF275" s="133">
        <f t="shared" si="81"/>
        <v>5.8253164027757386E-3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1.1817070723654207E-2</v>
      </c>
      <c r="AJ275" s="84" t="e">
        <f t="shared" si="85"/>
        <v>#DIV/0!</v>
      </c>
    </row>
    <row r="276" spans="1:36" ht="16.5">
      <c r="A276" s="84">
        <v>20190214</v>
      </c>
      <c r="B276" s="84" t="s">
        <v>99</v>
      </c>
      <c r="C276">
        <v>46200</v>
      </c>
      <c r="D276">
        <v>47500</v>
      </c>
      <c r="E276" s="114">
        <v>5969782550</v>
      </c>
      <c r="F276" s="114">
        <f t="shared" si="77"/>
        <v>0.17111073910295418</v>
      </c>
      <c r="G276" s="139">
        <f t="shared" si="68"/>
        <v>0.17111073910295418</v>
      </c>
      <c r="H276">
        <v>212000</v>
      </c>
      <c r="I276">
        <v>210000</v>
      </c>
      <c r="J276" s="88">
        <v>125456133</v>
      </c>
      <c r="K276" s="84">
        <f t="shared" si="78"/>
        <v>1.4162007895660857</v>
      </c>
      <c r="L276" s="132">
        <f t="shared" si="69"/>
        <v>1.4162007895660857</v>
      </c>
      <c r="M276">
        <v>277334</v>
      </c>
      <c r="N276">
        <v>274782</v>
      </c>
      <c r="O276" s="114">
        <v>15956260</v>
      </c>
      <c r="P276" s="114">
        <f t="shared" si="79"/>
        <v>19.878373613498344</v>
      </c>
      <c r="Q276" s="139">
        <f t="shared" si="70"/>
        <v>19.878373613498344</v>
      </c>
      <c r="R276">
        <v>10990</v>
      </c>
      <c r="S276">
        <v>11090</v>
      </c>
      <c r="T276" s="84">
        <v>62100000</v>
      </c>
      <c r="U276" s="84">
        <f t="shared" si="74"/>
        <v>169.07919198498757</v>
      </c>
      <c r="V276" s="84">
        <f t="shared" si="75"/>
        <v>169.07919198498757</v>
      </c>
      <c r="W276" s="114">
        <v>0</v>
      </c>
      <c r="X276" s="114">
        <v>0</v>
      </c>
      <c r="Y276" s="114">
        <v>0</v>
      </c>
      <c r="Z276" s="114">
        <f t="shared" si="80"/>
        <v>0</v>
      </c>
      <c r="AA276" s="114">
        <v>0</v>
      </c>
      <c r="AB276" s="159">
        <f t="shared" si="71"/>
        <v>0</v>
      </c>
      <c r="AC276" s="159">
        <f t="shared" si="72"/>
        <v>233482383410317.81</v>
      </c>
      <c r="AD276" s="88">
        <f t="shared" si="73"/>
        <v>289431456438713</v>
      </c>
      <c r="AE276" s="158">
        <f t="shared" si="76"/>
        <v>1239.6286701000104</v>
      </c>
      <c r="AF276" s="133">
        <f t="shared" si="81"/>
        <v>4.2090552404953005E-3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-9.2019009569688538E-3</v>
      </c>
      <c r="AJ276" s="84" t="e">
        <f t="shared" si="85"/>
        <v>#DIV/0!</v>
      </c>
    </row>
    <row r="277" spans="1:36" ht="16.5">
      <c r="A277" s="84">
        <v>20190215</v>
      </c>
      <c r="B277" s="84" t="s">
        <v>99</v>
      </c>
      <c r="C277">
        <v>47500</v>
      </c>
      <c r="D277">
        <v>46050</v>
      </c>
      <c r="E277" s="114">
        <v>5969782550</v>
      </c>
      <c r="F277" s="114">
        <f t="shared" si="77"/>
        <v>0.17111073910295418</v>
      </c>
      <c r="G277" s="139">
        <f t="shared" si="68"/>
        <v>0.17111073910295418</v>
      </c>
      <c r="H277">
        <v>210000</v>
      </c>
      <c r="I277">
        <v>209500</v>
      </c>
      <c r="J277" s="88">
        <v>125456133</v>
      </c>
      <c r="K277" s="84">
        <f t="shared" si="78"/>
        <v>1.4162007895660857</v>
      </c>
      <c r="L277" s="132">
        <f t="shared" si="69"/>
        <v>1.4162007895660857</v>
      </c>
      <c r="M277">
        <v>274782</v>
      </c>
      <c r="N277">
        <v>279395</v>
      </c>
      <c r="O277" s="114">
        <v>15956260</v>
      </c>
      <c r="P277" s="114">
        <f t="shared" si="79"/>
        <v>19.878373613498344</v>
      </c>
      <c r="Q277" s="139">
        <f t="shared" si="70"/>
        <v>19.878373613498344</v>
      </c>
      <c r="R277">
        <v>11090</v>
      </c>
      <c r="S277">
        <v>10945</v>
      </c>
      <c r="T277" s="84">
        <v>62100000</v>
      </c>
      <c r="U277" s="84">
        <f t="shared" si="74"/>
        <v>169.07919198498757</v>
      </c>
      <c r="V277" s="84">
        <f t="shared" si="75"/>
        <v>169.07919198498757</v>
      </c>
      <c r="W277" s="114">
        <v>0</v>
      </c>
      <c r="X277" s="114">
        <v>0</v>
      </c>
      <c r="Y277" s="114">
        <v>0</v>
      </c>
      <c r="Z277" s="114">
        <f t="shared" si="80"/>
        <v>0</v>
      </c>
      <c r="AA277" s="114">
        <v>0</v>
      </c>
      <c r="AB277" s="159">
        <f t="shared" si="71"/>
        <v>0</v>
      </c>
      <c r="AC277" s="159">
        <f t="shared" si="72"/>
        <v>233482383410317.81</v>
      </c>
      <c r="AD277" s="88">
        <f t="shared" si="73"/>
        <v>287802153243917.75</v>
      </c>
      <c r="AE277" s="158">
        <f t="shared" si="76"/>
        <v>1232.6503997440325</v>
      </c>
      <c r="AF277" s="133">
        <f t="shared" si="81"/>
        <v>-5.6293231386903087E-3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1.678785364397959E-2</v>
      </c>
      <c r="AJ277" s="84" t="e">
        <f t="shared" si="85"/>
        <v>#DIV/0!</v>
      </c>
    </row>
    <row r="278" spans="1:36" ht="16.5">
      <c r="A278" s="84">
        <v>20190218</v>
      </c>
      <c r="B278" s="84" t="s">
        <v>99</v>
      </c>
      <c r="C278">
        <v>46050</v>
      </c>
      <c r="D278">
        <v>46200</v>
      </c>
      <c r="E278" s="114">
        <v>5969782550</v>
      </c>
      <c r="F278" s="114">
        <f t="shared" si="77"/>
        <v>0.17111073910295418</v>
      </c>
      <c r="G278" s="139">
        <f t="shared" si="68"/>
        <v>0.17111073910295418</v>
      </c>
      <c r="H278">
        <v>209500</v>
      </c>
      <c r="I278">
        <v>212000</v>
      </c>
      <c r="J278" s="88">
        <v>125456133</v>
      </c>
      <c r="K278" s="84">
        <f t="shared" si="78"/>
        <v>1.4162007895660857</v>
      </c>
      <c r="L278" s="132">
        <f t="shared" si="69"/>
        <v>1.4162007895660857</v>
      </c>
      <c r="M278">
        <v>279395</v>
      </c>
      <c r="N278">
        <v>273506</v>
      </c>
      <c r="O278" s="114">
        <v>15956260</v>
      </c>
      <c r="P278" s="114">
        <f t="shared" si="79"/>
        <v>19.878373613498344</v>
      </c>
      <c r="Q278" s="139">
        <f t="shared" si="70"/>
        <v>19.878373613498344</v>
      </c>
      <c r="R278">
        <v>10945</v>
      </c>
      <c r="S278">
        <v>11015</v>
      </c>
      <c r="T278" s="84">
        <v>62100000</v>
      </c>
      <c r="U278" s="84">
        <f t="shared" si="74"/>
        <v>169.07919198498757</v>
      </c>
      <c r="V278" s="84">
        <f t="shared" si="75"/>
        <v>169.07919198498757</v>
      </c>
      <c r="W278" s="114">
        <v>0</v>
      </c>
      <c r="X278" s="114">
        <v>0</v>
      </c>
      <c r="Y278" s="114">
        <v>0</v>
      </c>
      <c r="Z278" s="114">
        <f t="shared" si="80"/>
        <v>0</v>
      </c>
      <c r="AA278" s="114">
        <v>0</v>
      </c>
      <c r="AB278" s="159">
        <f t="shared" si="71"/>
        <v>0</v>
      </c>
      <c r="AC278" s="159">
        <f t="shared" si="72"/>
        <v>233482383410317.81</v>
      </c>
      <c r="AD278" s="88">
        <f t="shared" si="73"/>
        <v>287266642756390.94</v>
      </c>
      <c r="AE278" s="158">
        <f t="shared" si="76"/>
        <v>1230.356819904282</v>
      </c>
      <c r="AF278" s="133">
        <f t="shared" si="81"/>
        <v>-1.8606896490900747E-3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-2.1077685713774406E-2</v>
      </c>
      <c r="AJ278" s="84" t="e">
        <f t="shared" si="85"/>
        <v>#DIV/0!</v>
      </c>
    </row>
    <row r="279" spans="1:36" ht="16.5">
      <c r="A279" s="84">
        <v>20190219</v>
      </c>
      <c r="B279" s="84" t="s">
        <v>99</v>
      </c>
      <c r="C279">
        <v>46200</v>
      </c>
      <c r="D279">
        <v>45950</v>
      </c>
      <c r="E279" s="114">
        <v>5969782550</v>
      </c>
      <c r="F279" s="114">
        <f t="shared" si="77"/>
        <v>0.17111073910295418</v>
      </c>
      <c r="G279" s="139">
        <f t="shared" si="68"/>
        <v>0.17111073910295418</v>
      </c>
      <c r="H279">
        <v>212000</v>
      </c>
      <c r="I279">
        <v>215000</v>
      </c>
      <c r="J279" s="88">
        <v>125456133</v>
      </c>
      <c r="K279" s="84">
        <f t="shared" si="78"/>
        <v>1.4162007895660857</v>
      </c>
      <c r="L279" s="132">
        <f t="shared" si="69"/>
        <v>1.4162007895660857</v>
      </c>
      <c r="M279">
        <v>273506</v>
      </c>
      <c r="N279">
        <v>282927</v>
      </c>
      <c r="O279" s="114">
        <v>15956260</v>
      </c>
      <c r="P279" s="114">
        <f t="shared" si="79"/>
        <v>19.878373613498344</v>
      </c>
      <c r="Q279" s="139">
        <f t="shared" si="70"/>
        <v>19.878373613498344</v>
      </c>
      <c r="R279">
        <v>11015</v>
      </c>
      <c r="S279">
        <v>10975</v>
      </c>
      <c r="T279" s="84">
        <v>62100000</v>
      </c>
      <c r="U279" s="84">
        <f t="shared" si="74"/>
        <v>169.07919198498757</v>
      </c>
      <c r="V279" s="84">
        <f t="shared" si="75"/>
        <v>169.07919198498757</v>
      </c>
      <c r="W279" s="114">
        <v>0</v>
      </c>
      <c r="X279" s="114">
        <v>0</v>
      </c>
      <c r="Y279" s="114">
        <v>0</v>
      </c>
      <c r="Z279" s="114">
        <f t="shared" si="80"/>
        <v>0</v>
      </c>
      <c r="AA279" s="114">
        <v>0</v>
      </c>
      <c r="AB279" s="159">
        <f t="shared" si="71"/>
        <v>0</v>
      </c>
      <c r="AC279" s="159">
        <f t="shared" si="72"/>
        <v>233482383410317.81</v>
      </c>
      <c r="AD279" s="88">
        <f t="shared" si="73"/>
        <v>290112484944569.69</v>
      </c>
      <c r="AE279" s="158">
        <f t="shared" si="76"/>
        <v>1242.545500466008</v>
      </c>
      <c r="AF279" s="133">
        <f t="shared" si="81"/>
        <v>9.9066225053917305E-3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3.4445313813956546E-2</v>
      </c>
      <c r="AJ279" s="84" t="e">
        <f t="shared" si="85"/>
        <v>#DIV/0!</v>
      </c>
    </row>
    <row r="280" spans="1:36" ht="16.5">
      <c r="A280" s="84">
        <v>20190220</v>
      </c>
      <c r="B280" s="84" t="s">
        <v>99</v>
      </c>
      <c r="C280">
        <v>45950</v>
      </c>
      <c r="D280">
        <v>46900</v>
      </c>
      <c r="E280" s="114">
        <v>5969782550</v>
      </c>
      <c r="F280" s="114">
        <f t="shared" si="77"/>
        <v>0.17111073910295418</v>
      </c>
      <c r="G280" s="139">
        <f t="shared" si="68"/>
        <v>0.18076545005361408</v>
      </c>
      <c r="H280">
        <v>215000</v>
      </c>
      <c r="I280" s="8">
        <v>213500</v>
      </c>
      <c r="J280" s="88">
        <v>125461438</v>
      </c>
      <c r="K280" s="84">
        <f t="shared" si="78"/>
        <v>1.4162007895660857</v>
      </c>
      <c r="L280" s="132">
        <f t="shared" si="69"/>
        <v>1.496044899030013</v>
      </c>
      <c r="M280">
        <v>282927</v>
      </c>
      <c r="N280">
        <v>285185</v>
      </c>
      <c r="O280" s="114">
        <v>15956260</v>
      </c>
      <c r="P280" s="114">
        <f t="shared" si="79"/>
        <v>19.878373613498344</v>
      </c>
      <c r="Q280" s="139">
        <f t="shared" si="70"/>
        <v>20.99998615759516</v>
      </c>
      <c r="R280">
        <v>10975</v>
      </c>
      <c r="S280">
        <v>11090</v>
      </c>
      <c r="T280" s="84">
        <v>62100000</v>
      </c>
      <c r="U280" s="84">
        <f t="shared" si="74"/>
        <v>169.07919198498757</v>
      </c>
      <c r="V280" s="84">
        <f t="shared" si="75"/>
        <v>178.61927541250404</v>
      </c>
      <c r="W280" s="114">
        <v>0</v>
      </c>
      <c r="X280" s="114">
        <v>0</v>
      </c>
      <c r="Y280" s="114">
        <v>0</v>
      </c>
      <c r="Z280" s="114">
        <f t="shared" si="80"/>
        <v>0</v>
      </c>
      <c r="AA280" s="114">
        <v>0</v>
      </c>
      <c r="AB280" s="159">
        <f t="shared" si="71"/>
        <v>1</v>
      </c>
      <c r="AC280" s="159">
        <f t="shared" si="72"/>
        <v>246656336931384.97</v>
      </c>
      <c r="AD280" s="88">
        <f t="shared" si="73"/>
        <v>309257574600214.19</v>
      </c>
      <c r="AE280" s="158">
        <f t="shared" si="76"/>
        <v>1253.7994297962987</v>
      </c>
      <c r="AF280" s="133">
        <f t="shared" si="81"/>
        <v>9.0571567206754154E-3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7.9808572529309688E-3</v>
      </c>
      <c r="AJ280" s="84" t="e">
        <f t="shared" si="85"/>
        <v>#DIV/0!</v>
      </c>
    </row>
    <row r="281" spans="1:36" ht="16.5">
      <c r="A281" s="84">
        <v>20190221</v>
      </c>
      <c r="B281" s="84" t="s">
        <v>99</v>
      </c>
      <c r="C281">
        <v>46900</v>
      </c>
      <c r="D281">
        <v>46950</v>
      </c>
      <c r="E281" s="114">
        <v>5969782550</v>
      </c>
      <c r="F281" s="114">
        <f t="shared" si="77"/>
        <v>0.18076545005361408</v>
      </c>
      <c r="G281" s="139">
        <f t="shared" si="68"/>
        <v>0.18076545005361408</v>
      </c>
      <c r="H281" s="8">
        <v>213500</v>
      </c>
      <c r="I281">
        <v>207500</v>
      </c>
      <c r="J281" s="88">
        <v>125461438</v>
      </c>
      <c r="K281" s="84">
        <f t="shared" si="78"/>
        <v>1.496044899030013</v>
      </c>
      <c r="L281" s="132">
        <f t="shared" si="69"/>
        <v>1.496044899030013</v>
      </c>
      <c r="M281">
        <v>285185</v>
      </c>
      <c r="N281">
        <v>281848</v>
      </c>
      <c r="O281" s="114">
        <v>15956260</v>
      </c>
      <c r="P281" s="114">
        <f t="shared" si="79"/>
        <v>20.99998615759516</v>
      </c>
      <c r="Q281" s="139">
        <f t="shared" si="70"/>
        <v>20.99998615759516</v>
      </c>
      <c r="R281">
        <v>11090</v>
      </c>
      <c r="S281">
        <v>11095</v>
      </c>
      <c r="T281" s="84">
        <v>62100000</v>
      </c>
      <c r="U281" s="84">
        <f t="shared" si="74"/>
        <v>178.61927541250404</v>
      </c>
      <c r="V281" s="84">
        <f t="shared" si="75"/>
        <v>178.61927541250404</v>
      </c>
      <c r="W281" s="114">
        <v>0</v>
      </c>
      <c r="X281" s="114">
        <v>0</v>
      </c>
      <c r="Y281" s="114">
        <v>0</v>
      </c>
      <c r="Z281" s="114">
        <f t="shared" si="80"/>
        <v>0</v>
      </c>
      <c r="AA281" s="114">
        <v>0</v>
      </c>
      <c r="AB281" s="159">
        <f t="shared" si="71"/>
        <v>0</v>
      </c>
      <c r="AC281" s="159">
        <f t="shared" si="72"/>
        <v>246656336931384.97</v>
      </c>
      <c r="AD281" s="88">
        <f t="shared" si="73"/>
        <v>307122650645662.37</v>
      </c>
      <c r="AE281" s="158">
        <f t="shared" si="76"/>
        <v>1245.1439702159284</v>
      </c>
      <c r="AF281" s="133">
        <f t="shared" si="81"/>
        <v>-6.9033845244103062E-3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-1.1701176429335344E-2</v>
      </c>
      <c r="AJ281" s="84" t="e">
        <f t="shared" si="85"/>
        <v>#DIV/0!</v>
      </c>
    </row>
    <row r="282" spans="1:36" ht="16.5">
      <c r="A282" s="84">
        <v>20190222</v>
      </c>
      <c r="B282" s="84" t="s">
        <v>99</v>
      </c>
      <c r="C282">
        <v>46950</v>
      </c>
      <c r="D282">
        <v>47150</v>
      </c>
      <c r="E282" s="114">
        <v>5969782550</v>
      </c>
      <c r="F282" s="114">
        <f t="shared" si="77"/>
        <v>0.18076545005361408</v>
      </c>
      <c r="G282" s="139">
        <f t="shared" si="68"/>
        <v>0.18076545005361408</v>
      </c>
      <c r="H282">
        <v>207500</v>
      </c>
      <c r="I282">
        <v>207000</v>
      </c>
      <c r="J282" s="88">
        <v>125461438</v>
      </c>
      <c r="K282" s="84">
        <f t="shared" si="78"/>
        <v>1.496044899030013</v>
      </c>
      <c r="L282" s="132">
        <f t="shared" si="69"/>
        <v>1.496044899030013</v>
      </c>
      <c r="M282">
        <v>281848</v>
      </c>
      <c r="N282">
        <v>282142</v>
      </c>
      <c r="O282" s="114">
        <v>15956260</v>
      </c>
      <c r="P282" s="114">
        <f t="shared" si="79"/>
        <v>20.99998615759516</v>
      </c>
      <c r="Q282" s="139">
        <f t="shared" si="70"/>
        <v>20.99998615759516</v>
      </c>
      <c r="R282">
        <v>11095</v>
      </c>
      <c r="S282">
        <v>11075</v>
      </c>
      <c r="T282" s="84">
        <v>62100000</v>
      </c>
      <c r="U282" s="84">
        <f t="shared" si="74"/>
        <v>178.61927541250404</v>
      </c>
      <c r="V282" s="84">
        <f t="shared" si="75"/>
        <v>178.61927541250404</v>
      </c>
      <c r="W282" s="114">
        <v>0</v>
      </c>
      <c r="X282" s="114">
        <v>0</v>
      </c>
      <c r="Y282" s="114">
        <v>0</v>
      </c>
      <c r="Z282" s="114">
        <f t="shared" si="80"/>
        <v>0</v>
      </c>
      <c r="AA282" s="114">
        <v>0</v>
      </c>
      <c r="AB282" s="159">
        <f t="shared" si="71"/>
        <v>0</v>
      </c>
      <c r="AC282" s="159">
        <f t="shared" si="72"/>
        <v>246656336931384.97</v>
      </c>
      <c r="AD282" s="88">
        <f t="shared" si="73"/>
        <v>307121297503605.56</v>
      </c>
      <c r="AE282" s="158">
        <f t="shared" si="76"/>
        <v>1245.1384842751506</v>
      </c>
      <c r="AF282" s="133">
        <f t="shared" si="81"/>
        <v>-4.4058686457481462E-6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1.043115438108484E-3</v>
      </c>
      <c r="AJ282" s="84" t="e">
        <f t="shared" si="85"/>
        <v>#DIV/0!</v>
      </c>
    </row>
    <row r="283" spans="1:36" ht="16.5">
      <c r="A283" s="84">
        <v>20190225</v>
      </c>
      <c r="B283" s="84" t="s">
        <v>99</v>
      </c>
      <c r="C283">
        <v>47150</v>
      </c>
      <c r="D283">
        <v>47350</v>
      </c>
      <c r="E283" s="114">
        <v>5969782550</v>
      </c>
      <c r="F283" s="114">
        <f t="shared" si="77"/>
        <v>0.18076545005361408</v>
      </c>
      <c r="G283" s="139">
        <f t="shared" si="68"/>
        <v>0.18076545005361408</v>
      </c>
      <c r="H283">
        <v>207000</v>
      </c>
      <c r="I283">
        <v>204000</v>
      </c>
      <c r="J283" s="88">
        <v>125461438</v>
      </c>
      <c r="K283" s="84">
        <f t="shared" si="78"/>
        <v>1.496044899030013</v>
      </c>
      <c r="L283" s="132">
        <f t="shared" si="69"/>
        <v>1.496044899030013</v>
      </c>
      <c r="M283">
        <v>282142</v>
      </c>
      <c r="N283">
        <v>277726</v>
      </c>
      <c r="O283" s="114">
        <v>15956260</v>
      </c>
      <c r="P283" s="114">
        <f t="shared" si="79"/>
        <v>20.99998615759516</v>
      </c>
      <c r="Q283" s="139">
        <f t="shared" si="70"/>
        <v>20.99998615759516</v>
      </c>
      <c r="R283">
        <v>11075</v>
      </c>
      <c r="S283">
        <v>11130</v>
      </c>
      <c r="T283" s="84">
        <v>62100000</v>
      </c>
      <c r="U283" s="84">
        <f t="shared" si="74"/>
        <v>178.61927541250404</v>
      </c>
      <c r="V283" s="84">
        <f t="shared" si="75"/>
        <v>178.61927541250404</v>
      </c>
      <c r="W283" s="114">
        <v>0</v>
      </c>
      <c r="X283" s="114">
        <v>0</v>
      </c>
      <c r="Y283" s="114">
        <v>0</v>
      </c>
      <c r="Z283" s="114">
        <f t="shared" si="80"/>
        <v>0</v>
      </c>
      <c r="AA283" s="114">
        <v>0</v>
      </c>
      <c r="AB283" s="159">
        <f t="shared" si="71"/>
        <v>0</v>
      </c>
      <c r="AC283" s="159">
        <f t="shared" si="72"/>
        <v>246656336931384.97</v>
      </c>
      <c r="AD283" s="88">
        <f t="shared" si="73"/>
        <v>305904391139632.19</v>
      </c>
      <c r="AE283" s="158">
        <f t="shared" si="76"/>
        <v>1240.2048734905557</v>
      </c>
      <c r="AF283" s="133">
        <f t="shared" si="81"/>
        <v>-3.962298850209457E-3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-1.5651693119067705E-2</v>
      </c>
      <c r="AJ283" s="84" t="e">
        <f t="shared" si="85"/>
        <v>#DIV/0!</v>
      </c>
    </row>
    <row r="284" spans="1:36" ht="16.5">
      <c r="A284" s="84">
        <v>20190226</v>
      </c>
      <c r="B284" s="84" t="s">
        <v>99</v>
      </c>
      <c r="C284">
        <v>47350</v>
      </c>
      <c r="D284">
        <v>46750</v>
      </c>
      <c r="E284" s="114">
        <v>5969782550</v>
      </c>
      <c r="F284" s="114">
        <f t="shared" si="77"/>
        <v>0.18076545005361408</v>
      </c>
      <c r="G284" s="139">
        <f t="shared" si="68"/>
        <v>0.18076545005361408</v>
      </c>
      <c r="H284">
        <v>204000</v>
      </c>
      <c r="I284">
        <v>204500</v>
      </c>
      <c r="J284" s="88">
        <v>125461438</v>
      </c>
      <c r="K284" s="84">
        <f t="shared" si="78"/>
        <v>1.496044899030013</v>
      </c>
      <c r="L284" s="132">
        <f t="shared" si="69"/>
        <v>1.496044899030013</v>
      </c>
      <c r="M284">
        <v>277726</v>
      </c>
      <c r="N284">
        <v>276254</v>
      </c>
      <c r="O284" s="114">
        <v>15956260</v>
      </c>
      <c r="P284" s="114">
        <f t="shared" si="79"/>
        <v>20.99998615759516</v>
      </c>
      <c r="Q284" s="139">
        <f t="shared" si="70"/>
        <v>20.99998615759516</v>
      </c>
      <c r="R284">
        <v>11130</v>
      </c>
      <c r="S284">
        <v>11095</v>
      </c>
      <c r="T284" s="84">
        <v>62100000</v>
      </c>
      <c r="U284" s="84">
        <f t="shared" si="74"/>
        <v>178.61927541250404</v>
      </c>
      <c r="V284" s="84">
        <f t="shared" si="75"/>
        <v>178.61927541250404</v>
      </c>
      <c r="W284" s="114">
        <v>0</v>
      </c>
      <c r="X284" s="114">
        <v>0</v>
      </c>
      <c r="Y284" s="114">
        <v>0</v>
      </c>
      <c r="Z284" s="114">
        <f t="shared" si="80"/>
        <v>0</v>
      </c>
      <c r="AA284" s="114">
        <v>0</v>
      </c>
      <c r="AB284" s="159">
        <f t="shared" si="71"/>
        <v>0</v>
      </c>
      <c r="AC284" s="159">
        <f t="shared" si="72"/>
        <v>246656336931384.97</v>
      </c>
      <c r="AD284" s="88">
        <f t="shared" si="73"/>
        <v>304469292275076.81</v>
      </c>
      <c r="AE284" s="158">
        <f t="shared" si="76"/>
        <v>1234.386661469696</v>
      </c>
      <c r="AF284" s="133">
        <f t="shared" si="81"/>
        <v>-4.6913313640546059E-3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-5.3001879550348182E-3</v>
      </c>
      <c r="AJ284" s="84" t="e">
        <f t="shared" si="85"/>
        <v>#DIV/0!</v>
      </c>
    </row>
    <row r="285" spans="1:36" ht="16.5">
      <c r="A285" s="84">
        <v>20190227</v>
      </c>
      <c r="B285" s="84" t="s">
        <v>99</v>
      </c>
      <c r="C285">
        <v>46750</v>
      </c>
      <c r="D285">
        <v>46750</v>
      </c>
      <c r="E285" s="114">
        <v>5969782550</v>
      </c>
      <c r="F285" s="114">
        <f t="shared" si="77"/>
        <v>0.18076545005361408</v>
      </c>
      <c r="G285" s="139">
        <f t="shared" si="68"/>
        <v>0.18076545005361408</v>
      </c>
      <c r="H285">
        <v>204500</v>
      </c>
      <c r="I285">
        <v>202500</v>
      </c>
      <c r="J285" s="88">
        <v>125461438</v>
      </c>
      <c r="K285" s="84">
        <f t="shared" si="78"/>
        <v>1.496044899030013</v>
      </c>
      <c r="L285" s="132">
        <f t="shared" si="69"/>
        <v>1.496044899030013</v>
      </c>
      <c r="M285">
        <v>276254</v>
      </c>
      <c r="N285">
        <v>272132</v>
      </c>
      <c r="O285" s="114">
        <v>15956260</v>
      </c>
      <c r="P285" s="114">
        <f t="shared" si="79"/>
        <v>20.99998615759516</v>
      </c>
      <c r="Q285" s="139">
        <f t="shared" si="70"/>
        <v>20.99998615759516</v>
      </c>
      <c r="R285">
        <v>11095</v>
      </c>
      <c r="S285">
        <v>11095</v>
      </c>
      <c r="T285" s="84">
        <v>62100000</v>
      </c>
      <c r="U285" s="84">
        <f t="shared" si="74"/>
        <v>178.61927541250404</v>
      </c>
      <c r="V285" s="84">
        <f t="shared" si="75"/>
        <v>178.61927541250404</v>
      </c>
      <c r="W285" s="114">
        <v>0</v>
      </c>
      <c r="X285" s="114">
        <v>0</v>
      </c>
      <c r="Y285" s="114">
        <v>0</v>
      </c>
      <c r="Z285" s="114">
        <f t="shared" si="80"/>
        <v>0</v>
      </c>
      <c r="AA285" s="114">
        <v>0</v>
      </c>
      <c r="AB285" s="159">
        <f t="shared" si="71"/>
        <v>0</v>
      </c>
      <c r="AC285" s="159">
        <f t="shared" si="72"/>
        <v>246656336931384.97</v>
      </c>
      <c r="AD285" s="88">
        <f t="shared" si="73"/>
        <v>302712695518705.62</v>
      </c>
      <c r="AE285" s="158">
        <f t="shared" si="76"/>
        <v>1227.2650250332488</v>
      </c>
      <c r="AF285" s="133">
        <f t="shared" si="81"/>
        <v>-5.7693724816890333E-3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-1.49210509169098E-2</v>
      </c>
      <c r="AJ285" s="84" t="e">
        <f t="shared" si="85"/>
        <v>#DIV/0!</v>
      </c>
    </row>
    <row r="286" spans="1:36" ht="16.5">
      <c r="A286" s="84">
        <v>20190228</v>
      </c>
      <c r="B286" s="84" t="s">
        <v>99</v>
      </c>
      <c r="C286">
        <v>46750</v>
      </c>
      <c r="D286">
        <v>45100</v>
      </c>
      <c r="E286" s="114">
        <v>5969782550</v>
      </c>
      <c r="F286" s="114">
        <f t="shared" si="77"/>
        <v>0.18076545005361408</v>
      </c>
      <c r="G286" s="139">
        <f t="shared" si="68"/>
        <v>0.18076545005361408</v>
      </c>
      <c r="H286">
        <v>202500</v>
      </c>
      <c r="I286">
        <v>204500</v>
      </c>
      <c r="J286" s="88">
        <v>125461438</v>
      </c>
      <c r="K286" s="84">
        <f t="shared" si="78"/>
        <v>1.496044899030013</v>
      </c>
      <c r="L286" s="132">
        <f t="shared" si="69"/>
        <v>1.496044899030013</v>
      </c>
      <c r="M286">
        <v>272132</v>
      </c>
      <c r="N286">
        <v>272623</v>
      </c>
      <c r="O286" s="114">
        <v>15956260</v>
      </c>
      <c r="P286" s="114">
        <f t="shared" si="79"/>
        <v>20.99998615759516</v>
      </c>
      <c r="Q286" s="139">
        <f t="shared" si="70"/>
        <v>20.99998615759516</v>
      </c>
      <c r="R286">
        <v>11095</v>
      </c>
      <c r="S286">
        <v>10950</v>
      </c>
      <c r="T286" s="84">
        <v>62100000</v>
      </c>
      <c r="U286" s="84">
        <f t="shared" si="74"/>
        <v>178.61927541250404</v>
      </c>
      <c r="V286" s="84">
        <f t="shared" si="75"/>
        <v>178.61927541250404</v>
      </c>
      <c r="W286" s="114">
        <v>0</v>
      </c>
      <c r="X286" s="114">
        <v>0</v>
      </c>
      <c r="Y286" s="114">
        <v>0</v>
      </c>
      <c r="Z286" s="114">
        <f t="shared" si="80"/>
        <v>0</v>
      </c>
      <c r="AA286" s="114">
        <v>0</v>
      </c>
      <c r="AB286" s="159">
        <f t="shared" si="71"/>
        <v>0</v>
      </c>
      <c r="AC286" s="159">
        <f t="shared" si="72"/>
        <v>246656336931384.97</v>
      </c>
      <c r="AD286" s="88">
        <f t="shared" si="73"/>
        <v>299863669821889.44</v>
      </c>
      <c r="AE286" s="158">
        <f t="shared" si="76"/>
        <v>1215.714437149473</v>
      </c>
      <c r="AF286" s="133">
        <f t="shared" si="81"/>
        <v>-9.411649194079174E-3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1.804271456499052E-3</v>
      </c>
      <c r="AJ286" s="84" t="e">
        <f t="shared" si="85"/>
        <v>#DIV/0!</v>
      </c>
    </row>
    <row r="287" spans="1:36" ht="16.5">
      <c r="A287" s="84">
        <v>20190304</v>
      </c>
      <c r="B287" s="84" t="s">
        <v>99</v>
      </c>
      <c r="C287">
        <v>45100</v>
      </c>
      <c r="D287">
        <v>44850</v>
      </c>
      <c r="E287" s="114">
        <v>5969782550</v>
      </c>
      <c r="F287" s="114">
        <f t="shared" si="77"/>
        <v>0.18076545005361408</v>
      </c>
      <c r="G287" s="139">
        <f t="shared" si="68"/>
        <v>0.18076545005361408</v>
      </c>
      <c r="H287">
        <v>204500</v>
      </c>
      <c r="I287">
        <v>207500</v>
      </c>
      <c r="J287" s="88">
        <v>125461438</v>
      </c>
      <c r="K287" s="84">
        <f t="shared" si="78"/>
        <v>1.496044899030013</v>
      </c>
      <c r="L287" s="132">
        <f t="shared" si="69"/>
        <v>1.496044899030013</v>
      </c>
      <c r="M287">
        <v>272623</v>
      </c>
      <c r="N287">
        <v>285381</v>
      </c>
      <c r="O287" s="114">
        <v>15956260</v>
      </c>
      <c r="P287" s="114">
        <f t="shared" si="79"/>
        <v>20.99998615759516</v>
      </c>
      <c r="Q287" s="139">
        <f t="shared" si="70"/>
        <v>20.99998615759516</v>
      </c>
      <c r="R287">
        <v>10950</v>
      </c>
      <c r="S287">
        <v>10895</v>
      </c>
      <c r="T287" s="84">
        <v>62100000</v>
      </c>
      <c r="U287" s="84">
        <f t="shared" si="74"/>
        <v>178.61927541250404</v>
      </c>
      <c r="V287" s="84">
        <f t="shared" si="75"/>
        <v>178.61927541250404</v>
      </c>
      <c r="W287" s="114">
        <v>0</v>
      </c>
      <c r="X287" s="114">
        <v>0</v>
      </c>
      <c r="Y287" s="114">
        <v>0</v>
      </c>
      <c r="Z287" s="114">
        <f t="shared" si="80"/>
        <v>0</v>
      </c>
      <c r="AA287" s="114">
        <v>0</v>
      </c>
      <c r="AB287" s="159">
        <f t="shared" si="71"/>
        <v>0</v>
      </c>
      <c r="AC287" s="159">
        <f t="shared" si="72"/>
        <v>246656336931384.97</v>
      </c>
      <c r="AD287" s="88">
        <f t="shared" si="73"/>
        <v>303821867361191.5</v>
      </c>
      <c r="AE287" s="158">
        <f t="shared" si="76"/>
        <v>1231.761855953082</v>
      </c>
      <c r="AF287" s="133">
        <f t="shared" si="81"/>
        <v>1.3199990321111809E-2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4.6797225472538999E-2</v>
      </c>
      <c r="AJ287" s="84" t="e">
        <f t="shared" si="85"/>
        <v>#DIV/0!</v>
      </c>
    </row>
    <row r="288" spans="1:36" ht="16.5">
      <c r="A288" s="84">
        <v>20190305</v>
      </c>
      <c r="B288" s="84" t="s">
        <v>99</v>
      </c>
      <c r="C288">
        <v>44850</v>
      </c>
      <c r="D288">
        <v>44250</v>
      </c>
      <c r="E288" s="114">
        <v>5969782550</v>
      </c>
      <c r="F288" s="114">
        <f t="shared" si="77"/>
        <v>0.18076545005361408</v>
      </c>
      <c r="G288" s="139">
        <f t="shared" si="68"/>
        <v>0.18076545005361408</v>
      </c>
      <c r="H288">
        <v>207500</v>
      </c>
      <c r="I288">
        <v>210000</v>
      </c>
      <c r="J288" s="88">
        <v>125461438</v>
      </c>
      <c r="K288" s="84">
        <f t="shared" si="78"/>
        <v>1.496044899030013</v>
      </c>
      <c r="L288" s="132">
        <f t="shared" si="69"/>
        <v>1.496044899030013</v>
      </c>
      <c r="M288">
        <v>285381</v>
      </c>
      <c r="N288">
        <v>292447</v>
      </c>
      <c r="O288" s="114">
        <v>15956260</v>
      </c>
      <c r="P288" s="114">
        <f t="shared" si="79"/>
        <v>20.99998615759516</v>
      </c>
      <c r="Q288" s="139">
        <f t="shared" si="70"/>
        <v>20.99998615759516</v>
      </c>
      <c r="R288">
        <v>10895</v>
      </c>
      <c r="S288">
        <v>10805</v>
      </c>
      <c r="T288" s="84">
        <v>62100000</v>
      </c>
      <c r="U288" s="84">
        <f t="shared" si="74"/>
        <v>178.61927541250404</v>
      </c>
      <c r="V288" s="84">
        <f t="shared" si="75"/>
        <v>178.61927541250404</v>
      </c>
      <c r="W288" s="114">
        <v>0</v>
      </c>
      <c r="X288" s="114">
        <v>0</v>
      </c>
      <c r="Y288" s="114">
        <v>0</v>
      </c>
      <c r="Z288" s="114">
        <f t="shared" si="80"/>
        <v>0</v>
      </c>
      <c r="AA288" s="114">
        <v>0</v>
      </c>
      <c r="AB288" s="159">
        <f t="shared" si="71"/>
        <v>0</v>
      </c>
      <c r="AC288" s="159">
        <f t="shared" si="72"/>
        <v>246656336931384.97</v>
      </c>
      <c r="AD288" s="88">
        <f t="shared" si="73"/>
        <v>305013009869820.75</v>
      </c>
      <c r="AE288" s="158">
        <f t="shared" si="76"/>
        <v>1236.5910143012845</v>
      </c>
      <c r="AF288" s="133">
        <f t="shared" si="81"/>
        <v>3.920529219883959E-3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2.4759882402822894E-2</v>
      </c>
      <c r="AJ288" s="84" t="e">
        <f t="shared" si="85"/>
        <v>#DIV/0!</v>
      </c>
    </row>
    <row r="289" spans="1:36" ht="16.5">
      <c r="A289" s="84">
        <v>20190306</v>
      </c>
      <c r="B289" s="84" t="s">
        <v>99</v>
      </c>
      <c r="C289">
        <v>44250</v>
      </c>
      <c r="D289">
        <v>44000</v>
      </c>
      <c r="E289" s="114">
        <v>5969782550</v>
      </c>
      <c r="F289" s="114">
        <f t="shared" si="77"/>
        <v>0.18076545005361408</v>
      </c>
      <c r="G289" s="139">
        <f t="shared" si="68"/>
        <v>0.18076545005361408</v>
      </c>
      <c r="H289">
        <v>210000</v>
      </c>
      <c r="I289">
        <v>211000</v>
      </c>
      <c r="J289" s="88">
        <v>125461438</v>
      </c>
      <c r="K289" s="84">
        <f t="shared" si="78"/>
        <v>1.496044899030013</v>
      </c>
      <c r="L289" s="132">
        <f t="shared" si="69"/>
        <v>1.496044899030013</v>
      </c>
      <c r="M289">
        <v>292447</v>
      </c>
      <c r="N289">
        <v>292054</v>
      </c>
      <c r="O289" s="114">
        <v>15956260</v>
      </c>
      <c r="P289" s="114">
        <f t="shared" si="79"/>
        <v>20.99998615759516</v>
      </c>
      <c r="Q289" s="139">
        <f t="shared" si="70"/>
        <v>20.99998615759516</v>
      </c>
      <c r="R289">
        <v>10805</v>
      </c>
      <c r="S289">
        <v>10780</v>
      </c>
      <c r="T289" s="84">
        <v>62100000</v>
      </c>
      <c r="U289" s="84">
        <f t="shared" si="74"/>
        <v>178.61927541250404</v>
      </c>
      <c r="V289" s="84">
        <f t="shared" si="75"/>
        <v>178.61927541250404</v>
      </c>
      <c r="W289" s="114">
        <v>0</v>
      </c>
      <c r="X289" s="114">
        <v>0</v>
      </c>
      <c r="Y289" s="114">
        <v>0</v>
      </c>
      <c r="Z289" s="114">
        <f t="shared" si="80"/>
        <v>0</v>
      </c>
      <c r="AA289" s="114">
        <v>0</v>
      </c>
      <c r="AB289" s="159">
        <f t="shared" si="71"/>
        <v>0</v>
      </c>
      <c r="AC289" s="159">
        <f t="shared" si="72"/>
        <v>246656336931384.97</v>
      </c>
      <c r="AD289" s="88">
        <f t="shared" si="73"/>
        <v>304521929854767.56</v>
      </c>
      <c r="AE289" s="158">
        <f t="shared" si="76"/>
        <v>1234.6000659998438</v>
      </c>
      <c r="AF289" s="133">
        <f t="shared" si="81"/>
        <v>-1.6100297336914741E-3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-1.343833241578816E-3</v>
      </c>
      <c r="AJ289" s="84" t="e">
        <f t="shared" si="85"/>
        <v>#DIV/0!</v>
      </c>
    </row>
    <row r="290" spans="1:36" ht="16.5">
      <c r="A290" s="84">
        <v>20190307</v>
      </c>
      <c r="B290" s="84" t="s">
        <v>99</v>
      </c>
      <c r="C290">
        <v>44000</v>
      </c>
      <c r="D290">
        <v>44450</v>
      </c>
      <c r="E290" s="114">
        <v>5969782550</v>
      </c>
      <c r="F290" s="114">
        <f t="shared" si="77"/>
        <v>0.18076545005361408</v>
      </c>
      <c r="G290" s="139">
        <f t="shared" si="68"/>
        <v>0.18076545005361408</v>
      </c>
      <c r="H290">
        <v>211000</v>
      </c>
      <c r="I290">
        <v>207000</v>
      </c>
      <c r="J290" s="88">
        <v>125461438</v>
      </c>
      <c r="K290" s="84">
        <f t="shared" si="78"/>
        <v>1.496044899030013</v>
      </c>
      <c r="L290" s="132">
        <f t="shared" si="69"/>
        <v>1.496044899030013</v>
      </c>
      <c r="M290">
        <v>292054</v>
      </c>
      <c r="N290">
        <v>278708</v>
      </c>
      <c r="O290" s="114">
        <v>15956260</v>
      </c>
      <c r="P290" s="114">
        <f t="shared" si="79"/>
        <v>20.99998615759516</v>
      </c>
      <c r="Q290" s="139">
        <f t="shared" si="70"/>
        <v>20.99998615759516</v>
      </c>
      <c r="R290">
        <v>10780</v>
      </c>
      <c r="S290">
        <v>10740</v>
      </c>
      <c r="T290" s="84">
        <v>62100000</v>
      </c>
      <c r="U290" s="84">
        <f t="shared" si="74"/>
        <v>178.61927541250404</v>
      </c>
      <c r="V290" s="84">
        <f t="shared" si="75"/>
        <v>178.61927541250404</v>
      </c>
      <c r="W290" s="114">
        <v>0</v>
      </c>
      <c r="X290" s="114">
        <v>0</v>
      </c>
      <c r="Y290" s="114">
        <v>0</v>
      </c>
      <c r="Z290" s="114">
        <f t="shared" si="80"/>
        <v>0</v>
      </c>
      <c r="AA290" s="114">
        <v>0</v>
      </c>
      <c r="AB290" s="159">
        <f t="shared" si="71"/>
        <v>0</v>
      </c>
      <c r="AC290" s="159">
        <f t="shared" si="72"/>
        <v>246656336931384.97</v>
      </c>
      <c r="AD290" s="88">
        <f t="shared" si="73"/>
        <v>299341070273092.5</v>
      </c>
      <c r="AE290" s="158">
        <f t="shared" si="76"/>
        <v>1213.5957016030907</v>
      </c>
      <c r="AF290" s="133">
        <f t="shared" si="81"/>
        <v>-1.7013091911462563E-2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-4.5697028631691401E-2</v>
      </c>
      <c r="AJ290" s="84" t="e">
        <f t="shared" si="85"/>
        <v>#DIV/0!</v>
      </c>
    </row>
    <row r="291" spans="1:36" ht="16.5">
      <c r="A291" s="84">
        <v>20190308</v>
      </c>
      <c r="B291" s="84" t="s">
        <v>99</v>
      </c>
      <c r="C291">
        <v>44450</v>
      </c>
      <c r="D291">
        <v>43800</v>
      </c>
      <c r="E291" s="114">
        <v>5969782550</v>
      </c>
      <c r="F291" s="114">
        <f t="shared" si="77"/>
        <v>0.18076545005361408</v>
      </c>
      <c r="G291" s="139">
        <f t="shared" si="68"/>
        <v>0.18076545005361408</v>
      </c>
      <c r="H291">
        <v>207000</v>
      </c>
      <c r="I291">
        <v>206000</v>
      </c>
      <c r="J291" s="88">
        <v>125461438</v>
      </c>
      <c r="K291" s="84">
        <f t="shared" si="78"/>
        <v>1.496044899030013</v>
      </c>
      <c r="L291" s="132">
        <f t="shared" si="69"/>
        <v>1.496044899030013</v>
      </c>
      <c r="M291">
        <v>278708</v>
      </c>
      <c r="N291">
        <v>276254</v>
      </c>
      <c r="O291" s="114">
        <v>15956260</v>
      </c>
      <c r="P291" s="114">
        <f t="shared" si="79"/>
        <v>20.99998615759516</v>
      </c>
      <c r="Q291" s="139">
        <f t="shared" si="70"/>
        <v>20.99998615759516</v>
      </c>
      <c r="R291">
        <v>10740</v>
      </c>
      <c r="S291">
        <v>10660</v>
      </c>
      <c r="T291" s="84">
        <v>62100000</v>
      </c>
      <c r="U291" s="84">
        <f t="shared" si="74"/>
        <v>178.61927541250404</v>
      </c>
      <c r="V291" s="84">
        <f t="shared" si="75"/>
        <v>178.61927541250404</v>
      </c>
      <c r="W291" s="114">
        <v>0</v>
      </c>
      <c r="X291" s="114">
        <v>0</v>
      </c>
      <c r="Y291" s="114">
        <v>0</v>
      </c>
      <c r="Z291" s="114">
        <f t="shared" si="80"/>
        <v>0</v>
      </c>
      <c r="AA291" s="114">
        <v>0</v>
      </c>
      <c r="AB291" s="159">
        <f t="shared" si="71"/>
        <v>0</v>
      </c>
      <c r="AC291" s="159">
        <f t="shared" si="72"/>
        <v>246656336931384.97</v>
      </c>
      <c r="AD291" s="88">
        <f t="shared" si="73"/>
        <v>296742269628588.19</v>
      </c>
      <c r="AE291" s="158">
        <f t="shared" si="76"/>
        <v>1203.0595820902674</v>
      </c>
      <c r="AF291" s="133">
        <f t="shared" si="81"/>
        <v>-8.6817376651100696E-3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-8.8049141036496987E-3</v>
      </c>
      <c r="AJ291" s="84" t="e">
        <f t="shared" si="85"/>
        <v>#DIV/0!</v>
      </c>
    </row>
    <row r="292" spans="1:36" ht="16.5">
      <c r="A292" s="84">
        <v>20190311</v>
      </c>
      <c r="B292" s="84" t="s">
        <v>99</v>
      </c>
      <c r="C292">
        <v>43800</v>
      </c>
      <c r="D292">
        <v>43650</v>
      </c>
      <c r="E292" s="114">
        <v>5969782550</v>
      </c>
      <c r="F292" s="114">
        <f t="shared" si="77"/>
        <v>0.18076545005361408</v>
      </c>
      <c r="G292" s="139">
        <f t="shared" si="68"/>
        <v>0.18076545005361408</v>
      </c>
      <c r="H292">
        <v>206000</v>
      </c>
      <c r="I292">
        <v>205000</v>
      </c>
      <c r="J292" s="88">
        <v>125461438</v>
      </c>
      <c r="K292" s="84">
        <f t="shared" si="78"/>
        <v>1.496044899030013</v>
      </c>
      <c r="L292" s="132">
        <f t="shared" si="69"/>
        <v>1.496044899030013</v>
      </c>
      <c r="M292">
        <v>276254</v>
      </c>
      <c r="N292">
        <v>282731</v>
      </c>
      <c r="O292" s="114">
        <v>15956260</v>
      </c>
      <c r="P292" s="114">
        <f t="shared" si="79"/>
        <v>20.99998615759516</v>
      </c>
      <c r="Q292" s="139">
        <f t="shared" si="70"/>
        <v>20.99998615759516</v>
      </c>
      <c r="R292">
        <v>10660</v>
      </c>
      <c r="S292">
        <v>10610</v>
      </c>
      <c r="T292" s="84">
        <v>62100000</v>
      </c>
      <c r="U292" s="84">
        <f t="shared" si="74"/>
        <v>178.61927541250404</v>
      </c>
      <c r="V292" s="84">
        <f t="shared" si="75"/>
        <v>178.61927541250404</v>
      </c>
      <c r="W292" s="114">
        <v>0</v>
      </c>
      <c r="X292" s="114">
        <v>0</v>
      </c>
      <c r="Y292" s="114">
        <v>0</v>
      </c>
      <c r="Z292" s="114">
        <f t="shared" si="80"/>
        <v>0</v>
      </c>
      <c r="AA292" s="114">
        <v>0</v>
      </c>
      <c r="AB292" s="159">
        <f t="shared" si="71"/>
        <v>0</v>
      </c>
      <c r="AC292" s="159">
        <f t="shared" si="72"/>
        <v>246656336931384.97</v>
      </c>
      <c r="AD292" s="88">
        <f t="shared" si="73"/>
        <v>298008412455507.06</v>
      </c>
      <c r="AE292" s="158">
        <f t="shared" si="76"/>
        <v>1208.1928085164391</v>
      </c>
      <c r="AF292" s="133">
        <f t="shared" si="81"/>
        <v>4.2668098094134771E-3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2.3445814359249098E-2</v>
      </c>
      <c r="AJ292" s="84" t="e">
        <f t="shared" si="85"/>
        <v>#DIV/0!</v>
      </c>
    </row>
    <row r="293" spans="1:36" ht="16.5">
      <c r="A293" s="84">
        <v>20190312</v>
      </c>
      <c r="B293" s="84" t="s">
        <v>99</v>
      </c>
      <c r="C293">
        <v>43650</v>
      </c>
      <c r="D293">
        <v>44650</v>
      </c>
      <c r="E293" s="114">
        <v>5969782550</v>
      </c>
      <c r="F293" s="114">
        <f t="shared" si="77"/>
        <v>0.18076545005361408</v>
      </c>
      <c r="G293" s="139">
        <f t="shared" si="68"/>
        <v>0.18076545005361408</v>
      </c>
      <c r="H293">
        <v>205000</v>
      </c>
      <c r="I293">
        <v>209000</v>
      </c>
      <c r="J293" s="88">
        <v>125461438</v>
      </c>
      <c r="K293" s="84">
        <f t="shared" si="78"/>
        <v>1.496044899030013</v>
      </c>
      <c r="L293" s="132">
        <f t="shared" si="69"/>
        <v>1.496044899030013</v>
      </c>
      <c r="M293">
        <v>282731</v>
      </c>
      <c r="N293">
        <v>295881</v>
      </c>
      <c r="O293" s="114">
        <v>15956260</v>
      </c>
      <c r="P293" s="114">
        <f t="shared" si="79"/>
        <v>20.99998615759516</v>
      </c>
      <c r="Q293" s="139">
        <f t="shared" si="70"/>
        <v>20.99998615759516</v>
      </c>
      <c r="R293">
        <v>10610</v>
      </c>
      <c r="S293">
        <v>10725</v>
      </c>
      <c r="T293" s="84">
        <v>62100000</v>
      </c>
      <c r="U293" s="84">
        <f t="shared" si="74"/>
        <v>178.61927541250404</v>
      </c>
      <c r="V293" s="84">
        <f t="shared" si="75"/>
        <v>178.61927541250404</v>
      </c>
      <c r="W293" s="114">
        <v>0</v>
      </c>
      <c r="X293" s="114">
        <v>0</v>
      </c>
      <c r="Y293" s="114">
        <v>0</v>
      </c>
      <c r="Z293" s="114">
        <f t="shared" si="80"/>
        <v>0</v>
      </c>
      <c r="AA293" s="114">
        <v>0</v>
      </c>
      <c r="AB293" s="159">
        <f t="shared" si="71"/>
        <v>0</v>
      </c>
      <c r="AC293" s="159">
        <f t="shared" si="72"/>
        <v>246656336931384.97</v>
      </c>
      <c r="AD293" s="88">
        <f t="shared" si="73"/>
        <v>305520254512137.87</v>
      </c>
      <c r="AE293" s="158">
        <f t="shared" si="76"/>
        <v>1238.6474976198472</v>
      </c>
      <c r="AF293" s="133">
        <f t="shared" si="81"/>
        <v>2.5206812098810569E-2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4.651064085650318E-2</v>
      </c>
      <c r="AJ293" s="84" t="e">
        <f t="shared" si="85"/>
        <v>#DIV/0!</v>
      </c>
    </row>
    <row r="294" spans="1:36" ht="16.5">
      <c r="A294" s="84">
        <v>20190313</v>
      </c>
      <c r="B294" s="84" t="s">
        <v>99</v>
      </c>
      <c r="C294">
        <v>44650</v>
      </c>
      <c r="D294">
        <v>43850</v>
      </c>
      <c r="E294" s="114">
        <v>5969782550</v>
      </c>
      <c r="F294" s="114">
        <f t="shared" si="77"/>
        <v>0.18076545005361408</v>
      </c>
      <c r="G294" s="139">
        <f t="shared" si="68"/>
        <v>0.18076545005361408</v>
      </c>
      <c r="H294">
        <v>209000</v>
      </c>
      <c r="I294">
        <v>207500</v>
      </c>
      <c r="J294" s="88">
        <v>125461438</v>
      </c>
      <c r="K294" s="84">
        <f t="shared" si="78"/>
        <v>1.496044899030013</v>
      </c>
      <c r="L294" s="132">
        <f t="shared" si="69"/>
        <v>1.496044899030013</v>
      </c>
      <c r="M294">
        <v>295881</v>
      </c>
      <c r="N294">
        <v>306382</v>
      </c>
      <c r="O294" s="114">
        <v>15956260</v>
      </c>
      <c r="P294" s="114">
        <f t="shared" si="79"/>
        <v>20.99998615759516</v>
      </c>
      <c r="Q294" s="139">
        <f t="shared" si="70"/>
        <v>20.99998615759516</v>
      </c>
      <c r="R294">
        <v>10725</v>
      </c>
      <c r="S294">
        <v>10630</v>
      </c>
      <c r="T294" s="84">
        <v>62100000</v>
      </c>
      <c r="U294" s="84">
        <f t="shared" si="74"/>
        <v>178.61927541250404</v>
      </c>
      <c r="V294" s="84">
        <f t="shared" si="75"/>
        <v>178.61927541250404</v>
      </c>
      <c r="W294" s="114">
        <v>0</v>
      </c>
      <c r="X294" s="114">
        <v>0</v>
      </c>
      <c r="Y294" s="114">
        <v>0</v>
      </c>
      <c r="Z294" s="114">
        <f t="shared" si="80"/>
        <v>0</v>
      </c>
      <c r="AA294" s="114">
        <v>0</v>
      </c>
      <c r="AB294" s="159">
        <f t="shared" si="71"/>
        <v>0</v>
      </c>
      <c r="AC294" s="159">
        <f t="shared" si="72"/>
        <v>246656336931384.97</v>
      </c>
      <c r="AD294" s="88">
        <f t="shared" si="73"/>
        <v>306840329928898.62</v>
      </c>
      <c r="AE294" s="158">
        <f t="shared" si="76"/>
        <v>1243.9993788371864</v>
      </c>
      <c r="AF294" s="133">
        <f t="shared" si="81"/>
        <v>4.3207459972456289E-3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3.549061953961221E-2</v>
      </c>
      <c r="AJ294" s="84" t="e">
        <f t="shared" si="85"/>
        <v>#DIV/0!</v>
      </c>
    </row>
    <row r="295" spans="1:36" ht="16.5">
      <c r="A295" s="84">
        <v>20190314</v>
      </c>
      <c r="B295" s="84" t="s">
        <v>99</v>
      </c>
      <c r="C295">
        <v>43850</v>
      </c>
      <c r="D295">
        <v>43850</v>
      </c>
      <c r="E295" s="114">
        <v>5969782550</v>
      </c>
      <c r="F295" s="114">
        <f t="shared" si="77"/>
        <v>0.18076545005361408</v>
      </c>
      <c r="G295" s="139">
        <f t="shared" si="68"/>
        <v>0.18076545005361408</v>
      </c>
      <c r="H295">
        <v>207500</v>
      </c>
      <c r="I295">
        <v>206000</v>
      </c>
      <c r="J295" s="88">
        <v>125461438</v>
      </c>
      <c r="K295" s="84">
        <f t="shared" si="78"/>
        <v>1.496044899030013</v>
      </c>
      <c r="L295" s="132">
        <f t="shared" si="69"/>
        <v>1.496044899030013</v>
      </c>
      <c r="M295">
        <v>306382</v>
      </c>
      <c r="N295">
        <v>301083</v>
      </c>
      <c r="O295" s="114">
        <v>15956260</v>
      </c>
      <c r="P295" s="114">
        <f t="shared" si="79"/>
        <v>20.99998615759516</v>
      </c>
      <c r="Q295" s="139">
        <f t="shared" si="70"/>
        <v>20.99998615759516</v>
      </c>
      <c r="R295">
        <v>10630</v>
      </c>
      <c r="S295">
        <v>10620</v>
      </c>
      <c r="T295" s="84">
        <v>62100000</v>
      </c>
      <c r="U295" s="84">
        <f t="shared" si="74"/>
        <v>178.61927541250404</v>
      </c>
      <c r="V295" s="84">
        <f t="shared" si="75"/>
        <v>178.61927541250404</v>
      </c>
      <c r="W295" s="114">
        <v>0</v>
      </c>
      <c r="X295" s="114">
        <v>0</v>
      </c>
      <c r="Y295" s="114">
        <v>0</v>
      </c>
      <c r="Z295" s="114">
        <f t="shared" si="80"/>
        <v>0</v>
      </c>
      <c r="AA295" s="114">
        <v>0</v>
      </c>
      <c r="AB295" s="159">
        <f t="shared" si="71"/>
        <v>0</v>
      </c>
      <c r="AC295" s="159">
        <f t="shared" si="72"/>
        <v>246656336931384.97</v>
      </c>
      <c r="AD295" s="88">
        <f t="shared" si="73"/>
        <v>304672267956216.25</v>
      </c>
      <c r="AE295" s="158">
        <f t="shared" si="76"/>
        <v>1235.2095703138987</v>
      </c>
      <c r="AF295" s="133">
        <f t="shared" si="81"/>
        <v>-7.0657660066550379E-3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-1.729540247142456E-2</v>
      </c>
      <c r="AJ295" s="84" t="e">
        <f t="shared" si="85"/>
        <v>#DIV/0!</v>
      </c>
    </row>
    <row r="296" spans="1:36" ht="16.5">
      <c r="A296" s="84">
        <v>20190315</v>
      </c>
      <c r="B296" s="84" t="s">
        <v>99</v>
      </c>
      <c r="C296">
        <v>43850</v>
      </c>
      <c r="D296">
        <v>44200</v>
      </c>
      <c r="E296" s="114">
        <v>5969782550</v>
      </c>
      <c r="F296" s="114">
        <f t="shared" si="77"/>
        <v>0.18076545005361408</v>
      </c>
      <c r="G296" s="139">
        <f t="shared" si="68"/>
        <v>0.18076545005361408</v>
      </c>
      <c r="H296">
        <v>206000</v>
      </c>
      <c r="I296">
        <v>203000</v>
      </c>
      <c r="J296" s="88">
        <v>125461438</v>
      </c>
      <c r="K296" s="84">
        <f t="shared" si="78"/>
        <v>1.496044899030013</v>
      </c>
      <c r="L296" s="132">
        <f t="shared" si="69"/>
        <v>1.496044899030013</v>
      </c>
      <c r="M296">
        <v>301083</v>
      </c>
      <c r="N296">
        <v>299807</v>
      </c>
      <c r="O296" s="114">
        <v>15956260</v>
      </c>
      <c r="P296" s="114">
        <f t="shared" si="79"/>
        <v>20.99998615759516</v>
      </c>
      <c r="Q296" s="139">
        <f t="shared" si="70"/>
        <v>20.99998615759516</v>
      </c>
      <c r="R296">
        <v>10620</v>
      </c>
      <c r="S296">
        <v>10775</v>
      </c>
      <c r="T296" s="84">
        <v>62100000</v>
      </c>
      <c r="U296" s="84">
        <f t="shared" si="74"/>
        <v>178.61927541250404</v>
      </c>
      <c r="V296" s="84">
        <f t="shared" si="75"/>
        <v>178.61927541250404</v>
      </c>
      <c r="W296" s="114">
        <v>0</v>
      </c>
      <c r="X296" s="114">
        <v>0</v>
      </c>
      <c r="Y296" s="114">
        <v>0</v>
      </c>
      <c r="Z296" s="114">
        <f t="shared" si="80"/>
        <v>0</v>
      </c>
      <c r="AA296" s="114">
        <v>0</v>
      </c>
      <c r="AB296" s="159">
        <f t="shared" si="71"/>
        <v>0</v>
      </c>
      <c r="AC296" s="159">
        <f t="shared" si="72"/>
        <v>246656336931384.97</v>
      </c>
      <c r="AD296" s="88">
        <f t="shared" si="73"/>
        <v>305778611947819.19</v>
      </c>
      <c r="AE296" s="158">
        <f t="shared" si="76"/>
        <v>1239.6949364932834</v>
      </c>
      <c r="AF296" s="133">
        <f t="shared" si="81"/>
        <v>3.6312592512094182E-3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-4.2380340304832885E-3</v>
      </c>
      <c r="AJ296" s="84" t="e">
        <f t="shared" si="85"/>
        <v>#DIV/0!</v>
      </c>
    </row>
    <row r="297" spans="1:36" ht="16.5">
      <c r="A297" s="84">
        <v>20190318</v>
      </c>
      <c r="B297" s="84" t="s">
        <v>99</v>
      </c>
      <c r="C297">
        <v>44200</v>
      </c>
      <c r="D297">
        <v>43700</v>
      </c>
      <c r="E297" s="114">
        <v>5969782550</v>
      </c>
      <c r="F297" s="114">
        <f t="shared" si="77"/>
        <v>0.18076545005361408</v>
      </c>
      <c r="G297" s="139">
        <f t="shared" si="68"/>
        <v>0.18076545005361408</v>
      </c>
      <c r="H297">
        <v>203000</v>
      </c>
      <c r="I297">
        <v>201000</v>
      </c>
      <c r="J297" s="88">
        <v>125461438</v>
      </c>
      <c r="K297" s="84">
        <f t="shared" si="78"/>
        <v>1.496044899030013</v>
      </c>
      <c r="L297" s="132">
        <f t="shared" si="69"/>
        <v>1.496044899030013</v>
      </c>
      <c r="M297">
        <v>299807</v>
      </c>
      <c r="N297">
        <v>293821</v>
      </c>
      <c r="O297" s="114">
        <v>15956260</v>
      </c>
      <c r="P297" s="114">
        <f t="shared" si="79"/>
        <v>20.99998615759516</v>
      </c>
      <c r="Q297" s="139">
        <f t="shared" si="70"/>
        <v>20.99998615759516</v>
      </c>
      <c r="R297">
        <v>10775</v>
      </c>
      <c r="S297">
        <v>10755</v>
      </c>
      <c r="T297" s="84">
        <v>62100000</v>
      </c>
      <c r="U297" s="84">
        <f t="shared" si="74"/>
        <v>178.61927541250404</v>
      </c>
      <c r="V297" s="84">
        <f t="shared" si="75"/>
        <v>178.61927541250404</v>
      </c>
      <c r="W297" s="114">
        <v>0</v>
      </c>
      <c r="X297" s="114">
        <v>0</v>
      </c>
      <c r="Y297" s="114">
        <v>0</v>
      </c>
      <c r="Z297" s="114">
        <f t="shared" si="80"/>
        <v>0</v>
      </c>
      <c r="AA297" s="114">
        <v>0</v>
      </c>
      <c r="AB297" s="159">
        <f t="shared" si="71"/>
        <v>0</v>
      </c>
      <c r="AC297" s="159">
        <f t="shared" si="72"/>
        <v>246656336931384.97</v>
      </c>
      <c r="AD297" s="88">
        <f t="shared" si="73"/>
        <v>302636013406966.5</v>
      </c>
      <c r="AE297" s="158">
        <f t="shared" si="76"/>
        <v>1226.9541385881928</v>
      </c>
      <c r="AF297" s="133">
        <f t="shared" si="81"/>
        <v>-1.0277365446962653E-2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-1.9966178241335258E-2</v>
      </c>
      <c r="AJ297" s="84" t="e">
        <f t="shared" si="85"/>
        <v>#DIV/0!</v>
      </c>
    </row>
    <row r="298" spans="1:36" ht="16.5">
      <c r="A298" s="84">
        <v>20190319</v>
      </c>
      <c r="B298" s="84" t="s">
        <v>99</v>
      </c>
      <c r="C298">
        <v>43700</v>
      </c>
      <c r="D298">
        <v>43900</v>
      </c>
      <c r="E298" s="114">
        <v>5969782550</v>
      </c>
      <c r="F298" s="114">
        <f t="shared" si="77"/>
        <v>0.18076545005361408</v>
      </c>
      <c r="G298" s="139">
        <f t="shared" si="68"/>
        <v>0.18076545005361408</v>
      </c>
      <c r="H298">
        <v>201000</v>
      </c>
      <c r="I298">
        <v>203000</v>
      </c>
      <c r="J298" s="88">
        <v>125461438</v>
      </c>
      <c r="K298" s="84">
        <f t="shared" si="78"/>
        <v>1.496044899030013</v>
      </c>
      <c r="L298" s="132">
        <f t="shared" si="69"/>
        <v>1.496044899030013</v>
      </c>
      <c r="M298">
        <v>293821</v>
      </c>
      <c r="N298">
        <v>284400</v>
      </c>
      <c r="O298" s="114">
        <v>15956260</v>
      </c>
      <c r="P298" s="114">
        <f t="shared" si="79"/>
        <v>20.99998615759516</v>
      </c>
      <c r="Q298" s="139">
        <f t="shared" si="70"/>
        <v>20.99998615759516</v>
      </c>
      <c r="R298">
        <v>10755</v>
      </c>
      <c r="S298">
        <v>10775</v>
      </c>
      <c r="T298" s="84">
        <v>62100000</v>
      </c>
      <c r="U298" s="84">
        <f t="shared" si="74"/>
        <v>178.61927541250404</v>
      </c>
      <c r="V298" s="84">
        <f t="shared" si="75"/>
        <v>178.61927541250404</v>
      </c>
      <c r="W298" s="114">
        <v>0</v>
      </c>
      <c r="X298" s="114">
        <v>0</v>
      </c>
      <c r="Y298" s="114">
        <v>0</v>
      </c>
      <c r="Z298" s="114">
        <f t="shared" si="80"/>
        <v>0</v>
      </c>
      <c r="AA298" s="114">
        <v>0</v>
      </c>
      <c r="AB298" s="159">
        <f t="shared" si="71"/>
        <v>0</v>
      </c>
      <c r="AC298" s="159">
        <f t="shared" si="72"/>
        <v>246656336931384.97</v>
      </c>
      <c r="AD298" s="88">
        <f t="shared" si="73"/>
        <v>300292276167777.75</v>
      </c>
      <c r="AE298" s="158">
        <f t="shared" si="76"/>
        <v>1217.4521032123869</v>
      </c>
      <c r="AF298" s="133">
        <f t="shared" si="81"/>
        <v>-7.7444095724225935E-3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-3.2063739487647243E-2</v>
      </c>
      <c r="AJ298" s="84" t="e">
        <f t="shared" si="85"/>
        <v>#DIV/0!</v>
      </c>
    </row>
    <row r="299" spans="1:36" ht="16.5">
      <c r="A299" s="84">
        <v>20190320</v>
      </c>
      <c r="B299" s="84" t="s">
        <v>99</v>
      </c>
      <c r="C299">
        <v>43900</v>
      </c>
      <c r="D299">
        <v>44050</v>
      </c>
      <c r="E299" s="114">
        <v>5969782550</v>
      </c>
      <c r="F299" s="114">
        <f t="shared" si="77"/>
        <v>0.18076545005361408</v>
      </c>
      <c r="G299" s="139">
        <f t="shared" si="68"/>
        <v>0.18076545005361408</v>
      </c>
      <c r="H299">
        <v>203000</v>
      </c>
      <c r="I299">
        <v>201000</v>
      </c>
      <c r="J299" s="88">
        <v>125461438</v>
      </c>
      <c r="K299" s="84">
        <f t="shared" si="78"/>
        <v>1.496044899030013</v>
      </c>
      <c r="L299" s="132">
        <f t="shared" si="69"/>
        <v>1.496044899030013</v>
      </c>
      <c r="M299">
        <v>284400</v>
      </c>
      <c r="N299">
        <v>289208</v>
      </c>
      <c r="O299" s="114">
        <v>15956260</v>
      </c>
      <c r="P299" s="114">
        <f t="shared" si="79"/>
        <v>20.99998615759516</v>
      </c>
      <c r="Q299" s="139">
        <f t="shared" si="70"/>
        <v>20.99998615759516</v>
      </c>
      <c r="R299">
        <v>10775</v>
      </c>
      <c r="S299">
        <v>10790</v>
      </c>
      <c r="T299" s="84">
        <v>62100000</v>
      </c>
      <c r="U299" s="84">
        <f t="shared" si="74"/>
        <v>178.61927541250404</v>
      </c>
      <c r="V299" s="84">
        <f t="shared" si="75"/>
        <v>178.61927541250404</v>
      </c>
      <c r="W299" s="114">
        <v>0</v>
      </c>
      <c r="X299" s="114">
        <v>0</v>
      </c>
      <c r="Y299" s="114">
        <v>0</v>
      </c>
      <c r="Z299" s="114">
        <f t="shared" si="80"/>
        <v>0</v>
      </c>
      <c r="AA299" s="114">
        <v>0</v>
      </c>
      <c r="AB299" s="159">
        <f t="shared" si="71"/>
        <v>0</v>
      </c>
      <c r="AC299" s="159">
        <f t="shared" si="72"/>
        <v>246656336931384.97</v>
      </c>
      <c r="AD299" s="88">
        <f t="shared" si="73"/>
        <v>301856208296263.25</v>
      </c>
      <c r="AE299" s="158">
        <f t="shared" si="76"/>
        <v>1223.792634122487</v>
      </c>
      <c r="AF299" s="133">
        <f t="shared" si="81"/>
        <v>5.2080331483841747E-3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1.6905766526019692E-2</v>
      </c>
      <c r="AJ299" s="84" t="e">
        <f t="shared" si="85"/>
        <v>#DIV/0!</v>
      </c>
    </row>
    <row r="300" spans="1:36" ht="16.5">
      <c r="A300" s="84">
        <v>20190321</v>
      </c>
      <c r="B300" s="84" t="s">
        <v>99</v>
      </c>
      <c r="C300">
        <v>44050</v>
      </c>
      <c r="D300">
        <v>45850</v>
      </c>
      <c r="E300" s="114">
        <v>5969782550</v>
      </c>
      <c r="F300" s="114">
        <f t="shared" si="77"/>
        <v>0.18076545005361408</v>
      </c>
      <c r="G300" s="139">
        <f t="shared" si="68"/>
        <v>0.18076545005361408</v>
      </c>
      <c r="H300">
        <v>201000</v>
      </c>
      <c r="I300">
        <v>200500</v>
      </c>
      <c r="J300" s="88">
        <v>125461438</v>
      </c>
      <c r="K300" s="84">
        <f t="shared" si="78"/>
        <v>1.496044899030013</v>
      </c>
      <c r="L300" s="132">
        <f t="shared" si="69"/>
        <v>1.496044899030013</v>
      </c>
      <c r="M300">
        <v>289208</v>
      </c>
      <c r="N300">
        <v>277530</v>
      </c>
      <c r="O300" s="114">
        <v>15956260</v>
      </c>
      <c r="P300" s="114">
        <f t="shared" si="79"/>
        <v>20.99998615759516</v>
      </c>
      <c r="Q300" s="139">
        <f t="shared" si="70"/>
        <v>20.99998615759516</v>
      </c>
      <c r="R300">
        <v>10790</v>
      </c>
      <c r="S300">
        <v>10900</v>
      </c>
      <c r="T300" s="84">
        <v>62100000</v>
      </c>
      <c r="U300" s="84">
        <f t="shared" si="74"/>
        <v>178.61927541250404</v>
      </c>
      <c r="V300" s="84">
        <f t="shared" si="75"/>
        <v>178.61927541250404</v>
      </c>
      <c r="W300" s="114">
        <v>0</v>
      </c>
      <c r="X300" s="114">
        <v>0</v>
      </c>
      <c r="Y300" s="114">
        <v>0</v>
      </c>
      <c r="Z300" s="114">
        <f t="shared" si="80"/>
        <v>0</v>
      </c>
      <c r="AA300" s="114">
        <v>0</v>
      </c>
      <c r="AB300" s="159">
        <f t="shared" si="71"/>
        <v>0</v>
      </c>
      <c r="AC300" s="159">
        <f t="shared" si="72"/>
        <v>246656336931384.97</v>
      </c>
      <c r="AD300" s="88">
        <f t="shared" si="73"/>
        <v>301011864656780</v>
      </c>
      <c r="AE300" s="158">
        <f t="shared" si="76"/>
        <v>1220.3694760151882</v>
      </c>
      <c r="AF300" s="133">
        <f t="shared" si="81"/>
        <v>-2.7971716873041864E-3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-4.0379242621227628E-2</v>
      </c>
      <c r="AJ300" s="84" t="e">
        <f t="shared" si="85"/>
        <v>#DIV/0!</v>
      </c>
    </row>
    <row r="301" spans="1:36" ht="16.5">
      <c r="A301" s="84">
        <v>20190322</v>
      </c>
      <c r="B301" s="84" t="s">
        <v>99</v>
      </c>
      <c r="C301">
        <v>45850</v>
      </c>
      <c r="D301">
        <v>46550</v>
      </c>
      <c r="E301" s="114">
        <v>5969782550</v>
      </c>
      <c r="F301" s="114">
        <f t="shared" si="77"/>
        <v>0.18076545005361408</v>
      </c>
      <c r="G301" s="139">
        <f t="shared" si="68"/>
        <v>0.18076545005361408</v>
      </c>
      <c r="H301">
        <v>200500</v>
      </c>
      <c r="I301">
        <v>199500</v>
      </c>
      <c r="J301" s="88">
        <v>125461438</v>
      </c>
      <c r="K301" s="84">
        <f t="shared" si="78"/>
        <v>1.496044899030013</v>
      </c>
      <c r="L301" s="132">
        <f t="shared" si="69"/>
        <v>1.496044899030013</v>
      </c>
      <c r="M301">
        <v>277530</v>
      </c>
      <c r="N301">
        <v>276058</v>
      </c>
      <c r="O301" s="114">
        <v>15956260</v>
      </c>
      <c r="P301" s="114">
        <f t="shared" si="79"/>
        <v>20.99998615759516</v>
      </c>
      <c r="Q301" s="139">
        <f t="shared" si="70"/>
        <v>20.99998615759516</v>
      </c>
      <c r="R301">
        <v>10900</v>
      </c>
      <c r="S301">
        <v>10925</v>
      </c>
      <c r="T301" s="84">
        <v>62100000</v>
      </c>
      <c r="U301" s="84">
        <f t="shared" si="74"/>
        <v>178.61927541250404</v>
      </c>
      <c r="V301" s="84">
        <f t="shared" si="75"/>
        <v>178.61927541250404</v>
      </c>
      <c r="W301" s="114">
        <v>0</v>
      </c>
      <c r="X301" s="114">
        <v>0</v>
      </c>
      <c r="Y301" s="114">
        <v>0</v>
      </c>
      <c r="Z301" s="114">
        <f t="shared" si="80"/>
        <v>0</v>
      </c>
      <c r="AA301" s="114">
        <v>0</v>
      </c>
      <c r="AB301" s="159">
        <f t="shared" si="71"/>
        <v>0</v>
      </c>
      <c r="AC301" s="159">
        <f t="shared" si="72"/>
        <v>246656336931384.97</v>
      </c>
      <c r="AD301" s="88">
        <f t="shared" si="73"/>
        <v>301363626854079.19</v>
      </c>
      <c r="AE301" s="158">
        <f t="shared" si="76"/>
        <v>1221.795598699387</v>
      </c>
      <c r="AF301" s="133">
        <f t="shared" si="81"/>
        <v>1.168599110537812E-3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-5.3039311065470399E-3</v>
      </c>
      <c r="AJ301" s="84" t="e">
        <f t="shared" si="85"/>
        <v>#DIV/0!</v>
      </c>
    </row>
    <row r="302" spans="1:36" ht="16.5">
      <c r="A302" s="84">
        <v>20190325</v>
      </c>
      <c r="B302" s="84" t="s">
        <v>99</v>
      </c>
      <c r="C302">
        <v>46550</v>
      </c>
      <c r="D302">
        <v>45500</v>
      </c>
      <c r="E302" s="114">
        <v>5969782550</v>
      </c>
      <c r="F302" s="114">
        <f t="shared" si="77"/>
        <v>0.18076545005361408</v>
      </c>
      <c r="G302" s="139">
        <f t="shared" si="68"/>
        <v>0.18076545005361408</v>
      </c>
      <c r="H302">
        <v>199500</v>
      </c>
      <c r="I302">
        <v>198000</v>
      </c>
      <c r="J302" s="88">
        <v>125461438</v>
      </c>
      <c r="K302" s="84">
        <f t="shared" si="78"/>
        <v>1.496044899030013</v>
      </c>
      <c r="L302" s="132">
        <f t="shared" si="69"/>
        <v>1.496044899030013</v>
      </c>
      <c r="M302">
        <v>276058</v>
      </c>
      <c r="N302">
        <v>266440</v>
      </c>
      <c r="O302" s="114">
        <v>15956260</v>
      </c>
      <c r="P302" s="114">
        <f t="shared" si="79"/>
        <v>20.99998615759516</v>
      </c>
      <c r="Q302" s="139">
        <f t="shared" si="70"/>
        <v>20.99998615759516</v>
      </c>
      <c r="R302">
        <v>10925</v>
      </c>
      <c r="S302">
        <v>10720</v>
      </c>
      <c r="T302" s="84">
        <v>62100000</v>
      </c>
      <c r="U302" s="84">
        <f t="shared" si="74"/>
        <v>178.61927541250404</v>
      </c>
      <c r="V302" s="84">
        <f t="shared" si="75"/>
        <v>178.61927541250404</v>
      </c>
      <c r="W302" s="114">
        <v>0</v>
      </c>
      <c r="X302" s="114">
        <v>0</v>
      </c>
      <c r="Y302" s="114">
        <v>0</v>
      </c>
      <c r="Z302" s="114">
        <f t="shared" si="80"/>
        <v>0</v>
      </c>
      <c r="AA302" s="114">
        <v>0</v>
      </c>
      <c r="AB302" s="159">
        <f t="shared" si="71"/>
        <v>0</v>
      </c>
      <c r="AC302" s="159">
        <f t="shared" si="72"/>
        <v>246656336931384.97</v>
      </c>
      <c r="AD302" s="88">
        <f t="shared" si="73"/>
        <v>294452271943158</v>
      </c>
      <c r="AE302" s="158">
        <f t="shared" si="76"/>
        <v>1193.7754188941392</v>
      </c>
      <c r="AF302" s="133">
        <f t="shared" si="81"/>
        <v>-2.2933606762927924E-2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-3.4840504531656394E-2</v>
      </c>
      <c r="AJ302" s="84" t="e">
        <f t="shared" si="85"/>
        <v>#DIV/0!</v>
      </c>
    </row>
    <row r="303" spans="1:36" ht="16.5">
      <c r="A303" s="84">
        <v>20190326</v>
      </c>
      <c r="B303" s="84" t="s">
        <v>99</v>
      </c>
      <c r="C303">
        <v>45500</v>
      </c>
      <c r="D303">
        <v>45250</v>
      </c>
      <c r="E303" s="114">
        <v>5969782550</v>
      </c>
      <c r="F303" s="114">
        <f t="shared" si="77"/>
        <v>0.18076545005361408</v>
      </c>
      <c r="G303" s="139">
        <f t="shared" si="68"/>
        <v>0.18076545005361408</v>
      </c>
      <c r="H303">
        <v>198000</v>
      </c>
      <c r="I303">
        <v>192500</v>
      </c>
      <c r="J303" s="88">
        <v>125461438</v>
      </c>
      <c r="K303" s="84">
        <f t="shared" si="78"/>
        <v>1.496044899030013</v>
      </c>
      <c r="L303" s="132">
        <f t="shared" si="69"/>
        <v>1.496044899030013</v>
      </c>
      <c r="M303">
        <v>266440</v>
      </c>
      <c r="N303">
        <v>280965</v>
      </c>
      <c r="O303" s="114">
        <v>15956260</v>
      </c>
      <c r="P303" s="114">
        <f t="shared" si="79"/>
        <v>20.99998615759516</v>
      </c>
      <c r="Q303" s="139">
        <f t="shared" si="70"/>
        <v>20.99998615759516</v>
      </c>
      <c r="R303">
        <v>10720</v>
      </c>
      <c r="S303">
        <v>10740</v>
      </c>
      <c r="T303" s="84">
        <v>62100000</v>
      </c>
      <c r="U303" s="84">
        <f t="shared" si="74"/>
        <v>178.61927541250404</v>
      </c>
      <c r="V303" s="84">
        <f t="shared" si="75"/>
        <v>178.61927541250404</v>
      </c>
      <c r="W303" s="114">
        <v>0</v>
      </c>
      <c r="X303" s="114">
        <v>0</v>
      </c>
      <c r="Y303" s="114">
        <v>0</v>
      </c>
      <c r="Z303" s="114">
        <f t="shared" si="80"/>
        <v>0</v>
      </c>
      <c r="AA303" s="114">
        <v>0</v>
      </c>
      <c r="AB303" s="159">
        <f t="shared" si="71"/>
        <v>0</v>
      </c>
      <c r="AC303" s="159">
        <f t="shared" si="72"/>
        <v>246656336931384.97</v>
      </c>
      <c r="AD303" s="88">
        <f t="shared" si="73"/>
        <v>298239061780299.87</v>
      </c>
      <c r="AE303" s="158">
        <f t="shared" si="76"/>
        <v>1209.1279125063152</v>
      </c>
      <c r="AF303" s="133">
        <f t="shared" si="81"/>
        <v>1.286045379154971E-2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5.4515087824650955E-2</v>
      </c>
      <c r="AJ303" s="84" t="e">
        <f t="shared" si="85"/>
        <v>#DIV/0!</v>
      </c>
    </row>
    <row r="304" spans="1:36" ht="16.5">
      <c r="A304" s="84">
        <v>20190327</v>
      </c>
      <c r="B304" s="84" t="s">
        <v>99</v>
      </c>
      <c r="C304">
        <v>45250</v>
      </c>
      <c r="D304">
        <v>45350</v>
      </c>
      <c r="E304" s="114">
        <v>5969782550</v>
      </c>
      <c r="F304" s="114">
        <f t="shared" si="77"/>
        <v>0.18076545005361408</v>
      </c>
      <c r="G304" s="139">
        <f t="shared" si="68"/>
        <v>0.18076545005361408</v>
      </c>
      <c r="H304">
        <v>192500</v>
      </c>
      <c r="I304">
        <v>183000</v>
      </c>
      <c r="J304" s="88">
        <v>125461438</v>
      </c>
      <c r="K304" s="84">
        <f t="shared" si="78"/>
        <v>1.496044899030013</v>
      </c>
      <c r="L304" s="132">
        <f t="shared" si="69"/>
        <v>1.496044899030013</v>
      </c>
      <c r="M304">
        <v>280965</v>
      </c>
      <c r="N304">
        <v>264576</v>
      </c>
      <c r="O304" s="114">
        <v>15956260</v>
      </c>
      <c r="P304" s="114">
        <f t="shared" si="79"/>
        <v>20.99998615759516</v>
      </c>
      <c r="Q304" s="139">
        <f t="shared" si="70"/>
        <v>20.99998615759516</v>
      </c>
      <c r="R304">
        <v>10740</v>
      </c>
      <c r="S304">
        <v>10670</v>
      </c>
      <c r="T304" s="84">
        <v>62100000</v>
      </c>
      <c r="U304" s="84">
        <f t="shared" si="74"/>
        <v>178.61927541250404</v>
      </c>
      <c r="V304" s="84">
        <f t="shared" si="75"/>
        <v>178.61927541250404</v>
      </c>
      <c r="W304" s="114">
        <v>0</v>
      </c>
      <c r="X304" s="114">
        <v>0</v>
      </c>
      <c r="Y304" s="114">
        <v>0</v>
      </c>
      <c r="Z304" s="114">
        <f t="shared" si="80"/>
        <v>0</v>
      </c>
      <c r="AA304" s="114">
        <v>0</v>
      </c>
      <c r="AB304" s="159">
        <f t="shared" si="71"/>
        <v>0</v>
      </c>
      <c r="AC304" s="159">
        <f t="shared" si="72"/>
        <v>246656336931384.97</v>
      </c>
      <c r="AD304" s="88">
        <f t="shared" si="73"/>
        <v>290295758933690.5</v>
      </c>
      <c r="AE304" s="158">
        <f t="shared" si="76"/>
        <v>1176.9239847847298</v>
      </c>
      <c r="AF304" s="133">
        <f t="shared" si="81"/>
        <v>-2.663401232284197E-2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-5.8331108856975067E-2</v>
      </c>
      <c r="AJ304" s="84" t="e">
        <f t="shared" si="85"/>
        <v>#DIV/0!</v>
      </c>
    </row>
    <row r="305" spans="1:36" ht="16.5">
      <c r="A305" s="84">
        <v>20190328</v>
      </c>
      <c r="B305" s="84" t="s">
        <v>99</v>
      </c>
      <c r="C305">
        <v>45350</v>
      </c>
      <c r="D305">
        <v>44850</v>
      </c>
      <c r="E305" s="114">
        <v>5969782550</v>
      </c>
      <c r="F305" s="114">
        <f t="shared" si="77"/>
        <v>0.18076545005361408</v>
      </c>
      <c r="G305" s="139">
        <f t="shared" si="68"/>
        <v>0.18076545005361408</v>
      </c>
      <c r="H305">
        <v>183000</v>
      </c>
      <c r="I305">
        <v>180500</v>
      </c>
      <c r="J305" s="88">
        <v>125461438</v>
      </c>
      <c r="K305" s="84">
        <f t="shared" si="78"/>
        <v>1.496044899030013</v>
      </c>
      <c r="L305" s="132">
        <f t="shared" si="69"/>
        <v>1.496044899030013</v>
      </c>
      <c r="M305">
        <v>264576</v>
      </c>
      <c r="N305">
        <v>265263</v>
      </c>
      <c r="O305" s="114">
        <v>15956260</v>
      </c>
      <c r="P305" s="114">
        <f t="shared" si="79"/>
        <v>20.99998615759516</v>
      </c>
      <c r="Q305" s="139">
        <f t="shared" si="70"/>
        <v>20.99998615759516</v>
      </c>
      <c r="R305">
        <v>10670</v>
      </c>
      <c r="S305">
        <v>10630</v>
      </c>
      <c r="T305" s="84">
        <v>62100000</v>
      </c>
      <c r="U305" s="84">
        <f t="shared" si="74"/>
        <v>178.61927541250404</v>
      </c>
      <c r="V305" s="84">
        <f t="shared" si="75"/>
        <v>178.61927541250404</v>
      </c>
      <c r="W305" s="114">
        <v>0</v>
      </c>
      <c r="X305" s="114">
        <v>0</v>
      </c>
      <c r="Y305" s="114">
        <v>0</v>
      </c>
      <c r="Z305" s="114">
        <f t="shared" si="80"/>
        <v>0</v>
      </c>
      <c r="AA305" s="114">
        <v>0</v>
      </c>
      <c r="AB305" s="159">
        <f t="shared" si="71"/>
        <v>0</v>
      </c>
      <c r="AC305" s="159">
        <f t="shared" si="72"/>
        <v>246656336931384.97</v>
      </c>
      <c r="AD305" s="88">
        <f t="shared" si="73"/>
        <v>289073464389297.37</v>
      </c>
      <c r="AE305" s="158">
        <f t="shared" si="76"/>
        <v>1171.968529110655</v>
      </c>
      <c r="AF305" s="133">
        <f t="shared" si="81"/>
        <v>-4.2105146450738314E-3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2.5966074020319302E-3</v>
      </c>
      <c r="AJ305" s="84" t="e">
        <f t="shared" si="85"/>
        <v>#DIV/0!</v>
      </c>
    </row>
    <row r="306" spans="1:36" ht="16.5">
      <c r="A306" s="84">
        <v>20190329</v>
      </c>
      <c r="B306" s="84" t="s">
        <v>99</v>
      </c>
      <c r="C306">
        <v>44850</v>
      </c>
      <c r="D306">
        <v>44650</v>
      </c>
      <c r="E306" s="114">
        <v>5969782550</v>
      </c>
      <c r="F306" s="114">
        <f t="shared" si="77"/>
        <v>0.18076545005361408</v>
      </c>
      <c r="G306" s="139">
        <f t="shared" si="68"/>
        <v>0.18076545005361408</v>
      </c>
      <c r="H306">
        <v>180500</v>
      </c>
      <c r="I306">
        <v>181000</v>
      </c>
      <c r="J306" s="88">
        <v>125461438</v>
      </c>
      <c r="K306" s="84">
        <f t="shared" si="78"/>
        <v>1.496044899030013</v>
      </c>
      <c r="L306" s="132">
        <f t="shared" si="69"/>
        <v>1.496044899030013</v>
      </c>
      <c r="M306">
        <v>265263</v>
      </c>
      <c r="N306">
        <v>274586</v>
      </c>
      <c r="O306" s="114">
        <v>15956260</v>
      </c>
      <c r="P306" s="114">
        <f t="shared" si="79"/>
        <v>20.99998615759516</v>
      </c>
      <c r="Q306" s="139">
        <f t="shared" si="70"/>
        <v>20.99998615759516</v>
      </c>
      <c r="R306">
        <v>10630</v>
      </c>
      <c r="S306">
        <v>10715</v>
      </c>
      <c r="T306" s="84">
        <v>62100000</v>
      </c>
      <c r="U306" s="84">
        <f t="shared" si="74"/>
        <v>178.61927541250404</v>
      </c>
      <c r="V306" s="84">
        <f t="shared" si="75"/>
        <v>178.61927541250404</v>
      </c>
      <c r="W306" s="114">
        <v>0</v>
      </c>
      <c r="X306" s="114">
        <v>0</v>
      </c>
      <c r="Y306" s="114">
        <v>0</v>
      </c>
      <c r="Z306" s="114">
        <f t="shared" si="80"/>
        <v>0</v>
      </c>
      <c r="AA306" s="114">
        <v>0</v>
      </c>
      <c r="AB306" s="159">
        <f t="shared" si="71"/>
        <v>0</v>
      </c>
      <c r="AC306" s="159">
        <f t="shared" si="72"/>
        <v>246656336931384.97</v>
      </c>
      <c r="AD306" s="88">
        <f t="shared" si="73"/>
        <v>293018290513241.06</v>
      </c>
      <c r="AE306" s="158">
        <f t="shared" si="76"/>
        <v>1187.9617372034236</v>
      </c>
      <c r="AF306" s="133">
        <f t="shared" si="81"/>
        <v>1.364644842887117E-2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3.5146251079117709E-2</v>
      </c>
      <c r="AJ306" s="84" t="e">
        <f t="shared" si="85"/>
        <v>#DIV/0!</v>
      </c>
    </row>
    <row r="307" spans="1:36" ht="16.5">
      <c r="A307" s="84">
        <v>20190401</v>
      </c>
      <c r="B307" s="84" t="s">
        <v>99</v>
      </c>
      <c r="C307">
        <v>44650</v>
      </c>
      <c r="D307">
        <v>45050</v>
      </c>
      <c r="E307" s="114">
        <v>5969782550</v>
      </c>
      <c r="F307" s="114">
        <f t="shared" si="77"/>
        <v>0.18076545005361408</v>
      </c>
      <c r="G307" s="139">
        <f t="shared" si="68"/>
        <v>0.18076545005361408</v>
      </c>
      <c r="H307">
        <v>181000</v>
      </c>
      <c r="I307">
        <v>182000</v>
      </c>
      <c r="J307" s="88">
        <v>125461438</v>
      </c>
      <c r="K307" s="84">
        <f t="shared" si="78"/>
        <v>1.496044899030013</v>
      </c>
      <c r="L307" s="132">
        <f t="shared" si="69"/>
        <v>1.496044899030013</v>
      </c>
      <c r="M307">
        <v>274586</v>
      </c>
      <c r="N307">
        <v>269777</v>
      </c>
      <c r="O307" s="114">
        <v>15956260</v>
      </c>
      <c r="P307" s="114">
        <f t="shared" si="79"/>
        <v>20.99998615759516</v>
      </c>
      <c r="Q307" s="139">
        <f t="shared" si="70"/>
        <v>20.99998615759516</v>
      </c>
      <c r="R307">
        <v>10715</v>
      </c>
      <c r="S307">
        <v>10850</v>
      </c>
      <c r="T307" s="84">
        <v>62100000</v>
      </c>
      <c r="U307" s="84">
        <f t="shared" si="74"/>
        <v>178.61927541250404</v>
      </c>
      <c r="V307" s="84">
        <f t="shared" si="75"/>
        <v>178.61927541250404</v>
      </c>
      <c r="W307" s="114">
        <v>0</v>
      </c>
      <c r="X307" s="114">
        <v>0</v>
      </c>
      <c r="Y307" s="114">
        <v>0</v>
      </c>
      <c r="Z307" s="114">
        <f t="shared" si="80"/>
        <v>0</v>
      </c>
      <c r="AA307" s="114">
        <v>0</v>
      </c>
      <c r="AB307" s="159">
        <f t="shared" si="71"/>
        <v>0</v>
      </c>
      <c r="AC307" s="159">
        <f t="shared" si="72"/>
        <v>246656336931384.97</v>
      </c>
      <c r="AD307" s="88">
        <f t="shared" si="73"/>
        <v>293523687645794.12</v>
      </c>
      <c r="AE307" s="158">
        <f t="shared" si="76"/>
        <v>1190.0107303038671</v>
      </c>
      <c r="AF307" s="133">
        <f t="shared" si="81"/>
        <v>1.7247972188625324E-3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-1.7513638714282593E-2</v>
      </c>
      <c r="AJ307" s="84" t="e">
        <f t="shared" si="85"/>
        <v>#DIV/0!</v>
      </c>
    </row>
    <row r="308" spans="1:36" ht="16.5">
      <c r="A308" s="84">
        <v>20190402</v>
      </c>
      <c r="B308" s="84" t="s">
        <v>99</v>
      </c>
      <c r="C308">
        <v>45050</v>
      </c>
      <c r="D308">
        <v>45750</v>
      </c>
      <c r="E308" s="114">
        <v>5969782550</v>
      </c>
      <c r="F308" s="114">
        <f t="shared" si="77"/>
        <v>0.18076545005361408</v>
      </c>
      <c r="G308" s="139">
        <f t="shared" si="68"/>
        <v>0.18076545005361408</v>
      </c>
      <c r="H308">
        <v>182000</v>
      </c>
      <c r="I308">
        <v>190000</v>
      </c>
      <c r="J308" s="88">
        <v>125461438</v>
      </c>
      <c r="K308" s="84">
        <f t="shared" si="78"/>
        <v>1.496044899030013</v>
      </c>
      <c r="L308" s="132">
        <f t="shared" si="69"/>
        <v>1.496044899030013</v>
      </c>
      <c r="M308">
        <v>269777</v>
      </c>
      <c r="N308">
        <v>271838</v>
      </c>
      <c r="O308" s="114">
        <v>15956260</v>
      </c>
      <c r="P308" s="114">
        <f t="shared" si="79"/>
        <v>20.99998615759516</v>
      </c>
      <c r="Q308" s="139">
        <f t="shared" si="70"/>
        <v>20.99998615759516</v>
      </c>
      <c r="R308">
        <v>10850</v>
      </c>
      <c r="S308">
        <v>10915</v>
      </c>
      <c r="T308" s="84">
        <v>62100000</v>
      </c>
      <c r="U308" s="84">
        <f t="shared" si="74"/>
        <v>178.61927541250404</v>
      </c>
      <c r="V308" s="84">
        <f t="shared" si="75"/>
        <v>178.61927541250404</v>
      </c>
      <c r="W308" s="114">
        <v>0</v>
      </c>
      <c r="X308" s="114">
        <v>0</v>
      </c>
      <c r="Y308" s="114">
        <v>0</v>
      </c>
      <c r="Z308" s="114">
        <f t="shared" si="80"/>
        <v>0</v>
      </c>
      <c r="AA308" s="114">
        <v>0</v>
      </c>
      <c r="AB308" s="159">
        <f t="shared" si="71"/>
        <v>0</v>
      </c>
      <c r="AC308" s="159">
        <f t="shared" si="72"/>
        <v>246656336931384.97</v>
      </c>
      <c r="AD308" s="88">
        <f t="shared" si="73"/>
        <v>297192245640157.5</v>
      </c>
      <c r="AE308" s="158">
        <f t="shared" si="76"/>
        <v>1204.8838855611102</v>
      </c>
      <c r="AF308" s="133">
        <f t="shared" si="81"/>
        <v>1.2498337097721158E-2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7.639643112644888E-3</v>
      </c>
      <c r="AJ308" s="84" t="e">
        <f t="shared" si="85"/>
        <v>#DIV/0!</v>
      </c>
    </row>
    <row r="309" spans="1:36" ht="16.5">
      <c r="A309" s="84">
        <v>20190403</v>
      </c>
      <c r="B309" s="84" t="s">
        <v>99</v>
      </c>
      <c r="C309">
        <v>45750</v>
      </c>
      <c r="D309">
        <v>46600</v>
      </c>
      <c r="E309" s="114">
        <v>5969782550</v>
      </c>
      <c r="F309" s="114">
        <f t="shared" si="77"/>
        <v>0.18076545005361408</v>
      </c>
      <c r="G309" s="139">
        <f t="shared" si="68"/>
        <v>0.18076545005361408</v>
      </c>
      <c r="H309">
        <v>190000</v>
      </c>
      <c r="I309">
        <v>193500</v>
      </c>
      <c r="J309" s="88">
        <v>125461438</v>
      </c>
      <c r="K309" s="84">
        <f t="shared" si="78"/>
        <v>1.496044899030013</v>
      </c>
      <c r="L309" s="132">
        <f t="shared" si="69"/>
        <v>1.496044899030013</v>
      </c>
      <c r="M309">
        <v>271838</v>
      </c>
      <c r="N309">
        <v>274291</v>
      </c>
      <c r="O309" s="114">
        <v>15956260</v>
      </c>
      <c r="P309" s="114">
        <f t="shared" si="79"/>
        <v>20.99998615759516</v>
      </c>
      <c r="Q309" s="139">
        <f t="shared" si="70"/>
        <v>20.99998615759516</v>
      </c>
      <c r="R309">
        <v>10915</v>
      </c>
      <c r="S309">
        <v>11080</v>
      </c>
      <c r="T309" s="84">
        <v>62100000</v>
      </c>
      <c r="U309" s="84">
        <f t="shared" si="74"/>
        <v>178.61927541250404</v>
      </c>
      <c r="V309" s="84">
        <f t="shared" si="75"/>
        <v>178.61927541250404</v>
      </c>
      <c r="W309" s="114">
        <v>0</v>
      </c>
      <c r="X309" s="114">
        <v>0</v>
      </c>
      <c r="Y309" s="114">
        <v>0</v>
      </c>
      <c r="Z309" s="114">
        <f t="shared" si="80"/>
        <v>0</v>
      </c>
      <c r="AA309" s="114">
        <v>0</v>
      </c>
      <c r="AB309" s="159">
        <f t="shared" si="71"/>
        <v>0</v>
      </c>
      <c r="AC309" s="159">
        <f t="shared" si="72"/>
        <v>246656336931384.97</v>
      </c>
      <c r="AD309" s="88">
        <f t="shared" si="73"/>
        <v>301418618995424.25</v>
      </c>
      <c r="AE309" s="158">
        <f t="shared" si="76"/>
        <v>1222.018549149512</v>
      </c>
      <c r="AF309" s="133">
        <f t="shared" si="81"/>
        <v>1.4221008176586397E-2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9.0237567963272237E-3</v>
      </c>
      <c r="AJ309" s="84" t="e">
        <f t="shared" si="85"/>
        <v>#DIV/0!</v>
      </c>
    </row>
    <row r="310" spans="1:36" ht="16.5">
      <c r="A310" s="84">
        <v>20190404</v>
      </c>
      <c r="B310" s="84" t="s">
        <v>99</v>
      </c>
      <c r="C310">
        <v>46600</v>
      </c>
      <c r="D310">
        <v>46950</v>
      </c>
      <c r="E310" s="114">
        <v>5969782550</v>
      </c>
      <c r="F310" s="114">
        <f t="shared" si="77"/>
        <v>0.18076545005361408</v>
      </c>
      <c r="G310" s="139">
        <f t="shared" si="68"/>
        <v>0.18076545005361408</v>
      </c>
      <c r="H310">
        <v>193500</v>
      </c>
      <c r="I310">
        <v>192500</v>
      </c>
      <c r="J310" s="88">
        <v>125461438</v>
      </c>
      <c r="K310" s="84">
        <f t="shared" si="78"/>
        <v>1.496044899030013</v>
      </c>
      <c r="L310" s="132">
        <f t="shared" si="69"/>
        <v>1.496044899030013</v>
      </c>
      <c r="M310">
        <v>274291</v>
      </c>
      <c r="N310">
        <v>267814</v>
      </c>
      <c r="O310" s="114">
        <v>15956260</v>
      </c>
      <c r="P310" s="114">
        <f t="shared" si="79"/>
        <v>20.99998615759516</v>
      </c>
      <c r="Q310" s="139">
        <f t="shared" si="70"/>
        <v>20.99998615759516</v>
      </c>
      <c r="R310">
        <v>11080</v>
      </c>
      <c r="S310">
        <v>11120</v>
      </c>
      <c r="T310" s="84">
        <v>62100000</v>
      </c>
      <c r="U310" s="84">
        <f t="shared" si="74"/>
        <v>178.61927541250404</v>
      </c>
      <c r="V310" s="84">
        <f t="shared" si="75"/>
        <v>178.61927541250404</v>
      </c>
      <c r="W310" s="114">
        <v>0</v>
      </c>
      <c r="X310" s="114">
        <v>0</v>
      </c>
      <c r="Y310" s="114">
        <v>0</v>
      </c>
      <c r="Z310" s="114">
        <f t="shared" si="80"/>
        <v>0</v>
      </c>
      <c r="AA310" s="114">
        <v>0</v>
      </c>
      <c r="AB310" s="159">
        <f t="shared" si="71"/>
        <v>0</v>
      </c>
      <c r="AC310" s="159">
        <f t="shared" si="72"/>
        <v>246656336931384.97</v>
      </c>
      <c r="AD310" s="88">
        <f t="shared" si="73"/>
        <v>299881987795659.12</v>
      </c>
      <c r="AE310" s="158">
        <f t="shared" si="76"/>
        <v>1215.7887023153212</v>
      </c>
      <c r="AF310" s="133">
        <f t="shared" si="81"/>
        <v>-5.0979969481858949E-3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-2.3613607446106508E-2</v>
      </c>
      <c r="AJ310" s="84" t="e">
        <f t="shared" si="85"/>
        <v>#DIV/0!</v>
      </c>
    </row>
    <row r="311" spans="1:36" ht="16.5">
      <c r="A311" s="84">
        <v>20190405</v>
      </c>
      <c r="B311" s="84" t="s">
        <v>99</v>
      </c>
      <c r="C311">
        <v>46950</v>
      </c>
      <c r="D311">
        <v>46850</v>
      </c>
      <c r="E311" s="114">
        <v>5969782550</v>
      </c>
      <c r="F311" s="114">
        <f t="shared" si="77"/>
        <v>0.18076545005361408</v>
      </c>
      <c r="G311" s="139">
        <f t="shared" si="68"/>
        <v>0.18076545005361408</v>
      </c>
      <c r="H311">
        <v>192500</v>
      </c>
      <c r="I311">
        <v>192000</v>
      </c>
      <c r="J311" s="88">
        <v>125461438</v>
      </c>
      <c r="K311" s="84">
        <f t="shared" si="78"/>
        <v>1.496044899030013</v>
      </c>
      <c r="L311" s="132">
        <f t="shared" si="69"/>
        <v>1.496044899030013</v>
      </c>
      <c r="M311">
        <v>267814</v>
      </c>
      <c r="N311">
        <v>260160</v>
      </c>
      <c r="O311" s="114">
        <v>15956260</v>
      </c>
      <c r="P311" s="114">
        <f t="shared" si="79"/>
        <v>20.99998615759516</v>
      </c>
      <c r="Q311" s="139">
        <f t="shared" si="70"/>
        <v>20.99998615759516</v>
      </c>
      <c r="R311">
        <v>11120</v>
      </c>
      <c r="S311">
        <v>11120</v>
      </c>
      <c r="T311" s="84">
        <v>62100000</v>
      </c>
      <c r="U311" s="84">
        <f t="shared" si="74"/>
        <v>178.61927541250404</v>
      </c>
      <c r="V311" s="84">
        <f t="shared" si="75"/>
        <v>178.61927541250404</v>
      </c>
      <c r="W311" s="114">
        <v>0</v>
      </c>
      <c r="X311" s="114">
        <v>0</v>
      </c>
      <c r="Y311" s="114">
        <v>0</v>
      </c>
      <c r="Z311" s="114">
        <f t="shared" si="80"/>
        <v>0</v>
      </c>
      <c r="AA311" s="114">
        <v>0</v>
      </c>
      <c r="AB311" s="159">
        <f t="shared" si="71"/>
        <v>0</v>
      </c>
      <c r="AC311" s="159">
        <f t="shared" si="72"/>
        <v>246656336931384.97</v>
      </c>
      <c r="AD311" s="88">
        <f t="shared" si="73"/>
        <v>297115514976271.37</v>
      </c>
      <c r="AE311" s="158">
        <f t="shared" si="76"/>
        <v>1204.5728022747828</v>
      </c>
      <c r="AF311" s="133">
        <f t="shared" si="81"/>
        <v>-9.225205020559131E-3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-2.8579536544019356E-2</v>
      </c>
      <c r="AJ311" s="84" t="e">
        <f t="shared" si="85"/>
        <v>#DIV/0!</v>
      </c>
    </row>
    <row r="312" spans="1:36" ht="16.5">
      <c r="A312" s="84">
        <v>20190408</v>
      </c>
      <c r="B312" s="84" t="s">
        <v>99</v>
      </c>
      <c r="C312">
        <v>46850</v>
      </c>
      <c r="D312">
        <v>46650</v>
      </c>
      <c r="E312" s="114">
        <v>5969782550</v>
      </c>
      <c r="F312" s="114">
        <f t="shared" si="77"/>
        <v>0.18076545005361408</v>
      </c>
      <c r="G312" s="139">
        <f t="shared" si="68"/>
        <v>0.18076545005361408</v>
      </c>
      <c r="H312">
        <v>192000</v>
      </c>
      <c r="I312">
        <v>195500</v>
      </c>
      <c r="J312" s="88">
        <v>125461438</v>
      </c>
      <c r="K312" s="84">
        <f t="shared" si="78"/>
        <v>1.496044899030013</v>
      </c>
      <c r="L312" s="132">
        <f t="shared" si="69"/>
        <v>1.496044899030013</v>
      </c>
      <c r="M312">
        <v>260160</v>
      </c>
      <c r="N312">
        <v>266146</v>
      </c>
      <c r="O312" s="114">
        <v>15956260</v>
      </c>
      <c r="P312" s="114">
        <f t="shared" si="79"/>
        <v>20.99998615759516</v>
      </c>
      <c r="Q312" s="139">
        <f t="shared" si="70"/>
        <v>20.99998615759516</v>
      </c>
      <c r="R312">
        <v>11120</v>
      </c>
      <c r="S312">
        <v>11105</v>
      </c>
      <c r="T312" s="84">
        <v>62100000</v>
      </c>
      <c r="U312" s="84">
        <f t="shared" si="74"/>
        <v>178.61927541250404</v>
      </c>
      <c r="V312" s="84">
        <f t="shared" si="75"/>
        <v>178.61927541250404</v>
      </c>
      <c r="W312" s="114">
        <v>0</v>
      </c>
      <c r="X312" s="114">
        <v>0</v>
      </c>
      <c r="Y312" s="114">
        <v>0</v>
      </c>
      <c r="Z312" s="114">
        <f t="shared" si="80"/>
        <v>0</v>
      </c>
      <c r="AA312" s="114">
        <v>0</v>
      </c>
      <c r="AB312" s="159">
        <f t="shared" si="71"/>
        <v>0</v>
      </c>
      <c r="AC312" s="159">
        <f t="shared" si="72"/>
        <v>246656336931384.97</v>
      </c>
      <c r="AD312" s="88">
        <f t="shared" si="73"/>
        <v>299396037137971.25</v>
      </c>
      <c r="AE312" s="158">
        <f t="shared" si="76"/>
        <v>1213.8185495767636</v>
      </c>
      <c r="AF312" s="133">
        <f t="shared" si="81"/>
        <v>7.6755404775208603E-3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2.3008917589175892E-2</v>
      </c>
      <c r="AJ312" s="84" t="e">
        <f t="shared" si="85"/>
        <v>#DIV/0!</v>
      </c>
    </row>
    <row r="313" spans="1:36" ht="16.5">
      <c r="A313" s="84">
        <v>20190409</v>
      </c>
      <c r="B313" s="84" t="s">
        <v>99</v>
      </c>
      <c r="C313">
        <v>46650</v>
      </c>
      <c r="D313">
        <v>46650</v>
      </c>
      <c r="E313" s="114">
        <v>5969782550</v>
      </c>
      <c r="F313" s="114">
        <f t="shared" si="77"/>
        <v>0.18076545005361408</v>
      </c>
      <c r="G313" s="139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88">
        <v>125461438</v>
      </c>
      <c r="K313" s="84">
        <f t="shared" si="78"/>
        <v>1.496044899030013</v>
      </c>
      <c r="L313" s="132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14">
        <v>15956260</v>
      </c>
      <c r="P313" s="114">
        <f t="shared" si="79"/>
        <v>20.99998615759516</v>
      </c>
      <c r="Q313" s="139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84">
        <v>62100000</v>
      </c>
      <c r="U313" s="84">
        <f t="shared" si="74"/>
        <v>178.61927541250404</v>
      </c>
      <c r="V313" s="84">
        <f t="shared" si="75"/>
        <v>178.61927541250404</v>
      </c>
      <c r="W313" s="114">
        <v>0</v>
      </c>
      <c r="X313" s="114">
        <v>0</v>
      </c>
      <c r="Y313" s="114">
        <v>0</v>
      </c>
      <c r="Z313" s="114">
        <f t="shared" si="80"/>
        <v>0</v>
      </c>
      <c r="AA313" s="114">
        <v>0</v>
      </c>
      <c r="AB313" s="159">
        <f t="shared" ref="AB313:AB376" si="89">IF(AD312&lt;&gt;(C313*E313*F313+H313*J313*K313+M313*O313*P313+R313*T313*U313),1,0)</f>
        <v>0</v>
      </c>
      <c r="AC313" s="159">
        <f t="shared" ref="AC313:AC376" si="90">IF(AND(AB313=0,B313="N"),AC312,AC312*(C313*E313*G313+H313*J313*L313+M313*O313*Q313+R313*T313*V313)/AD312)</f>
        <v>246656336931384.97</v>
      </c>
      <c r="AD313" s="88">
        <f t="shared" ref="AD313:AD376" si="91">D313*E313*G313+I313*J313*L313+N313*O313*Q313+S313*T313*V313</f>
        <v>301763244742989.87</v>
      </c>
      <c r="AE313" s="158">
        <f t="shared" si="76"/>
        <v>1223.4157390691105</v>
      </c>
      <c r="AF313" s="133">
        <f t="shared" si="81"/>
        <v>7.9066096787639359E-3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-1.1046568424849519E-3</v>
      </c>
      <c r="AJ313" s="84" t="e">
        <f t="shared" si="85"/>
        <v>#DIV/0!</v>
      </c>
    </row>
    <row r="314" spans="1:36" ht="16.5">
      <c r="A314" s="84">
        <v>20190410</v>
      </c>
      <c r="B314" s="84" t="s">
        <v>99</v>
      </c>
      <c r="C314">
        <v>46650</v>
      </c>
      <c r="D314">
        <v>46700</v>
      </c>
      <c r="E314" s="114">
        <v>5969782550</v>
      </c>
      <c r="F314" s="114">
        <f t="shared" si="77"/>
        <v>0.18076545005361408</v>
      </c>
      <c r="G314" s="139">
        <f t="shared" si="86"/>
        <v>0.18076545005361408</v>
      </c>
      <c r="H314">
        <v>204500</v>
      </c>
      <c r="I314">
        <v>205500</v>
      </c>
      <c r="J314" s="88">
        <v>125461438</v>
      </c>
      <c r="K314" s="84">
        <f t="shared" si="78"/>
        <v>1.496044899030013</v>
      </c>
      <c r="L314" s="132">
        <f t="shared" si="87"/>
        <v>1.496044899030013</v>
      </c>
      <c r="M314">
        <v>265852</v>
      </c>
      <c r="N314">
        <v>272819</v>
      </c>
      <c r="O314" s="114">
        <v>15956260</v>
      </c>
      <c r="P314" s="114">
        <f t="shared" si="79"/>
        <v>20.99998615759516</v>
      </c>
      <c r="Q314" s="139">
        <f t="shared" si="88"/>
        <v>20.99998615759516</v>
      </c>
      <c r="R314">
        <v>11175</v>
      </c>
      <c r="S314">
        <v>11090</v>
      </c>
      <c r="T314" s="84">
        <v>62100000</v>
      </c>
      <c r="U314" s="84">
        <f t="shared" ref="U314:U377" si="92">V313</f>
        <v>178.61927541250404</v>
      </c>
      <c r="V314" s="84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14">
        <v>0</v>
      </c>
      <c r="X314" s="114">
        <v>0</v>
      </c>
      <c r="Y314" s="114">
        <v>0</v>
      </c>
      <c r="Z314" s="114">
        <f t="shared" si="80"/>
        <v>0</v>
      </c>
      <c r="AA314" s="114">
        <v>0</v>
      </c>
      <c r="AB314" s="159">
        <f t="shared" si="89"/>
        <v>0</v>
      </c>
      <c r="AC314" s="159">
        <f t="shared" si="90"/>
        <v>246656336931384.97</v>
      </c>
      <c r="AD314" s="88">
        <f t="shared" si="91"/>
        <v>303396566356536.25</v>
      </c>
      <c r="AE314" s="158">
        <f t="shared" si="76"/>
        <v>1230.037590483375</v>
      </c>
      <c r="AF314" s="133">
        <f t="shared" si="81"/>
        <v>5.4125929582228604E-3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2.6206310277898982E-2</v>
      </c>
      <c r="AJ314" s="84" t="e">
        <f t="shared" si="85"/>
        <v>#DIV/0!</v>
      </c>
    </row>
    <row r="315" spans="1:36" ht="16.5">
      <c r="A315" s="84">
        <v>20190411</v>
      </c>
      <c r="B315" s="84" t="s">
        <v>99</v>
      </c>
      <c r="C315">
        <v>46700</v>
      </c>
      <c r="D315">
        <v>46250</v>
      </c>
      <c r="E315" s="114">
        <v>5969782550</v>
      </c>
      <c r="F315" s="114">
        <f t="shared" si="77"/>
        <v>0.18076545005361408</v>
      </c>
      <c r="G315" s="139">
        <f t="shared" si="86"/>
        <v>0.18076545005361408</v>
      </c>
      <c r="H315">
        <v>205500</v>
      </c>
      <c r="I315">
        <v>210500</v>
      </c>
      <c r="J315" s="88">
        <v>125461438</v>
      </c>
      <c r="K315" s="84">
        <f t="shared" si="78"/>
        <v>1.496044899030013</v>
      </c>
      <c r="L315" s="132">
        <f t="shared" si="87"/>
        <v>1.496044899030013</v>
      </c>
      <c r="M315">
        <v>272819</v>
      </c>
      <c r="N315">
        <v>273310</v>
      </c>
      <c r="O315" s="114">
        <v>15956260</v>
      </c>
      <c r="P315" s="114">
        <f t="shared" si="79"/>
        <v>20.99998615759516</v>
      </c>
      <c r="Q315" s="139">
        <f t="shared" si="88"/>
        <v>20.99998615759516</v>
      </c>
      <c r="R315">
        <v>11090</v>
      </c>
      <c r="S315">
        <v>11140</v>
      </c>
      <c r="T315" s="84">
        <v>62100000</v>
      </c>
      <c r="U315" s="84">
        <f t="shared" si="92"/>
        <v>178.61927541250404</v>
      </c>
      <c r="V315" s="84">
        <f t="shared" si="93"/>
        <v>178.61927541250404</v>
      </c>
      <c r="W315" s="114">
        <v>0</v>
      </c>
      <c r="X315" s="114">
        <v>0</v>
      </c>
      <c r="Y315" s="114">
        <v>0</v>
      </c>
      <c r="Z315" s="114">
        <f t="shared" si="80"/>
        <v>0</v>
      </c>
      <c r="AA315" s="114">
        <v>0</v>
      </c>
      <c r="AB315" s="159">
        <f t="shared" si="89"/>
        <v>0</v>
      </c>
      <c r="AC315" s="159">
        <f t="shared" si="90"/>
        <v>246656336931384.97</v>
      </c>
      <c r="AD315" s="88">
        <f t="shared" si="91"/>
        <v>304568575123609.94</v>
      </c>
      <c r="AE315" s="158">
        <f t="shared" si="76"/>
        <v>1234.7891763605287</v>
      </c>
      <c r="AF315" s="133">
        <f t="shared" si="81"/>
        <v>3.8629598915643475E-3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1.7997280248076564E-3</v>
      </c>
      <c r="AJ315" s="84" t="e">
        <f t="shared" si="85"/>
        <v>#DIV/0!</v>
      </c>
    </row>
    <row r="316" spans="1:36" ht="16.5">
      <c r="A316" s="84">
        <v>20190412</v>
      </c>
      <c r="B316" s="84" t="s">
        <v>99</v>
      </c>
      <c r="C316">
        <v>46250</v>
      </c>
      <c r="D316">
        <v>46850</v>
      </c>
      <c r="E316" s="114">
        <v>5969782550</v>
      </c>
      <c r="F316" s="114">
        <f t="shared" si="77"/>
        <v>0.18076545005361408</v>
      </c>
      <c r="G316" s="139">
        <f t="shared" si="86"/>
        <v>0.18076545005361408</v>
      </c>
      <c r="H316">
        <v>210500</v>
      </c>
      <c r="I316">
        <v>209000</v>
      </c>
      <c r="J316" s="88">
        <v>125461438</v>
      </c>
      <c r="K316" s="84">
        <f t="shared" si="78"/>
        <v>1.496044899030013</v>
      </c>
      <c r="L316" s="132">
        <f t="shared" si="87"/>
        <v>1.496044899030013</v>
      </c>
      <c r="M316">
        <v>273310</v>
      </c>
      <c r="N316">
        <v>268992</v>
      </c>
      <c r="O316" s="114">
        <v>15956260</v>
      </c>
      <c r="P316" s="114">
        <f t="shared" si="79"/>
        <v>20.99998615759516</v>
      </c>
      <c r="Q316" s="139">
        <f t="shared" si="88"/>
        <v>20.99998615759516</v>
      </c>
      <c r="R316">
        <v>11140</v>
      </c>
      <c r="S316">
        <v>11150</v>
      </c>
      <c r="T316" s="84">
        <v>62100000</v>
      </c>
      <c r="U316" s="84">
        <f t="shared" si="92"/>
        <v>178.61927541250404</v>
      </c>
      <c r="V316" s="84">
        <f t="shared" si="93"/>
        <v>178.61927541250404</v>
      </c>
      <c r="W316" s="114">
        <v>0</v>
      </c>
      <c r="X316" s="114">
        <v>0</v>
      </c>
      <c r="Y316" s="114">
        <v>0</v>
      </c>
      <c r="Z316" s="114">
        <f t="shared" si="80"/>
        <v>0</v>
      </c>
      <c r="AA316" s="114">
        <v>0</v>
      </c>
      <c r="AB316" s="159">
        <f t="shared" si="89"/>
        <v>0</v>
      </c>
      <c r="AC316" s="159">
        <f t="shared" si="90"/>
        <v>246656336931384.97</v>
      </c>
      <c r="AD316" s="88">
        <f t="shared" si="91"/>
        <v>303598551244197.25</v>
      </c>
      <c r="AE316" s="158">
        <f t="shared" si="76"/>
        <v>1230.8564824290427</v>
      </c>
      <c r="AF316" s="133">
        <f t="shared" si="81"/>
        <v>-3.1849112437780038E-3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-1.5798909663020014E-2</v>
      </c>
      <c r="AJ316" s="84" t="e">
        <f t="shared" si="85"/>
        <v>#DIV/0!</v>
      </c>
    </row>
    <row r="317" spans="1:36" ht="16.5">
      <c r="A317" s="84">
        <v>20190415</v>
      </c>
      <c r="B317" s="84" t="s">
        <v>99</v>
      </c>
      <c r="C317">
        <v>46850</v>
      </c>
      <c r="D317">
        <v>47050</v>
      </c>
      <c r="E317" s="114">
        <v>5969782550</v>
      </c>
      <c r="F317" s="114">
        <f t="shared" si="77"/>
        <v>0.18076545005361408</v>
      </c>
      <c r="G317" s="139">
        <f t="shared" si="86"/>
        <v>0.18076545005361408</v>
      </c>
      <c r="H317">
        <v>209000</v>
      </c>
      <c r="I317">
        <v>203500</v>
      </c>
      <c r="J317" s="88">
        <v>125461438</v>
      </c>
      <c r="K317" s="84">
        <f t="shared" si="78"/>
        <v>1.496044899030013</v>
      </c>
      <c r="L317" s="132">
        <f t="shared" si="87"/>
        <v>1.496044899030013</v>
      </c>
      <c r="M317">
        <v>268992</v>
      </c>
      <c r="N317">
        <v>263398</v>
      </c>
      <c r="O317" s="114">
        <v>15956260</v>
      </c>
      <c r="P317" s="114">
        <f t="shared" si="79"/>
        <v>20.99998615759516</v>
      </c>
      <c r="Q317" s="139">
        <f t="shared" si="88"/>
        <v>20.99998615759516</v>
      </c>
      <c r="R317">
        <v>11150</v>
      </c>
      <c r="S317">
        <v>11190</v>
      </c>
      <c r="T317" s="84">
        <v>62100000</v>
      </c>
      <c r="U317" s="84">
        <f t="shared" si="92"/>
        <v>178.61927541250404</v>
      </c>
      <c r="V317" s="84">
        <f t="shared" si="93"/>
        <v>178.61927541250404</v>
      </c>
      <c r="W317" s="114">
        <v>0</v>
      </c>
      <c r="X317" s="114">
        <v>0</v>
      </c>
      <c r="Y317" s="114">
        <v>0</v>
      </c>
      <c r="Z317" s="114">
        <f t="shared" si="80"/>
        <v>0</v>
      </c>
      <c r="AA317" s="114">
        <v>0</v>
      </c>
      <c r="AB317" s="159">
        <f t="shared" si="89"/>
        <v>0</v>
      </c>
      <c r="AC317" s="159">
        <f t="shared" si="90"/>
        <v>246656336931384.97</v>
      </c>
      <c r="AD317" s="88">
        <f t="shared" si="91"/>
        <v>301351295464623.31</v>
      </c>
      <c r="AE317" s="158">
        <f t="shared" si="76"/>
        <v>1221.7456044863482</v>
      </c>
      <c r="AF317" s="133">
        <f t="shared" si="81"/>
        <v>-7.4020635815433061E-3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-2.0796157506542946E-2</v>
      </c>
      <c r="AJ317" s="84" t="e">
        <f t="shared" si="85"/>
        <v>#DIV/0!</v>
      </c>
    </row>
    <row r="318" spans="1:36" ht="16.5">
      <c r="A318" s="84">
        <v>20190416</v>
      </c>
      <c r="B318" s="84" t="s">
        <v>99</v>
      </c>
      <c r="C318">
        <v>47050</v>
      </c>
      <c r="D318">
        <v>47250</v>
      </c>
      <c r="E318" s="114">
        <v>5969782550</v>
      </c>
      <c r="F318" s="114">
        <f t="shared" si="77"/>
        <v>0.18076545005361408</v>
      </c>
      <c r="G318" s="139">
        <f t="shared" si="86"/>
        <v>0.18076545005361408</v>
      </c>
      <c r="H318">
        <v>203500</v>
      </c>
      <c r="I318">
        <v>208000</v>
      </c>
      <c r="J318" s="88">
        <v>125461438</v>
      </c>
      <c r="K318" s="84">
        <f t="shared" si="78"/>
        <v>1.496044899030013</v>
      </c>
      <c r="L318" s="132">
        <f t="shared" si="87"/>
        <v>1.496044899030013</v>
      </c>
      <c r="M318">
        <v>263398</v>
      </c>
      <c r="N318">
        <v>265165</v>
      </c>
      <c r="O318" s="114">
        <v>15956260</v>
      </c>
      <c r="P318" s="114">
        <f t="shared" si="79"/>
        <v>20.99998615759516</v>
      </c>
      <c r="Q318" s="139">
        <f t="shared" si="88"/>
        <v>20.99998615759516</v>
      </c>
      <c r="R318">
        <v>11190</v>
      </c>
      <c r="S318">
        <v>11260</v>
      </c>
      <c r="T318" s="84">
        <v>62100000</v>
      </c>
      <c r="U318" s="84">
        <f t="shared" si="92"/>
        <v>178.61927541250404</v>
      </c>
      <c r="V318" s="84">
        <f t="shared" si="93"/>
        <v>178.61927541250404</v>
      </c>
      <c r="W318" s="114">
        <v>0</v>
      </c>
      <c r="X318" s="114">
        <v>0</v>
      </c>
      <c r="Y318" s="114">
        <v>0</v>
      </c>
      <c r="Z318" s="114">
        <f t="shared" si="80"/>
        <v>0</v>
      </c>
      <c r="AA318" s="114">
        <v>0</v>
      </c>
      <c r="AB318" s="159">
        <f t="shared" si="89"/>
        <v>0</v>
      </c>
      <c r="AC318" s="159">
        <f t="shared" si="90"/>
        <v>246656336931384.97</v>
      </c>
      <c r="AD318" s="88">
        <f t="shared" si="91"/>
        <v>303780299839805.37</v>
      </c>
      <c r="AE318" s="158">
        <f t="shared" si="76"/>
        <v>1231.5933319171572</v>
      </c>
      <c r="AF318" s="133">
        <f t="shared" si="81"/>
        <v>8.0603747577625198E-3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6.7084791835928899E-3</v>
      </c>
      <c r="AJ318" s="84" t="e">
        <f t="shared" si="85"/>
        <v>#DIV/0!</v>
      </c>
    </row>
    <row r="319" spans="1:36" ht="16.5">
      <c r="A319" s="84">
        <v>20190417</v>
      </c>
      <c r="B319" s="84" t="s">
        <v>99</v>
      </c>
      <c r="C319">
        <v>47250</v>
      </c>
      <c r="D319">
        <v>47050</v>
      </c>
      <c r="E319" s="114">
        <v>5969782550</v>
      </c>
      <c r="F319" s="114">
        <f t="shared" si="77"/>
        <v>0.18076545005361408</v>
      </c>
      <c r="G319" s="139">
        <f t="shared" si="86"/>
        <v>0.18076545005361408</v>
      </c>
      <c r="H319">
        <v>208000</v>
      </c>
      <c r="I319">
        <v>208500</v>
      </c>
      <c r="J319" s="88">
        <v>125461438</v>
      </c>
      <c r="K319" s="84">
        <f t="shared" si="78"/>
        <v>1.496044899030013</v>
      </c>
      <c r="L319" s="132">
        <f t="shared" si="87"/>
        <v>1.496044899030013</v>
      </c>
      <c r="M319">
        <v>265165</v>
      </c>
      <c r="N319">
        <v>261534</v>
      </c>
      <c r="O319" s="114">
        <v>15956260</v>
      </c>
      <c r="P319" s="114">
        <f t="shared" si="79"/>
        <v>20.99998615759516</v>
      </c>
      <c r="Q319" s="139">
        <f t="shared" si="88"/>
        <v>20.99998615759516</v>
      </c>
      <c r="R319">
        <v>11260</v>
      </c>
      <c r="S319">
        <v>11260</v>
      </c>
      <c r="T319" s="84">
        <v>62100000</v>
      </c>
      <c r="U319" s="84">
        <f t="shared" si="92"/>
        <v>178.61927541250404</v>
      </c>
      <c r="V319" s="84">
        <f t="shared" si="93"/>
        <v>178.61927541250404</v>
      </c>
      <c r="W319" s="114">
        <v>0</v>
      </c>
      <c r="X319" s="114">
        <v>0</v>
      </c>
      <c r="Y319" s="114">
        <v>0</v>
      </c>
      <c r="Z319" s="114">
        <f t="shared" si="80"/>
        <v>0</v>
      </c>
      <c r="AA319" s="114">
        <v>0</v>
      </c>
      <c r="AB319" s="159">
        <f t="shared" si="89"/>
        <v>0</v>
      </c>
      <c r="AC319" s="159">
        <f t="shared" si="90"/>
        <v>246656336931384.97</v>
      </c>
      <c r="AD319" s="88">
        <f t="shared" si="91"/>
        <v>302441641746833.12</v>
      </c>
      <c r="AE319" s="158">
        <f t="shared" si="76"/>
        <v>1226.1661123710214</v>
      </c>
      <c r="AF319" s="133">
        <f t="shared" si="81"/>
        <v>-4.4066652566943764E-3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-1.3693360737653914E-2</v>
      </c>
      <c r="AJ319" s="84" t="e">
        <f t="shared" si="85"/>
        <v>#DIV/0!</v>
      </c>
    </row>
    <row r="320" spans="1:36" ht="16.5">
      <c r="A320" s="84">
        <v>20190418</v>
      </c>
      <c r="B320" s="84" t="s">
        <v>99</v>
      </c>
      <c r="C320">
        <v>47050</v>
      </c>
      <c r="D320">
        <v>45600</v>
      </c>
      <c r="E320" s="114">
        <v>5969782550</v>
      </c>
      <c r="F320" s="114">
        <f t="shared" si="77"/>
        <v>0.18076545005361408</v>
      </c>
      <c r="G320" s="139">
        <f t="shared" si="86"/>
        <v>0.18076545005361408</v>
      </c>
      <c r="H320">
        <v>208500</v>
      </c>
      <c r="I320">
        <v>203500</v>
      </c>
      <c r="J320" s="88">
        <v>125461438</v>
      </c>
      <c r="K320" s="84">
        <f t="shared" si="78"/>
        <v>1.496044899030013</v>
      </c>
      <c r="L320" s="132">
        <f t="shared" si="87"/>
        <v>1.496044899030013</v>
      </c>
      <c r="M320">
        <v>261534</v>
      </c>
      <c r="N320">
        <v>252701</v>
      </c>
      <c r="O320" s="114">
        <v>15956260</v>
      </c>
      <c r="P320" s="114">
        <f t="shared" si="79"/>
        <v>20.99998615759516</v>
      </c>
      <c r="Q320" s="139">
        <f t="shared" si="88"/>
        <v>20.99998615759516</v>
      </c>
      <c r="R320">
        <v>11260</v>
      </c>
      <c r="S320">
        <v>11085</v>
      </c>
      <c r="T320" s="84">
        <v>62100000</v>
      </c>
      <c r="U320" s="84">
        <f t="shared" si="92"/>
        <v>178.61927541250404</v>
      </c>
      <c r="V320" s="84">
        <f t="shared" si="93"/>
        <v>178.61927541250404</v>
      </c>
      <c r="W320" s="114">
        <v>0</v>
      </c>
      <c r="X320" s="114">
        <v>0</v>
      </c>
      <c r="Y320" s="114">
        <v>0</v>
      </c>
      <c r="Z320" s="114">
        <f t="shared" si="80"/>
        <v>0</v>
      </c>
      <c r="AA320" s="114">
        <v>0</v>
      </c>
      <c r="AB320" s="159">
        <f t="shared" si="89"/>
        <v>0</v>
      </c>
      <c r="AC320" s="159">
        <f t="shared" si="90"/>
        <v>246656336931384.97</v>
      </c>
      <c r="AD320" s="88">
        <f t="shared" si="91"/>
        <v>295037505341763.87</v>
      </c>
      <c r="AE320" s="158">
        <f t="shared" si="76"/>
        <v>1196.1480860872334</v>
      </c>
      <c r="AF320" s="133">
        <f t="shared" si="81"/>
        <v>-2.4481206894343653E-2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-3.3773811435606843E-2</v>
      </c>
      <c r="AJ320" s="84" t="e">
        <f t="shared" si="85"/>
        <v>#DIV/0!</v>
      </c>
    </row>
    <row r="321" spans="1:36" ht="16.5">
      <c r="A321" s="84">
        <v>20190419</v>
      </c>
      <c r="B321" s="84" t="s">
        <v>99</v>
      </c>
      <c r="C321">
        <v>45600</v>
      </c>
      <c r="D321">
        <v>45300</v>
      </c>
      <c r="E321" s="114">
        <v>5969782550</v>
      </c>
      <c r="F321" s="114">
        <f t="shared" si="77"/>
        <v>0.18076545005361408</v>
      </c>
      <c r="G321" s="139">
        <f t="shared" si="86"/>
        <v>0.18076545005361408</v>
      </c>
      <c r="H321">
        <v>203500</v>
      </c>
      <c r="I321">
        <v>218000</v>
      </c>
      <c r="J321" s="88">
        <v>125461438</v>
      </c>
      <c r="K321" s="84">
        <f t="shared" si="78"/>
        <v>1.496044899030013</v>
      </c>
      <c r="L321" s="132">
        <f t="shared" si="87"/>
        <v>1.496044899030013</v>
      </c>
      <c r="M321">
        <v>252701</v>
      </c>
      <c r="N321">
        <v>256627</v>
      </c>
      <c r="O321" s="114">
        <v>15956260</v>
      </c>
      <c r="P321" s="114">
        <f t="shared" si="79"/>
        <v>20.99998615759516</v>
      </c>
      <c r="Q321" s="139">
        <f t="shared" si="88"/>
        <v>20.99998615759516</v>
      </c>
      <c r="R321">
        <v>11085</v>
      </c>
      <c r="S321">
        <v>11085</v>
      </c>
      <c r="T321" s="84">
        <v>62100000</v>
      </c>
      <c r="U321" s="84">
        <f t="shared" si="92"/>
        <v>178.61927541250404</v>
      </c>
      <c r="V321" s="84">
        <f t="shared" si="93"/>
        <v>178.61927541250404</v>
      </c>
      <c r="W321" s="114">
        <v>0</v>
      </c>
      <c r="X321" s="114">
        <v>0</v>
      </c>
      <c r="Y321" s="114">
        <v>0</v>
      </c>
      <c r="Z321" s="114">
        <f t="shared" si="80"/>
        <v>0</v>
      </c>
      <c r="AA321" s="114">
        <v>0</v>
      </c>
      <c r="AB321" s="159">
        <f t="shared" si="89"/>
        <v>0</v>
      </c>
      <c r="AC321" s="159">
        <f t="shared" si="90"/>
        <v>246656336931384.97</v>
      </c>
      <c r="AD321" s="88">
        <f t="shared" si="91"/>
        <v>298750886350765.12</v>
      </c>
      <c r="AE321" s="158">
        <f t="shared" si="76"/>
        <v>1211.202963878734</v>
      </c>
      <c r="AF321" s="133">
        <f t="shared" si="81"/>
        <v>1.2586132073953425E-2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1.5536147462811782E-2</v>
      </c>
      <c r="AJ321" s="84" t="e">
        <f t="shared" si="85"/>
        <v>#DIV/0!</v>
      </c>
    </row>
    <row r="322" spans="1:36" ht="16.5">
      <c r="A322" s="84">
        <v>20190422</v>
      </c>
      <c r="B322" s="84" t="s">
        <v>99</v>
      </c>
      <c r="C322">
        <v>45300</v>
      </c>
      <c r="D322">
        <v>45350</v>
      </c>
      <c r="E322" s="114">
        <v>5969782550</v>
      </c>
      <c r="F322" s="114">
        <f t="shared" si="77"/>
        <v>0.18076545005361408</v>
      </c>
      <c r="G322" s="139">
        <f t="shared" si="86"/>
        <v>0.18076545005361408</v>
      </c>
      <c r="H322">
        <v>218000</v>
      </c>
      <c r="I322">
        <v>220500</v>
      </c>
      <c r="J322" s="88">
        <v>125461438</v>
      </c>
      <c r="K322" s="84">
        <f t="shared" si="78"/>
        <v>1.496044899030013</v>
      </c>
      <c r="L322" s="132">
        <f t="shared" si="87"/>
        <v>1.496044899030013</v>
      </c>
      <c r="M322">
        <v>256627</v>
      </c>
      <c r="N322">
        <v>254468</v>
      </c>
      <c r="O322" s="114">
        <v>15956260</v>
      </c>
      <c r="P322" s="114">
        <f t="shared" si="79"/>
        <v>20.99998615759516</v>
      </c>
      <c r="Q322" s="139">
        <f t="shared" si="88"/>
        <v>20.99998615759516</v>
      </c>
      <c r="R322">
        <v>11085</v>
      </c>
      <c r="S322">
        <v>11085</v>
      </c>
      <c r="T322" s="84">
        <v>62100000</v>
      </c>
      <c r="U322" s="84">
        <f t="shared" si="92"/>
        <v>178.61927541250404</v>
      </c>
      <c r="V322" s="84">
        <f t="shared" si="93"/>
        <v>178.61927541250404</v>
      </c>
      <c r="W322" s="114">
        <v>0</v>
      </c>
      <c r="X322" s="114">
        <v>0</v>
      </c>
      <c r="Y322" s="114">
        <v>0</v>
      </c>
      <c r="Z322" s="114">
        <f t="shared" si="80"/>
        <v>0</v>
      </c>
      <c r="AA322" s="114">
        <v>0</v>
      </c>
      <c r="AB322" s="159">
        <f t="shared" si="89"/>
        <v>0</v>
      </c>
      <c r="AC322" s="159">
        <f t="shared" si="90"/>
        <v>246656336931384.97</v>
      </c>
      <c r="AD322" s="88">
        <f t="shared" si="91"/>
        <v>298550642337820.87</v>
      </c>
      <c r="AE322" s="158">
        <f t="shared" si="76"/>
        <v>1210.3911298288351</v>
      </c>
      <c r="AF322" s="133">
        <f t="shared" si="81"/>
        <v>-6.7027085807240116E-4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-8.4129885008202565E-3</v>
      </c>
      <c r="AJ322" s="84" t="e">
        <f t="shared" si="85"/>
        <v>#DIV/0!</v>
      </c>
    </row>
    <row r="323" spans="1:36" ht="16.5">
      <c r="A323" s="84">
        <v>20190423</v>
      </c>
      <c r="B323" s="84" t="s">
        <v>99</v>
      </c>
      <c r="C323">
        <v>45350</v>
      </c>
      <c r="D323">
        <v>45200</v>
      </c>
      <c r="E323" s="114">
        <v>5969782550</v>
      </c>
      <c r="F323" s="114">
        <f t="shared" si="77"/>
        <v>0.18076545005361408</v>
      </c>
      <c r="G323" s="139">
        <f t="shared" si="86"/>
        <v>0.18076545005361408</v>
      </c>
      <c r="H323">
        <v>220500</v>
      </c>
      <c r="I323">
        <v>221500</v>
      </c>
      <c r="J323" s="88">
        <v>125461438</v>
      </c>
      <c r="K323" s="84">
        <f t="shared" si="78"/>
        <v>1.496044899030013</v>
      </c>
      <c r="L323" s="132">
        <f t="shared" si="87"/>
        <v>1.496044899030013</v>
      </c>
      <c r="M323">
        <v>254468</v>
      </c>
      <c r="N323">
        <v>254468</v>
      </c>
      <c r="O323" s="114">
        <v>15956260</v>
      </c>
      <c r="P323" s="114">
        <f t="shared" si="79"/>
        <v>20.99998615759516</v>
      </c>
      <c r="Q323" s="139">
        <f t="shared" si="88"/>
        <v>20.99998615759516</v>
      </c>
      <c r="R323">
        <v>11085</v>
      </c>
      <c r="S323">
        <v>11085</v>
      </c>
      <c r="T323" s="84">
        <v>62100000</v>
      </c>
      <c r="U323" s="84">
        <f t="shared" si="92"/>
        <v>178.61927541250404</v>
      </c>
      <c r="V323" s="84">
        <f t="shared" si="93"/>
        <v>178.61927541250404</v>
      </c>
      <c r="W323" s="114">
        <v>0</v>
      </c>
      <c r="X323" s="114">
        <v>0</v>
      </c>
      <c r="Y323" s="114">
        <v>0</v>
      </c>
      <c r="Z323" s="114">
        <f t="shared" si="80"/>
        <v>0</v>
      </c>
      <c r="AA323" s="114">
        <v>0</v>
      </c>
      <c r="AB323" s="159">
        <f t="shared" si="89"/>
        <v>0</v>
      </c>
      <c r="AC323" s="159">
        <f t="shared" si="90"/>
        <v>246656336931384.97</v>
      </c>
      <c r="AD323" s="88">
        <f t="shared" si="91"/>
        <v>298576468717759.75</v>
      </c>
      <c r="AE323" s="158">
        <f t="shared" si="76"/>
        <v>1210.4958357539297</v>
      </c>
      <c r="AF323" s="133">
        <f t="shared" si="81"/>
        <v>8.6505859564053669E-5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ht="16.5">
      <c r="A324" s="84">
        <v>20190424</v>
      </c>
      <c r="B324" s="84" t="s">
        <v>99</v>
      </c>
      <c r="C324">
        <v>45200</v>
      </c>
      <c r="D324">
        <v>44750</v>
      </c>
      <c r="E324" s="114">
        <v>5969782550</v>
      </c>
      <c r="F324" s="114">
        <f t="shared" si="77"/>
        <v>0.18076545005361408</v>
      </c>
      <c r="G324" s="139">
        <f t="shared" si="86"/>
        <v>0.18339791751232259</v>
      </c>
      <c r="H324">
        <v>221500</v>
      </c>
      <c r="I324" s="8">
        <v>218000</v>
      </c>
      <c r="J324" s="88">
        <v>127953489</v>
      </c>
      <c r="K324" s="84">
        <f t="shared" si="78"/>
        <v>1.496044899030013</v>
      </c>
      <c r="L324" s="132">
        <f t="shared" si="87"/>
        <v>1.4882700059330416</v>
      </c>
      <c r="M324">
        <v>254468</v>
      </c>
      <c r="N324">
        <v>254075</v>
      </c>
      <c r="O324" s="114">
        <v>15956260</v>
      </c>
      <c r="P324" s="114">
        <f t="shared" si="79"/>
        <v>20.99998615759516</v>
      </c>
      <c r="Q324" s="139">
        <f t="shared" si="88"/>
        <v>21.305806656904078</v>
      </c>
      <c r="R324">
        <v>11085</v>
      </c>
      <c r="S324">
        <v>10965</v>
      </c>
      <c r="T324" s="84">
        <v>62100000</v>
      </c>
      <c r="U324" s="84">
        <f t="shared" si="92"/>
        <v>178.61927541250404</v>
      </c>
      <c r="V324" s="84">
        <f t="shared" si="93"/>
        <v>181.22048836487988</v>
      </c>
      <c r="W324" s="114">
        <v>0</v>
      </c>
      <c r="X324" s="114">
        <v>0</v>
      </c>
      <c r="Y324" s="114">
        <v>0</v>
      </c>
      <c r="Z324" s="114">
        <f t="shared" si="80"/>
        <v>0</v>
      </c>
      <c r="AA324" s="114">
        <v>0</v>
      </c>
      <c r="AB324" s="159">
        <f t="shared" si="89"/>
        <v>1</v>
      </c>
      <c r="AC324" s="159">
        <f t="shared" si="90"/>
        <v>250248366161879.69</v>
      </c>
      <c r="AD324" s="88">
        <f t="shared" si="91"/>
        <v>300281362145739.37</v>
      </c>
      <c r="AE324" s="158">
        <f t="shared" ref="AE324:AE381" si="94">AD324/AC324*1000</f>
        <v>1199.9333572131877</v>
      </c>
      <c r="AF324" s="133">
        <f t="shared" si="81"/>
        <v>-8.7257454579869349E-3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-1.5443985098322775E-3</v>
      </c>
      <c r="AJ324" s="84" t="e">
        <f t="shared" si="85"/>
        <v>#DIV/0!</v>
      </c>
    </row>
    <row r="325" spans="1:36" ht="16.5">
      <c r="A325" s="84">
        <v>20190425</v>
      </c>
      <c r="B325" s="84" t="s">
        <v>99</v>
      </c>
      <c r="C325">
        <v>44750</v>
      </c>
      <c r="D325">
        <v>44650</v>
      </c>
      <c r="E325" s="114">
        <v>5969782550</v>
      </c>
      <c r="F325" s="114">
        <f t="shared" ref="F325:F381" si="95">G324</f>
        <v>0.18339791751232259</v>
      </c>
      <c r="G325" s="139">
        <f t="shared" si="86"/>
        <v>0.18339791751232259</v>
      </c>
      <c r="H325" s="8">
        <v>218000</v>
      </c>
      <c r="I325">
        <v>211500</v>
      </c>
      <c r="J325" s="88">
        <v>127953489</v>
      </c>
      <c r="K325" s="84">
        <f t="shared" ref="K325:K381" si="96">L324</f>
        <v>1.4882700059330416</v>
      </c>
      <c r="L325" s="132">
        <f t="shared" si="87"/>
        <v>1.4882700059330416</v>
      </c>
      <c r="M325">
        <v>254075</v>
      </c>
      <c r="N325">
        <v>249463</v>
      </c>
      <c r="O325" s="114">
        <v>15956260</v>
      </c>
      <c r="P325" s="114">
        <f t="shared" ref="P325:P381" si="97">Q324</f>
        <v>21.305806656904078</v>
      </c>
      <c r="Q325" s="139">
        <f t="shared" si="88"/>
        <v>21.305806656904078</v>
      </c>
      <c r="R325">
        <v>10965</v>
      </c>
      <c r="S325">
        <v>10965</v>
      </c>
      <c r="T325" s="84">
        <v>62100000</v>
      </c>
      <c r="U325" s="84">
        <f t="shared" si="92"/>
        <v>181.22048836487988</v>
      </c>
      <c r="V325" s="84">
        <f t="shared" si="93"/>
        <v>181.22048836487988</v>
      </c>
      <c r="W325" s="114">
        <v>0</v>
      </c>
      <c r="X325" s="114">
        <v>0</v>
      </c>
      <c r="Y325" s="114">
        <v>0</v>
      </c>
      <c r="Z325" s="114">
        <f t="shared" ref="Z325:Z381" si="98">AA324</f>
        <v>0</v>
      </c>
      <c r="AA325" s="114">
        <v>0</v>
      </c>
      <c r="AB325" s="159">
        <f t="shared" si="89"/>
        <v>0</v>
      </c>
      <c r="AC325" s="159">
        <f t="shared" si="90"/>
        <v>250248366161879.69</v>
      </c>
      <c r="AD325" s="88">
        <f t="shared" si="91"/>
        <v>297366186779744.69</v>
      </c>
      <c r="AE325" s="158">
        <f t="shared" si="94"/>
        <v>1188.2842287465151</v>
      </c>
      <c r="AF325" s="133">
        <f t="shared" ref="AF325:AF381" si="99">(AE325-AE324)/AE324</f>
        <v>-9.7081462038253897E-3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-1.8152120436878874E-2</v>
      </c>
      <c r="AJ325" s="84" t="e">
        <f t="shared" ref="AJ325:AJ381" si="103">(X325-W325)/X325</f>
        <v>#DIV/0!</v>
      </c>
    </row>
    <row r="326" spans="1:36" ht="16.5">
      <c r="A326" s="84">
        <v>20190426</v>
      </c>
      <c r="B326" s="84" t="s">
        <v>99</v>
      </c>
      <c r="C326">
        <v>44650</v>
      </c>
      <c r="D326">
        <v>44850</v>
      </c>
      <c r="E326" s="114">
        <v>5969782550</v>
      </c>
      <c r="F326" s="114">
        <f t="shared" si="95"/>
        <v>0.18339791751232259</v>
      </c>
      <c r="G326" s="139">
        <f t="shared" si="86"/>
        <v>0.18339791751232259</v>
      </c>
      <c r="H326">
        <v>211500</v>
      </c>
      <c r="I326">
        <v>212000</v>
      </c>
      <c r="J326" s="88">
        <v>127953489</v>
      </c>
      <c r="K326" s="84">
        <f t="shared" si="96"/>
        <v>1.4882700059330416</v>
      </c>
      <c r="L326" s="132">
        <f t="shared" si="87"/>
        <v>1.4882700059330416</v>
      </c>
      <c r="M326">
        <v>249463</v>
      </c>
      <c r="N326">
        <v>249463</v>
      </c>
      <c r="O326" s="114">
        <v>15956260</v>
      </c>
      <c r="P326" s="114">
        <f t="shared" si="97"/>
        <v>21.305806656904078</v>
      </c>
      <c r="Q326" s="139">
        <f t="shared" si="88"/>
        <v>21.305806656904078</v>
      </c>
      <c r="R326">
        <v>10965</v>
      </c>
      <c r="S326">
        <v>10910</v>
      </c>
      <c r="T326" s="84">
        <v>62100000</v>
      </c>
      <c r="U326" s="84">
        <f t="shared" si="92"/>
        <v>181.22048836487988</v>
      </c>
      <c r="V326" s="84">
        <f t="shared" si="93"/>
        <v>181.22048836487988</v>
      </c>
      <c r="W326" s="114">
        <v>0</v>
      </c>
      <c r="X326" s="114">
        <v>0</v>
      </c>
      <c r="Y326" s="114">
        <v>0</v>
      </c>
      <c r="Z326" s="114">
        <f t="shared" si="98"/>
        <v>0</v>
      </c>
      <c r="AA326" s="114">
        <v>0</v>
      </c>
      <c r="AB326" s="159">
        <f t="shared" si="89"/>
        <v>0</v>
      </c>
      <c r="AC326" s="159">
        <f t="shared" si="90"/>
        <v>250248366161879.69</v>
      </c>
      <c r="AD326" s="88">
        <f t="shared" si="91"/>
        <v>297061412009185.31</v>
      </c>
      <c r="AE326" s="158">
        <f t="shared" si="94"/>
        <v>1187.0663395940951</v>
      </c>
      <c r="AF326" s="133">
        <f t="shared" si="99"/>
        <v>-1.0249140087508115E-3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6.5">
      <c r="A327" s="84">
        <v>20190429</v>
      </c>
      <c r="B327" s="84" t="s">
        <v>99</v>
      </c>
      <c r="C327">
        <v>44850</v>
      </c>
      <c r="D327">
        <v>46150</v>
      </c>
      <c r="E327" s="114">
        <v>5969782550</v>
      </c>
      <c r="F327" s="114">
        <f t="shared" si="95"/>
        <v>0.18339791751232259</v>
      </c>
      <c r="G327" s="139">
        <f t="shared" si="86"/>
        <v>0.18339791751232259</v>
      </c>
      <c r="H327">
        <v>212000</v>
      </c>
      <c r="I327">
        <v>216000</v>
      </c>
      <c r="J327" s="88">
        <v>127953489</v>
      </c>
      <c r="K327" s="84">
        <f t="shared" si="96"/>
        <v>1.4882700059330416</v>
      </c>
      <c r="L327" s="132">
        <f t="shared" si="87"/>
        <v>1.4882700059330416</v>
      </c>
      <c r="M327">
        <v>249463</v>
      </c>
      <c r="N327">
        <v>253585</v>
      </c>
      <c r="O327" s="114">
        <v>15956260</v>
      </c>
      <c r="P327" s="114">
        <f t="shared" si="97"/>
        <v>21.305806656904078</v>
      </c>
      <c r="Q327" s="139">
        <f t="shared" si="88"/>
        <v>21.305806656904078</v>
      </c>
      <c r="R327">
        <v>10910</v>
      </c>
      <c r="S327">
        <v>11075</v>
      </c>
      <c r="T327" s="84">
        <v>62100000</v>
      </c>
      <c r="U327" s="84">
        <f t="shared" si="92"/>
        <v>181.22048836487988</v>
      </c>
      <c r="V327" s="84">
        <f t="shared" si="93"/>
        <v>181.22048836487988</v>
      </c>
      <c r="W327" s="114">
        <v>0</v>
      </c>
      <c r="X327" s="114">
        <v>0</v>
      </c>
      <c r="Y327" s="114">
        <v>0</v>
      </c>
      <c r="Z327" s="114">
        <f t="shared" si="98"/>
        <v>0</v>
      </c>
      <c r="AA327" s="114">
        <v>0</v>
      </c>
      <c r="AB327" s="159">
        <f t="shared" si="89"/>
        <v>0</v>
      </c>
      <c r="AC327" s="159">
        <f t="shared" si="90"/>
        <v>250248366161879.69</v>
      </c>
      <c r="AD327" s="88">
        <f t="shared" si="91"/>
        <v>302504623699475.12</v>
      </c>
      <c r="AE327" s="158">
        <f t="shared" si="94"/>
        <v>1208.817577269584</v>
      </c>
      <c r="AF327" s="133">
        <f t="shared" si="99"/>
        <v>1.8323523252227459E-2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1.6523492461807964E-2</v>
      </c>
      <c r="AJ327" s="84" t="e">
        <f t="shared" si="103"/>
        <v>#DIV/0!</v>
      </c>
    </row>
    <row r="328" spans="1:36" ht="16.5">
      <c r="A328" s="84">
        <v>20190430</v>
      </c>
      <c r="B328" s="84" t="s">
        <v>99</v>
      </c>
      <c r="C328">
        <v>46150</v>
      </c>
      <c r="D328">
        <v>45850</v>
      </c>
      <c r="E328" s="114">
        <v>5969782550</v>
      </c>
      <c r="F328" s="114">
        <f t="shared" si="95"/>
        <v>0.18339791751232259</v>
      </c>
      <c r="G328" s="139">
        <f t="shared" si="86"/>
        <v>0.18339791751232259</v>
      </c>
      <c r="H328">
        <v>216000</v>
      </c>
      <c r="I328">
        <v>212000</v>
      </c>
      <c r="J328" s="88">
        <v>127953489</v>
      </c>
      <c r="K328" s="84">
        <f t="shared" si="96"/>
        <v>1.4882700059330416</v>
      </c>
      <c r="L328" s="132">
        <f t="shared" si="87"/>
        <v>1.4882700059330416</v>
      </c>
      <c r="M328">
        <v>253585</v>
      </c>
      <c r="N328">
        <v>255449</v>
      </c>
      <c r="O328" s="114">
        <v>15956260</v>
      </c>
      <c r="P328" s="114">
        <f t="shared" si="97"/>
        <v>21.305806656904078</v>
      </c>
      <c r="Q328" s="139">
        <f t="shared" si="88"/>
        <v>21.305806656904078</v>
      </c>
      <c r="R328">
        <v>11075</v>
      </c>
      <c r="S328">
        <v>11070</v>
      </c>
      <c r="T328" s="84">
        <v>62100000</v>
      </c>
      <c r="U328" s="84">
        <f t="shared" si="92"/>
        <v>181.22048836487988</v>
      </c>
      <c r="V328" s="84">
        <f t="shared" si="93"/>
        <v>181.22048836487988</v>
      </c>
      <c r="W328" s="114">
        <v>0</v>
      </c>
      <c r="X328" s="114">
        <v>0</v>
      </c>
      <c r="Y328" s="114">
        <v>0</v>
      </c>
      <c r="Z328" s="114">
        <f t="shared" si="98"/>
        <v>0</v>
      </c>
      <c r="AA328" s="114">
        <v>0</v>
      </c>
      <c r="AB328" s="159">
        <f t="shared" si="89"/>
        <v>0</v>
      </c>
      <c r="AC328" s="159">
        <f t="shared" si="90"/>
        <v>250248366161879.69</v>
      </c>
      <c r="AD328" s="88">
        <f t="shared" si="91"/>
        <v>301991870958546.56</v>
      </c>
      <c r="AE328" s="158">
        <f t="shared" si="94"/>
        <v>1206.7686018904724</v>
      </c>
      <c r="AF328" s="133">
        <f t="shared" si="99"/>
        <v>-1.6950244748589565E-3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7.3505925034998126E-3</v>
      </c>
      <c r="AJ328" s="84" t="e">
        <f t="shared" si="103"/>
        <v>#DIV/0!</v>
      </c>
    </row>
    <row r="329" spans="1:36" ht="16.5">
      <c r="A329" s="84">
        <v>20190502</v>
      </c>
      <c r="B329" s="84" t="s">
        <v>99</v>
      </c>
      <c r="C329">
        <v>45850</v>
      </c>
      <c r="D329">
        <v>45900</v>
      </c>
      <c r="E329" s="114">
        <v>5969782550</v>
      </c>
      <c r="F329" s="114">
        <f t="shared" si="95"/>
        <v>0.18339791751232259</v>
      </c>
      <c r="G329" s="139">
        <f t="shared" si="86"/>
        <v>0.18339791751232259</v>
      </c>
      <c r="H329">
        <v>212000</v>
      </c>
      <c r="I329">
        <v>207000</v>
      </c>
      <c r="J329" s="88">
        <v>127953489</v>
      </c>
      <c r="K329" s="84">
        <f t="shared" si="96"/>
        <v>1.4882700059330416</v>
      </c>
      <c r="L329" s="132">
        <f t="shared" si="87"/>
        <v>1.4882700059330416</v>
      </c>
      <c r="M329">
        <v>255449</v>
      </c>
      <c r="N329">
        <v>245145</v>
      </c>
      <c r="O329" s="114">
        <v>15956260</v>
      </c>
      <c r="P329" s="114">
        <f t="shared" si="97"/>
        <v>21.305806656904078</v>
      </c>
      <c r="Q329" s="139">
        <f t="shared" si="88"/>
        <v>21.305806656904078</v>
      </c>
      <c r="R329">
        <v>11070</v>
      </c>
      <c r="S329">
        <v>11055</v>
      </c>
      <c r="T329" s="84">
        <v>62100000</v>
      </c>
      <c r="U329" s="84">
        <f t="shared" si="92"/>
        <v>181.22048836487988</v>
      </c>
      <c r="V329" s="84">
        <f t="shared" si="93"/>
        <v>181.22048836487988</v>
      </c>
      <c r="W329" s="114">
        <v>0</v>
      </c>
      <c r="X329" s="114">
        <v>0</v>
      </c>
      <c r="Y329" s="114">
        <v>0</v>
      </c>
      <c r="Z329" s="114">
        <f t="shared" si="98"/>
        <v>0</v>
      </c>
      <c r="AA329" s="114">
        <v>0</v>
      </c>
      <c r="AB329" s="159">
        <f t="shared" si="89"/>
        <v>0</v>
      </c>
      <c r="AC329" s="159">
        <f t="shared" si="90"/>
        <v>250248366161879.69</v>
      </c>
      <c r="AD329" s="88">
        <f t="shared" si="91"/>
        <v>297422701612459.12</v>
      </c>
      <c r="AE329" s="158">
        <f t="shared" si="94"/>
        <v>1188.510063718312</v>
      </c>
      <c r="AF329" s="133">
        <f t="shared" si="99"/>
        <v>-1.513010708395735E-2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-4.0336818699623016E-2</v>
      </c>
      <c r="AJ329" s="84" t="e">
        <f t="shared" si="103"/>
        <v>#DIV/0!</v>
      </c>
    </row>
    <row r="330" spans="1:36" ht="16.5">
      <c r="A330" s="84">
        <v>20190503</v>
      </c>
      <c r="B330" s="84" t="s">
        <v>99</v>
      </c>
      <c r="C330">
        <v>45900</v>
      </c>
      <c r="D330">
        <v>45300</v>
      </c>
      <c r="E330" s="114">
        <v>5969782550</v>
      </c>
      <c r="F330" s="114">
        <f t="shared" si="95"/>
        <v>0.18339791751232259</v>
      </c>
      <c r="G330" s="139">
        <f t="shared" si="86"/>
        <v>0.18339791751232259</v>
      </c>
      <c r="H330">
        <v>207000</v>
      </c>
      <c r="I330">
        <v>204500</v>
      </c>
      <c r="J330" s="88">
        <v>127953489</v>
      </c>
      <c r="K330" s="84">
        <f t="shared" si="96"/>
        <v>1.4882700059330416</v>
      </c>
      <c r="L330" s="132">
        <f t="shared" si="87"/>
        <v>1.4882700059330416</v>
      </c>
      <c r="M330">
        <v>245145</v>
      </c>
      <c r="N330">
        <v>243378</v>
      </c>
      <c r="O330" s="114">
        <v>15956260</v>
      </c>
      <c r="P330" s="114">
        <f t="shared" si="97"/>
        <v>21.305806656904078</v>
      </c>
      <c r="Q330" s="139">
        <f t="shared" si="88"/>
        <v>21.305806656904078</v>
      </c>
      <c r="R330">
        <v>11055</v>
      </c>
      <c r="S330">
        <v>11065</v>
      </c>
      <c r="T330" s="84">
        <v>62100000</v>
      </c>
      <c r="U330" s="84">
        <f t="shared" si="92"/>
        <v>181.22048836487988</v>
      </c>
      <c r="V330" s="84">
        <f t="shared" si="93"/>
        <v>181.22048836487988</v>
      </c>
      <c r="W330" s="114">
        <v>0</v>
      </c>
      <c r="X330" s="114">
        <v>0</v>
      </c>
      <c r="Y330" s="114">
        <v>0</v>
      </c>
      <c r="Z330" s="114">
        <f t="shared" si="98"/>
        <v>0</v>
      </c>
      <c r="AA330" s="114">
        <v>0</v>
      </c>
      <c r="AB330" s="159">
        <f t="shared" si="89"/>
        <v>0</v>
      </c>
      <c r="AC330" s="159">
        <f t="shared" si="90"/>
        <v>250248366161879.69</v>
      </c>
      <c r="AD330" s="88">
        <f t="shared" si="91"/>
        <v>295801547703286.12</v>
      </c>
      <c r="AE330" s="158">
        <f t="shared" si="94"/>
        <v>1182.0318839242259</v>
      </c>
      <c r="AF330" s="133">
        <f t="shared" si="99"/>
        <v>-5.4506730669312484E-3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-7.2079789512329434E-3</v>
      </c>
      <c r="AJ330" s="84" t="e">
        <f t="shared" si="103"/>
        <v>#DIV/0!</v>
      </c>
    </row>
    <row r="331" spans="1:36" ht="16.5">
      <c r="A331" s="84">
        <v>20190507</v>
      </c>
      <c r="B331" s="84" t="s">
        <v>99</v>
      </c>
      <c r="C331">
        <v>45300</v>
      </c>
      <c r="D331">
        <v>44850</v>
      </c>
      <c r="E331" s="114">
        <v>5969782550</v>
      </c>
      <c r="F331" s="114">
        <f t="shared" si="95"/>
        <v>0.18339791751232259</v>
      </c>
      <c r="G331" s="139">
        <f t="shared" si="86"/>
        <v>0.18339791751232259</v>
      </c>
      <c r="H331">
        <v>204500</v>
      </c>
      <c r="I331">
        <v>205500</v>
      </c>
      <c r="J331" s="88">
        <v>127953489</v>
      </c>
      <c r="K331" s="84">
        <f t="shared" si="96"/>
        <v>1.4882700059330416</v>
      </c>
      <c r="L331" s="132">
        <f t="shared" si="87"/>
        <v>1.4882700059330416</v>
      </c>
      <c r="M331">
        <v>243378</v>
      </c>
      <c r="N331">
        <v>235037</v>
      </c>
      <c r="O331" s="114">
        <v>15956260</v>
      </c>
      <c r="P331" s="114">
        <f t="shared" si="97"/>
        <v>21.305806656904078</v>
      </c>
      <c r="Q331" s="139">
        <f t="shared" si="88"/>
        <v>21.305806656904078</v>
      </c>
      <c r="R331">
        <v>11065</v>
      </c>
      <c r="S331">
        <v>10885</v>
      </c>
      <c r="T331" s="84">
        <v>62100000</v>
      </c>
      <c r="U331" s="84">
        <f t="shared" si="92"/>
        <v>181.22048836487988</v>
      </c>
      <c r="V331" s="84">
        <f t="shared" si="93"/>
        <v>181.22048836487988</v>
      </c>
      <c r="W331" s="114">
        <v>0</v>
      </c>
      <c r="X331" s="114">
        <v>0</v>
      </c>
      <c r="Y331" s="114">
        <v>0</v>
      </c>
      <c r="Z331" s="114">
        <f t="shared" si="98"/>
        <v>0</v>
      </c>
      <c r="AA331" s="114">
        <v>0</v>
      </c>
      <c r="AB331" s="159">
        <f t="shared" si="89"/>
        <v>0</v>
      </c>
      <c r="AC331" s="159">
        <f t="shared" si="90"/>
        <v>250248366161879.69</v>
      </c>
      <c r="AD331" s="88">
        <f t="shared" si="91"/>
        <v>290637999242736.44</v>
      </c>
      <c r="AE331" s="158">
        <f t="shared" si="94"/>
        <v>1161.3981889285531</v>
      </c>
      <c r="AF331" s="133">
        <f t="shared" si="99"/>
        <v>-1.7456123879815381E-2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-3.4271791205449958E-2</v>
      </c>
      <c r="AJ331" s="84" t="e">
        <f t="shared" si="103"/>
        <v>#DIV/0!</v>
      </c>
    </row>
    <row r="332" spans="1:36" ht="16.5">
      <c r="A332" s="84">
        <v>20190508</v>
      </c>
      <c r="B332" s="84" t="s">
        <v>99</v>
      </c>
      <c r="C332">
        <v>44850</v>
      </c>
      <c r="D332">
        <v>44250</v>
      </c>
      <c r="E332" s="114">
        <v>5969782550</v>
      </c>
      <c r="F332" s="114">
        <f t="shared" si="95"/>
        <v>0.18339791751232259</v>
      </c>
      <c r="G332" s="139">
        <f t="shared" si="86"/>
        <v>0.18339791751232259</v>
      </c>
      <c r="H332">
        <v>205500</v>
      </c>
      <c r="I332">
        <v>205500</v>
      </c>
      <c r="J332" s="88">
        <v>127953489</v>
      </c>
      <c r="K332" s="84">
        <f t="shared" si="96"/>
        <v>1.4882700059330416</v>
      </c>
      <c r="L332" s="132">
        <f t="shared" si="87"/>
        <v>1.4882700059330416</v>
      </c>
      <c r="M332">
        <v>235037</v>
      </c>
      <c r="N332">
        <v>226990</v>
      </c>
      <c r="O332" s="114">
        <v>15956260</v>
      </c>
      <c r="P332" s="114">
        <f t="shared" si="97"/>
        <v>21.305806656904078</v>
      </c>
      <c r="Q332" s="139">
        <f t="shared" si="88"/>
        <v>21.305806656904078</v>
      </c>
      <c r="R332">
        <v>10885</v>
      </c>
      <c r="S332">
        <v>10855</v>
      </c>
      <c r="T332" s="84">
        <v>62100000</v>
      </c>
      <c r="U332" s="84">
        <f t="shared" si="92"/>
        <v>181.22048836487988</v>
      </c>
      <c r="V332" s="84">
        <f t="shared" si="93"/>
        <v>181.22048836487988</v>
      </c>
      <c r="W332" s="114">
        <v>0</v>
      </c>
      <c r="X332" s="114">
        <v>0</v>
      </c>
      <c r="Y332" s="114">
        <v>0</v>
      </c>
      <c r="Z332" s="114">
        <f t="shared" si="98"/>
        <v>0</v>
      </c>
      <c r="AA332" s="114">
        <v>0</v>
      </c>
      <c r="AB332" s="159">
        <f t="shared" si="89"/>
        <v>0</v>
      </c>
      <c r="AC332" s="159">
        <f t="shared" si="90"/>
        <v>250248366161879.69</v>
      </c>
      <c r="AD332" s="88">
        <f t="shared" si="91"/>
        <v>286907811969536.69</v>
      </c>
      <c r="AE332" s="158">
        <f t="shared" si="94"/>
        <v>1146.4922483607461</v>
      </c>
      <c r="AF332" s="133">
        <f t="shared" si="99"/>
        <v>-1.2834478915072554E-2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-3.4237162659496168E-2</v>
      </c>
      <c r="AJ332" s="84" t="e">
        <f t="shared" si="103"/>
        <v>#DIV/0!</v>
      </c>
    </row>
    <row r="333" spans="1:36" ht="16.5">
      <c r="A333" s="84">
        <v>20190509</v>
      </c>
      <c r="B333" s="84" t="s">
        <v>99</v>
      </c>
      <c r="C333">
        <v>44250</v>
      </c>
      <c r="D333">
        <v>42450</v>
      </c>
      <c r="E333" s="114">
        <v>5969782550</v>
      </c>
      <c r="F333" s="114">
        <f t="shared" si="95"/>
        <v>0.18339791751232259</v>
      </c>
      <c r="G333" s="139">
        <f t="shared" si="86"/>
        <v>0.18339791751232259</v>
      </c>
      <c r="H333">
        <v>205500</v>
      </c>
      <c r="I333">
        <v>210000</v>
      </c>
      <c r="J333" s="88">
        <v>127953489</v>
      </c>
      <c r="K333" s="84">
        <f t="shared" si="96"/>
        <v>1.4882700059330416</v>
      </c>
      <c r="L333" s="132">
        <f t="shared" si="87"/>
        <v>1.4882700059330416</v>
      </c>
      <c r="M333">
        <v>226990</v>
      </c>
      <c r="N333">
        <v>223849</v>
      </c>
      <c r="O333" s="114">
        <v>15956260</v>
      </c>
      <c r="P333" s="114">
        <f t="shared" si="97"/>
        <v>21.305806656904078</v>
      </c>
      <c r="Q333" s="139">
        <f t="shared" si="88"/>
        <v>21.305806656904078</v>
      </c>
      <c r="R333">
        <v>10855</v>
      </c>
      <c r="S333">
        <v>10490</v>
      </c>
      <c r="T333" s="84">
        <v>62100000</v>
      </c>
      <c r="U333" s="84">
        <f t="shared" si="92"/>
        <v>181.22048836487988</v>
      </c>
      <c r="V333" s="84">
        <f t="shared" si="93"/>
        <v>181.22048836487988</v>
      </c>
      <c r="W333" s="114">
        <v>0</v>
      </c>
      <c r="X333" s="114">
        <v>0</v>
      </c>
      <c r="Y333" s="114">
        <v>0</v>
      </c>
      <c r="Z333" s="114">
        <f t="shared" si="98"/>
        <v>0</v>
      </c>
      <c r="AA333" s="114">
        <v>0</v>
      </c>
      <c r="AB333" s="159">
        <f t="shared" si="89"/>
        <v>0</v>
      </c>
      <c r="AC333" s="159">
        <f t="shared" si="90"/>
        <v>250248366161879.69</v>
      </c>
      <c r="AD333" s="88">
        <f t="shared" si="91"/>
        <v>280618570090208.75</v>
      </c>
      <c r="AE333" s="158">
        <f t="shared" si="94"/>
        <v>1121.3602485967212</v>
      </c>
      <c r="AF333" s="133">
        <f t="shared" si="99"/>
        <v>-2.1920776001720516E-2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-1.3837613991805806E-2</v>
      </c>
      <c r="AJ333" s="84" t="e">
        <f t="shared" si="103"/>
        <v>#DIV/0!</v>
      </c>
    </row>
    <row r="334" spans="1:36" ht="16.5">
      <c r="A334" s="84">
        <v>20190510</v>
      </c>
      <c r="B334" s="84" t="s">
        <v>99</v>
      </c>
      <c r="C334">
        <v>42450</v>
      </c>
      <c r="D334">
        <v>42900</v>
      </c>
      <c r="E334" s="114">
        <v>5969782550</v>
      </c>
      <c r="F334" s="114">
        <f t="shared" si="95"/>
        <v>0.18339791751232259</v>
      </c>
      <c r="G334" s="139">
        <f t="shared" si="86"/>
        <v>0.18339791751232259</v>
      </c>
      <c r="H334">
        <v>210000</v>
      </c>
      <c r="I334">
        <v>201500</v>
      </c>
      <c r="J334" s="88">
        <v>127953489</v>
      </c>
      <c r="K334" s="84">
        <f t="shared" si="96"/>
        <v>1.4882700059330416</v>
      </c>
      <c r="L334" s="132">
        <f t="shared" si="87"/>
        <v>1.4882700059330416</v>
      </c>
      <c r="M334">
        <v>223849</v>
      </c>
      <c r="N334">
        <v>221298</v>
      </c>
      <c r="O334" s="114">
        <v>15956260</v>
      </c>
      <c r="P334" s="114">
        <f t="shared" si="97"/>
        <v>21.305806656904078</v>
      </c>
      <c r="Q334" s="139">
        <f t="shared" si="88"/>
        <v>21.305806656904078</v>
      </c>
      <c r="R334">
        <v>10490</v>
      </c>
      <c r="S334">
        <v>10530</v>
      </c>
      <c r="T334" s="84">
        <v>62100000</v>
      </c>
      <c r="U334" s="84">
        <f t="shared" si="92"/>
        <v>181.22048836487988</v>
      </c>
      <c r="V334" s="84">
        <f t="shared" si="93"/>
        <v>181.22048836487988</v>
      </c>
      <c r="W334" s="114">
        <v>0</v>
      </c>
      <c r="X334" s="114">
        <v>0</v>
      </c>
      <c r="Y334" s="114">
        <v>0</v>
      </c>
      <c r="Z334" s="114">
        <f t="shared" si="98"/>
        <v>0</v>
      </c>
      <c r="AA334" s="114">
        <v>0</v>
      </c>
      <c r="AB334" s="159">
        <f t="shared" si="89"/>
        <v>0</v>
      </c>
      <c r="AC334" s="159">
        <f t="shared" si="90"/>
        <v>250248366161879.69</v>
      </c>
      <c r="AD334" s="88">
        <f t="shared" si="91"/>
        <v>279075512467342.06</v>
      </c>
      <c r="AE334" s="158">
        <f t="shared" si="94"/>
        <v>1115.1941439122716</v>
      </c>
      <c r="AF334" s="133">
        <f t="shared" si="99"/>
        <v>-5.4987723099387577E-3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-1.1396075032722951E-2</v>
      </c>
      <c r="AJ334" s="84" t="e">
        <f t="shared" si="103"/>
        <v>#DIV/0!</v>
      </c>
    </row>
    <row r="335" spans="1:36" ht="16.5">
      <c r="A335" s="84">
        <v>20190513</v>
      </c>
      <c r="B335" s="84" t="s">
        <v>99</v>
      </c>
      <c r="C335">
        <v>42900</v>
      </c>
      <c r="D335">
        <v>42650</v>
      </c>
      <c r="E335" s="114">
        <v>5969782550</v>
      </c>
      <c r="F335" s="114">
        <f t="shared" si="95"/>
        <v>0.18339791751232259</v>
      </c>
      <c r="G335" s="139">
        <f t="shared" si="86"/>
        <v>0.18339791751232259</v>
      </c>
      <c r="H335">
        <v>201500</v>
      </c>
      <c r="I335">
        <v>194500</v>
      </c>
      <c r="J335" s="88">
        <v>127953489</v>
      </c>
      <c r="K335" s="84">
        <f t="shared" si="96"/>
        <v>1.4882700059330416</v>
      </c>
      <c r="L335" s="132">
        <f t="shared" si="87"/>
        <v>1.4882700059330416</v>
      </c>
      <c r="M335">
        <v>221298</v>
      </c>
      <c r="N335">
        <v>219531</v>
      </c>
      <c r="O335" s="114">
        <v>15956260</v>
      </c>
      <c r="P335" s="114">
        <f t="shared" si="97"/>
        <v>21.305806656904078</v>
      </c>
      <c r="Q335" s="139">
        <f t="shared" si="88"/>
        <v>21.305806656904078</v>
      </c>
      <c r="R335">
        <v>10530</v>
      </c>
      <c r="S335">
        <v>10425</v>
      </c>
      <c r="T335" s="84">
        <v>62100000</v>
      </c>
      <c r="U335" s="84">
        <f t="shared" si="92"/>
        <v>181.22048836487988</v>
      </c>
      <c r="V335" s="84">
        <f t="shared" si="93"/>
        <v>181.22048836487988</v>
      </c>
      <c r="W335" s="114">
        <v>0</v>
      </c>
      <c r="X335" s="114">
        <v>0</v>
      </c>
      <c r="Y335" s="114">
        <v>0</v>
      </c>
      <c r="Z335" s="114">
        <f t="shared" si="98"/>
        <v>0</v>
      </c>
      <c r="AA335" s="114">
        <v>0</v>
      </c>
      <c r="AB335" s="159">
        <f t="shared" si="89"/>
        <v>0</v>
      </c>
      <c r="AC335" s="159">
        <f t="shared" si="90"/>
        <v>250248366161879.69</v>
      </c>
      <c r="AD335" s="88">
        <f t="shared" si="91"/>
        <v>275686436401947</v>
      </c>
      <c r="AE335" s="158">
        <f t="shared" si="94"/>
        <v>1101.6512939933123</v>
      </c>
      <c r="AF335" s="133">
        <f t="shared" si="99"/>
        <v>-1.2143939235054538E-2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-7.9847084022449371E-3</v>
      </c>
      <c r="AJ335" s="84" t="e">
        <f t="shared" si="103"/>
        <v>#DIV/0!</v>
      </c>
    </row>
    <row r="336" spans="1:36" ht="16.5">
      <c r="A336" s="84">
        <v>20190514</v>
      </c>
      <c r="B336" s="84" t="s">
        <v>99</v>
      </c>
      <c r="C336">
        <v>42650</v>
      </c>
      <c r="D336">
        <v>42650</v>
      </c>
      <c r="E336" s="114">
        <v>5969782550</v>
      </c>
      <c r="F336" s="114">
        <f t="shared" si="95"/>
        <v>0.18339791751232259</v>
      </c>
      <c r="G336" s="139">
        <f t="shared" si="86"/>
        <v>0.18339791751232259</v>
      </c>
      <c r="H336">
        <v>194500</v>
      </c>
      <c r="I336">
        <v>195500</v>
      </c>
      <c r="J336" s="88">
        <v>127953489</v>
      </c>
      <c r="K336" s="84">
        <f t="shared" si="96"/>
        <v>1.4882700059330416</v>
      </c>
      <c r="L336" s="132">
        <f t="shared" si="87"/>
        <v>1.4882700059330416</v>
      </c>
      <c r="M336">
        <v>219531</v>
      </c>
      <c r="N336">
        <v>221298</v>
      </c>
      <c r="O336" s="114">
        <v>15956260</v>
      </c>
      <c r="P336" s="114">
        <f t="shared" si="97"/>
        <v>21.305806656904078</v>
      </c>
      <c r="Q336" s="139">
        <f t="shared" si="88"/>
        <v>21.305806656904078</v>
      </c>
      <c r="R336">
        <v>10425</v>
      </c>
      <c r="S336">
        <v>10415</v>
      </c>
      <c r="T336" s="84">
        <v>62100000</v>
      </c>
      <c r="U336" s="84">
        <f t="shared" si="92"/>
        <v>181.22048836487988</v>
      </c>
      <c r="V336" s="84">
        <f t="shared" si="93"/>
        <v>181.22048836487988</v>
      </c>
      <c r="W336" s="114">
        <v>0</v>
      </c>
      <c r="X336" s="114">
        <v>0</v>
      </c>
      <c r="Y336" s="114">
        <v>0</v>
      </c>
      <c r="Z336" s="114">
        <f t="shared" si="98"/>
        <v>0</v>
      </c>
      <c r="AA336" s="114">
        <v>0</v>
      </c>
      <c r="AB336" s="159">
        <f t="shared" si="89"/>
        <v>0</v>
      </c>
      <c r="AC336" s="159">
        <f t="shared" si="90"/>
        <v>250248366161879.69</v>
      </c>
      <c r="AD336" s="88">
        <f t="shared" si="91"/>
        <v>276365038888767.31</v>
      </c>
      <c r="AE336" s="158">
        <f t="shared" si="94"/>
        <v>1104.36300994666</v>
      </c>
      <c r="AF336" s="133">
        <f t="shared" si="99"/>
        <v>2.4615011738589056E-3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8.0489771376252104E-3</v>
      </c>
      <c r="AJ336" s="84" t="e">
        <f t="shared" si="103"/>
        <v>#DIV/0!</v>
      </c>
    </row>
    <row r="337" spans="1:36" ht="16.5">
      <c r="A337" s="84">
        <v>20190515</v>
      </c>
      <c r="B337" s="84" t="s">
        <v>99</v>
      </c>
      <c r="C337">
        <v>42650</v>
      </c>
      <c r="D337">
        <v>42550</v>
      </c>
      <c r="E337" s="114">
        <v>5969782550</v>
      </c>
      <c r="F337" s="114">
        <f t="shared" si="95"/>
        <v>0.18339791751232259</v>
      </c>
      <c r="G337" s="139">
        <f t="shared" si="86"/>
        <v>0.18339791751232259</v>
      </c>
      <c r="H337">
        <v>195500</v>
      </c>
      <c r="I337">
        <v>196000</v>
      </c>
      <c r="J337" s="88">
        <v>127953489</v>
      </c>
      <c r="K337" s="84">
        <f t="shared" si="96"/>
        <v>1.4882700059330416</v>
      </c>
      <c r="L337" s="132">
        <f t="shared" si="87"/>
        <v>1.4882700059330416</v>
      </c>
      <c r="M337">
        <v>221298</v>
      </c>
      <c r="N337">
        <v>234939</v>
      </c>
      <c r="O337" s="114">
        <v>15956260</v>
      </c>
      <c r="P337" s="114">
        <f t="shared" si="97"/>
        <v>21.305806656904078</v>
      </c>
      <c r="Q337" s="139">
        <f t="shared" si="88"/>
        <v>21.305806656904078</v>
      </c>
      <c r="R337">
        <v>10415</v>
      </c>
      <c r="S337">
        <v>10440</v>
      </c>
      <c r="T337" s="84">
        <v>62100000</v>
      </c>
      <c r="U337" s="84">
        <f t="shared" si="92"/>
        <v>181.22048836487988</v>
      </c>
      <c r="V337" s="84">
        <f t="shared" si="93"/>
        <v>181.22048836487988</v>
      </c>
      <c r="W337" s="114">
        <v>0</v>
      </c>
      <c r="X337" s="114">
        <v>0</v>
      </c>
      <c r="Y337" s="114">
        <v>0</v>
      </c>
      <c r="Z337" s="114">
        <f t="shared" si="98"/>
        <v>0</v>
      </c>
      <c r="AA337" s="114">
        <v>0</v>
      </c>
      <c r="AB337" s="159">
        <f t="shared" si="89"/>
        <v>0</v>
      </c>
      <c r="AC337" s="159">
        <f t="shared" si="90"/>
        <v>250248366161879.69</v>
      </c>
      <c r="AD337" s="88">
        <f t="shared" si="91"/>
        <v>281269521669886</v>
      </c>
      <c r="AE337" s="158">
        <f t="shared" si="94"/>
        <v>1123.9614706932371</v>
      </c>
      <c r="AF337" s="133">
        <f t="shared" si="99"/>
        <v>1.7746393685825885E-2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6.1640864354851832E-2</v>
      </c>
      <c r="AJ337" s="84" t="e">
        <f t="shared" si="103"/>
        <v>#DIV/0!</v>
      </c>
    </row>
    <row r="338" spans="1:36" ht="16.5">
      <c r="A338" s="84">
        <v>20190516</v>
      </c>
      <c r="B338" s="84" t="s">
        <v>99</v>
      </c>
      <c r="C338">
        <v>42550</v>
      </c>
      <c r="D338">
        <v>41550</v>
      </c>
      <c r="E338" s="114">
        <v>5969782550</v>
      </c>
      <c r="F338" s="114">
        <f t="shared" si="95"/>
        <v>0.18339791751232259</v>
      </c>
      <c r="G338" s="139">
        <f t="shared" si="86"/>
        <v>0.18339791751232259</v>
      </c>
      <c r="H338">
        <v>196000</v>
      </c>
      <c r="I338">
        <v>196500</v>
      </c>
      <c r="J338" s="88">
        <v>127953489</v>
      </c>
      <c r="K338" s="84">
        <f t="shared" si="96"/>
        <v>1.4882700059330416</v>
      </c>
      <c r="L338" s="132">
        <f t="shared" si="87"/>
        <v>1.4882700059330416</v>
      </c>
      <c r="M338">
        <v>234939</v>
      </c>
      <c r="N338">
        <v>220120</v>
      </c>
      <c r="O338" s="114">
        <v>15956260</v>
      </c>
      <c r="P338" s="114">
        <f t="shared" si="97"/>
        <v>21.305806656904078</v>
      </c>
      <c r="Q338" s="139">
        <f t="shared" si="88"/>
        <v>21.305806656904078</v>
      </c>
      <c r="R338">
        <v>10440</v>
      </c>
      <c r="S338">
        <v>10280</v>
      </c>
      <c r="T338" s="84">
        <v>62100000</v>
      </c>
      <c r="U338" s="84">
        <f t="shared" si="92"/>
        <v>181.22048836487988</v>
      </c>
      <c r="V338" s="84">
        <f t="shared" si="93"/>
        <v>181.22048836487988</v>
      </c>
      <c r="W338" s="114">
        <v>0</v>
      </c>
      <c r="X338" s="114">
        <v>0</v>
      </c>
      <c r="Y338" s="114">
        <v>0</v>
      </c>
      <c r="Z338" s="114">
        <f t="shared" si="98"/>
        <v>0</v>
      </c>
      <c r="AA338" s="114">
        <v>0</v>
      </c>
      <c r="AB338" s="159">
        <f t="shared" si="89"/>
        <v>0</v>
      </c>
      <c r="AC338" s="159">
        <f t="shared" si="90"/>
        <v>250248366161879.69</v>
      </c>
      <c r="AD338" s="88">
        <f t="shared" si="91"/>
        <v>273431401961113.81</v>
      </c>
      <c r="AE338" s="158">
        <f t="shared" si="94"/>
        <v>1092.6401085241755</v>
      </c>
      <c r="AF338" s="133">
        <f t="shared" si="99"/>
        <v>-2.7866935820978957E-2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-6.3075947373573568E-2</v>
      </c>
      <c r="AJ338" s="84" t="e">
        <f t="shared" si="103"/>
        <v>#DIV/0!</v>
      </c>
    </row>
    <row r="339" spans="1:36" ht="16.5">
      <c r="A339" s="84">
        <v>20190517</v>
      </c>
      <c r="B339" s="84" t="s">
        <v>99</v>
      </c>
      <c r="C339">
        <v>41550</v>
      </c>
      <c r="D339">
        <v>41200</v>
      </c>
      <c r="E339" s="114">
        <v>5969782550</v>
      </c>
      <c r="F339" s="114">
        <f t="shared" si="95"/>
        <v>0.18339791751232259</v>
      </c>
      <c r="G339" s="139">
        <f t="shared" si="86"/>
        <v>0.18606768411139213</v>
      </c>
      <c r="H339">
        <v>196500</v>
      </c>
      <c r="I339" s="8">
        <v>195500</v>
      </c>
      <c r="J339" s="88">
        <v>128329070</v>
      </c>
      <c r="K339" s="84">
        <f t="shared" si="96"/>
        <v>1.4882700059330416</v>
      </c>
      <c r="L339" s="132">
        <f t="shared" si="87"/>
        <v>1.5055159715561699</v>
      </c>
      <c r="M339">
        <v>220120</v>
      </c>
      <c r="N339">
        <v>218354</v>
      </c>
      <c r="O339" s="114">
        <v>15956260</v>
      </c>
      <c r="P339" s="114">
        <f t="shared" si="97"/>
        <v>21.305806656904078</v>
      </c>
      <c r="Q339" s="139">
        <f t="shared" si="88"/>
        <v>21.615960293054357</v>
      </c>
      <c r="R339">
        <v>10280</v>
      </c>
      <c r="S339">
        <v>10225</v>
      </c>
      <c r="T339" s="84">
        <v>62100000</v>
      </c>
      <c r="U339" s="84">
        <f t="shared" si="92"/>
        <v>181.22048836487988</v>
      </c>
      <c r="V339" s="84">
        <f t="shared" si="93"/>
        <v>183.85855761597219</v>
      </c>
      <c r="W339" s="114">
        <v>0</v>
      </c>
      <c r="X339" s="114">
        <v>0</v>
      </c>
      <c r="Y339" s="114">
        <v>0</v>
      </c>
      <c r="Z339" s="114">
        <f t="shared" si="98"/>
        <v>0</v>
      </c>
      <c r="AA339" s="114">
        <v>0</v>
      </c>
      <c r="AB339" s="159">
        <f t="shared" si="89"/>
        <v>1</v>
      </c>
      <c r="AC339" s="159">
        <f t="shared" si="90"/>
        <v>253891290457384.94</v>
      </c>
      <c r="AD339" s="88">
        <f t="shared" si="91"/>
        <v>275592751673211.97</v>
      </c>
      <c r="AE339" s="158">
        <f t="shared" si="94"/>
        <v>1085.4754063313155</v>
      </c>
      <c r="AF339" s="133">
        <f t="shared" si="99"/>
        <v>-6.5572388721271734E-3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-8.0228966018535339E-3</v>
      </c>
      <c r="AJ339" s="84" t="e">
        <f t="shared" si="103"/>
        <v>#DIV/0!</v>
      </c>
    </row>
    <row r="340" spans="1:36" ht="16.5">
      <c r="A340" s="84">
        <v>20190520</v>
      </c>
      <c r="B340" s="84" t="s">
        <v>99</v>
      </c>
      <c r="C340">
        <v>41200</v>
      </c>
      <c r="D340">
        <v>42000</v>
      </c>
      <c r="E340" s="114">
        <v>5969782550</v>
      </c>
      <c r="F340" s="114">
        <f t="shared" si="95"/>
        <v>0.18606768411139213</v>
      </c>
      <c r="G340" s="139">
        <f t="shared" si="86"/>
        <v>0.18606768411139213</v>
      </c>
      <c r="H340" s="8">
        <v>195500</v>
      </c>
      <c r="I340">
        <v>188000</v>
      </c>
      <c r="J340" s="88">
        <v>128329070</v>
      </c>
      <c r="K340" s="84">
        <f t="shared" si="96"/>
        <v>1.5055159715561699</v>
      </c>
      <c r="L340" s="132">
        <f t="shared" si="87"/>
        <v>1.5055159715561699</v>
      </c>
      <c r="M340">
        <v>218354</v>
      </c>
      <c r="N340">
        <v>207951</v>
      </c>
      <c r="O340" s="114">
        <v>15956260</v>
      </c>
      <c r="P340" s="114">
        <f t="shared" si="97"/>
        <v>21.615960293054357</v>
      </c>
      <c r="Q340" s="139">
        <f t="shared" si="88"/>
        <v>21.615960293054357</v>
      </c>
      <c r="R340">
        <v>10225</v>
      </c>
      <c r="S340">
        <v>10315</v>
      </c>
      <c r="T340" s="84">
        <v>62100000</v>
      </c>
      <c r="U340" s="84">
        <f t="shared" si="92"/>
        <v>183.85855761597219</v>
      </c>
      <c r="V340" s="84">
        <f t="shared" si="93"/>
        <v>183.85855761597219</v>
      </c>
      <c r="W340" s="114">
        <v>0</v>
      </c>
      <c r="X340" s="114">
        <v>0</v>
      </c>
      <c r="Y340" s="114">
        <v>0</v>
      </c>
      <c r="Z340" s="114">
        <f t="shared" si="98"/>
        <v>0</v>
      </c>
      <c r="AA340" s="114">
        <v>0</v>
      </c>
      <c r="AB340" s="159">
        <f t="shared" si="89"/>
        <v>0</v>
      </c>
      <c r="AC340" s="159">
        <f t="shared" si="90"/>
        <v>253891290457384.94</v>
      </c>
      <c r="AD340" s="88">
        <f t="shared" si="91"/>
        <v>272471855550421.16</v>
      </c>
      <c r="AE340" s="158">
        <f t="shared" si="94"/>
        <v>1073.1831527562972</v>
      </c>
      <c r="AF340" s="133">
        <f t="shared" si="99"/>
        <v>-1.1324304082175034E-2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-4.7642818542366981E-2</v>
      </c>
      <c r="AJ340" s="84" t="e">
        <f t="shared" si="103"/>
        <v>#DIV/0!</v>
      </c>
    </row>
    <row r="341" spans="1:36" ht="16.5">
      <c r="A341" s="84">
        <v>20190521</v>
      </c>
      <c r="B341" s="84" t="s">
        <v>99</v>
      </c>
      <c r="C341">
        <v>42000</v>
      </c>
      <c r="D341">
        <v>43150</v>
      </c>
      <c r="E341" s="114">
        <v>5969782550</v>
      </c>
      <c r="F341" s="114">
        <f t="shared" si="95"/>
        <v>0.18606768411139213</v>
      </c>
      <c r="G341" s="139">
        <f t="shared" si="86"/>
        <v>0.18606768411139213</v>
      </c>
      <c r="H341">
        <v>188000</v>
      </c>
      <c r="I341">
        <v>181000</v>
      </c>
      <c r="J341" s="88">
        <v>128329070</v>
      </c>
      <c r="K341" s="84">
        <f t="shared" si="96"/>
        <v>1.5055159715561699</v>
      </c>
      <c r="L341" s="132">
        <f t="shared" si="87"/>
        <v>1.5055159715561699</v>
      </c>
      <c r="M341">
        <v>207951</v>
      </c>
      <c r="N341">
        <v>210208</v>
      </c>
      <c r="O341" s="114">
        <v>15956260</v>
      </c>
      <c r="P341" s="114">
        <f t="shared" si="97"/>
        <v>21.615960293054357</v>
      </c>
      <c r="Q341" s="139">
        <f t="shared" si="88"/>
        <v>21.615960293054357</v>
      </c>
      <c r="R341">
        <v>10315</v>
      </c>
      <c r="S341">
        <v>10370</v>
      </c>
      <c r="T341" s="84">
        <v>62100000</v>
      </c>
      <c r="U341" s="84">
        <f t="shared" si="92"/>
        <v>183.85855761597219</v>
      </c>
      <c r="V341" s="84">
        <f t="shared" si="93"/>
        <v>183.85855761597219</v>
      </c>
      <c r="W341" s="114">
        <v>0</v>
      </c>
      <c r="X341" s="114">
        <v>0</v>
      </c>
      <c r="Y341" s="114">
        <v>0</v>
      </c>
      <c r="Z341" s="114">
        <f t="shared" si="98"/>
        <v>0</v>
      </c>
      <c r="AA341" s="114">
        <v>0</v>
      </c>
      <c r="AB341" s="159">
        <f t="shared" si="89"/>
        <v>0</v>
      </c>
      <c r="AC341" s="159">
        <f t="shared" si="90"/>
        <v>253891290457384.94</v>
      </c>
      <c r="AD341" s="88">
        <f t="shared" si="91"/>
        <v>273803276963240.87</v>
      </c>
      <c r="AE341" s="158">
        <f t="shared" si="94"/>
        <v>1078.4272137495718</v>
      </c>
      <c r="AF341" s="133">
        <f t="shared" si="99"/>
        <v>4.8864548234903741E-3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1.0853518376925334E-2</v>
      </c>
      <c r="AJ341" s="84" t="e">
        <f t="shared" si="103"/>
        <v>#DIV/0!</v>
      </c>
    </row>
    <row r="342" spans="1:36" ht="16.5">
      <c r="A342" s="84">
        <v>20190522</v>
      </c>
      <c r="B342" s="84" t="s">
        <v>99</v>
      </c>
      <c r="C342">
        <v>43150</v>
      </c>
      <c r="D342">
        <v>43500</v>
      </c>
      <c r="E342" s="114">
        <v>5969782550</v>
      </c>
      <c r="F342" s="114">
        <f t="shared" si="95"/>
        <v>0.18606768411139213</v>
      </c>
      <c r="G342" s="139">
        <f t="shared" si="86"/>
        <v>0.18606768411139213</v>
      </c>
      <c r="H342">
        <v>181000</v>
      </c>
      <c r="I342">
        <v>184500</v>
      </c>
      <c r="J342" s="88">
        <v>128329070</v>
      </c>
      <c r="K342" s="84">
        <f t="shared" si="96"/>
        <v>1.5055159715561699</v>
      </c>
      <c r="L342" s="132">
        <f t="shared" si="87"/>
        <v>1.5055159715561699</v>
      </c>
      <c r="M342">
        <v>210208</v>
      </c>
      <c r="N342">
        <v>210503</v>
      </c>
      <c r="O342" s="114">
        <v>15956260</v>
      </c>
      <c r="P342" s="114">
        <f t="shared" si="97"/>
        <v>21.615960293054357</v>
      </c>
      <c r="Q342" s="139">
        <f t="shared" si="88"/>
        <v>21.615960293054357</v>
      </c>
      <c r="R342">
        <v>10370</v>
      </c>
      <c r="S342">
        <v>10315</v>
      </c>
      <c r="T342" s="84">
        <v>62100000</v>
      </c>
      <c r="U342" s="84">
        <f t="shared" si="92"/>
        <v>183.85855761597219</v>
      </c>
      <c r="V342" s="84">
        <f t="shared" si="93"/>
        <v>183.85855761597219</v>
      </c>
      <c r="W342" s="114">
        <v>0</v>
      </c>
      <c r="X342" s="114">
        <v>0</v>
      </c>
      <c r="Y342" s="114">
        <v>0</v>
      </c>
      <c r="Z342" s="114">
        <f t="shared" si="98"/>
        <v>0</v>
      </c>
      <c r="AA342" s="114">
        <v>0</v>
      </c>
      <c r="AB342" s="159">
        <f t="shared" si="89"/>
        <v>0</v>
      </c>
      <c r="AC342" s="159">
        <f t="shared" si="90"/>
        <v>253891290457384.94</v>
      </c>
      <c r="AD342" s="88">
        <f t="shared" si="91"/>
        <v>274342035865620.59</v>
      </c>
      <c r="AE342" s="158">
        <f t="shared" si="94"/>
        <v>1080.5492199885771</v>
      </c>
      <c r="AF342" s="133">
        <f t="shared" si="99"/>
        <v>1.9676861006013365E-3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1.403371898310245E-3</v>
      </c>
      <c r="AJ342" s="84" t="e">
        <f t="shared" si="103"/>
        <v>#DIV/0!</v>
      </c>
    </row>
    <row r="343" spans="1:36" ht="16.5">
      <c r="A343" s="84">
        <v>20190523</v>
      </c>
      <c r="B343" s="84" t="s">
        <v>99</v>
      </c>
      <c r="C343">
        <v>43500</v>
      </c>
      <c r="D343">
        <v>43850</v>
      </c>
      <c r="E343" s="114">
        <v>5969782550</v>
      </c>
      <c r="F343" s="114">
        <f t="shared" si="95"/>
        <v>0.18606768411139213</v>
      </c>
      <c r="G343" s="139">
        <f t="shared" si="86"/>
        <v>0.18606768411139213</v>
      </c>
      <c r="H343">
        <v>184500</v>
      </c>
      <c r="I343">
        <v>180500</v>
      </c>
      <c r="J343" s="88">
        <v>128329070</v>
      </c>
      <c r="K343" s="84">
        <f t="shared" si="96"/>
        <v>1.5055159715561699</v>
      </c>
      <c r="L343" s="132">
        <f t="shared" si="87"/>
        <v>1.5055159715561699</v>
      </c>
      <c r="M343">
        <v>210503</v>
      </c>
      <c r="N343">
        <v>199708</v>
      </c>
      <c r="O343" s="114">
        <v>15956260</v>
      </c>
      <c r="P343" s="114">
        <f t="shared" si="97"/>
        <v>21.615960293054357</v>
      </c>
      <c r="Q343" s="139">
        <f t="shared" si="88"/>
        <v>21.615960293054357</v>
      </c>
      <c r="R343">
        <v>10315</v>
      </c>
      <c r="S343">
        <v>10315</v>
      </c>
      <c r="T343" s="84">
        <v>62100000</v>
      </c>
      <c r="U343" s="84">
        <f t="shared" si="92"/>
        <v>183.85855761597219</v>
      </c>
      <c r="V343" s="84">
        <f t="shared" si="93"/>
        <v>183.85855761597219</v>
      </c>
      <c r="W343" s="114">
        <v>0</v>
      </c>
      <c r="X343" s="114">
        <v>0</v>
      </c>
      <c r="Y343" s="114">
        <v>0</v>
      </c>
      <c r="Z343" s="114">
        <f t="shared" si="98"/>
        <v>0</v>
      </c>
      <c r="AA343" s="114">
        <v>0</v>
      </c>
      <c r="AB343" s="159">
        <f t="shared" si="89"/>
        <v>0</v>
      </c>
      <c r="AC343" s="159">
        <f t="shared" si="90"/>
        <v>253891290457384.94</v>
      </c>
      <c r="AD343" s="88">
        <f t="shared" si="91"/>
        <v>270234702089913.16</v>
      </c>
      <c r="AE343" s="158">
        <f t="shared" si="94"/>
        <v>1064.3716907464041</v>
      </c>
      <c r="AF343" s="133">
        <f t="shared" si="99"/>
        <v>-1.4971580139907039E-2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-5.128192947368921E-2</v>
      </c>
      <c r="AJ343" s="84" t="e">
        <f t="shared" si="103"/>
        <v>#DIV/0!</v>
      </c>
    </row>
    <row r="344" spans="1:36" ht="16.5">
      <c r="A344" s="84">
        <v>20190524</v>
      </c>
      <c r="B344" s="84" t="s">
        <v>99</v>
      </c>
      <c r="C344">
        <v>43850</v>
      </c>
      <c r="D344">
        <v>42700</v>
      </c>
      <c r="E344" s="114">
        <v>5969782550</v>
      </c>
      <c r="F344" s="114">
        <f t="shared" si="95"/>
        <v>0.18606768411139213</v>
      </c>
      <c r="G344" s="139">
        <f t="shared" si="86"/>
        <v>0.18606768411139213</v>
      </c>
      <c r="H344">
        <v>180500</v>
      </c>
      <c r="I344">
        <v>181000</v>
      </c>
      <c r="J344" s="88">
        <v>128329070</v>
      </c>
      <c r="K344" s="84">
        <f t="shared" si="96"/>
        <v>1.5055159715561699</v>
      </c>
      <c r="L344" s="132">
        <f t="shared" si="87"/>
        <v>1.5055159715561699</v>
      </c>
      <c r="M344">
        <v>199708</v>
      </c>
      <c r="N344">
        <v>207559</v>
      </c>
      <c r="O344" s="114">
        <v>15956260</v>
      </c>
      <c r="P344" s="114">
        <f t="shared" si="97"/>
        <v>21.615960293054357</v>
      </c>
      <c r="Q344" s="139">
        <f t="shared" si="88"/>
        <v>21.615960293054357</v>
      </c>
      <c r="R344">
        <v>10315</v>
      </c>
      <c r="S344">
        <v>10260</v>
      </c>
      <c r="T344" s="84">
        <v>62100000</v>
      </c>
      <c r="U344" s="84">
        <f t="shared" si="92"/>
        <v>183.85855761597219</v>
      </c>
      <c r="V344" s="84">
        <f t="shared" si="93"/>
        <v>183.85855761597219</v>
      </c>
      <c r="W344" s="114">
        <v>0</v>
      </c>
      <c r="X344" s="114">
        <v>0</v>
      </c>
      <c r="Y344" s="114">
        <v>0</v>
      </c>
      <c r="Z344" s="114">
        <f t="shared" si="98"/>
        <v>0</v>
      </c>
      <c r="AA344" s="114">
        <v>0</v>
      </c>
      <c r="AB344" s="159">
        <f t="shared" si="89"/>
        <v>0</v>
      </c>
      <c r="AC344" s="159">
        <f t="shared" si="90"/>
        <v>253891290457384.94</v>
      </c>
      <c r="AD344" s="88">
        <f t="shared" si="91"/>
        <v>271133820251019.59</v>
      </c>
      <c r="AE344" s="158">
        <f t="shared" si="94"/>
        <v>1067.9130416902929</v>
      </c>
      <c r="AF344" s="133">
        <f t="shared" si="99"/>
        <v>3.3271750598753563E-3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3.9312396098303524E-2</v>
      </c>
      <c r="AJ344" s="84" t="e">
        <f t="shared" si="103"/>
        <v>#DIV/0!</v>
      </c>
    </row>
    <row r="345" spans="1:36" ht="16.5">
      <c r="A345" s="84">
        <v>20190527</v>
      </c>
      <c r="B345" s="84" t="s">
        <v>99</v>
      </c>
      <c r="C345">
        <v>42700</v>
      </c>
      <c r="D345">
        <v>42650</v>
      </c>
      <c r="E345" s="114">
        <v>5969782550</v>
      </c>
      <c r="F345" s="114">
        <f t="shared" si="95"/>
        <v>0.18606768411139213</v>
      </c>
      <c r="G345" s="139">
        <f t="shared" si="86"/>
        <v>0.18606768411139213</v>
      </c>
      <c r="H345">
        <v>181000</v>
      </c>
      <c r="I345">
        <v>174000</v>
      </c>
      <c r="J345" s="88">
        <v>128329070</v>
      </c>
      <c r="K345" s="84">
        <f t="shared" si="96"/>
        <v>1.5055159715561699</v>
      </c>
      <c r="L345" s="132">
        <f t="shared" si="87"/>
        <v>1.5055159715561699</v>
      </c>
      <c r="M345">
        <v>207559</v>
      </c>
      <c r="N345">
        <v>207559</v>
      </c>
      <c r="O345" s="114">
        <v>15956260</v>
      </c>
      <c r="P345" s="114">
        <f t="shared" si="97"/>
        <v>21.615960293054357</v>
      </c>
      <c r="Q345" s="139">
        <f t="shared" si="88"/>
        <v>21.615960293054357</v>
      </c>
      <c r="R345">
        <v>10260</v>
      </c>
      <c r="S345">
        <v>10220</v>
      </c>
      <c r="T345" s="84">
        <v>62100000</v>
      </c>
      <c r="U345" s="84">
        <f t="shared" si="92"/>
        <v>183.85855761597219</v>
      </c>
      <c r="V345" s="84">
        <f t="shared" si="93"/>
        <v>183.85855761597219</v>
      </c>
      <c r="W345" s="114">
        <v>0</v>
      </c>
      <c r="X345" s="114">
        <v>0</v>
      </c>
      <c r="Y345" s="114">
        <v>0</v>
      </c>
      <c r="Z345" s="114">
        <f t="shared" si="98"/>
        <v>0</v>
      </c>
      <c r="AA345" s="114">
        <v>0</v>
      </c>
      <c r="AB345" s="159">
        <f t="shared" si="89"/>
        <v>0</v>
      </c>
      <c r="AC345" s="159">
        <f t="shared" si="90"/>
        <v>253891290457384.94</v>
      </c>
      <c r="AD345" s="88">
        <f t="shared" si="91"/>
        <v>269269166161715.5</v>
      </c>
      <c r="AE345" s="158">
        <f t="shared" si="94"/>
        <v>1060.568740568561</v>
      </c>
      <c r="AF345" s="133">
        <f t="shared" si="99"/>
        <v>-6.8772464002380754E-3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6.5">
      <c r="A346" s="84">
        <v>20190528</v>
      </c>
      <c r="B346" s="84" t="s">
        <v>99</v>
      </c>
      <c r="C346">
        <v>42650</v>
      </c>
      <c r="D346">
        <v>42550</v>
      </c>
      <c r="E346" s="114">
        <v>5969782550</v>
      </c>
      <c r="F346" s="114">
        <f t="shared" si="95"/>
        <v>0.18606768411139213</v>
      </c>
      <c r="G346" s="139">
        <f t="shared" si="86"/>
        <v>0.18606768411139213</v>
      </c>
      <c r="H346">
        <v>174000</v>
      </c>
      <c r="I346">
        <v>186000</v>
      </c>
      <c r="J346" s="88">
        <v>128329070</v>
      </c>
      <c r="K346" s="84">
        <f t="shared" si="96"/>
        <v>1.5055159715561699</v>
      </c>
      <c r="L346" s="132">
        <f t="shared" si="87"/>
        <v>1.5055159715561699</v>
      </c>
      <c r="M346">
        <v>207559</v>
      </c>
      <c r="N346">
        <v>214134</v>
      </c>
      <c r="O346" s="114">
        <v>15956260</v>
      </c>
      <c r="P346" s="114">
        <f t="shared" si="97"/>
        <v>21.615960293054357</v>
      </c>
      <c r="Q346" s="139">
        <f t="shared" si="88"/>
        <v>21.615960293054357</v>
      </c>
      <c r="R346">
        <v>10220</v>
      </c>
      <c r="S346">
        <v>10260</v>
      </c>
      <c r="T346" s="84">
        <v>62100000</v>
      </c>
      <c r="U346" s="84">
        <f t="shared" si="92"/>
        <v>183.85855761597219</v>
      </c>
      <c r="V346" s="84">
        <f t="shared" si="93"/>
        <v>183.85855761597219</v>
      </c>
      <c r="W346" s="114">
        <v>0</v>
      </c>
      <c r="X346" s="114">
        <v>0</v>
      </c>
      <c r="Y346" s="114">
        <v>0</v>
      </c>
      <c r="Z346" s="114">
        <f t="shared" si="98"/>
        <v>0</v>
      </c>
      <c r="AA346" s="114">
        <v>0</v>
      </c>
      <c r="AB346" s="159">
        <f t="shared" si="89"/>
        <v>0</v>
      </c>
      <c r="AC346" s="159">
        <f t="shared" si="90"/>
        <v>253891290457384.94</v>
      </c>
      <c r="AD346" s="88">
        <f t="shared" si="91"/>
        <v>274200992509460.91</v>
      </c>
      <c r="AE346" s="158">
        <f t="shared" si="94"/>
        <v>1079.9936934248042</v>
      </c>
      <c r="AF346" s="133">
        <f t="shared" si="99"/>
        <v>1.8315600029687511E-2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3.1677739823375524E-2</v>
      </c>
      <c r="AJ346" s="84" t="e">
        <f t="shared" si="103"/>
        <v>#DIV/0!</v>
      </c>
    </row>
    <row r="347" spans="1:36" ht="16.5">
      <c r="A347" s="84">
        <v>20190529</v>
      </c>
      <c r="B347" s="84" t="s">
        <v>99</v>
      </c>
      <c r="C347">
        <v>42550</v>
      </c>
      <c r="D347">
        <v>41800</v>
      </c>
      <c r="E347" s="114">
        <v>5969782550</v>
      </c>
      <c r="F347" s="114">
        <f t="shared" si="95"/>
        <v>0.18606768411139213</v>
      </c>
      <c r="G347" s="139">
        <f t="shared" si="86"/>
        <v>0.18606768411139213</v>
      </c>
      <c r="H347">
        <v>186000</v>
      </c>
      <c r="I347">
        <v>185500</v>
      </c>
      <c r="J347" s="88">
        <v>128329070</v>
      </c>
      <c r="K347" s="84">
        <f t="shared" si="96"/>
        <v>1.5055159715561699</v>
      </c>
      <c r="L347" s="132">
        <f t="shared" si="87"/>
        <v>1.5055159715561699</v>
      </c>
      <c r="M347">
        <v>214134</v>
      </c>
      <c r="N347">
        <v>184398</v>
      </c>
      <c r="O347" s="114">
        <v>15956260</v>
      </c>
      <c r="P347" s="114">
        <f t="shared" si="97"/>
        <v>21.615960293054357</v>
      </c>
      <c r="Q347" s="139">
        <f t="shared" si="88"/>
        <v>21.615960293054357</v>
      </c>
      <c r="R347">
        <v>10260</v>
      </c>
      <c r="S347">
        <v>10075</v>
      </c>
      <c r="T347" s="84">
        <v>62100000</v>
      </c>
      <c r="U347" s="84">
        <f t="shared" si="92"/>
        <v>183.85855761597219</v>
      </c>
      <c r="V347" s="84">
        <f t="shared" si="93"/>
        <v>183.85855761597219</v>
      </c>
      <c r="W347" s="114">
        <v>0</v>
      </c>
      <c r="X347" s="114">
        <v>0</v>
      </c>
      <c r="Y347" s="114">
        <v>0</v>
      </c>
      <c r="Z347" s="114">
        <f t="shared" si="98"/>
        <v>0</v>
      </c>
      <c r="AA347" s="114">
        <v>0</v>
      </c>
      <c r="AB347" s="159">
        <f t="shared" si="89"/>
        <v>0</v>
      </c>
      <c r="AC347" s="159">
        <f t="shared" si="90"/>
        <v>253891290457384.94</v>
      </c>
      <c r="AD347" s="88">
        <f t="shared" si="91"/>
        <v>260902804759177.59</v>
      </c>
      <c r="AE347" s="158">
        <f t="shared" si="94"/>
        <v>1027.6162064841271</v>
      </c>
      <c r="AF347" s="133">
        <f t="shared" si="99"/>
        <v>-4.8497956293227083E-2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-0.1388663173526857</v>
      </c>
      <c r="AJ347" s="84" t="e">
        <f t="shared" si="103"/>
        <v>#DIV/0!</v>
      </c>
    </row>
    <row r="348" spans="1:36" ht="16.5">
      <c r="A348" s="84">
        <v>20190530</v>
      </c>
      <c r="B348" s="84" t="s">
        <v>99</v>
      </c>
      <c r="C348">
        <v>41800</v>
      </c>
      <c r="D348">
        <v>42550</v>
      </c>
      <c r="E348" s="114">
        <v>5969782550</v>
      </c>
      <c r="F348" s="114">
        <f t="shared" si="95"/>
        <v>0.18606768411139213</v>
      </c>
      <c r="G348" s="139">
        <f t="shared" si="86"/>
        <v>0.18606768411139213</v>
      </c>
      <c r="H348">
        <v>185500</v>
      </c>
      <c r="I348">
        <v>186000</v>
      </c>
      <c r="J348" s="88">
        <v>128329070</v>
      </c>
      <c r="K348" s="84">
        <f t="shared" si="96"/>
        <v>1.5055159715561699</v>
      </c>
      <c r="L348" s="132">
        <f t="shared" si="87"/>
        <v>1.5055159715561699</v>
      </c>
      <c r="M348">
        <v>184398</v>
      </c>
      <c r="N348">
        <v>180277</v>
      </c>
      <c r="O348" s="114">
        <v>15956260</v>
      </c>
      <c r="P348" s="114">
        <f t="shared" si="97"/>
        <v>21.615960293054357</v>
      </c>
      <c r="Q348" s="139">
        <f t="shared" si="88"/>
        <v>21.615960293054357</v>
      </c>
      <c r="R348">
        <v>10075</v>
      </c>
      <c r="S348">
        <v>10185</v>
      </c>
      <c r="T348" s="84">
        <v>62100000</v>
      </c>
      <c r="U348" s="84">
        <f t="shared" si="92"/>
        <v>183.85855761597219</v>
      </c>
      <c r="V348" s="84">
        <f t="shared" si="93"/>
        <v>183.85855761597219</v>
      </c>
      <c r="W348" s="114">
        <v>0</v>
      </c>
      <c r="X348" s="114">
        <v>0</v>
      </c>
      <c r="Y348" s="114">
        <v>0</v>
      </c>
      <c r="Z348" s="114">
        <f t="shared" si="98"/>
        <v>0</v>
      </c>
      <c r="AA348" s="114">
        <v>0</v>
      </c>
      <c r="AB348" s="159">
        <f t="shared" si="89"/>
        <v>0</v>
      </c>
      <c r="AC348" s="159">
        <f t="shared" si="90"/>
        <v>253891290457384.94</v>
      </c>
      <c r="AD348" s="88">
        <f t="shared" si="91"/>
        <v>261667057382662.12</v>
      </c>
      <c r="AE348" s="158">
        <f t="shared" si="94"/>
        <v>1030.62636339856</v>
      </c>
      <c r="AF348" s="133">
        <f t="shared" si="99"/>
        <v>2.9292618152955831E-3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-2.2348398572652632E-2</v>
      </c>
      <c r="AJ348" s="84" t="e">
        <f t="shared" si="103"/>
        <v>#DIV/0!</v>
      </c>
    </row>
    <row r="349" spans="1:36" ht="16.5">
      <c r="A349" s="84">
        <v>20190531</v>
      </c>
      <c r="B349" s="84" t="s">
        <v>99</v>
      </c>
      <c r="C349">
        <v>42550</v>
      </c>
      <c r="D349">
        <v>42500</v>
      </c>
      <c r="E349" s="114">
        <v>5969782550</v>
      </c>
      <c r="F349" s="114">
        <f t="shared" si="95"/>
        <v>0.18606768411139213</v>
      </c>
      <c r="G349" s="139">
        <f t="shared" si="86"/>
        <v>0.18606768411139213</v>
      </c>
      <c r="H349">
        <v>186000</v>
      </c>
      <c r="I349">
        <v>190000</v>
      </c>
      <c r="J349" s="88">
        <v>128329070</v>
      </c>
      <c r="K349" s="84">
        <f t="shared" si="96"/>
        <v>1.5055159715561699</v>
      </c>
      <c r="L349" s="132">
        <f t="shared" si="87"/>
        <v>1.5055159715561699</v>
      </c>
      <c r="M349">
        <v>180277</v>
      </c>
      <c r="N349">
        <v>191170</v>
      </c>
      <c r="O349" s="114">
        <v>15956260</v>
      </c>
      <c r="P349" s="114">
        <f t="shared" si="97"/>
        <v>21.615960293054357</v>
      </c>
      <c r="Q349" s="139">
        <f t="shared" si="88"/>
        <v>21.615960293054357</v>
      </c>
      <c r="R349">
        <v>10185</v>
      </c>
      <c r="S349">
        <v>10245</v>
      </c>
      <c r="T349" s="84">
        <v>62100000</v>
      </c>
      <c r="U349" s="84">
        <f t="shared" si="92"/>
        <v>183.85855761597219</v>
      </c>
      <c r="V349" s="84">
        <f t="shared" si="93"/>
        <v>183.85855761597219</v>
      </c>
      <c r="W349" s="114">
        <v>0</v>
      </c>
      <c r="X349" s="114">
        <v>0</v>
      </c>
      <c r="Y349" s="114">
        <v>0</v>
      </c>
      <c r="Z349" s="114">
        <f t="shared" si="98"/>
        <v>0</v>
      </c>
      <c r="AA349" s="114">
        <v>0</v>
      </c>
      <c r="AB349" s="159">
        <f t="shared" si="89"/>
        <v>0</v>
      </c>
      <c r="AC349" s="159">
        <f t="shared" si="90"/>
        <v>253891290457384.94</v>
      </c>
      <c r="AD349" s="88">
        <f t="shared" si="91"/>
        <v>266826484396658.19</v>
      </c>
      <c r="AE349" s="158">
        <f t="shared" si="94"/>
        <v>1050.9477655415849</v>
      </c>
      <c r="AF349" s="133">
        <f t="shared" si="99"/>
        <v>1.971752602564299E-2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6.0423681334834729E-2</v>
      </c>
      <c r="AJ349" s="84" t="e">
        <f t="shared" si="103"/>
        <v>#DIV/0!</v>
      </c>
    </row>
    <row r="350" spans="1:36" ht="16.5">
      <c r="A350" s="84">
        <v>20190603</v>
      </c>
      <c r="B350" s="84" t="s">
        <v>99</v>
      </c>
      <c r="C350">
        <v>42500</v>
      </c>
      <c r="D350">
        <v>43800</v>
      </c>
      <c r="E350" s="114">
        <v>5969782550</v>
      </c>
      <c r="F350" s="114">
        <f t="shared" si="95"/>
        <v>0.18606768411139213</v>
      </c>
      <c r="G350" s="139">
        <f t="shared" si="86"/>
        <v>0.18606768411139213</v>
      </c>
      <c r="H350">
        <v>190000</v>
      </c>
      <c r="I350">
        <v>193000</v>
      </c>
      <c r="J350" s="88">
        <v>128329070</v>
      </c>
      <c r="K350" s="84">
        <f t="shared" si="96"/>
        <v>1.5055159715561699</v>
      </c>
      <c r="L350" s="132">
        <f t="shared" si="87"/>
        <v>1.5055159715561699</v>
      </c>
      <c r="M350">
        <v>191170</v>
      </c>
      <c r="N350">
        <v>186655</v>
      </c>
      <c r="O350" s="114">
        <v>15956260</v>
      </c>
      <c r="P350" s="114">
        <f t="shared" si="97"/>
        <v>21.615960293054357</v>
      </c>
      <c r="Q350" s="139">
        <f t="shared" si="88"/>
        <v>21.615960293054357</v>
      </c>
      <c r="R350">
        <v>10245</v>
      </c>
      <c r="S350">
        <v>10410</v>
      </c>
      <c r="T350" s="84">
        <v>62100000</v>
      </c>
      <c r="U350" s="84">
        <f t="shared" si="92"/>
        <v>183.85855761597219</v>
      </c>
      <c r="V350" s="84">
        <f t="shared" si="93"/>
        <v>183.85855761597219</v>
      </c>
      <c r="W350" s="114">
        <v>0</v>
      </c>
      <c r="X350" s="114">
        <v>0</v>
      </c>
      <c r="Y350" s="114">
        <v>0</v>
      </c>
      <c r="Z350" s="114">
        <f t="shared" si="98"/>
        <v>0</v>
      </c>
      <c r="AA350" s="114">
        <v>0</v>
      </c>
      <c r="AB350" s="159">
        <f t="shared" si="89"/>
        <v>0</v>
      </c>
      <c r="AC350" s="159">
        <f t="shared" si="90"/>
        <v>253891290457384.94</v>
      </c>
      <c r="AD350" s="88">
        <f t="shared" si="91"/>
        <v>269176746078741.09</v>
      </c>
      <c r="AE350" s="158">
        <f t="shared" si="94"/>
        <v>1060.2047261795371</v>
      </c>
      <c r="AF350" s="133">
        <f t="shared" si="99"/>
        <v>8.8082024068835349E-3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-2.3617722445990481E-2</v>
      </c>
      <c r="AJ350" s="84" t="e">
        <f t="shared" si="103"/>
        <v>#DIV/0!</v>
      </c>
    </row>
    <row r="351" spans="1:36" ht="16.5">
      <c r="A351" s="84">
        <v>20190604</v>
      </c>
      <c r="B351" s="84" t="s">
        <v>99</v>
      </c>
      <c r="C351">
        <v>43800</v>
      </c>
      <c r="D351">
        <v>43450</v>
      </c>
      <c r="E351" s="114">
        <v>5969782550</v>
      </c>
      <c r="F351" s="114">
        <f t="shared" si="95"/>
        <v>0.18606768411139213</v>
      </c>
      <c r="G351" s="139">
        <f t="shared" si="86"/>
        <v>0.18606768411139213</v>
      </c>
      <c r="H351">
        <v>193000</v>
      </c>
      <c r="I351">
        <v>195500</v>
      </c>
      <c r="J351" s="88">
        <v>128329070</v>
      </c>
      <c r="K351" s="84">
        <f t="shared" si="96"/>
        <v>1.5055159715561699</v>
      </c>
      <c r="L351" s="132">
        <f t="shared" si="87"/>
        <v>1.5055159715561699</v>
      </c>
      <c r="M351">
        <v>186655</v>
      </c>
      <c r="N351">
        <v>183613</v>
      </c>
      <c r="O351" s="114">
        <v>15956260</v>
      </c>
      <c r="P351" s="114">
        <f t="shared" si="97"/>
        <v>21.615960293054357</v>
      </c>
      <c r="Q351" s="139">
        <f t="shared" si="88"/>
        <v>21.615960293054357</v>
      </c>
      <c r="R351">
        <v>10410</v>
      </c>
      <c r="S351">
        <v>10380</v>
      </c>
      <c r="T351" s="84">
        <v>62100000</v>
      </c>
      <c r="U351" s="84">
        <f t="shared" si="92"/>
        <v>183.85855761597219</v>
      </c>
      <c r="V351" s="84">
        <f t="shared" si="93"/>
        <v>183.85855761597219</v>
      </c>
      <c r="W351" s="114">
        <v>0</v>
      </c>
      <c r="X351" s="114">
        <v>0</v>
      </c>
      <c r="Y351" s="114">
        <v>0</v>
      </c>
      <c r="Z351" s="114">
        <f t="shared" si="98"/>
        <v>0</v>
      </c>
      <c r="AA351" s="114">
        <v>0</v>
      </c>
      <c r="AB351" s="159">
        <f t="shared" si="89"/>
        <v>0</v>
      </c>
      <c r="AC351" s="159">
        <f t="shared" si="90"/>
        <v>253891290457384.94</v>
      </c>
      <c r="AD351" s="88">
        <f t="shared" si="91"/>
        <v>267879231119522.37</v>
      </c>
      <c r="AE351" s="158">
        <f t="shared" si="94"/>
        <v>1055.0942123179498</v>
      </c>
      <c r="AF351" s="133">
        <f t="shared" si="99"/>
        <v>-4.8203085077758411E-3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-1.6297447161876189E-2</v>
      </c>
      <c r="AJ351" s="84" t="e">
        <f t="shared" si="103"/>
        <v>#DIV/0!</v>
      </c>
    </row>
    <row r="352" spans="1:36" ht="16.5">
      <c r="A352" s="84">
        <v>20190605</v>
      </c>
      <c r="B352" s="84" t="s">
        <v>99</v>
      </c>
      <c r="C352">
        <v>43450</v>
      </c>
      <c r="D352">
        <v>43900</v>
      </c>
      <c r="E352" s="114">
        <v>5969782550</v>
      </c>
      <c r="F352" s="114">
        <f t="shared" si="95"/>
        <v>0.18606768411139213</v>
      </c>
      <c r="G352" s="139">
        <f t="shared" si="86"/>
        <v>0.18606768411139213</v>
      </c>
      <c r="H352">
        <v>195500</v>
      </c>
      <c r="I352">
        <v>196000</v>
      </c>
      <c r="J352" s="88">
        <v>128329070</v>
      </c>
      <c r="K352" s="84">
        <f t="shared" si="96"/>
        <v>1.5055159715561699</v>
      </c>
      <c r="L352" s="132">
        <f t="shared" si="87"/>
        <v>1.5055159715561699</v>
      </c>
      <c r="M352">
        <v>183613</v>
      </c>
      <c r="N352">
        <v>184398</v>
      </c>
      <c r="O352" s="114">
        <v>15956260</v>
      </c>
      <c r="P352" s="114">
        <f t="shared" si="97"/>
        <v>21.615960293054357</v>
      </c>
      <c r="Q352" s="139">
        <f t="shared" si="88"/>
        <v>21.615960293054357</v>
      </c>
      <c r="R352">
        <v>10380</v>
      </c>
      <c r="S352">
        <v>10380</v>
      </c>
      <c r="T352" s="84">
        <v>62100000</v>
      </c>
      <c r="U352" s="84">
        <f t="shared" si="92"/>
        <v>183.85855761597219</v>
      </c>
      <c r="V352" s="84">
        <f t="shared" si="93"/>
        <v>183.85855761597219</v>
      </c>
      <c r="W352" s="114">
        <v>0</v>
      </c>
      <c r="X352" s="114">
        <v>0</v>
      </c>
      <c r="Y352" s="114">
        <v>0</v>
      </c>
      <c r="Z352" s="114">
        <f t="shared" si="98"/>
        <v>0</v>
      </c>
      <c r="AA352" s="114">
        <v>0</v>
      </c>
      <c r="AB352" s="159">
        <f t="shared" si="89"/>
        <v>0</v>
      </c>
      <c r="AC352" s="159">
        <f t="shared" si="90"/>
        <v>253891290457384.94</v>
      </c>
      <c r="AD352" s="88">
        <f t="shared" si="91"/>
        <v>268746438735779.28</v>
      </c>
      <c r="AE352" s="158">
        <f t="shared" si="94"/>
        <v>1058.5098774031705</v>
      </c>
      <c r="AF352" s="133">
        <f t="shared" si="99"/>
        <v>3.2373081430490105E-3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4.275296411474133E-3</v>
      </c>
      <c r="AJ352" s="84" t="e">
        <f t="shared" si="103"/>
        <v>#DIV/0!</v>
      </c>
    </row>
    <row r="353" spans="1:36" ht="16.5">
      <c r="A353" s="84">
        <v>20190607</v>
      </c>
      <c r="B353" s="84" t="s">
        <v>99</v>
      </c>
      <c r="C353">
        <v>43900</v>
      </c>
      <c r="D353">
        <v>44200</v>
      </c>
      <c r="E353" s="114">
        <v>5969782550</v>
      </c>
      <c r="F353" s="114">
        <f t="shared" si="95"/>
        <v>0.18606768411139213</v>
      </c>
      <c r="G353" s="139">
        <f t="shared" si="86"/>
        <v>0.18606768411139213</v>
      </c>
      <c r="H353">
        <v>196000</v>
      </c>
      <c r="I353">
        <v>196500</v>
      </c>
      <c r="J353" s="88">
        <v>128329070</v>
      </c>
      <c r="K353" s="84">
        <f t="shared" si="96"/>
        <v>1.5055159715561699</v>
      </c>
      <c r="L353" s="132">
        <f t="shared" si="87"/>
        <v>1.5055159715561699</v>
      </c>
      <c r="M353">
        <v>184398</v>
      </c>
      <c r="N353">
        <v>187146</v>
      </c>
      <c r="O353" s="114">
        <v>15956260</v>
      </c>
      <c r="P353" s="114">
        <f t="shared" si="97"/>
        <v>21.615960293054357</v>
      </c>
      <c r="Q353" s="139">
        <f t="shared" si="88"/>
        <v>21.615960293054357</v>
      </c>
      <c r="R353">
        <v>10380</v>
      </c>
      <c r="S353">
        <v>10405</v>
      </c>
      <c r="T353" s="84">
        <v>62100000</v>
      </c>
      <c r="U353" s="84">
        <f t="shared" si="92"/>
        <v>183.85855761597219</v>
      </c>
      <c r="V353" s="84">
        <f t="shared" si="93"/>
        <v>183.85855761597219</v>
      </c>
      <c r="W353" s="114">
        <v>0</v>
      </c>
      <c r="X353" s="114">
        <v>0</v>
      </c>
      <c r="Y353" s="114">
        <v>0</v>
      </c>
      <c r="Z353" s="114">
        <f t="shared" si="98"/>
        <v>0</v>
      </c>
      <c r="AA353" s="114">
        <v>0</v>
      </c>
      <c r="AB353" s="159">
        <f t="shared" si="89"/>
        <v>0</v>
      </c>
      <c r="AC353" s="159">
        <f t="shared" si="90"/>
        <v>253891290457384.94</v>
      </c>
      <c r="AD353" s="88">
        <f t="shared" si="91"/>
        <v>270409527320191.56</v>
      </c>
      <c r="AE353" s="158">
        <f t="shared" si="94"/>
        <v>1065.0602737614554</v>
      </c>
      <c r="AF353" s="133">
        <f t="shared" si="99"/>
        <v>6.1883185959065879E-3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1.4902547749975596E-2</v>
      </c>
      <c r="AJ353" s="84" t="e">
        <f t="shared" si="103"/>
        <v>#DIV/0!</v>
      </c>
    </row>
    <row r="354" spans="1:36" ht="16.5">
      <c r="A354" s="84">
        <v>20190610</v>
      </c>
      <c r="B354" s="84" t="s">
        <v>99</v>
      </c>
      <c r="C354">
        <v>44200</v>
      </c>
      <c r="D354">
        <v>44800</v>
      </c>
      <c r="E354" s="114">
        <v>5969782550</v>
      </c>
      <c r="F354" s="114">
        <f t="shared" si="95"/>
        <v>0.18606768411139213</v>
      </c>
      <c r="G354" s="139">
        <f t="shared" si="86"/>
        <v>0.18606768411139213</v>
      </c>
      <c r="H354">
        <v>196500</v>
      </c>
      <c r="I354">
        <v>198500</v>
      </c>
      <c r="J354" s="88">
        <v>128329070</v>
      </c>
      <c r="K354" s="84">
        <f t="shared" si="96"/>
        <v>1.5055159715561699</v>
      </c>
      <c r="L354" s="132">
        <f t="shared" si="87"/>
        <v>1.5055159715561699</v>
      </c>
      <c r="M354">
        <v>187146</v>
      </c>
      <c r="N354">
        <v>187440</v>
      </c>
      <c r="O354" s="114">
        <v>15956260</v>
      </c>
      <c r="P354" s="114">
        <f t="shared" si="97"/>
        <v>21.615960293054357</v>
      </c>
      <c r="Q354" s="139">
        <f t="shared" si="88"/>
        <v>21.615960293054357</v>
      </c>
      <c r="R354">
        <v>10405</v>
      </c>
      <c r="S354">
        <v>10525</v>
      </c>
      <c r="T354" s="84">
        <v>62100000</v>
      </c>
      <c r="U354" s="84">
        <f t="shared" si="92"/>
        <v>183.85855761597219</v>
      </c>
      <c r="V354" s="84">
        <f t="shared" si="93"/>
        <v>183.85855761597219</v>
      </c>
      <c r="W354" s="114">
        <v>0</v>
      </c>
      <c r="X354" s="114">
        <v>0</v>
      </c>
      <c r="Y354" s="114">
        <v>0</v>
      </c>
      <c r="Z354" s="114">
        <f t="shared" si="98"/>
        <v>0</v>
      </c>
      <c r="AA354" s="114">
        <v>0</v>
      </c>
      <c r="AB354" s="159">
        <f t="shared" si="89"/>
        <v>0</v>
      </c>
      <c r="AC354" s="159">
        <f t="shared" si="90"/>
        <v>253891290457384.94</v>
      </c>
      <c r="AD354" s="88">
        <f t="shared" si="91"/>
        <v>272933917894262.16</v>
      </c>
      <c r="AE354" s="158">
        <f t="shared" si="94"/>
        <v>1075.0030747512919</v>
      </c>
      <c r="AF354" s="133">
        <f t="shared" si="99"/>
        <v>9.3354350310351168E-3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1.5709659837773718E-3</v>
      </c>
      <c r="AJ354" s="84" t="e">
        <f t="shared" si="103"/>
        <v>#DIV/0!</v>
      </c>
    </row>
    <row r="355" spans="1:36" ht="16.5">
      <c r="A355" s="84">
        <v>20190611</v>
      </c>
      <c r="B355" s="84" t="s">
        <v>99</v>
      </c>
      <c r="C355">
        <v>44800</v>
      </c>
      <c r="D355">
        <v>44850</v>
      </c>
      <c r="E355" s="114">
        <v>5969782550</v>
      </c>
      <c r="F355" s="114">
        <f t="shared" si="95"/>
        <v>0.18606768411139213</v>
      </c>
      <c r="G355" s="139">
        <f t="shared" si="86"/>
        <v>0.18606768411139213</v>
      </c>
      <c r="H355">
        <v>198500</v>
      </c>
      <c r="I355">
        <v>202000</v>
      </c>
      <c r="J355" s="88">
        <v>128329070</v>
      </c>
      <c r="K355" s="84">
        <f t="shared" si="96"/>
        <v>1.5055159715561699</v>
      </c>
      <c r="L355" s="132">
        <f t="shared" si="87"/>
        <v>1.5055159715561699</v>
      </c>
      <c r="M355">
        <v>187440</v>
      </c>
      <c r="N355">
        <v>193721</v>
      </c>
      <c r="O355" s="114">
        <v>15956260</v>
      </c>
      <c r="P355" s="114">
        <f t="shared" si="97"/>
        <v>21.615960293054357</v>
      </c>
      <c r="Q355" s="139">
        <f t="shared" si="88"/>
        <v>21.615960293054357</v>
      </c>
      <c r="R355">
        <v>10525</v>
      </c>
      <c r="S355">
        <v>10570</v>
      </c>
      <c r="T355" s="84">
        <v>62100000</v>
      </c>
      <c r="U355" s="84">
        <f t="shared" si="92"/>
        <v>183.85855761597219</v>
      </c>
      <c r="V355" s="84">
        <f t="shared" si="93"/>
        <v>183.85855761597219</v>
      </c>
      <c r="W355" s="114">
        <v>0</v>
      </c>
      <c r="X355" s="114">
        <v>0</v>
      </c>
      <c r="Y355" s="114">
        <v>0</v>
      </c>
      <c r="Z355" s="114">
        <f t="shared" si="98"/>
        <v>0</v>
      </c>
      <c r="AA355" s="114">
        <v>0</v>
      </c>
      <c r="AB355" s="159">
        <f t="shared" si="89"/>
        <v>0</v>
      </c>
      <c r="AC355" s="159">
        <f t="shared" si="90"/>
        <v>253891290457384.94</v>
      </c>
      <c r="AD355" s="88">
        <f t="shared" si="91"/>
        <v>276345833912476.62</v>
      </c>
      <c r="AE355" s="158">
        <f t="shared" si="94"/>
        <v>1088.4415665249478</v>
      </c>
      <c r="AF355" s="133">
        <f t="shared" si="99"/>
        <v>1.2500886824686469E-2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3.3509389671361502E-2</v>
      </c>
      <c r="AJ355" s="84" t="e">
        <f t="shared" si="103"/>
        <v>#DIV/0!</v>
      </c>
    </row>
    <row r="356" spans="1:36" ht="16.5">
      <c r="A356" s="84">
        <v>20190612</v>
      </c>
      <c r="B356" s="84" t="s">
        <v>99</v>
      </c>
      <c r="C356">
        <v>44850</v>
      </c>
      <c r="D356">
        <v>44600</v>
      </c>
      <c r="E356" s="114">
        <v>5969782550</v>
      </c>
      <c r="F356" s="114">
        <f t="shared" si="95"/>
        <v>0.18606768411139213</v>
      </c>
      <c r="G356" s="139">
        <f t="shared" si="86"/>
        <v>0.18606768411139213</v>
      </c>
      <c r="H356">
        <v>202000</v>
      </c>
      <c r="I356">
        <v>204000</v>
      </c>
      <c r="J356" s="88">
        <v>128329070</v>
      </c>
      <c r="K356" s="84">
        <f t="shared" si="96"/>
        <v>1.5055159715561699</v>
      </c>
      <c r="L356" s="132">
        <f t="shared" si="87"/>
        <v>1.5055159715561699</v>
      </c>
      <c r="M356">
        <v>193721</v>
      </c>
      <c r="N356">
        <v>188422</v>
      </c>
      <c r="O356" s="114">
        <v>15956260</v>
      </c>
      <c r="P356" s="114">
        <f t="shared" si="97"/>
        <v>21.615960293054357</v>
      </c>
      <c r="Q356" s="139">
        <f t="shared" si="88"/>
        <v>21.615960293054357</v>
      </c>
      <c r="R356">
        <v>10570</v>
      </c>
      <c r="S356">
        <v>10530</v>
      </c>
      <c r="T356" s="84">
        <v>62100000</v>
      </c>
      <c r="U356" s="84">
        <f t="shared" si="92"/>
        <v>183.85855761597219</v>
      </c>
      <c r="V356" s="84">
        <f t="shared" si="93"/>
        <v>183.85855761597219</v>
      </c>
      <c r="W356" s="114">
        <v>0</v>
      </c>
      <c r="X356" s="114">
        <v>0</v>
      </c>
      <c r="Y356" s="114">
        <v>0</v>
      </c>
      <c r="Z356" s="114">
        <f t="shared" si="98"/>
        <v>0</v>
      </c>
      <c r="AA356" s="114">
        <v>0</v>
      </c>
      <c r="AB356" s="159">
        <f t="shared" si="89"/>
        <v>0</v>
      </c>
      <c r="AC356" s="159">
        <f t="shared" si="90"/>
        <v>253891290457384.94</v>
      </c>
      <c r="AD356" s="88">
        <f t="shared" si="91"/>
        <v>274170158813105.28</v>
      </c>
      <c r="AE356" s="158">
        <f t="shared" si="94"/>
        <v>1079.8722489424035</v>
      </c>
      <c r="AF356" s="133">
        <f t="shared" si="99"/>
        <v>-7.8730157374487381E-3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-2.7353771661306724E-2</v>
      </c>
      <c r="AJ356" s="84" t="e">
        <f t="shared" si="103"/>
        <v>#DIV/0!</v>
      </c>
    </row>
    <row r="357" spans="1:36" ht="16.5">
      <c r="A357" s="84">
        <v>20190613</v>
      </c>
      <c r="B357" s="84" t="s">
        <v>99</v>
      </c>
      <c r="C357">
        <v>44600</v>
      </c>
      <c r="D357">
        <v>43750</v>
      </c>
      <c r="E357" s="114">
        <v>5969782550</v>
      </c>
      <c r="F357" s="114">
        <f t="shared" si="95"/>
        <v>0.18606768411139213</v>
      </c>
      <c r="G357" s="139">
        <f t="shared" si="86"/>
        <v>0.18606768411139213</v>
      </c>
      <c r="H357">
        <v>204000</v>
      </c>
      <c r="I357">
        <v>207000</v>
      </c>
      <c r="J357" s="88">
        <v>128329070</v>
      </c>
      <c r="K357" s="84">
        <f t="shared" si="96"/>
        <v>1.5055159715561699</v>
      </c>
      <c r="L357" s="132">
        <f t="shared" si="87"/>
        <v>1.5055159715561699</v>
      </c>
      <c r="M357">
        <v>188422</v>
      </c>
      <c r="N357">
        <v>187244</v>
      </c>
      <c r="O357" s="114">
        <v>15956260</v>
      </c>
      <c r="P357" s="114">
        <f t="shared" si="97"/>
        <v>21.615960293054357</v>
      </c>
      <c r="Q357" s="139">
        <f t="shared" si="88"/>
        <v>21.615960293054357</v>
      </c>
      <c r="R357">
        <v>10530</v>
      </c>
      <c r="S357">
        <v>10495</v>
      </c>
      <c r="T357" s="84">
        <v>62100000</v>
      </c>
      <c r="U357" s="84">
        <f t="shared" si="92"/>
        <v>183.85855761597219</v>
      </c>
      <c r="V357" s="84">
        <f t="shared" si="93"/>
        <v>183.85855761597219</v>
      </c>
      <c r="W357" s="114">
        <v>0</v>
      </c>
      <c r="X357" s="114">
        <v>0</v>
      </c>
      <c r="Y357" s="114">
        <v>0</v>
      </c>
      <c r="Z357" s="114">
        <f t="shared" si="98"/>
        <v>0</v>
      </c>
      <c r="AA357" s="114">
        <v>0</v>
      </c>
      <c r="AB357" s="159">
        <f t="shared" si="89"/>
        <v>0</v>
      </c>
      <c r="AC357" s="159">
        <f t="shared" si="90"/>
        <v>253891290457384.94</v>
      </c>
      <c r="AD357" s="88">
        <f t="shared" si="91"/>
        <v>272999676718272.91</v>
      </c>
      <c r="AE357" s="158">
        <f t="shared" si="94"/>
        <v>1075.2620786103541</v>
      </c>
      <c r="AF357" s="133">
        <f t="shared" si="99"/>
        <v>-4.2691812263575286E-3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-6.2519238730084593E-3</v>
      </c>
      <c r="AJ357" s="84" t="e">
        <f t="shared" si="103"/>
        <v>#DIV/0!</v>
      </c>
    </row>
    <row r="358" spans="1:36" ht="16.5">
      <c r="A358" s="84">
        <v>20190614</v>
      </c>
      <c r="B358" s="84" t="s">
        <v>99</v>
      </c>
      <c r="C358">
        <v>43750</v>
      </c>
      <c r="D358">
        <v>44000</v>
      </c>
      <c r="E358" s="114">
        <v>5969782550</v>
      </c>
      <c r="F358" s="114">
        <f t="shared" si="95"/>
        <v>0.18606768411139213</v>
      </c>
      <c r="G358" s="139">
        <f t="shared" si="86"/>
        <v>0.18606768411139213</v>
      </c>
      <c r="H358">
        <v>207000</v>
      </c>
      <c r="I358">
        <v>201000</v>
      </c>
      <c r="J358" s="88">
        <v>128329070</v>
      </c>
      <c r="K358" s="84">
        <f t="shared" si="96"/>
        <v>1.5055159715561699</v>
      </c>
      <c r="L358" s="132">
        <f t="shared" si="87"/>
        <v>1.5055159715561699</v>
      </c>
      <c r="M358">
        <v>187244</v>
      </c>
      <c r="N358">
        <v>187146</v>
      </c>
      <c r="O358" s="114">
        <v>15956260</v>
      </c>
      <c r="P358" s="114">
        <f t="shared" si="97"/>
        <v>21.615960293054357</v>
      </c>
      <c r="Q358" s="139">
        <f t="shared" si="88"/>
        <v>21.615960293054357</v>
      </c>
      <c r="R358">
        <v>10495</v>
      </c>
      <c r="S358">
        <v>10435</v>
      </c>
      <c r="T358" s="84">
        <v>62100000</v>
      </c>
      <c r="U358" s="84">
        <f t="shared" si="92"/>
        <v>183.85855761597219</v>
      </c>
      <c r="V358" s="84">
        <f t="shared" si="93"/>
        <v>183.85855761597219</v>
      </c>
      <c r="W358" s="114">
        <v>0</v>
      </c>
      <c r="X358" s="114">
        <v>0</v>
      </c>
      <c r="Y358" s="114">
        <v>0</v>
      </c>
      <c r="Z358" s="114">
        <f t="shared" si="98"/>
        <v>0</v>
      </c>
      <c r="AA358" s="114">
        <v>0</v>
      </c>
      <c r="AB358" s="159">
        <f t="shared" si="89"/>
        <v>0</v>
      </c>
      <c r="AC358" s="159">
        <f t="shared" si="90"/>
        <v>253891290457384.94</v>
      </c>
      <c r="AD358" s="88">
        <f t="shared" si="91"/>
        <v>271399305680534.5</v>
      </c>
      <c r="AE358" s="158">
        <f t="shared" si="94"/>
        <v>1068.9587074515587</v>
      </c>
      <c r="AF358" s="133">
        <f t="shared" si="99"/>
        <v>-5.8621719152802398E-3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-5.2338125654226568E-4</v>
      </c>
      <c r="AJ358" s="84" t="e">
        <f t="shared" si="103"/>
        <v>#DIV/0!</v>
      </c>
    </row>
    <row r="359" spans="1:36" ht="16.5">
      <c r="A359" s="84">
        <v>20190617</v>
      </c>
      <c r="B359" s="84" t="s">
        <v>99</v>
      </c>
      <c r="C359">
        <v>44000</v>
      </c>
      <c r="D359">
        <v>43900</v>
      </c>
      <c r="E359" s="114">
        <v>5969782550</v>
      </c>
      <c r="F359" s="114">
        <f t="shared" si="95"/>
        <v>0.18606768411139213</v>
      </c>
      <c r="G359" s="139">
        <f t="shared" si="86"/>
        <v>0.18606768411139213</v>
      </c>
      <c r="H359">
        <v>201000</v>
      </c>
      <c r="I359">
        <v>205000</v>
      </c>
      <c r="J359" s="88">
        <v>128329070</v>
      </c>
      <c r="K359" s="84">
        <f t="shared" si="96"/>
        <v>1.5055159715561699</v>
      </c>
      <c r="L359" s="132">
        <f t="shared" si="87"/>
        <v>1.5055159715561699</v>
      </c>
      <c r="M359">
        <v>187146</v>
      </c>
      <c r="N359">
        <v>186754</v>
      </c>
      <c r="O359" s="114">
        <v>15956260</v>
      </c>
      <c r="P359" s="114">
        <f t="shared" si="97"/>
        <v>21.615960293054357</v>
      </c>
      <c r="Q359" s="139">
        <f t="shared" si="88"/>
        <v>21.615960293054357</v>
      </c>
      <c r="R359">
        <v>10435</v>
      </c>
      <c r="S359">
        <v>10415</v>
      </c>
      <c r="T359" s="84">
        <v>62100000</v>
      </c>
      <c r="U359" s="84">
        <f t="shared" si="92"/>
        <v>183.85855761597219</v>
      </c>
      <c r="V359" s="84">
        <f t="shared" si="93"/>
        <v>183.85855761597219</v>
      </c>
      <c r="W359" s="114">
        <v>0</v>
      </c>
      <c r="X359" s="114">
        <v>0</v>
      </c>
      <c r="Y359" s="114">
        <v>0</v>
      </c>
      <c r="Z359" s="114">
        <f t="shared" si="98"/>
        <v>0</v>
      </c>
      <c r="AA359" s="114">
        <v>0</v>
      </c>
      <c r="AB359" s="159">
        <f t="shared" si="89"/>
        <v>0</v>
      </c>
      <c r="AC359" s="159">
        <f t="shared" si="90"/>
        <v>253891290457384.94</v>
      </c>
      <c r="AD359" s="88">
        <f t="shared" si="91"/>
        <v>271697476174628.94</v>
      </c>
      <c r="AE359" s="158">
        <f t="shared" si="94"/>
        <v>1070.1331096673941</v>
      </c>
      <c r="AF359" s="133">
        <f t="shared" si="99"/>
        <v>1.0986413297809172E-3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-2.094621311703162E-3</v>
      </c>
      <c r="AJ359" s="84" t="e">
        <f t="shared" si="103"/>
        <v>#DIV/0!</v>
      </c>
    </row>
    <row r="360" spans="1:36" ht="16.5">
      <c r="A360" s="84">
        <v>20190618</v>
      </c>
      <c r="B360" s="84" t="s">
        <v>99</v>
      </c>
      <c r="C360">
        <v>43900</v>
      </c>
      <c r="D360">
        <v>44350</v>
      </c>
      <c r="E360" s="114">
        <v>5969782550</v>
      </c>
      <c r="F360" s="114">
        <f t="shared" si="95"/>
        <v>0.18606768411139213</v>
      </c>
      <c r="G360" s="139">
        <f t="shared" si="86"/>
        <v>0.18606768411139213</v>
      </c>
      <c r="H360">
        <v>205000</v>
      </c>
      <c r="I360">
        <v>208000</v>
      </c>
      <c r="J360" s="88">
        <v>128329070</v>
      </c>
      <c r="K360" s="84">
        <f t="shared" si="96"/>
        <v>1.5055159715561699</v>
      </c>
      <c r="L360" s="132">
        <f t="shared" si="87"/>
        <v>1.5055159715561699</v>
      </c>
      <c r="M360">
        <v>186754</v>
      </c>
      <c r="N360">
        <v>181847</v>
      </c>
      <c r="O360" s="114">
        <v>15956260</v>
      </c>
      <c r="P360" s="114">
        <f t="shared" si="97"/>
        <v>21.615960293054357</v>
      </c>
      <c r="Q360" s="139">
        <f t="shared" si="88"/>
        <v>21.615960293054357</v>
      </c>
      <c r="R360">
        <v>10415</v>
      </c>
      <c r="S360">
        <v>10455</v>
      </c>
      <c r="T360" s="84">
        <v>62100000</v>
      </c>
      <c r="U360" s="84">
        <f t="shared" si="92"/>
        <v>183.85855761597219</v>
      </c>
      <c r="V360" s="84">
        <f t="shared" si="93"/>
        <v>183.85855761597219</v>
      </c>
      <c r="W360" s="114">
        <v>0</v>
      </c>
      <c r="X360" s="114">
        <v>0</v>
      </c>
      <c r="Y360" s="114">
        <v>0</v>
      </c>
      <c r="Z360" s="114">
        <f t="shared" si="98"/>
        <v>0</v>
      </c>
      <c r="AA360" s="114">
        <v>0</v>
      </c>
      <c r="AB360" s="159">
        <f t="shared" si="89"/>
        <v>0</v>
      </c>
      <c r="AC360" s="159">
        <f t="shared" si="90"/>
        <v>253891290457384.94</v>
      </c>
      <c r="AD360" s="88">
        <f t="shared" si="91"/>
        <v>271541165057576.25</v>
      </c>
      <c r="AE360" s="158">
        <f t="shared" si="94"/>
        <v>1069.5174480715548</v>
      </c>
      <c r="AF360" s="133">
        <f t="shared" si="99"/>
        <v>-5.7531309916269047E-4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-2.6275206956745237E-2</v>
      </c>
      <c r="AJ360" s="84" t="e">
        <f t="shared" si="103"/>
        <v>#DIV/0!</v>
      </c>
    </row>
    <row r="361" spans="1:36" ht="16.5">
      <c r="A361" s="84">
        <v>20190619</v>
      </c>
      <c r="B361" s="84" t="s">
        <v>99</v>
      </c>
      <c r="C361">
        <v>44350</v>
      </c>
      <c r="D361">
        <v>45350</v>
      </c>
      <c r="E361" s="114">
        <v>5969782550</v>
      </c>
      <c r="F361" s="114">
        <f t="shared" si="95"/>
        <v>0.18606768411139213</v>
      </c>
      <c r="G361" s="139">
        <f t="shared" si="86"/>
        <v>0.18606768411139213</v>
      </c>
      <c r="H361">
        <v>208000</v>
      </c>
      <c r="I361">
        <v>211500</v>
      </c>
      <c r="J361" s="88">
        <v>128329070</v>
      </c>
      <c r="K361" s="84">
        <f t="shared" si="96"/>
        <v>1.5055159715561699</v>
      </c>
      <c r="L361" s="132">
        <f t="shared" si="87"/>
        <v>1.5055159715561699</v>
      </c>
      <c r="M361">
        <v>181847</v>
      </c>
      <c r="N361">
        <v>187931</v>
      </c>
      <c r="O361" s="114">
        <v>15956260</v>
      </c>
      <c r="P361" s="114">
        <f t="shared" si="97"/>
        <v>21.615960293054357</v>
      </c>
      <c r="Q361" s="139">
        <f t="shared" si="88"/>
        <v>21.615960293054357</v>
      </c>
      <c r="R361">
        <v>10455</v>
      </c>
      <c r="S361">
        <v>10620</v>
      </c>
      <c r="T361" s="84">
        <v>62100000</v>
      </c>
      <c r="U361" s="84">
        <f t="shared" si="92"/>
        <v>183.85855761597219</v>
      </c>
      <c r="V361" s="84">
        <f t="shared" si="93"/>
        <v>183.85855761597219</v>
      </c>
      <c r="W361" s="114">
        <v>0</v>
      </c>
      <c r="X361" s="114">
        <v>0</v>
      </c>
      <c r="Y361" s="114">
        <v>0</v>
      </c>
      <c r="Z361" s="114">
        <f t="shared" si="98"/>
        <v>0</v>
      </c>
      <c r="AA361" s="114">
        <v>0</v>
      </c>
      <c r="AB361" s="159">
        <f t="shared" si="89"/>
        <v>0</v>
      </c>
      <c r="AC361" s="159">
        <f t="shared" si="90"/>
        <v>253891290457384.94</v>
      </c>
      <c r="AD361" s="88">
        <f t="shared" si="91"/>
        <v>277310492233316.37</v>
      </c>
      <c r="AE361" s="158">
        <f t="shared" si="94"/>
        <v>1092.2410600763096</v>
      </c>
      <c r="AF361" s="133">
        <f t="shared" si="99"/>
        <v>2.1246602424044365E-2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3.3456697113507509E-2</v>
      </c>
      <c r="AJ361" s="84" t="e">
        <f t="shared" si="103"/>
        <v>#DIV/0!</v>
      </c>
    </row>
    <row r="362" spans="1:36" ht="16.5">
      <c r="A362" s="84">
        <v>20190620</v>
      </c>
      <c r="B362" s="84" t="s">
        <v>99</v>
      </c>
      <c r="C362">
        <v>45350</v>
      </c>
      <c r="D362">
        <v>45500</v>
      </c>
      <c r="E362" s="114">
        <v>5969782550</v>
      </c>
      <c r="F362" s="114">
        <f t="shared" si="95"/>
        <v>0.18606768411139213</v>
      </c>
      <c r="G362" s="139">
        <f t="shared" si="86"/>
        <v>0.18606768411139213</v>
      </c>
      <c r="H362">
        <v>211500</v>
      </c>
      <c r="I362">
        <v>214000</v>
      </c>
      <c r="J362" s="88">
        <v>128329070</v>
      </c>
      <c r="K362" s="84">
        <f t="shared" si="96"/>
        <v>1.5055159715561699</v>
      </c>
      <c r="L362" s="132">
        <f t="shared" si="87"/>
        <v>1.5055159715561699</v>
      </c>
      <c r="M362">
        <v>187931</v>
      </c>
      <c r="N362">
        <v>191660</v>
      </c>
      <c r="O362" s="114">
        <v>15956260</v>
      </c>
      <c r="P362" s="114">
        <f t="shared" si="97"/>
        <v>21.615960293054357</v>
      </c>
      <c r="Q362" s="139">
        <f t="shared" si="88"/>
        <v>21.615960293054357</v>
      </c>
      <c r="R362">
        <v>10620</v>
      </c>
      <c r="S362">
        <v>10640</v>
      </c>
      <c r="T362" s="84">
        <v>62100000</v>
      </c>
      <c r="U362" s="84">
        <f t="shared" si="92"/>
        <v>183.85855761597219</v>
      </c>
      <c r="V362" s="84">
        <f t="shared" si="93"/>
        <v>183.85855761597219</v>
      </c>
      <c r="W362" s="114">
        <v>0</v>
      </c>
      <c r="X362" s="114">
        <v>0</v>
      </c>
      <c r="Y362" s="114">
        <v>0</v>
      </c>
      <c r="Z362" s="114">
        <f t="shared" si="98"/>
        <v>0</v>
      </c>
      <c r="AA362" s="114">
        <v>0</v>
      </c>
      <c r="AB362" s="159">
        <f t="shared" si="89"/>
        <v>0</v>
      </c>
      <c r="AC362" s="159">
        <f t="shared" si="90"/>
        <v>253891290457384.94</v>
      </c>
      <c r="AD362" s="88">
        <f t="shared" si="91"/>
        <v>279474634717346.25</v>
      </c>
      <c r="AE362" s="158">
        <f t="shared" si="94"/>
        <v>1100.7649542206545</v>
      </c>
      <c r="AF362" s="133">
        <f t="shared" si="99"/>
        <v>7.8040411186788734E-3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1.9842388961906231E-2</v>
      </c>
      <c r="AJ362" s="84" t="e">
        <f t="shared" si="103"/>
        <v>#DIV/0!</v>
      </c>
    </row>
    <row r="363" spans="1:36" ht="16.5">
      <c r="A363" s="84">
        <v>20190621</v>
      </c>
      <c r="B363" s="84" t="s">
        <v>99</v>
      </c>
      <c r="C363">
        <v>45500</v>
      </c>
      <c r="D363">
        <v>45700</v>
      </c>
      <c r="E363" s="114">
        <v>5969782550</v>
      </c>
      <c r="F363" s="114">
        <f t="shared" si="95"/>
        <v>0.18606768411139213</v>
      </c>
      <c r="G363" s="139">
        <f t="shared" si="86"/>
        <v>0.18606768411139213</v>
      </c>
      <c r="H363">
        <v>214000</v>
      </c>
      <c r="I363">
        <v>212500</v>
      </c>
      <c r="J363" s="88">
        <v>128329070</v>
      </c>
      <c r="K363" s="84">
        <f t="shared" si="96"/>
        <v>1.5055159715561699</v>
      </c>
      <c r="L363" s="132">
        <f t="shared" si="87"/>
        <v>1.5055159715561699</v>
      </c>
      <c r="M363">
        <v>191660</v>
      </c>
      <c r="N363">
        <v>188226</v>
      </c>
      <c r="O363" s="114">
        <v>15956260</v>
      </c>
      <c r="P363" s="114">
        <f t="shared" si="97"/>
        <v>21.615960293054357</v>
      </c>
      <c r="Q363" s="139">
        <f t="shared" si="88"/>
        <v>21.615960293054357</v>
      </c>
      <c r="R363">
        <v>10640</v>
      </c>
      <c r="S363">
        <v>10650</v>
      </c>
      <c r="T363" s="84">
        <v>62100000</v>
      </c>
      <c r="U363" s="84">
        <f t="shared" si="92"/>
        <v>183.85855761597219</v>
      </c>
      <c r="V363" s="84">
        <f t="shared" si="93"/>
        <v>183.85855761597219</v>
      </c>
      <c r="W363" s="114">
        <v>0</v>
      </c>
      <c r="X363" s="114">
        <v>0</v>
      </c>
      <c r="Y363" s="114">
        <v>0</v>
      </c>
      <c r="Z363" s="114">
        <f t="shared" si="98"/>
        <v>0</v>
      </c>
      <c r="AA363" s="114">
        <v>0</v>
      </c>
      <c r="AB363" s="159">
        <f t="shared" si="89"/>
        <v>0</v>
      </c>
      <c r="AC363" s="159">
        <f t="shared" si="90"/>
        <v>253891290457384.94</v>
      </c>
      <c r="AD363" s="88">
        <f t="shared" si="91"/>
        <v>278336744870822.12</v>
      </c>
      <c r="AE363" s="158">
        <f t="shared" si="94"/>
        <v>1096.2831547683211</v>
      </c>
      <c r="AF363" s="133">
        <f t="shared" si="99"/>
        <v>-4.0715317426748849E-3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-1.7917144944171973E-2</v>
      </c>
      <c r="AJ363" s="84" t="e">
        <f t="shared" si="103"/>
        <v>#DIV/0!</v>
      </c>
    </row>
    <row r="364" spans="1:36" ht="16.5">
      <c r="A364" s="84">
        <v>20190624</v>
      </c>
      <c r="B364" s="84" t="s">
        <v>99</v>
      </c>
      <c r="C364">
        <v>45700</v>
      </c>
      <c r="D364">
        <v>45500</v>
      </c>
      <c r="E364" s="114">
        <v>5969782550</v>
      </c>
      <c r="F364" s="114">
        <f t="shared" si="95"/>
        <v>0.18606768411139213</v>
      </c>
      <c r="G364" s="139">
        <f t="shared" si="86"/>
        <v>0.18606768411139213</v>
      </c>
      <c r="H364">
        <v>212500</v>
      </c>
      <c r="I364">
        <v>208500</v>
      </c>
      <c r="J364" s="88">
        <v>128329070</v>
      </c>
      <c r="K364" s="84">
        <f t="shared" si="96"/>
        <v>1.5055159715561699</v>
      </c>
      <c r="L364" s="132">
        <f t="shared" si="87"/>
        <v>1.5055159715561699</v>
      </c>
      <c r="M364">
        <v>188226</v>
      </c>
      <c r="N364">
        <v>190286</v>
      </c>
      <c r="O364" s="114">
        <v>15956260</v>
      </c>
      <c r="P364" s="114">
        <f t="shared" si="97"/>
        <v>21.615960293054357</v>
      </c>
      <c r="Q364" s="139">
        <f t="shared" si="88"/>
        <v>21.615960293054357</v>
      </c>
      <c r="R364">
        <v>10650</v>
      </c>
      <c r="S364">
        <v>10650</v>
      </c>
      <c r="T364" s="84">
        <v>62100000</v>
      </c>
      <c r="U364" s="84">
        <f t="shared" si="92"/>
        <v>183.85855761597219</v>
      </c>
      <c r="V364" s="84">
        <f t="shared" si="93"/>
        <v>183.85855761597219</v>
      </c>
      <c r="W364" s="114">
        <v>0</v>
      </c>
      <c r="X364" s="114">
        <v>0</v>
      </c>
      <c r="Y364" s="114">
        <v>0</v>
      </c>
      <c r="Z364" s="114">
        <f t="shared" si="98"/>
        <v>0</v>
      </c>
      <c r="AA364" s="114">
        <v>0</v>
      </c>
      <c r="AB364" s="159">
        <f t="shared" si="89"/>
        <v>0</v>
      </c>
      <c r="AC364" s="159">
        <f t="shared" si="90"/>
        <v>253891290457384.94</v>
      </c>
      <c r="AD364" s="88">
        <f t="shared" si="91"/>
        <v>278052296648203.37</v>
      </c>
      <c r="AE364" s="158">
        <f t="shared" si="94"/>
        <v>1095.1628003752803</v>
      </c>
      <c r="AF364" s="133">
        <f t="shared" si="99"/>
        <v>-1.0219571359531986E-3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1.0944290374337234E-2</v>
      </c>
      <c r="AJ364" s="84" t="e">
        <f t="shared" si="103"/>
        <v>#DIV/0!</v>
      </c>
    </row>
    <row r="365" spans="1:36" ht="16.5">
      <c r="A365" s="84">
        <v>20190625</v>
      </c>
      <c r="B365" s="84" t="s">
        <v>99</v>
      </c>
      <c r="C365">
        <v>45500</v>
      </c>
      <c r="D365">
        <v>45600</v>
      </c>
      <c r="E365" s="114">
        <v>5969782550</v>
      </c>
      <c r="F365" s="114">
        <f t="shared" si="95"/>
        <v>0.18606768411139213</v>
      </c>
      <c r="G365" s="139">
        <f t="shared" si="86"/>
        <v>0.18606768411139213</v>
      </c>
      <c r="H365">
        <v>208500</v>
      </c>
      <c r="I365">
        <v>208000</v>
      </c>
      <c r="J365" s="88">
        <v>128329070</v>
      </c>
      <c r="K365" s="84">
        <f t="shared" si="96"/>
        <v>1.5055159715561699</v>
      </c>
      <c r="L365" s="132">
        <f t="shared" si="87"/>
        <v>1.5055159715561699</v>
      </c>
      <c r="M365">
        <v>190286</v>
      </c>
      <c r="N365">
        <v>191366</v>
      </c>
      <c r="O365" s="114">
        <v>15956260</v>
      </c>
      <c r="P365" s="114">
        <f t="shared" si="97"/>
        <v>21.615960293054357</v>
      </c>
      <c r="Q365" s="139">
        <f t="shared" si="88"/>
        <v>21.615960293054357</v>
      </c>
      <c r="R365">
        <v>10650</v>
      </c>
      <c r="S365">
        <v>10650</v>
      </c>
      <c r="T365" s="84">
        <v>62100000</v>
      </c>
      <c r="U365" s="84">
        <f t="shared" si="92"/>
        <v>183.85855761597219</v>
      </c>
      <c r="V365" s="84">
        <f t="shared" si="93"/>
        <v>183.85855761597219</v>
      </c>
      <c r="W365" s="114">
        <v>0</v>
      </c>
      <c r="X365" s="114">
        <v>0</v>
      </c>
      <c r="Y365" s="114">
        <v>0</v>
      </c>
      <c r="Z365" s="114">
        <f t="shared" si="98"/>
        <v>0</v>
      </c>
      <c r="AA365" s="114">
        <v>0</v>
      </c>
      <c r="AB365" s="159">
        <f t="shared" si="89"/>
        <v>0</v>
      </c>
      <c r="AC365" s="159">
        <f t="shared" si="90"/>
        <v>253891290457384.94</v>
      </c>
      <c r="AD365" s="88">
        <f t="shared" si="91"/>
        <v>278439276950518.56</v>
      </c>
      <c r="AE365" s="158">
        <f t="shared" si="94"/>
        <v>1096.6869972140848</v>
      </c>
      <c r="AF365" s="133">
        <f t="shared" si="99"/>
        <v>1.3917536628181948E-3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5.6756671536529225E-3</v>
      </c>
      <c r="AJ365" s="84" t="e">
        <f t="shared" si="103"/>
        <v>#DIV/0!</v>
      </c>
    </row>
    <row r="366" spans="1:36" ht="16.5">
      <c r="A366" s="84">
        <v>20190626</v>
      </c>
      <c r="B366" s="84" t="s">
        <v>99</v>
      </c>
      <c r="C366">
        <v>45600</v>
      </c>
      <c r="D366">
        <v>45700</v>
      </c>
      <c r="E366" s="114">
        <v>5969782550</v>
      </c>
      <c r="F366" s="114">
        <f t="shared" si="95"/>
        <v>0.18606768411139213</v>
      </c>
      <c r="G366" s="139">
        <f t="shared" si="86"/>
        <v>0.18606768411139213</v>
      </c>
      <c r="H366">
        <v>208000</v>
      </c>
      <c r="I366">
        <v>210500</v>
      </c>
      <c r="J366" s="88">
        <v>128329070</v>
      </c>
      <c r="K366" s="84">
        <f t="shared" si="96"/>
        <v>1.5055159715561699</v>
      </c>
      <c r="L366" s="132">
        <f t="shared" si="87"/>
        <v>1.5055159715561699</v>
      </c>
      <c r="M366">
        <v>191366</v>
      </c>
      <c r="N366">
        <v>199609</v>
      </c>
      <c r="O366" s="114">
        <v>15956260</v>
      </c>
      <c r="P366" s="114">
        <f t="shared" si="97"/>
        <v>21.615960293054357</v>
      </c>
      <c r="Q366" s="139">
        <f t="shared" si="88"/>
        <v>21.615960293054357</v>
      </c>
      <c r="R366">
        <v>10650</v>
      </c>
      <c r="S366">
        <v>10655</v>
      </c>
      <c r="T366" s="84">
        <v>62100000</v>
      </c>
      <c r="U366" s="84">
        <f t="shared" si="92"/>
        <v>183.85855761597219</v>
      </c>
      <c r="V366" s="84">
        <f t="shared" si="93"/>
        <v>183.85855761597219</v>
      </c>
      <c r="W366" s="114">
        <v>0</v>
      </c>
      <c r="X366" s="114">
        <v>0</v>
      </c>
      <c r="Y366" s="114">
        <v>0</v>
      </c>
      <c r="Z366" s="114">
        <f t="shared" si="98"/>
        <v>0</v>
      </c>
      <c r="AA366" s="114">
        <v>0</v>
      </c>
      <c r="AB366" s="159">
        <f t="shared" si="89"/>
        <v>0</v>
      </c>
      <c r="AC366" s="159">
        <f t="shared" si="90"/>
        <v>253891290457384.94</v>
      </c>
      <c r="AD366" s="88">
        <f t="shared" si="91"/>
        <v>281933539217434.44</v>
      </c>
      <c r="AE366" s="158">
        <f t="shared" si="94"/>
        <v>1110.449825630219</v>
      </c>
      <c r="AF366" s="133">
        <f t="shared" si="99"/>
        <v>1.2549458916806642E-2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4.3074527345505473E-2</v>
      </c>
      <c r="AJ366" s="84" t="e">
        <f t="shared" si="103"/>
        <v>#DIV/0!</v>
      </c>
    </row>
    <row r="367" spans="1:36" ht="16.5">
      <c r="A367" s="84">
        <v>20190627</v>
      </c>
      <c r="B367" s="84" t="s">
        <v>99</v>
      </c>
      <c r="C367">
        <v>45700</v>
      </c>
      <c r="D367">
        <v>46500</v>
      </c>
      <c r="E367" s="114">
        <v>5969782550</v>
      </c>
      <c r="F367" s="114">
        <f t="shared" si="95"/>
        <v>0.18606768411139213</v>
      </c>
      <c r="G367" s="139">
        <f t="shared" si="86"/>
        <v>0.18606768411139213</v>
      </c>
      <c r="H367">
        <v>210500</v>
      </c>
      <c r="I367">
        <v>204000</v>
      </c>
      <c r="J367" s="88">
        <v>128329070</v>
      </c>
      <c r="K367" s="84">
        <f t="shared" si="96"/>
        <v>1.5055159715561699</v>
      </c>
      <c r="L367" s="132">
        <f t="shared" si="87"/>
        <v>1.5055159715561699</v>
      </c>
      <c r="M367">
        <v>199609</v>
      </c>
      <c r="N367">
        <v>189600</v>
      </c>
      <c r="O367" s="114">
        <v>15956260</v>
      </c>
      <c r="P367" s="114">
        <f t="shared" si="97"/>
        <v>21.615960293054357</v>
      </c>
      <c r="Q367" s="139">
        <f t="shared" si="88"/>
        <v>21.615960293054357</v>
      </c>
      <c r="R367">
        <v>10655</v>
      </c>
      <c r="S367">
        <v>10775</v>
      </c>
      <c r="T367" s="84">
        <v>62100000</v>
      </c>
      <c r="U367" s="84">
        <f t="shared" si="92"/>
        <v>183.85855761597219</v>
      </c>
      <c r="V367" s="84">
        <f t="shared" si="93"/>
        <v>183.85855761597219</v>
      </c>
      <c r="W367" s="114">
        <v>0</v>
      </c>
      <c r="X367" s="114">
        <v>0</v>
      </c>
      <c r="Y367" s="114">
        <v>0</v>
      </c>
      <c r="Z367" s="114">
        <f t="shared" si="98"/>
        <v>0</v>
      </c>
      <c r="AA367" s="114">
        <v>0</v>
      </c>
      <c r="AB367" s="159">
        <f t="shared" si="89"/>
        <v>0</v>
      </c>
      <c r="AC367" s="159">
        <f t="shared" si="90"/>
        <v>253891290457384.94</v>
      </c>
      <c r="AD367" s="88">
        <f t="shared" si="91"/>
        <v>279484267545720.91</v>
      </c>
      <c r="AE367" s="158">
        <f t="shared" si="94"/>
        <v>1100.8028949800926</v>
      </c>
      <c r="AF367" s="133">
        <f t="shared" si="99"/>
        <v>-8.6874079561870422E-3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-5.0143029622912796E-2</v>
      </c>
      <c r="AJ367" s="84" t="e">
        <f t="shared" si="103"/>
        <v>#DIV/0!</v>
      </c>
    </row>
    <row r="368" spans="1:36" ht="16.5">
      <c r="A368" s="84">
        <v>20190628</v>
      </c>
      <c r="B368" s="84" t="s">
        <v>99</v>
      </c>
      <c r="C368">
        <v>46500</v>
      </c>
      <c r="D368">
        <v>47000</v>
      </c>
      <c r="E368" s="114">
        <v>5969782550</v>
      </c>
      <c r="F368" s="114">
        <f t="shared" si="95"/>
        <v>0.18606768411139213</v>
      </c>
      <c r="G368" s="139">
        <f t="shared" si="86"/>
        <v>0.18606768411139213</v>
      </c>
      <c r="H368">
        <v>204000</v>
      </c>
      <c r="I368">
        <v>205500</v>
      </c>
      <c r="J368" s="88">
        <v>128329070</v>
      </c>
      <c r="K368" s="84">
        <f t="shared" si="96"/>
        <v>1.5055159715561699</v>
      </c>
      <c r="L368" s="132">
        <f t="shared" si="87"/>
        <v>1.5055159715561699</v>
      </c>
      <c r="M368">
        <v>189600</v>
      </c>
      <c r="N368" s="8">
        <v>168600</v>
      </c>
      <c r="O368" s="114">
        <v>15956260</v>
      </c>
      <c r="P368" s="114">
        <f t="shared" si="97"/>
        <v>21.615960293054357</v>
      </c>
      <c r="Q368" s="139">
        <f t="shared" si="88"/>
        <v>21.615960293054357</v>
      </c>
      <c r="R368">
        <v>10775</v>
      </c>
      <c r="S368">
        <v>10805</v>
      </c>
      <c r="T368" s="84">
        <v>62100000</v>
      </c>
      <c r="U368" s="84">
        <f t="shared" si="92"/>
        <v>183.85855761597219</v>
      </c>
      <c r="V368" s="84">
        <f t="shared" si="93"/>
        <v>183.85855761597219</v>
      </c>
      <c r="W368" s="114">
        <v>0</v>
      </c>
      <c r="X368" s="114">
        <v>0</v>
      </c>
      <c r="Y368" s="114">
        <v>0</v>
      </c>
      <c r="Z368" s="114">
        <f t="shared" si="98"/>
        <v>0</v>
      </c>
      <c r="AA368" s="114">
        <v>0</v>
      </c>
      <c r="AB368" s="159">
        <f t="shared" si="89"/>
        <v>0</v>
      </c>
      <c r="AC368" s="159">
        <f t="shared" si="90"/>
        <v>253891290457384.94</v>
      </c>
      <c r="AD368" s="88">
        <f t="shared" si="91"/>
        <v>273428882507874.25</v>
      </c>
      <c r="AE368" s="158">
        <f t="shared" si="94"/>
        <v>1076.9525887055534</v>
      </c>
      <c r="AF368" s="133">
        <f t="shared" si="99"/>
        <v>-2.1666282295678851E-2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64" customFormat="1" ht="16.5">
      <c r="A369" s="155">
        <v>20190701</v>
      </c>
      <c r="B369" s="155" t="s">
        <v>100</v>
      </c>
      <c r="C369">
        <v>47000</v>
      </c>
      <c r="D369">
        <v>46600</v>
      </c>
      <c r="E369" s="168">
        <v>5969782550</v>
      </c>
      <c r="F369" s="168">
        <f t="shared" si="95"/>
        <v>0.18606768411139213</v>
      </c>
      <c r="G369" s="168">
        <f t="shared" si="86"/>
        <v>0.1659288966779407</v>
      </c>
      <c r="H369">
        <v>205500</v>
      </c>
      <c r="I369">
        <v>208000</v>
      </c>
      <c r="J369" s="161">
        <v>128329070</v>
      </c>
      <c r="K369" s="155">
        <f t="shared" si="96"/>
        <v>1.5055159715561699</v>
      </c>
      <c r="L369" s="155">
        <f t="shared" si="87"/>
        <v>1.7653934965730684</v>
      </c>
      <c r="M369" s="8">
        <v>168600</v>
      </c>
      <c r="N369">
        <v>181000</v>
      </c>
      <c r="O369" s="168">
        <v>15956260</v>
      </c>
      <c r="P369" s="168">
        <f t="shared" si="97"/>
        <v>21.615960293054357</v>
      </c>
      <c r="Q369" s="168">
        <f t="shared" si="88"/>
        <v>34.611443842321918</v>
      </c>
      <c r="R369">
        <v>10805</v>
      </c>
      <c r="S369">
        <v>10805</v>
      </c>
      <c r="T369" s="155">
        <v>67900000</v>
      </c>
      <c r="U369" s="155">
        <f t="shared" si="92"/>
        <v>183.85855761597219</v>
      </c>
      <c r="V369" s="84">
        <f t="shared" si="93"/>
        <v>169.22034740693741</v>
      </c>
      <c r="W369" s="168">
        <v>0</v>
      </c>
      <c r="X369" s="168">
        <v>0</v>
      </c>
      <c r="Y369" s="168">
        <v>0</v>
      </c>
      <c r="Z369" s="168">
        <f t="shared" si="98"/>
        <v>0</v>
      </c>
      <c r="AA369" s="168">
        <v>0</v>
      </c>
      <c r="AB369" s="161">
        <f t="shared" si="89"/>
        <v>1</v>
      </c>
      <c r="AC369" s="161">
        <f>IF(AND(AB369=0,B369="N"),AC368,AC368*(C369*E369*G369+H369*J369*L369+M369*O369*Q369+R369*T369*V369)/AD368)</f>
        <v>288197727482188.06</v>
      </c>
      <c r="AD369" s="161">
        <f t="shared" si="91"/>
        <v>317393581204077.94</v>
      </c>
      <c r="AE369" s="162">
        <f t="shared" si="94"/>
        <v>1101.3049408021245</v>
      </c>
      <c r="AF369" s="163">
        <f t="shared" si="99"/>
        <v>2.2612278713069027E-2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 ht="16.5">
      <c r="A370" s="84">
        <v>20190702</v>
      </c>
      <c r="B370" s="84" t="s">
        <v>99</v>
      </c>
      <c r="C370">
        <v>46600</v>
      </c>
      <c r="D370">
        <v>46250</v>
      </c>
      <c r="E370" s="114">
        <v>5969782550</v>
      </c>
      <c r="F370" s="114">
        <f t="shared" si="95"/>
        <v>0.1659288966779407</v>
      </c>
      <c r="G370" s="139">
        <f t="shared" si="86"/>
        <v>0.1659288966779407</v>
      </c>
      <c r="H370">
        <v>208000</v>
      </c>
      <c r="I370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>
        <v>181000</v>
      </c>
      <c r="N370">
        <v>178300</v>
      </c>
      <c r="O370" s="114">
        <v>15956260</v>
      </c>
      <c r="P370" s="114">
        <f t="shared" si="97"/>
        <v>34.611443842321918</v>
      </c>
      <c r="Q370" s="139">
        <f t="shared" si="88"/>
        <v>34.611443842321918</v>
      </c>
      <c r="R370">
        <v>10805</v>
      </c>
      <c r="S370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114">
        <v>0</v>
      </c>
      <c r="X370" s="114">
        <v>0</v>
      </c>
      <c r="Y370" s="114">
        <v>0</v>
      </c>
      <c r="Z370" s="114">
        <f t="shared" si="98"/>
        <v>0</v>
      </c>
      <c r="AA370" s="114">
        <v>0</v>
      </c>
      <c r="AB370" s="159">
        <f t="shared" si="89"/>
        <v>0</v>
      </c>
      <c r="AC370" s="159">
        <f t="shared" si="90"/>
        <v>288197727482188.06</v>
      </c>
      <c r="AD370" s="88">
        <f t="shared" si="91"/>
        <v>314129250651131.12</v>
      </c>
      <c r="AE370" s="158">
        <f t="shared" si="94"/>
        <v>1089.9782361071732</v>
      </c>
      <c r="AF370" s="133">
        <f t="shared" si="99"/>
        <v>-1.0284803304978945E-2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6.5">
      <c r="A371" s="84">
        <v>20190703</v>
      </c>
      <c r="B371" s="84" t="s">
        <v>99</v>
      </c>
      <c r="C371">
        <v>46250</v>
      </c>
      <c r="D371">
        <v>45400</v>
      </c>
      <c r="E371" s="114">
        <v>5969782550</v>
      </c>
      <c r="F371" s="114">
        <f t="shared" si="95"/>
        <v>0.1659288966779407</v>
      </c>
      <c r="G371" s="139">
        <f t="shared" si="86"/>
        <v>0.1659288966779407</v>
      </c>
      <c r="H371">
        <v>205000</v>
      </c>
      <c r="I371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>
        <v>178300</v>
      </c>
      <c r="N371">
        <v>184900</v>
      </c>
      <c r="O371" s="114">
        <v>15956260</v>
      </c>
      <c r="P371" s="114">
        <f t="shared" si="97"/>
        <v>34.611443842321918</v>
      </c>
      <c r="Q371" s="139">
        <f t="shared" si="88"/>
        <v>34.611443842321918</v>
      </c>
      <c r="R371">
        <v>10740</v>
      </c>
      <c r="S371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114">
        <v>0</v>
      </c>
      <c r="X371" s="114">
        <v>0</v>
      </c>
      <c r="Y371" s="114">
        <v>0</v>
      </c>
      <c r="Z371" s="114">
        <f t="shared" si="98"/>
        <v>0</v>
      </c>
      <c r="AA371" s="114">
        <v>0</v>
      </c>
      <c r="AB371" s="159">
        <f t="shared" si="89"/>
        <v>0</v>
      </c>
      <c r="AC371" s="159">
        <f t="shared" si="90"/>
        <v>288197727482188.06</v>
      </c>
      <c r="AD371" s="88">
        <f t="shared" si="91"/>
        <v>315837446056558.87</v>
      </c>
      <c r="AE371" s="158">
        <f t="shared" si="94"/>
        <v>1095.9054008365806</v>
      </c>
      <c r="AF371" s="133">
        <f t="shared" si="99"/>
        <v>5.4378743841492893E-3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6.5">
      <c r="A372" s="84">
        <v>20190704</v>
      </c>
      <c r="B372" s="84" t="s">
        <v>99</v>
      </c>
      <c r="C372">
        <v>45400</v>
      </c>
      <c r="D372">
        <v>46000</v>
      </c>
      <c r="E372" s="114">
        <v>5969782550</v>
      </c>
      <c r="F372" s="114">
        <f t="shared" si="95"/>
        <v>0.1659288966779407</v>
      </c>
      <c r="G372" s="139">
        <f t="shared" si="86"/>
        <v>0.1659288966779407</v>
      </c>
      <c r="H372">
        <v>206000</v>
      </c>
      <c r="I372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>
        <v>184900</v>
      </c>
      <c r="N372">
        <v>182600</v>
      </c>
      <c r="O372" s="114">
        <v>15956260</v>
      </c>
      <c r="P372" s="114">
        <f t="shared" si="97"/>
        <v>34.611443842321918</v>
      </c>
      <c r="Q372" s="139">
        <f t="shared" si="88"/>
        <v>34.611443842321918</v>
      </c>
      <c r="R372">
        <v>10625</v>
      </c>
      <c r="S372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114">
        <v>0</v>
      </c>
      <c r="X372" s="114">
        <v>0</v>
      </c>
      <c r="Y372" s="114">
        <v>0</v>
      </c>
      <c r="Z372" s="114">
        <f t="shared" si="98"/>
        <v>0</v>
      </c>
      <c r="AA372" s="114">
        <v>0</v>
      </c>
      <c r="AB372" s="159">
        <f t="shared" si="89"/>
        <v>0</v>
      </c>
      <c r="AC372" s="159">
        <f t="shared" si="90"/>
        <v>288197727482188.06</v>
      </c>
      <c r="AD372" s="88">
        <f t="shared" si="91"/>
        <v>314595184298794</v>
      </c>
      <c r="AE372" s="158">
        <f t="shared" si="94"/>
        <v>1091.5949513107712</v>
      </c>
      <c r="AF372" s="133">
        <f t="shared" si="99"/>
        <v>-3.9332313925261727E-3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6.5">
      <c r="A373" s="84">
        <v>20190705</v>
      </c>
      <c r="B373" s="84" t="s">
        <v>99</v>
      </c>
      <c r="C373">
        <v>46000</v>
      </c>
      <c r="D373">
        <v>45650</v>
      </c>
      <c r="E373" s="114">
        <v>5969782550</v>
      </c>
      <c r="F373" s="114">
        <f t="shared" si="95"/>
        <v>0.1659288966779407</v>
      </c>
      <c r="G373" s="139">
        <f t="shared" si="86"/>
        <v>0.1659288966779407</v>
      </c>
      <c r="H373">
        <v>203500</v>
      </c>
      <c r="I373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>
        <v>182600</v>
      </c>
      <c r="N373">
        <v>186500</v>
      </c>
      <c r="O373" s="114">
        <v>15956260</v>
      </c>
      <c r="P373" s="114">
        <f t="shared" si="97"/>
        <v>34.611443842321918</v>
      </c>
      <c r="Q373" s="139">
        <f t="shared" si="88"/>
        <v>34.611443842321918</v>
      </c>
      <c r="R373">
        <v>10625</v>
      </c>
      <c r="S373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114">
        <v>0</v>
      </c>
      <c r="X373" s="114">
        <v>0</v>
      </c>
      <c r="Y373" s="114">
        <v>0</v>
      </c>
      <c r="Z373" s="114">
        <f t="shared" si="98"/>
        <v>0</v>
      </c>
      <c r="AA373" s="114">
        <v>0</v>
      </c>
      <c r="AB373" s="159">
        <f t="shared" si="89"/>
        <v>0</v>
      </c>
      <c r="AC373" s="159">
        <f t="shared" si="90"/>
        <v>288197727482188.06</v>
      </c>
      <c r="AD373" s="88">
        <f t="shared" si="91"/>
        <v>317306918624927.87</v>
      </c>
      <c r="AE373" s="158">
        <f t="shared" si="94"/>
        <v>1101.0042355193063</v>
      </c>
      <c r="AF373" s="133">
        <f t="shared" si="99"/>
        <v>8.6197579030909081E-3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6.5">
      <c r="A374" s="84">
        <v>20190708</v>
      </c>
      <c r="B374" s="84" t="s">
        <v>99</v>
      </c>
      <c r="C374">
        <v>45650</v>
      </c>
      <c r="D374">
        <v>44400</v>
      </c>
      <c r="E374" s="114">
        <v>5969782550</v>
      </c>
      <c r="F374" s="114">
        <f t="shared" si="95"/>
        <v>0.1659288966779407</v>
      </c>
      <c r="G374" s="139">
        <f t="shared" si="86"/>
        <v>0.1659288966779407</v>
      </c>
      <c r="H374">
        <v>208000</v>
      </c>
      <c r="I37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>
        <v>186500</v>
      </c>
      <c r="N374">
        <v>178300</v>
      </c>
      <c r="O374" s="114">
        <v>15956260</v>
      </c>
      <c r="P374" s="114">
        <f t="shared" si="97"/>
        <v>34.611443842321918</v>
      </c>
      <c r="Q374" s="139">
        <f t="shared" si="88"/>
        <v>34.611443842321918</v>
      </c>
      <c r="R374">
        <v>10615</v>
      </c>
      <c r="S37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114">
        <v>0</v>
      </c>
      <c r="X374" s="114">
        <v>0</v>
      </c>
      <c r="Y374" s="114">
        <v>0</v>
      </c>
      <c r="Z374" s="114">
        <f t="shared" si="98"/>
        <v>0</v>
      </c>
      <c r="AA374" s="114">
        <v>0</v>
      </c>
      <c r="AB374" s="159">
        <f t="shared" si="89"/>
        <v>0</v>
      </c>
      <c r="AC374" s="159">
        <f t="shared" si="90"/>
        <v>288197727482188.06</v>
      </c>
      <c r="AD374" s="88">
        <f t="shared" si="91"/>
        <v>309133698838927.56</v>
      </c>
      <c r="AE374" s="158">
        <f t="shared" si="94"/>
        <v>1072.6444706543823</v>
      </c>
      <c r="AF374" s="133">
        <f t="shared" si="99"/>
        <v>-2.5758088797494687E-2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6.5">
      <c r="A375" s="84">
        <v>20190709</v>
      </c>
      <c r="B375" s="84" t="s">
        <v>99</v>
      </c>
      <c r="C375">
        <v>44400</v>
      </c>
      <c r="D375">
        <v>45100</v>
      </c>
      <c r="E375" s="114">
        <v>5969782550</v>
      </c>
      <c r="F375" s="114">
        <f t="shared" si="95"/>
        <v>0.1659288966779407</v>
      </c>
      <c r="G375" s="139">
        <f t="shared" si="86"/>
        <v>0.1659288966779407</v>
      </c>
      <c r="H375">
        <v>206000</v>
      </c>
      <c r="I375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>
        <v>178300</v>
      </c>
      <c r="N375">
        <v>172000</v>
      </c>
      <c r="O375" s="114">
        <v>15956260</v>
      </c>
      <c r="P375" s="114">
        <f t="shared" si="97"/>
        <v>34.611443842321918</v>
      </c>
      <c r="Q375" s="139">
        <f t="shared" si="88"/>
        <v>34.611443842321918</v>
      </c>
      <c r="R375">
        <v>10445</v>
      </c>
      <c r="S375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114">
        <v>0</v>
      </c>
      <c r="X375" s="114">
        <v>0</v>
      </c>
      <c r="Y375" s="114">
        <v>0</v>
      </c>
      <c r="Z375" s="114">
        <f t="shared" si="98"/>
        <v>0</v>
      </c>
      <c r="AA375" s="114">
        <v>0</v>
      </c>
      <c r="AB375" s="159">
        <f t="shared" si="89"/>
        <v>0</v>
      </c>
      <c r="AC375" s="159">
        <f t="shared" si="90"/>
        <v>288197727482188.06</v>
      </c>
      <c r="AD375" s="88">
        <f t="shared" si="91"/>
        <v>303002100335346.31</v>
      </c>
      <c r="AE375" s="158">
        <f t="shared" si="94"/>
        <v>1051.3688049607304</v>
      </c>
      <c r="AF375" s="133">
        <f t="shared" si="99"/>
        <v>-1.9834778694819932E-2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6.5">
      <c r="A376" s="84">
        <v>20190710</v>
      </c>
      <c r="B376" s="84" t="s">
        <v>99</v>
      </c>
      <c r="C376">
        <v>45100</v>
      </c>
      <c r="D376">
        <v>45550</v>
      </c>
      <c r="E376" s="114">
        <v>5969782550</v>
      </c>
      <c r="F376" s="114">
        <f t="shared" si="95"/>
        <v>0.1659288966779407</v>
      </c>
      <c r="G376" s="139">
        <f t="shared" si="86"/>
        <v>0.1659288966779407</v>
      </c>
      <c r="H376">
        <v>192500</v>
      </c>
      <c r="I376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>
        <v>172000</v>
      </c>
      <c r="N376">
        <v>173700</v>
      </c>
      <c r="O376" s="114">
        <v>15956260</v>
      </c>
      <c r="P376" s="114">
        <f t="shared" si="97"/>
        <v>34.611443842321918</v>
      </c>
      <c r="Q376" s="139">
        <f t="shared" si="88"/>
        <v>34.611443842321918</v>
      </c>
      <c r="R376">
        <v>10420</v>
      </c>
      <c r="S376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114">
        <v>0</v>
      </c>
      <c r="X376" s="114">
        <v>0</v>
      </c>
      <c r="Y376" s="114">
        <v>0</v>
      </c>
      <c r="Z376" s="114">
        <f t="shared" si="98"/>
        <v>0</v>
      </c>
      <c r="AA376" s="114">
        <v>0</v>
      </c>
      <c r="AB376" s="159">
        <f t="shared" si="89"/>
        <v>0</v>
      </c>
      <c r="AC376" s="159">
        <f t="shared" si="90"/>
        <v>288197727482188.06</v>
      </c>
      <c r="AD376" s="88">
        <f t="shared" si="91"/>
        <v>304053382608444</v>
      </c>
      <c r="AE376" s="158">
        <f t="shared" si="94"/>
        <v>1055.016586233269</v>
      </c>
      <c r="AF376" s="133">
        <f t="shared" si="99"/>
        <v>3.4695544088117311E-3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6.5">
      <c r="A377" s="84">
        <v>20190711</v>
      </c>
      <c r="B377" s="84" t="s">
        <v>99</v>
      </c>
      <c r="C377">
        <v>45550</v>
      </c>
      <c r="D377">
        <v>46200</v>
      </c>
      <c r="E377" s="114">
        <v>5969782550</v>
      </c>
      <c r="F377" s="114">
        <f t="shared" si="95"/>
        <v>0.1659288966779407</v>
      </c>
      <c r="G377" s="139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14">
        <v>15956260</v>
      </c>
      <c r="P377" s="114">
        <f t="shared" si="97"/>
        <v>34.611443842321918</v>
      </c>
      <c r="Q377" s="139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114">
        <v>0</v>
      </c>
      <c r="X377" s="114">
        <v>0</v>
      </c>
      <c r="Y377" s="114">
        <v>0</v>
      </c>
      <c r="Z377" s="114">
        <f t="shared" si="98"/>
        <v>0</v>
      </c>
      <c r="AA377" s="114">
        <v>0</v>
      </c>
      <c r="AB377" s="159">
        <f t="shared" ref="AB377:AB381" si="107">IF(AD376&lt;&gt;(C377*E377*F377+H377*J377*K377+M377*O377*P377+R377*T377*U377),1,0)</f>
        <v>0</v>
      </c>
      <c r="AC377" s="159">
        <f t="shared" ref="AC377:AC381" si="108">IF(AND(AB377=0,B377="N"),AC376,AC376*(C377*E377*G377+H377*J377*L377+M377*O377*Q377+R377*T377*V377)/AD376)</f>
        <v>288197727482188.06</v>
      </c>
      <c r="AD377" s="88">
        <f t="shared" ref="AD377:AD381" si="109">D377*E377*G377+I377*J377*L377+N377*O377*Q377+S377*T377*V377</f>
        <v>305917811773110.06</v>
      </c>
      <c r="AE377" s="158">
        <f t="shared" si="94"/>
        <v>1061.4858571083535</v>
      </c>
      <c r="AF377" s="133">
        <f t="shared" si="99"/>
        <v>6.131913904957406E-3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6.5">
      <c r="A378" s="84">
        <v>20190712</v>
      </c>
      <c r="B378" s="84" t="s">
        <v>99</v>
      </c>
      <c r="C378">
        <v>46200</v>
      </c>
      <c r="D378">
        <v>46300</v>
      </c>
      <c r="E378" s="114">
        <v>5969782550</v>
      </c>
      <c r="F378" s="114">
        <f t="shared" si="95"/>
        <v>0.1659288966779407</v>
      </c>
      <c r="G378" s="139">
        <f t="shared" si="104"/>
        <v>0.1659288966779407</v>
      </c>
      <c r="H378">
        <v>191500</v>
      </c>
      <c r="I378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>
        <v>172700</v>
      </c>
      <c r="N378">
        <v>169800</v>
      </c>
      <c r="O378" s="114">
        <v>15956260</v>
      </c>
      <c r="P378" s="114">
        <f t="shared" si="97"/>
        <v>34.611443842321918</v>
      </c>
      <c r="Q378" s="139">
        <f t="shared" si="106"/>
        <v>34.611443842321918</v>
      </c>
      <c r="R378">
        <v>10565</v>
      </c>
      <c r="S378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14">
        <v>0</v>
      </c>
      <c r="X378" s="114">
        <v>0</v>
      </c>
      <c r="Y378" s="114">
        <v>0</v>
      </c>
      <c r="Z378" s="114">
        <f t="shared" si="98"/>
        <v>0</v>
      </c>
      <c r="AA378" s="114">
        <v>0</v>
      </c>
      <c r="AB378" s="159">
        <f t="shared" si="107"/>
        <v>0</v>
      </c>
      <c r="AC378" s="159">
        <f t="shared" si="108"/>
        <v>288197727482188.06</v>
      </c>
      <c r="AD378" s="88">
        <f t="shared" si="109"/>
        <v>303907984052261</v>
      </c>
      <c r="AE378" s="158">
        <f t="shared" si="94"/>
        <v>1054.5120765084587</v>
      </c>
      <c r="AF378" s="133">
        <f t="shared" si="99"/>
        <v>-6.5698290308760249E-3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6.5">
      <c r="A379" s="84">
        <v>20190715</v>
      </c>
      <c r="B379" s="84" t="s">
        <v>99</v>
      </c>
      <c r="C379">
        <v>46300</v>
      </c>
      <c r="D379">
        <v>46450</v>
      </c>
      <c r="E379" s="114">
        <v>5969782550</v>
      </c>
      <c r="F379" s="114">
        <f t="shared" si="95"/>
        <v>0.1659288966779407</v>
      </c>
      <c r="G379" s="139">
        <f t="shared" si="104"/>
        <v>0.1659288966779407</v>
      </c>
      <c r="H379">
        <v>188500</v>
      </c>
      <c r="I379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>
        <v>169800</v>
      </c>
      <c r="N379">
        <v>171600</v>
      </c>
      <c r="O379" s="114">
        <v>15956260</v>
      </c>
      <c r="P379" s="114">
        <f t="shared" si="97"/>
        <v>34.611443842321918</v>
      </c>
      <c r="Q379" s="139">
        <f t="shared" si="106"/>
        <v>34.611443842321918</v>
      </c>
      <c r="R379">
        <v>10580</v>
      </c>
      <c r="S379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114">
        <v>0</v>
      </c>
      <c r="X379" s="114">
        <v>0</v>
      </c>
      <c r="Y379" s="114">
        <v>0</v>
      </c>
      <c r="Z379" s="114">
        <f t="shared" si="98"/>
        <v>0</v>
      </c>
      <c r="AA379" s="114">
        <v>0</v>
      </c>
      <c r="AB379" s="159">
        <f t="shared" si="107"/>
        <v>0</v>
      </c>
      <c r="AC379" s="159">
        <f t="shared" si="108"/>
        <v>288197727482188.06</v>
      </c>
      <c r="AD379" s="88">
        <f t="shared" si="109"/>
        <v>304032796609405.5</v>
      </c>
      <c r="AE379" s="158">
        <f t="shared" si="94"/>
        <v>1054.94515611056</v>
      </c>
      <c r="AF379" s="133">
        <f t="shared" si="99"/>
        <v>4.1069193207844858E-4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6.5">
      <c r="A380" s="84">
        <v>20190716</v>
      </c>
      <c r="B380" s="84" t="s">
        <v>99</v>
      </c>
      <c r="C380">
        <v>46450</v>
      </c>
      <c r="D380">
        <v>46850</v>
      </c>
      <c r="E380" s="114">
        <v>5969782550</v>
      </c>
      <c r="F380" s="114">
        <f t="shared" si="95"/>
        <v>0.1659288966779407</v>
      </c>
      <c r="G380" s="139">
        <f t="shared" si="104"/>
        <v>0.1659288966779407</v>
      </c>
      <c r="H380">
        <v>183500</v>
      </c>
      <c r="I380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>
        <v>171600</v>
      </c>
      <c r="N380">
        <v>176000</v>
      </c>
      <c r="O380" s="114">
        <v>15956260</v>
      </c>
      <c r="P380" s="114">
        <f t="shared" si="97"/>
        <v>34.611443842321918</v>
      </c>
      <c r="Q380" s="139">
        <f t="shared" si="106"/>
        <v>34.611443842321918</v>
      </c>
      <c r="R380">
        <v>10590</v>
      </c>
      <c r="S380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114">
        <v>0</v>
      </c>
      <c r="X380" s="114">
        <v>0</v>
      </c>
      <c r="Y380" s="114">
        <v>0</v>
      </c>
      <c r="Z380" s="114">
        <f t="shared" si="98"/>
        <v>0</v>
      </c>
      <c r="AA380" s="114">
        <v>0</v>
      </c>
      <c r="AB380" s="159">
        <f t="shared" si="107"/>
        <v>0</v>
      </c>
      <c r="AC380" s="159">
        <f t="shared" si="108"/>
        <v>288197727482188.06</v>
      </c>
      <c r="AD380" s="88">
        <f t="shared" si="109"/>
        <v>308508814148138.62</v>
      </c>
      <c r="AE380" s="158">
        <f t="shared" si="94"/>
        <v>1070.4762207648077</v>
      </c>
      <c r="AF380" s="133">
        <f t="shared" si="99"/>
        <v>1.4722153625036481E-2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6.5">
      <c r="A381" s="84">
        <v>20190717</v>
      </c>
      <c r="B381" s="84" t="s">
        <v>99</v>
      </c>
      <c r="C381">
        <v>46850</v>
      </c>
      <c r="D381">
        <v>46050</v>
      </c>
      <c r="E381" s="114">
        <v>5969782550</v>
      </c>
      <c r="F381" s="114">
        <f t="shared" si="95"/>
        <v>0.1659288966779407</v>
      </c>
      <c r="G381" s="139">
        <f t="shared" si="104"/>
        <v>0.1659288966779407</v>
      </c>
      <c r="H381">
        <v>188500</v>
      </c>
      <c r="I381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>
        <v>176000</v>
      </c>
      <c r="N381">
        <v>178400</v>
      </c>
      <c r="O381" s="114">
        <v>15956260</v>
      </c>
      <c r="P381" s="114">
        <f t="shared" si="97"/>
        <v>34.611443842321918</v>
      </c>
      <c r="Q381" s="139">
        <f t="shared" si="106"/>
        <v>34.611443842321918</v>
      </c>
      <c r="R381">
        <v>10635</v>
      </c>
      <c r="S381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114">
        <v>0</v>
      </c>
      <c r="X381" s="114">
        <v>0</v>
      </c>
      <c r="Y381" s="114">
        <v>0</v>
      </c>
      <c r="Z381" s="114">
        <f t="shared" si="98"/>
        <v>0</v>
      </c>
      <c r="AA381" s="114">
        <v>0</v>
      </c>
      <c r="AB381" s="159">
        <f t="shared" si="107"/>
        <v>0</v>
      </c>
      <c r="AC381" s="159">
        <f t="shared" si="108"/>
        <v>288197727482188.06</v>
      </c>
      <c r="AD381" s="88">
        <f t="shared" si="109"/>
        <v>307446203757479.06</v>
      </c>
      <c r="AE381" s="158">
        <f t="shared" si="94"/>
        <v>1066.7891327369355</v>
      </c>
      <c r="AF381" s="133">
        <f t="shared" si="99"/>
        <v>-3.444343700823188E-3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C382">
        <v>46050</v>
      </c>
      <c r="H382">
        <v>184500</v>
      </c>
      <c r="M382">
        <v>178400</v>
      </c>
      <c r="R382">
        <v>10575</v>
      </c>
      <c r="S382" s="165"/>
      <c r="T382" s="165"/>
      <c r="W382" s="165"/>
      <c r="X382" s="165"/>
      <c r="Y382" s="165"/>
    </row>
    <row r="383" spans="1:36" ht="16.5">
      <c r="R383" s="165"/>
      <c r="S383" s="165"/>
      <c r="T383" s="165"/>
      <c r="W383" s="165"/>
      <c r="X383" s="165"/>
      <c r="Y383" s="165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37" zoomScale="85" zoomScaleNormal="85" workbookViewId="0">
      <selection activeCell="T248" sqref="T248:T381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0" t="s">
        <v>205</v>
      </c>
      <c r="D1" s="281"/>
      <c r="E1" s="281"/>
      <c r="F1" s="281"/>
      <c r="G1" s="282"/>
      <c r="H1" s="277" t="s">
        <v>206</v>
      </c>
      <c r="I1" s="278"/>
      <c r="J1" s="278"/>
      <c r="K1" s="278"/>
      <c r="L1" s="279"/>
      <c r="M1" s="280" t="s">
        <v>207</v>
      </c>
      <c r="N1" s="281"/>
      <c r="O1" s="281"/>
      <c r="P1" s="281"/>
      <c r="Q1" s="282"/>
      <c r="R1" s="277" t="s">
        <v>208</v>
      </c>
      <c r="S1" s="278"/>
      <c r="T1" s="278"/>
      <c r="U1" s="278"/>
      <c r="V1" s="279"/>
      <c r="W1" s="280" t="s">
        <v>209</v>
      </c>
      <c r="X1" s="281"/>
      <c r="Y1" s="281"/>
      <c r="Z1" s="281"/>
      <c r="AA1" s="282"/>
      <c r="AB1" s="271" t="s">
        <v>105</v>
      </c>
      <c r="AC1" s="271"/>
      <c r="AD1" s="271"/>
      <c r="AE1" s="271"/>
      <c r="AF1" s="271"/>
      <c r="AG1" s="274" t="s">
        <v>165</v>
      </c>
      <c r="AH1" s="274"/>
      <c r="AI1" s="274"/>
      <c r="AJ1" s="274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 t="s">
        <v>215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6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16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16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0.1687021298713656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1.3962658964470773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19.233362522604438</v>
      </c>
      <c r="R251" s="84">
        <v>9810</v>
      </c>
      <c r="S251" s="84">
        <v>9975</v>
      </c>
      <c r="T251" s="16">
        <v>60600000</v>
      </c>
      <c r="U251" s="84">
        <f t="shared" si="74"/>
        <v>169.12764293390046</v>
      </c>
      <c r="V251" s="84">
        <f t="shared" si="75"/>
        <v>170.82539677061345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1</v>
      </c>
      <c r="AC251" s="223">
        <f t="shared" si="72"/>
        <v>230210667932943.16</v>
      </c>
      <c r="AD251" s="222">
        <f t="shared" si="73"/>
        <v>258504196291849.25</v>
      </c>
      <c r="AE251" s="221">
        <f t="shared" si="52"/>
        <v>1122.9027682033725</v>
      </c>
      <c r="AF251" s="98">
        <f t="shared" si="63"/>
        <v>1.0495390790316561E-2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0.1687021298713656</v>
      </c>
      <c r="G252" s="220">
        <f t="shared" si="68"/>
        <v>0.17173545818955113</v>
      </c>
      <c r="H252" s="84">
        <v>216000</v>
      </c>
      <c r="I252" s="84">
        <v>213500</v>
      </c>
      <c r="J252" s="88">
        <v>125456133</v>
      </c>
      <c r="K252" s="84">
        <f t="shared" si="55"/>
        <v>1.3962658964470773</v>
      </c>
      <c r="L252" s="132">
        <f t="shared" si="69"/>
        <v>1.4213712871534012</v>
      </c>
      <c r="M252" s="85">
        <v>255400</v>
      </c>
      <c r="N252" s="85">
        <v>259800</v>
      </c>
      <c r="O252" s="85">
        <v>15956260</v>
      </c>
      <c r="P252" s="85">
        <f t="shared" si="57"/>
        <v>19.233362522604438</v>
      </c>
      <c r="Q252" s="220">
        <f t="shared" si="70"/>
        <v>19.579185679894913</v>
      </c>
      <c r="R252" s="84">
        <v>9975</v>
      </c>
      <c r="S252" s="84">
        <v>9920</v>
      </c>
      <c r="T252" s="16">
        <v>65100000</v>
      </c>
      <c r="U252" s="84">
        <f t="shared" si="74"/>
        <v>170.82539677061345</v>
      </c>
      <c r="V252" s="84">
        <f t="shared" si="75"/>
        <v>161.8763790375757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1</v>
      </c>
      <c r="AC252" s="223">
        <f t="shared" si="72"/>
        <v>234349943108199.44</v>
      </c>
      <c r="AD252" s="222">
        <f t="shared" si="73"/>
        <v>262835013474367.06</v>
      </c>
      <c r="AE252" s="221">
        <f t="shared" si="52"/>
        <v>1121.5492949917896</v>
      </c>
      <c r="AF252" s="98">
        <f t="shared" si="63"/>
        <v>-1.2053342906514157E-3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0.17173545818955113</v>
      </c>
      <c r="G253" s="220">
        <f t="shared" si="68"/>
        <v>0.16927830501807867</v>
      </c>
      <c r="H253" s="84">
        <v>213500</v>
      </c>
      <c r="I253" s="84">
        <v>214000</v>
      </c>
      <c r="J253" s="88">
        <v>125456133</v>
      </c>
      <c r="K253" s="84">
        <f t="shared" si="55"/>
        <v>1.4213712871534012</v>
      </c>
      <c r="L253" s="132">
        <f t="shared" si="69"/>
        <v>1.4010346193336778</v>
      </c>
      <c r="M253" s="85">
        <v>259800</v>
      </c>
      <c r="N253" s="85">
        <v>243700</v>
      </c>
      <c r="O253" s="85">
        <v>15956260</v>
      </c>
      <c r="P253" s="85">
        <f t="shared" si="57"/>
        <v>19.579185679894913</v>
      </c>
      <c r="Q253" s="220">
        <f t="shared" si="70"/>
        <v>19.299050996613012</v>
      </c>
      <c r="R253" s="84">
        <v>9920</v>
      </c>
      <c r="S253" s="84">
        <v>10145</v>
      </c>
      <c r="T253" s="16">
        <v>70100000</v>
      </c>
      <c r="U253" s="84">
        <f t="shared" si="74"/>
        <v>161.8763790375757</v>
      </c>
      <c r="V253" s="84">
        <f t="shared" si="75"/>
        <v>148.17938245235882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1</v>
      </c>
      <c r="AC253" s="223">
        <f t="shared" si="72"/>
        <v>230996915655318.22</v>
      </c>
      <c r="AD253" s="222">
        <f t="shared" si="73"/>
        <v>258057458533256.97</v>
      </c>
      <c r="AE253" s="221">
        <f t="shared" si="52"/>
        <v>1117.14677142407</v>
      </c>
      <c r="AF253" s="98">
        <f t="shared" si="63"/>
        <v>-3.9253946191921563E-3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0.16927830501807867</v>
      </c>
      <c r="G254" s="220">
        <f t="shared" si="68"/>
        <v>0.16927830501807867</v>
      </c>
      <c r="H254" s="84">
        <v>214000</v>
      </c>
      <c r="I254" s="84">
        <v>216500</v>
      </c>
      <c r="J254" s="88">
        <v>125456133</v>
      </c>
      <c r="K254" s="84">
        <f t="shared" si="55"/>
        <v>1.4010346193336778</v>
      </c>
      <c r="L254" s="132">
        <f t="shared" si="69"/>
        <v>1.4010346193336778</v>
      </c>
      <c r="M254" s="85">
        <v>243700</v>
      </c>
      <c r="N254" s="85">
        <v>249300</v>
      </c>
      <c r="O254" s="85">
        <v>15956260</v>
      </c>
      <c r="P254" s="85">
        <f t="shared" si="57"/>
        <v>19.299050996613012</v>
      </c>
      <c r="Q254" s="220">
        <f t="shared" si="70"/>
        <v>19.299050996613012</v>
      </c>
      <c r="R254" s="84">
        <v>10145</v>
      </c>
      <c r="S254" s="84">
        <v>10125</v>
      </c>
      <c r="T254" s="16">
        <v>70100000</v>
      </c>
      <c r="U254" s="84">
        <f t="shared" si="74"/>
        <v>148.17938245235882</v>
      </c>
      <c r="V254" s="84">
        <f t="shared" si="75"/>
        <v>148.17938245235882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230996915655318.22</v>
      </c>
      <c r="AD254" s="222">
        <f t="shared" si="73"/>
        <v>260215710719737.87</v>
      </c>
      <c r="AE254" s="221">
        <f t="shared" si="52"/>
        <v>1126.4899792342615</v>
      </c>
      <c r="AF254" s="98">
        <f t="shared" si="63"/>
        <v>8.363455947942515E-3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0.16927830501807867</v>
      </c>
      <c r="G255" s="220">
        <f t="shared" si="68"/>
        <v>0.17527383696840204</v>
      </c>
      <c r="H255" s="84">
        <v>216500</v>
      </c>
      <c r="I255" s="84">
        <v>216500</v>
      </c>
      <c r="J255" s="88">
        <v>125456133</v>
      </c>
      <c r="K255" s="84">
        <f t="shared" si="55"/>
        <v>1.4010346193336778</v>
      </c>
      <c r="L255" s="132">
        <f t="shared" si="69"/>
        <v>1.4506567361361062</v>
      </c>
      <c r="M255" s="85">
        <v>249300</v>
      </c>
      <c r="N255" s="85">
        <v>248700</v>
      </c>
      <c r="O255" s="85">
        <v>15956260</v>
      </c>
      <c r="P255" s="85">
        <f t="shared" si="57"/>
        <v>19.299050996613012</v>
      </c>
      <c r="Q255" s="220">
        <f t="shared" si="70"/>
        <v>19.982588540592769</v>
      </c>
      <c r="R255" s="84">
        <v>10125</v>
      </c>
      <c r="S255" s="84">
        <v>10240</v>
      </c>
      <c r="T255" s="16">
        <v>68700000</v>
      </c>
      <c r="U255" s="84">
        <f t="shared" si="74"/>
        <v>148.17938245235882</v>
      </c>
      <c r="V255" s="84">
        <f t="shared" si="75"/>
        <v>156.55424699955452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1</v>
      </c>
      <c r="AC255" s="223">
        <f t="shared" si="72"/>
        <v>239178409368229</v>
      </c>
      <c r="AD255" s="222">
        <f t="shared" si="73"/>
        <v>271210072489367.87</v>
      </c>
      <c r="AE255" s="221">
        <f t="shared" si="52"/>
        <v>1133.923723323305</v>
      </c>
      <c r="AF255" s="98">
        <f t="shared" si="63"/>
        <v>6.599032593345119E-3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0.17527383696840204</v>
      </c>
      <c r="G256" s="220">
        <f t="shared" si="68"/>
        <v>0.17527383696840204</v>
      </c>
      <c r="H256" s="84">
        <v>216500</v>
      </c>
      <c r="I256" s="84">
        <v>211000</v>
      </c>
      <c r="J256" s="88">
        <v>125456133</v>
      </c>
      <c r="K256" s="84">
        <f t="shared" si="55"/>
        <v>1.4506567361361062</v>
      </c>
      <c r="L256" s="132">
        <f t="shared" si="69"/>
        <v>1.4506567361361062</v>
      </c>
      <c r="M256" s="85">
        <v>248700</v>
      </c>
      <c r="N256" s="85">
        <v>243800</v>
      </c>
      <c r="O256" s="85">
        <v>15956260</v>
      </c>
      <c r="P256" s="85">
        <f t="shared" si="57"/>
        <v>19.982588540592769</v>
      </c>
      <c r="Q256" s="220">
        <f t="shared" si="70"/>
        <v>19.982588540592769</v>
      </c>
      <c r="R256" s="84">
        <v>10240</v>
      </c>
      <c r="S256" s="84">
        <v>10200</v>
      </c>
      <c r="T256" s="16">
        <v>68700000</v>
      </c>
      <c r="U256" s="84">
        <f t="shared" si="74"/>
        <v>156.55424699955452</v>
      </c>
      <c r="V256" s="84">
        <f t="shared" si="75"/>
        <v>156.55424699955452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239178409368229</v>
      </c>
      <c r="AD256" s="222">
        <f t="shared" si="73"/>
        <v>267745687438926.44</v>
      </c>
      <c r="AE256" s="221">
        <f t="shared" si="52"/>
        <v>1119.4392008298562</v>
      </c>
      <c r="AF256" s="98">
        <f t="shared" si="63"/>
        <v>-1.27738067345461E-2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0.17527383696840204</v>
      </c>
      <c r="G257" s="220">
        <f t="shared" si="68"/>
        <v>0.17527383696840204</v>
      </c>
      <c r="H257" s="84">
        <v>211000</v>
      </c>
      <c r="I257" s="84">
        <v>207500</v>
      </c>
      <c r="J257" s="88">
        <v>125456133</v>
      </c>
      <c r="K257" s="84">
        <f t="shared" si="55"/>
        <v>1.4506567361361062</v>
      </c>
      <c r="L257" s="132">
        <f t="shared" si="69"/>
        <v>1.4506567361361062</v>
      </c>
      <c r="M257" s="85">
        <v>243800</v>
      </c>
      <c r="N257" s="85">
        <v>247100</v>
      </c>
      <c r="O257" s="85">
        <v>15956260</v>
      </c>
      <c r="P257" s="85">
        <f t="shared" si="57"/>
        <v>19.982588540592769</v>
      </c>
      <c r="Q257" s="220">
        <f t="shared" si="70"/>
        <v>19.982588540592769</v>
      </c>
      <c r="R257" s="84">
        <v>10200</v>
      </c>
      <c r="S257" s="84">
        <v>10295</v>
      </c>
      <c r="T257" s="16">
        <v>68700000</v>
      </c>
      <c r="U257" s="84">
        <f t="shared" si="74"/>
        <v>156.55424699955452</v>
      </c>
      <c r="V257" s="84">
        <f t="shared" si="75"/>
        <v>156.55424699955452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239178409368229</v>
      </c>
      <c r="AD257" s="222">
        <f t="shared" si="73"/>
        <v>270281320862701.87</v>
      </c>
      <c r="AE257" s="221">
        <f t="shared" si="52"/>
        <v>1130.0406319141798</v>
      </c>
      <c r="AF257" s="98">
        <f t="shared" si="63"/>
        <v>9.4703053783221375E-3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0.17527383696840204</v>
      </c>
      <c r="G258" s="220">
        <f t="shared" si="68"/>
        <v>0.17527383696840204</v>
      </c>
      <c r="H258" s="84">
        <v>207500</v>
      </c>
      <c r="I258" s="84">
        <v>202000</v>
      </c>
      <c r="J258" s="88">
        <v>125456133</v>
      </c>
      <c r="K258" s="84">
        <f t="shared" si="55"/>
        <v>1.4506567361361062</v>
      </c>
      <c r="L258" s="132">
        <f t="shared" si="69"/>
        <v>1.4506567361361062</v>
      </c>
      <c r="M258" s="85">
        <v>247100</v>
      </c>
      <c r="N258" s="85">
        <v>249200</v>
      </c>
      <c r="O258" s="85">
        <v>15956260</v>
      </c>
      <c r="P258" s="85">
        <f t="shared" si="57"/>
        <v>19.982588540592769</v>
      </c>
      <c r="Q258" s="220">
        <f t="shared" si="70"/>
        <v>19.982588540592769</v>
      </c>
      <c r="R258" s="84">
        <v>10295</v>
      </c>
      <c r="S258" s="84">
        <v>10400</v>
      </c>
      <c r="T258" s="16">
        <v>68700000</v>
      </c>
      <c r="U258" s="84">
        <f t="shared" si="74"/>
        <v>156.55424699955452</v>
      </c>
      <c r="V258" s="84">
        <f t="shared" si="75"/>
        <v>156.55424699955452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239178409368229</v>
      </c>
      <c r="AD258" s="222">
        <f t="shared" si="73"/>
        <v>271445459946058</v>
      </c>
      <c r="AE258" s="221">
        <f t="shared" si="52"/>
        <v>1134.9078734282909</v>
      </c>
      <c r="AF258" s="98">
        <f t="shared" si="63"/>
        <v>4.3071385016187347E-3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0.17527383696840204</v>
      </c>
      <c r="G259" s="220">
        <f t="shared" si="68"/>
        <v>0.17527383696840204</v>
      </c>
      <c r="H259" s="84">
        <v>202000</v>
      </c>
      <c r="I259" s="84">
        <v>195500</v>
      </c>
      <c r="J259" s="88">
        <v>125456133</v>
      </c>
      <c r="K259" s="84">
        <f t="shared" si="55"/>
        <v>1.4506567361361062</v>
      </c>
      <c r="L259" s="132">
        <f t="shared" si="69"/>
        <v>1.4506567361361062</v>
      </c>
      <c r="M259" s="85">
        <v>249200</v>
      </c>
      <c r="N259" s="85">
        <v>255100</v>
      </c>
      <c r="O259" s="85">
        <v>15956260</v>
      </c>
      <c r="P259" s="85">
        <f t="shared" si="57"/>
        <v>19.982588540592769</v>
      </c>
      <c r="Q259" s="220">
        <f t="shared" si="70"/>
        <v>19.982588540592769</v>
      </c>
      <c r="R259" s="84">
        <v>10400</v>
      </c>
      <c r="S259" s="84">
        <v>10410</v>
      </c>
      <c r="T259" s="16">
        <v>68700000</v>
      </c>
      <c r="U259" s="84">
        <f t="shared" si="74"/>
        <v>156.55424699955452</v>
      </c>
      <c r="V259" s="84">
        <f t="shared" si="75"/>
        <v>156.55424699955452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239178409368229</v>
      </c>
      <c r="AD259" s="222">
        <f t="shared" si="73"/>
        <v>272774425993217.84</v>
      </c>
      <c r="AE259" s="221">
        <f t="shared" si="52"/>
        <v>1140.4642530809117</v>
      </c>
      <c r="AF259" s="98">
        <f t="shared" si="63"/>
        <v>4.8958860738504183E-3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0.17527383696840204</v>
      </c>
      <c r="G260" s="220">
        <f t="shared" si="68"/>
        <v>0.17527383696840204</v>
      </c>
      <c r="H260" s="84">
        <v>195500</v>
      </c>
      <c r="I260" s="84">
        <v>201000</v>
      </c>
      <c r="J260" s="88">
        <v>125456133</v>
      </c>
      <c r="K260" s="84">
        <f t="shared" si="55"/>
        <v>1.4506567361361062</v>
      </c>
      <c r="L260" s="132">
        <f t="shared" si="69"/>
        <v>1.4506567361361062</v>
      </c>
      <c r="M260" s="85">
        <v>255100</v>
      </c>
      <c r="N260" s="85">
        <v>261000</v>
      </c>
      <c r="O260" s="85">
        <v>15956260</v>
      </c>
      <c r="P260" s="85">
        <f t="shared" si="57"/>
        <v>19.982588540592769</v>
      </c>
      <c r="Q260" s="220">
        <f t="shared" si="70"/>
        <v>19.982588540592769</v>
      </c>
      <c r="R260" s="84">
        <v>10410</v>
      </c>
      <c r="S260" s="84">
        <v>10470</v>
      </c>
      <c r="T260" s="16">
        <v>68700000</v>
      </c>
      <c r="U260" s="84">
        <f t="shared" si="74"/>
        <v>156.55424699955452</v>
      </c>
      <c r="V260" s="84">
        <f t="shared" si="75"/>
        <v>156.55424699955452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239178409368229</v>
      </c>
      <c r="AD260" s="222">
        <f t="shared" si="73"/>
        <v>276668129287922.81</v>
      </c>
      <c r="AE260" s="221">
        <f t="shared" ref="AE260:AE323" si="76">AD260/AC260*1000</f>
        <v>1156.7437463051954</v>
      </c>
      <c r="AF260" s="98">
        <f t="shared" si="63"/>
        <v>1.427444409616993E-2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0.17527383696840204</v>
      </c>
      <c r="G261" s="220">
        <f t="shared" si="68"/>
        <v>0.17527383696840204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1.4506567361361062</v>
      </c>
      <c r="L261" s="132">
        <f t="shared" si="69"/>
        <v>1.4506567361361062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19.982588540592769</v>
      </c>
      <c r="Q261" s="220">
        <f t="shared" si="70"/>
        <v>19.982588540592769</v>
      </c>
      <c r="R261" s="84">
        <v>10470</v>
      </c>
      <c r="S261" s="84">
        <v>10505</v>
      </c>
      <c r="T261" s="16">
        <v>68700000</v>
      </c>
      <c r="U261" s="84">
        <f t="shared" si="74"/>
        <v>156.55424699955452</v>
      </c>
      <c r="V261" s="84">
        <f t="shared" si="75"/>
        <v>156.55424699955452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239178409368229</v>
      </c>
      <c r="AD261" s="222">
        <f t="shared" si="73"/>
        <v>275694049120680.69</v>
      </c>
      <c r="AE261" s="221">
        <f t="shared" si="76"/>
        <v>1152.6711372021616</v>
      </c>
      <c r="AF261" s="98">
        <f t="shared" ref="AF261:AF324" si="81">(AE261-AE260)/AE260</f>
        <v>-3.5207530760743254E-3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0.17527383696840204</v>
      </c>
      <c r="G262" s="220">
        <f t="shared" si="68"/>
        <v>0.17527383696840204</v>
      </c>
      <c r="H262" s="84">
        <v>198000</v>
      </c>
      <c r="I262" s="84">
        <v>200000</v>
      </c>
      <c r="J262" s="88">
        <v>125456133</v>
      </c>
      <c r="K262" s="84">
        <f t="shared" si="78"/>
        <v>1.4506567361361062</v>
      </c>
      <c r="L262" s="132">
        <f t="shared" si="69"/>
        <v>1.4506567361361062</v>
      </c>
      <c r="M262" s="85">
        <v>257000</v>
      </c>
      <c r="N262" s="85">
        <v>257100</v>
      </c>
      <c r="O262" s="85">
        <v>15956260</v>
      </c>
      <c r="P262" s="85">
        <f t="shared" si="79"/>
        <v>19.982588540592769</v>
      </c>
      <c r="Q262" s="220">
        <f t="shared" si="70"/>
        <v>19.982588540592769</v>
      </c>
      <c r="R262" s="84">
        <v>10505</v>
      </c>
      <c r="S262" s="84">
        <v>10450</v>
      </c>
      <c r="T262" s="16">
        <v>68700000</v>
      </c>
      <c r="U262" s="84">
        <f t="shared" si="74"/>
        <v>156.55424699955452</v>
      </c>
      <c r="V262" s="84">
        <f t="shared" si="75"/>
        <v>156.55424699955452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239178409368229</v>
      </c>
      <c r="AD262" s="222">
        <f t="shared" si="73"/>
        <v>274870573189024.31</v>
      </c>
      <c r="AE262" s="221">
        <f t="shared" si="76"/>
        <v>1149.2282013040949</v>
      </c>
      <c r="AF262" s="98">
        <f t="shared" si="81"/>
        <v>-2.9869195011021318E-3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0.17527383696840204</v>
      </c>
      <c r="G263" s="220">
        <f t="shared" si="68"/>
        <v>0.17527383696840204</v>
      </c>
      <c r="H263" s="84">
        <v>200000</v>
      </c>
      <c r="I263" s="84">
        <v>200000</v>
      </c>
      <c r="J263" s="88">
        <v>125456133</v>
      </c>
      <c r="K263" s="84">
        <f t="shared" si="78"/>
        <v>1.4506567361361062</v>
      </c>
      <c r="L263" s="132">
        <f t="shared" si="69"/>
        <v>1.4506567361361062</v>
      </c>
      <c r="M263" s="85">
        <v>257100</v>
      </c>
      <c r="N263" s="85">
        <v>251900</v>
      </c>
      <c r="O263" s="85">
        <v>15956260</v>
      </c>
      <c r="P263" s="85">
        <f t="shared" si="79"/>
        <v>19.982588540592769</v>
      </c>
      <c r="Q263" s="220">
        <f t="shared" si="70"/>
        <v>19.982588540592769</v>
      </c>
      <c r="R263" s="84">
        <v>10450</v>
      </c>
      <c r="S263" s="84">
        <v>10485</v>
      </c>
      <c r="T263" s="16">
        <v>68700000</v>
      </c>
      <c r="U263" s="84">
        <f t="shared" si="74"/>
        <v>156.55424699955452</v>
      </c>
      <c r="V263" s="84">
        <f t="shared" si="75"/>
        <v>156.55424699955452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239178409368229</v>
      </c>
      <c r="AD263" s="222">
        <f t="shared" si="73"/>
        <v>273432049505145</v>
      </c>
      <c r="AE263" s="221">
        <f t="shared" si="76"/>
        <v>1143.2137634303795</v>
      </c>
      <c r="AF263" s="98">
        <f t="shared" si="81"/>
        <v>-5.2334583043563716E-3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0.17527383696840204</v>
      </c>
      <c r="G264" s="220">
        <f t="shared" si="68"/>
        <v>0.17527383696840204</v>
      </c>
      <c r="H264" s="84">
        <v>200000</v>
      </c>
      <c r="I264" s="84">
        <v>208000</v>
      </c>
      <c r="J264" s="88">
        <v>125456133</v>
      </c>
      <c r="K264" s="84">
        <f t="shared" si="78"/>
        <v>1.4506567361361062</v>
      </c>
      <c r="L264" s="132">
        <f t="shared" si="69"/>
        <v>1.4506567361361062</v>
      </c>
      <c r="M264" s="85">
        <v>251900</v>
      </c>
      <c r="N264" s="85">
        <v>261700</v>
      </c>
      <c r="O264" s="85">
        <v>15956260</v>
      </c>
      <c r="P264" s="85">
        <f t="shared" si="79"/>
        <v>19.982588540592769</v>
      </c>
      <c r="Q264" s="220">
        <f t="shared" si="70"/>
        <v>19.982588540592769</v>
      </c>
      <c r="R264" s="84">
        <v>10485</v>
      </c>
      <c r="S264" s="84">
        <v>10605</v>
      </c>
      <c r="T264" s="16">
        <v>68700000</v>
      </c>
      <c r="U264" s="84">
        <f t="shared" si="74"/>
        <v>156.55424699955452</v>
      </c>
      <c r="V264" s="84">
        <f t="shared" si="75"/>
        <v>156.55424699955452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239178409368229</v>
      </c>
      <c r="AD264" s="222">
        <f t="shared" si="73"/>
        <v>280402001327515.25</v>
      </c>
      <c r="AE264" s="221">
        <f t="shared" si="76"/>
        <v>1172.3549883460432</v>
      </c>
      <c r="AF264" s="98">
        <f t="shared" si="81"/>
        <v>2.5490617632367613E-2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0.17527383696840204</v>
      </c>
      <c r="G265" s="220">
        <f t="shared" si="68"/>
        <v>0.17527383696840204</v>
      </c>
      <c r="H265" s="84">
        <v>208000</v>
      </c>
      <c r="I265" s="84">
        <v>208500</v>
      </c>
      <c r="J265" s="88">
        <v>125456133</v>
      </c>
      <c r="K265" s="84">
        <f t="shared" si="78"/>
        <v>1.4506567361361062</v>
      </c>
      <c r="L265" s="132">
        <f t="shared" si="69"/>
        <v>1.4506567361361062</v>
      </c>
      <c r="M265" s="85">
        <v>261700</v>
      </c>
      <c r="N265" s="85">
        <v>260300</v>
      </c>
      <c r="O265" s="85">
        <v>15956260</v>
      </c>
      <c r="P265" s="85">
        <f t="shared" si="79"/>
        <v>19.982588540592769</v>
      </c>
      <c r="Q265" s="220">
        <f t="shared" si="70"/>
        <v>19.982588540592769</v>
      </c>
      <c r="R265" s="84">
        <v>10605</v>
      </c>
      <c r="S265" s="84">
        <v>10820</v>
      </c>
      <c r="T265" s="16">
        <v>68700000</v>
      </c>
      <c r="U265" s="84">
        <f t="shared" si="74"/>
        <v>156.55424699955452</v>
      </c>
      <c r="V265" s="84">
        <f t="shared" si="75"/>
        <v>156.55424699955452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239178409368229</v>
      </c>
      <c r="AD265" s="222">
        <f t="shared" si="73"/>
        <v>284137785774307.19</v>
      </c>
      <c r="AE265" s="221">
        <f t="shared" si="76"/>
        <v>1187.9742261219767</v>
      </c>
      <c r="AF265" s="98">
        <f t="shared" si="81"/>
        <v>1.3322959283833534E-2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0.17527383696840204</v>
      </c>
      <c r="G266" s="220">
        <f t="shared" si="68"/>
        <v>0.17527383696840204</v>
      </c>
      <c r="H266" s="84">
        <v>208500</v>
      </c>
      <c r="I266" s="84">
        <v>211000</v>
      </c>
      <c r="J266" s="88">
        <v>125456133</v>
      </c>
      <c r="K266" s="84">
        <f t="shared" si="78"/>
        <v>1.4506567361361062</v>
      </c>
      <c r="L266" s="132">
        <f t="shared" si="69"/>
        <v>1.4506567361361062</v>
      </c>
      <c r="M266" s="85">
        <v>260300</v>
      </c>
      <c r="N266" s="85">
        <v>262700</v>
      </c>
      <c r="O266" s="85">
        <v>15956260</v>
      </c>
      <c r="P266" s="85">
        <f t="shared" si="79"/>
        <v>19.982588540592769</v>
      </c>
      <c r="Q266" s="220">
        <f t="shared" si="70"/>
        <v>19.982588540592769</v>
      </c>
      <c r="R266" s="84">
        <v>10820</v>
      </c>
      <c r="S266" s="84">
        <v>10875</v>
      </c>
      <c r="T266" s="16">
        <v>68700000</v>
      </c>
      <c r="U266" s="84">
        <f t="shared" si="74"/>
        <v>156.55424699955452</v>
      </c>
      <c r="V266" s="84">
        <f t="shared" si="75"/>
        <v>156.55424699955452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239178409368229</v>
      </c>
      <c r="AD266" s="222">
        <f t="shared" si="73"/>
        <v>286263448173425.87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0.17527383696840204</v>
      </c>
      <c r="G267" s="220">
        <f t="shared" si="68"/>
        <v>0.17527383696840204</v>
      </c>
      <c r="H267" s="84">
        <v>211000</v>
      </c>
      <c r="I267" s="84">
        <v>210500</v>
      </c>
      <c r="J267" s="88">
        <v>125456133</v>
      </c>
      <c r="K267" s="84">
        <f t="shared" si="78"/>
        <v>1.4506567361361062</v>
      </c>
      <c r="L267" s="132">
        <f t="shared" si="69"/>
        <v>1.4506567361361062</v>
      </c>
      <c r="M267" s="85">
        <v>262700</v>
      </c>
      <c r="N267" s="85">
        <v>269900</v>
      </c>
      <c r="O267" s="85">
        <v>15956260</v>
      </c>
      <c r="P267" s="85">
        <f t="shared" si="79"/>
        <v>19.982588540592769</v>
      </c>
      <c r="Q267" s="220">
        <f t="shared" si="70"/>
        <v>19.982588540592769</v>
      </c>
      <c r="R267" s="84">
        <v>10875</v>
      </c>
      <c r="S267" s="84">
        <v>10875</v>
      </c>
      <c r="T267" s="16">
        <v>68700000</v>
      </c>
      <c r="U267" s="84">
        <f t="shared" si="74"/>
        <v>156.55424699955452</v>
      </c>
      <c r="V267" s="84">
        <f t="shared" si="75"/>
        <v>156.55424699955452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239178409368229</v>
      </c>
      <c r="AD267" s="222">
        <f t="shared" si="73"/>
        <v>288939008416477.69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0.17527383696840204</v>
      </c>
      <c r="G268" s="220">
        <f t="shared" si="68"/>
        <v>0.17527383696840204</v>
      </c>
      <c r="H268" s="84">
        <v>210500</v>
      </c>
      <c r="I268" s="84">
        <v>215000</v>
      </c>
      <c r="J268" s="88">
        <v>125456133</v>
      </c>
      <c r="K268" s="84">
        <f t="shared" si="78"/>
        <v>1.4506567361361062</v>
      </c>
      <c r="L268" s="132">
        <f t="shared" si="69"/>
        <v>1.4506567361361062</v>
      </c>
      <c r="M268" s="85">
        <v>269900</v>
      </c>
      <c r="N268" s="85">
        <v>273500</v>
      </c>
      <c r="O268" s="85">
        <v>15956260</v>
      </c>
      <c r="P268" s="85">
        <f t="shared" si="79"/>
        <v>19.982588540592769</v>
      </c>
      <c r="Q268" s="220">
        <f t="shared" si="70"/>
        <v>19.982588540592769</v>
      </c>
      <c r="R268" s="84">
        <v>10875</v>
      </c>
      <c r="S268" s="84">
        <v>11020</v>
      </c>
      <c r="T268" s="16">
        <v>68700000</v>
      </c>
      <c r="U268" s="84">
        <f t="shared" si="74"/>
        <v>156.55424699955452</v>
      </c>
      <c r="V268" s="84">
        <f t="shared" si="75"/>
        <v>156.55424699955452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239178409368229</v>
      </c>
      <c r="AD268" s="222">
        <f t="shared" si="73"/>
        <v>293407058163562.06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0.17527383696840204</v>
      </c>
      <c r="G269" s="220">
        <f t="shared" si="68"/>
        <v>0.17527383696840204</v>
      </c>
      <c r="H269" s="84">
        <v>215000</v>
      </c>
      <c r="I269" s="84">
        <v>219000</v>
      </c>
      <c r="J269" s="88">
        <v>125456133</v>
      </c>
      <c r="K269" s="84">
        <f t="shared" si="78"/>
        <v>1.4506567361361062</v>
      </c>
      <c r="L269" s="132">
        <f t="shared" si="69"/>
        <v>1.4506567361361062</v>
      </c>
      <c r="M269" s="85">
        <v>273500</v>
      </c>
      <c r="N269" s="85">
        <v>276000</v>
      </c>
      <c r="O269" s="85">
        <v>15956260</v>
      </c>
      <c r="P269" s="85">
        <f t="shared" si="79"/>
        <v>19.982588540592769</v>
      </c>
      <c r="Q269" s="220">
        <f t="shared" si="70"/>
        <v>19.982588540592769</v>
      </c>
      <c r="R269" s="84">
        <v>11020</v>
      </c>
      <c r="S269" s="84">
        <v>11045</v>
      </c>
      <c r="T269" s="16">
        <v>68700000</v>
      </c>
      <c r="U269" s="84">
        <f t="shared" si="74"/>
        <v>156.55424699955452</v>
      </c>
      <c r="V269" s="84">
        <f t="shared" si="75"/>
        <v>156.55424699955452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239178409368229</v>
      </c>
      <c r="AD269" s="222">
        <f t="shared" si="73"/>
        <v>294939446992703.37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0.17527383696840204</v>
      </c>
      <c r="G270" s="220">
        <f t="shared" si="68"/>
        <v>0.17527383696840204</v>
      </c>
      <c r="H270" s="84">
        <v>219000</v>
      </c>
      <c r="I270" s="84">
        <v>214500</v>
      </c>
      <c r="J270" s="88">
        <v>125456133</v>
      </c>
      <c r="K270" s="84">
        <f t="shared" si="78"/>
        <v>1.4506567361361062</v>
      </c>
      <c r="L270" s="132">
        <f t="shared" si="69"/>
        <v>1.4506567361361062</v>
      </c>
      <c r="M270" s="85">
        <v>276000</v>
      </c>
      <c r="N270" s="85">
        <v>278200</v>
      </c>
      <c r="O270" s="85">
        <v>15956260</v>
      </c>
      <c r="P270" s="85">
        <f t="shared" si="79"/>
        <v>19.982588540592769</v>
      </c>
      <c r="Q270" s="220">
        <f t="shared" si="70"/>
        <v>19.982588540592769</v>
      </c>
      <c r="R270" s="84">
        <v>11045</v>
      </c>
      <c r="S270" s="84">
        <v>11030</v>
      </c>
      <c r="T270" s="16">
        <v>68700000</v>
      </c>
      <c r="U270" s="84">
        <f t="shared" si="74"/>
        <v>156.55424699955452</v>
      </c>
      <c r="V270" s="84">
        <f t="shared" si="75"/>
        <v>156.55424699955452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239178409368229</v>
      </c>
      <c r="AD270" s="222">
        <f t="shared" si="73"/>
        <v>294869879382033</v>
      </c>
      <c r="AE270" s="221">
        <f t="shared" si="76"/>
        <v>1232.8448883028725</v>
      </c>
      <c r="AF270" s="98">
        <f t="shared" si="81"/>
        <v>-2.3587082494291945E-4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0.17527383696840204</v>
      </c>
      <c r="G271" s="220">
        <f t="shared" si="68"/>
        <v>0.17527383696840204</v>
      </c>
      <c r="H271" s="84">
        <v>214500</v>
      </c>
      <c r="I271" s="84">
        <v>214000</v>
      </c>
      <c r="J271" s="88">
        <v>125456133</v>
      </c>
      <c r="K271" s="84">
        <f t="shared" si="78"/>
        <v>1.4506567361361062</v>
      </c>
      <c r="L271" s="132">
        <f t="shared" si="69"/>
        <v>1.4506567361361062</v>
      </c>
      <c r="M271" s="85">
        <v>278200</v>
      </c>
      <c r="N271" s="85">
        <v>288100</v>
      </c>
      <c r="O271" s="85">
        <v>15956260</v>
      </c>
      <c r="P271" s="85">
        <f t="shared" si="79"/>
        <v>19.982588540592769</v>
      </c>
      <c r="Q271" s="220">
        <f t="shared" si="70"/>
        <v>19.982588540592769</v>
      </c>
      <c r="R271" s="84">
        <v>11030</v>
      </c>
      <c r="S271" s="84">
        <v>11020</v>
      </c>
      <c r="T271" s="16">
        <v>68700000</v>
      </c>
      <c r="U271" s="84">
        <f t="shared" si="74"/>
        <v>156.55424699955452</v>
      </c>
      <c r="V271" s="84">
        <f t="shared" si="75"/>
        <v>156.55424699955452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239178409368229</v>
      </c>
      <c r="AD271" s="222">
        <f t="shared" si="73"/>
        <v>297670966762565</v>
      </c>
      <c r="AE271" s="221">
        <f t="shared" si="76"/>
        <v>1244.5561769092765</v>
      </c>
      <c r="AF271" s="98">
        <f t="shared" si="81"/>
        <v>9.4994015204343061E-3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0.17527383696840204</v>
      </c>
      <c r="G272" s="220">
        <f t="shared" si="68"/>
        <v>0.17527383696840204</v>
      </c>
      <c r="H272" s="84">
        <v>214000</v>
      </c>
      <c r="I272" s="84">
        <v>215000</v>
      </c>
      <c r="J272" s="88">
        <v>125456133</v>
      </c>
      <c r="K272" s="84">
        <f t="shared" si="78"/>
        <v>1.4506567361361062</v>
      </c>
      <c r="L272" s="132">
        <f t="shared" si="69"/>
        <v>1.4506567361361062</v>
      </c>
      <c r="M272" s="85">
        <v>288100</v>
      </c>
      <c r="N272" s="85">
        <v>289200</v>
      </c>
      <c r="O272" s="85">
        <v>15956260</v>
      </c>
      <c r="P272" s="85">
        <f t="shared" si="79"/>
        <v>19.982588540592769</v>
      </c>
      <c r="Q272" s="220">
        <f t="shared" si="70"/>
        <v>19.982588540592769</v>
      </c>
      <c r="R272" s="84">
        <v>11020</v>
      </c>
      <c r="S272" s="84">
        <v>10845</v>
      </c>
      <c r="T272" s="16">
        <v>68700000</v>
      </c>
      <c r="U272" s="84">
        <f t="shared" si="74"/>
        <v>156.55424699955452</v>
      </c>
      <c r="V272" s="84">
        <f t="shared" si="75"/>
        <v>156.55424699955452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239178409368229</v>
      </c>
      <c r="AD272" s="222">
        <f t="shared" si="73"/>
        <v>294856633857720.62</v>
      </c>
      <c r="AE272" s="221">
        <f t="shared" si="76"/>
        <v>1232.7895090387185</v>
      </c>
      <c r="AF272" s="98">
        <f t="shared" si="81"/>
        <v>-9.4545092370030594E-3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0.17527383696840204</v>
      </c>
      <c r="G273" s="220">
        <f t="shared" si="68"/>
        <v>0.17527383696840204</v>
      </c>
      <c r="H273" s="84">
        <v>215000</v>
      </c>
      <c r="I273" s="84">
        <v>215500</v>
      </c>
      <c r="J273" s="88">
        <v>125456133</v>
      </c>
      <c r="K273" s="84">
        <f t="shared" si="78"/>
        <v>1.4506567361361062</v>
      </c>
      <c r="L273" s="132">
        <f t="shared" si="69"/>
        <v>1.4506567361361062</v>
      </c>
      <c r="M273" s="85">
        <v>289200</v>
      </c>
      <c r="N273" s="85">
        <v>290000</v>
      </c>
      <c r="O273" s="85">
        <v>15956260</v>
      </c>
      <c r="P273" s="85">
        <f t="shared" si="79"/>
        <v>19.982588540592769</v>
      </c>
      <c r="Q273" s="220">
        <f t="shared" si="70"/>
        <v>19.982588540592769</v>
      </c>
      <c r="R273" s="84">
        <v>10845</v>
      </c>
      <c r="S273" s="84">
        <v>10775</v>
      </c>
      <c r="T273" s="16">
        <v>68700000</v>
      </c>
      <c r="U273" s="84">
        <f t="shared" si="74"/>
        <v>156.55424699955452</v>
      </c>
      <c r="V273" s="84">
        <f t="shared" si="75"/>
        <v>156.55424699955452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239178409368229</v>
      </c>
      <c r="AD273" s="222">
        <f t="shared" si="73"/>
        <v>294659108617375.25</v>
      </c>
      <c r="AE273" s="221">
        <f t="shared" si="76"/>
        <v>1231.9636600799133</v>
      </c>
      <c r="AF273" s="98">
        <f t="shared" si="81"/>
        <v>-6.699026498442111E-4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0.17527383696840204</v>
      </c>
      <c r="G274" s="220">
        <f t="shared" si="68"/>
        <v>0.17527383696840204</v>
      </c>
      <c r="H274" s="84">
        <v>215500</v>
      </c>
      <c r="I274" s="84">
        <v>212500</v>
      </c>
      <c r="J274" s="88">
        <v>125456133</v>
      </c>
      <c r="K274" s="84">
        <f t="shared" si="78"/>
        <v>1.4506567361361062</v>
      </c>
      <c r="L274" s="132">
        <f t="shared" si="69"/>
        <v>1.4506567361361062</v>
      </c>
      <c r="M274" s="85">
        <v>290000</v>
      </c>
      <c r="N274" s="85">
        <v>279300</v>
      </c>
      <c r="O274" s="85">
        <v>15956260</v>
      </c>
      <c r="P274" s="85">
        <f t="shared" si="79"/>
        <v>19.982588540592769</v>
      </c>
      <c r="Q274" s="220">
        <f t="shared" si="70"/>
        <v>19.982588540592769</v>
      </c>
      <c r="R274" s="84">
        <v>10775</v>
      </c>
      <c r="S274" s="84">
        <v>10935</v>
      </c>
      <c r="T274" s="16">
        <v>68700000</v>
      </c>
      <c r="U274" s="84">
        <f t="shared" si="74"/>
        <v>156.55424699955452</v>
      </c>
      <c r="V274" s="84">
        <f t="shared" si="75"/>
        <v>156.55424699955452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239178409368229</v>
      </c>
      <c r="AD274" s="222">
        <f t="shared" si="73"/>
        <v>293520968628166.12</v>
      </c>
      <c r="AE274" s="221">
        <f t="shared" si="76"/>
        <v>1227.2051202425785</v>
      </c>
      <c r="AF274" s="98">
        <f t="shared" si="81"/>
        <v>-3.862565099547007E-3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0.17527383696840204</v>
      </c>
      <c r="G275" s="220">
        <f t="shared" si="68"/>
        <v>0.17527383696840204</v>
      </c>
      <c r="H275" s="84">
        <v>212500</v>
      </c>
      <c r="I275" s="84">
        <v>212000</v>
      </c>
      <c r="J275" s="88">
        <v>125456133</v>
      </c>
      <c r="K275" s="84">
        <f t="shared" si="78"/>
        <v>1.4506567361361062</v>
      </c>
      <c r="L275" s="132">
        <f t="shared" si="69"/>
        <v>1.4506567361361062</v>
      </c>
      <c r="M275" s="85">
        <v>279300</v>
      </c>
      <c r="N275" s="85">
        <v>282600</v>
      </c>
      <c r="O275" s="85">
        <v>15956260</v>
      </c>
      <c r="P275" s="85">
        <f t="shared" si="79"/>
        <v>19.982588540592769</v>
      </c>
      <c r="Q275" s="220">
        <f t="shared" si="70"/>
        <v>19.982588540592769</v>
      </c>
      <c r="R275" s="84">
        <v>10935</v>
      </c>
      <c r="S275" s="84">
        <v>10990</v>
      </c>
      <c r="T275" s="16">
        <v>68700000</v>
      </c>
      <c r="U275" s="84">
        <f t="shared" si="74"/>
        <v>156.55424699955452</v>
      </c>
      <c r="V275" s="84">
        <f t="shared" si="75"/>
        <v>156.55424699955452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239178409368229</v>
      </c>
      <c r="AD275" s="222">
        <f t="shared" si="73"/>
        <v>295230660310399.87</v>
      </c>
      <c r="AE275" s="221">
        <f t="shared" si="76"/>
        <v>1234.3533059285264</v>
      </c>
      <c r="AF275" s="98">
        <f t="shared" si="81"/>
        <v>5.8247684661998488E-3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0.17527383696840204</v>
      </c>
      <c r="G276" s="220">
        <f t="shared" si="68"/>
        <v>0.17527383696840204</v>
      </c>
      <c r="H276" s="84">
        <v>212000</v>
      </c>
      <c r="I276" s="84">
        <v>210000</v>
      </c>
      <c r="J276" s="88">
        <v>125456133</v>
      </c>
      <c r="K276" s="84">
        <f t="shared" si="78"/>
        <v>1.4506567361361062</v>
      </c>
      <c r="L276" s="132">
        <f t="shared" si="69"/>
        <v>1.4506567361361062</v>
      </c>
      <c r="M276" s="85">
        <v>282600</v>
      </c>
      <c r="N276" s="85">
        <v>280000</v>
      </c>
      <c r="O276" s="85">
        <v>15956260</v>
      </c>
      <c r="P276" s="85">
        <f t="shared" si="79"/>
        <v>19.982588540592769</v>
      </c>
      <c r="Q276" s="220">
        <f t="shared" si="70"/>
        <v>19.982588540592769</v>
      </c>
      <c r="R276" s="84">
        <v>10990</v>
      </c>
      <c r="S276" s="84">
        <v>11090</v>
      </c>
      <c r="T276" s="16">
        <v>68700000</v>
      </c>
      <c r="U276" s="84">
        <f t="shared" si="74"/>
        <v>156.55424699955452</v>
      </c>
      <c r="V276" s="84">
        <f t="shared" si="75"/>
        <v>156.55424699955452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239178409368229</v>
      </c>
      <c r="AD276" s="222">
        <f t="shared" si="73"/>
        <v>296473447936472.5</v>
      </c>
      <c r="AE276" s="221">
        <f t="shared" si="76"/>
        <v>1239.5493753787555</v>
      </c>
      <c r="AF276" s="98">
        <f t="shared" si="81"/>
        <v>4.2095479675654003E-3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0.17527383696840204</v>
      </c>
      <c r="G277" s="220">
        <f t="shared" si="68"/>
        <v>0.17527383696840204</v>
      </c>
      <c r="H277" s="84">
        <v>210000</v>
      </c>
      <c r="I277" s="84">
        <v>209500</v>
      </c>
      <c r="J277" s="88">
        <v>125456133</v>
      </c>
      <c r="K277" s="84">
        <f t="shared" si="78"/>
        <v>1.4506567361361062</v>
      </c>
      <c r="L277" s="132">
        <f t="shared" si="69"/>
        <v>1.4506567361361062</v>
      </c>
      <c r="M277" s="85">
        <v>280000</v>
      </c>
      <c r="N277" s="85">
        <v>284700</v>
      </c>
      <c r="O277" s="85">
        <v>15956260</v>
      </c>
      <c r="P277" s="85">
        <f t="shared" si="79"/>
        <v>19.982588540592769</v>
      </c>
      <c r="Q277" s="220">
        <f t="shared" si="70"/>
        <v>19.982588540592769</v>
      </c>
      <c r="R277" s="84">
        <v>11090</v>
      </c>
      <c r="S277" s="84">
        <v>10945</v>
      </c>
      <c r="T277" s="16">
        <v>68700000</v>
      </c>
      <c r="U277" s="84">
        <f t="shared" si="74"/>
        <v>156.55424699955452</v>
      </c>
      <c r="V277" s="84">
        <f t="shared" si="75"/>
        <v>156.55424699955452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239178409368229</v>
      </c>
      <c r="AD277" s="222">
        <f t="shared" si="73"/>
        <v>294804315885001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0.17527383696840204</v>
      </c>
      <c r="G278" s="220">
        <f t="shared" si="68"/>
        <v>0.17527383696840204</v>
      </c>
      <c r="H278" s="84">
        <v>209500</v>
      </c>
      <c r="I278" s="84">
        <v>212000</v>
      </c>
      <c r="J278" s="88">
        <v>125456133</v>
      </c>
      <c r="K278" s="84">
        <f t="shared" si="78"/>
        <v>1.4506567361361062</v>
      </c>
      <c r="L278" s="132">
        <f t="shared" si="69"/>
        <v>1.4506567361361062</v>
      </c>
      <c r="M278" s="85">
        <v>284700</v>
      </c>
      <c r="N278" s="85">
        <v>278700</v>
      </c>
      <c r="O278" s="85">
        <v>15956260</v>
      </c>
      <c r="P278" s="85">
        <f t="shared" si="79"/>
        <v>19.982588540592769</v>
      </c>
      <c r="Q278" s="220">
        <f t="shared" si="70"/>
        <v>19.982588540592769</v>
      </c>
      <c r="R278" s="84">
        <v>10945</v>
      </c>
      <c r="S278" s="84">
        <v>11015</v>
      </c>
      <c r="T278" s="16">
        <v>68700000</v>
      </c>
      <c r="U278" s="84">
        <f t="shared" si="74"/>
        <v>156.55424699955452</v>
      </c>
      <c r="V278" s="84">
        <f t="shared" si="75"/>
        <v>156.55424699955452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239178409368229</v>
      </c>
      <c r="AD278" s="222">
        <f t="shared" si="73"/>
        <v>294256037454537.44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0.17527383696840204</v>
      </c>
      <c r="G279" s="220">
        <f t="shared" si="68"/>
        <v>0.17527383696840204</v>
      </c>
      <c r="H279" s="84">
        <v>212000</v>
      </c>
      <c r="I279" s="84">
        <v>215000</v>
      </c>
      <c r="J279" s="88">
        <v>125456133</v>
      </c>
      <c r="K279" s="84">
        <f t="shared" si="78"/>
        <v>1.4506567361361062</v>
      </c>
      <c r="L279" s="132">
        <f t="shared" si="69"/>
        <v>1.4506567361361062</v>
      </c>
      <c r="M279" s="85">
        <v>278700</v>
      </c>
      <c r="N279" s="85">
        <v>288300</v>
      </c>
      <c r="O279" s="85">
        <v>15956260</v>
      </c>
      <c r="P279" s="85">
        <f t="shared" si="79"/>
        <v>19.982588540592769</v>
      </c>
      <c r="Q279" s="220">
        <f t="shared" si="70"/>
        <v>19.982588540592769</v>
      </c>
      <c r="R279" s="84">
        <v>11015</v>
      </c>
      <c r="S279" s="84">
        <v>10975</v>
      </c>
      <c r="T279" s="16">
        <v>68700000</v>
      </c>
      <c r="U279" s="84">
        <f t="shared" si="74"/>
        <v>156.55424699955452</v>
      </c>
      <c r="V279" s="84">
        <f t="shared" si="75"/>
        <v>156.55424699955452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239178409368229</v>
      </c>
      <c r="AD279" s="222">
        <f t="shared" si="73"/>
        <v>297171155894685.87</v>
      </c>
      <c r="AE279" s="221">
        <f t="shared" si="76"/>
        <v>1242.4664779719883</v>
      </c>
      <c r="AF279" s="98">
        <f t="shared" si="81"/>
        <v>9.906741303817173E-3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0.17527383696840204</v>
      </c>
      <c r="G280" s="220">
        <f t="shared" si="68"/>
        <v>0.18085856904932524</v>
      </c>
      <c r="H280" s="84">
        <v>215000</v>
      </c>
      <c r="I280" s="84">
        <v>213500</v>
      </c>
      <c r="J280" s="88">
        <v>125461438</v>
      </c>
      <c r="K280" s="84">
        <f t="shared" si="78"/>
        <v>1.4506567361361062</v>
      </c>
      <c r="L280" s="132">
        <f t="shared" si="69"/>
        <v>1.4968155673103458</v>
      </c>
      <c r="M280" s="85">
        <v>288300</v>
      </c>
      <c r="N280" s="85">
        <v>290600</v>
      </c>
      <c r="O280" s="85">
        <v>15956260</v>
      </c>
      <c r="P280" s="85">
        <f t="shared" si="79"/>
        <v>19.982588540592769</v>
      </c>
      <c r="Q280" s="220">
        <f t="shared" si="70"/>
        <v>20.619291685869694</v>
      </c>
      <c r="R280" s="84">
        <v>10975</v>
      </c>
      <c r="S280" s="84">
        <v>11090</v>
      </c>
      <c r="T280" s="16">
        <v>68700000</v>
      </c>
      <c r="U280" s="84">
        <f t="shared" si="74"/>
        <v>156.55424699955452</v>
      </c>
      <c r="V280" s="84">
        <f t="shared" si="75"/>
        <v>161.54251872764368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246799326208794</v>
      </c>
      <c r="AD280" s="222">
        <f t="shared" si="73"/>
        <v>309416884924574.5</v>
      </c>
      <c r="AE280" s="221">
        <f t="shared" si="76"/>
        <v>1253.7185156770063</v>
      </c>
      <c r="AF280" s="98">
        <f t="shared" si="81"/>
        <v>9.0562102917932114E-3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0.18085856904932524</v>
      </c>
      <c r="G281" s="220">
        <f t="shared" si="68"/>
        <v>0.18085856904932524</v>
      </c>
      <c r="H281" s="84">
        <v>213500</v>
      </c>
      <c r="I281" s="84">
        <v>207500</v>
      </c>
      <c r="J281" s="88">
        <v>125461438</v>
      </c>
      <c r="K281" s="84">
        <f t="shared" si="78"/>
        <v>1.4968155673103458</v>
      </c>
      <c r="L281" s="132">
        <f t="shared" si="69"/>
        <v>1.4968155673103458</v>
      </c>
      <c r="M281" s="85">
        <v>290600</v>
      </c>
      <c r="N281" s="85">
        <v>287200</v>
      </c>
      <c r="O281" s="85">
        <v>15956260</v>
      </c>
      <c r="P281" s="85">
        <f t="shared" si="79"/>
        <v>20.619291685869694</v>
      </c>
      <c r="Q281" s="220">
        <f t="shared" si="70"/>
        <v>20.619291685869694</v>
      </c>
      <c r="R281" s="84">
        <v>11090</v>
      </c>
      <c r="S281" s="84">
        <v>11095</v>
      </c>
      <c r="T281" s="16">
        <v>68700000</v>
      </c>
      <c r="U281" s="84">
        <f t="shared" si="74"/>
        <v>161.54251872764368</v>
      </c>
      <c r="V281" s="84">
        <f t="shared" si="75"/>
        <v>161.54251872764368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246799326208794</v>
      </c>
      <c r="AD281" s="222">
        <f t="shared" si="73"/>
        <v>307280980246131.69</v>
      </c>
      <c r="AE281" s="221">
        <f t="shared" si="76"/>
        <v>1245.0640970801103</v>
      </c>
      <c r="AF281" s="98">
        <f t="shared" si="81"/>
        <v>-6.9029997472938491E-3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0.18085856904932524</v>
      </c>
      <c r="G282" s="220">
        <f t="shared" si="68"/>
        <v>0.18085856904932524</v>
      </c>
      <c r="H282" s="84">
        <v>207500</v>
      </c>
      <c r="I282" s="84">
        <v>207000</v>
      </c>
      <c r="J282" s="88">
        <v>125461438</v>
      </c>
      <c r="K282" s="84">
        <f t="shared" si="78"/>
        <v>1.4968155673103458</v>
      </c>
      <c r="L282" s="132">
        <f t="shared" si="69"/>
        <v>1.4968155673103458</v>
      </c>
      <c r="M282" s="85">
        <v>287200</v>
      </c>
      <c r="N282" s="85">
        <v>287500</v>
      </c>
      <c r="O282" s="85">
        <v>15956260</v>
      </c>
      <c r="P282" s="85">
        <f t="shared" si="79"/>
        <v>20.619291685869694</v>
      </c>
      <c r="Q282" s="220">
        <f t="shared" si="70"/>
        <v>20.619291685869694</v>
      </c>
      <c r="R282" s="84">
        <v>11095</v>
      </c>
      <c r="S282" s="84">
        <v>11075</v>
      </c>
      <c r="T282" s="16">
        <v>68700000</v>
      </c>
      <c r="U282" s="84">
        <f t="shared" si="74"/>
        <v>161.54251872764368</v>
      </c>
      <c r="V282" s="84">
        <f t="shared" si="75"/>
        <v>161.54251872764368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246799326208794</v>
      </c>
      <c r="AD282" s="222">
        <f t="shared" si="73"/>
        <v>307279763808304.5</v>
      </c>
      <c r="AE282" s="221">
        <f t="shared" si="76"/>
        <v>1245.059168226187</v>
      </c>
      <c r="AF282" s="98">
        <f t="shared" si="81"/>
        <v>-3.9587150049815203E-6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0.18085856904932524</v>
      </c>
      <c r="G283" s="220">
        <f t="shared" si="68"/>
        <v>0.18085856904932524</v>
      </c>
      <c r="H283" s="84">
        <v>207000</v>
      </c>
      <c r="I283" s="84">
        <v>204000</v>
      </c>
      <c r="J283" s="88">
        <v>125461438</v>
      </c>
      <c r="K283" s="84">
        <f t="shared" si="78"/>
        <v>1.4968155673103458</v>
      </c>
      <c r="L283" s="132">
        <f t="shared" si="69"/>
        <v>1.4968155673103458</v>
      </c>
      <c r="M283" s="85">
        <v>287500</v>
      </c>
      <c r="N283" s="85">
        <v>283000</v>
      </c>
      <c r="O283" s="85">
        <v>15956260</v>
      </c>
      <c r="P283" s="85">
        <f t="shared" si="79"/>
        <v>20.619291685869694</v>
      </c>
      <c r="Q283" s="220">
        <f t="shared" si="70"/>
        <v>20.619291685869694</v>
      </c>
      <c r="R283" s="84">
        <v>11075</v>
      </c>
      <c r="S283" s="84">
        <v>11130</v>
      </c>
      <c r="T283" s="16">
        <v>68700000</v>
      </c>
      <c r="U283" s="84">
        <f t="shared" si="74"/>
        <v>161.54251872764368</v>
      </c>
      <c r="V283" s="84">
        <f t="shared" si="75"/>
        <v>161.54251872764368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246799326208794</v>
      </c>
      <c r="AD283" s="222">
        <f t="shared" si="73"/>
        <v>306062181074535.94</v>
      </c>
      <c r="AE283" s="221">
        <f t="shared" si="76"/>
        <v>1240.1256752848876</v>
      </c>
      <c r="AF283" s="98">
        <f t="shared" si="81"/>
        <v>-3.9624566182891122E-3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0.18085856904932524</v>
      </c>
      <c r="G284" s="220">
        <f t="shared" si="68"/>
        <v>0.18085856904932524</v>
      </c>
      <c r="H284" s="84">
        <v>204000</v>
      </c>
      <c r="I284" s="84">
        <v>204500</v>
      </c>
      <c r="J284" s="88">
        <v>125461438</v>
      </c>
      <c r="K284" s="84">
        <f t="shared" si="78"/>
        <v>1.4968155673103458</v>
      </c>
      <c r="L284" s="132">
        <f t="shared" si="69"/>
        <v>1.4968155673103458</v>
      </c>
      <c r="M284" s="85">
        <v>283000</v>
      </c>
      <c r="N284" s="85">
        <v>281500</v>
      </c>
      <c r="O284" s="85">
        <v>15956260</v>
      </c>
      <c r="P284" s="85">
        <f t="shared" si="79"/>
        <v>20.619291685869694</v>
      </c>
      <c r="Q284" s="220">
        <f t="shared" si="70"/>
        <v>20.619291685869694</v>
      </c>
      <c r="R284" s="84">
        <v>11130</v>
      </c>
      <c r="S284" s="84">
        <v>11095</v>
      </c>
      <c r="T284" s="16">
        <v>68700000</v>
      </c>
      <c r="U284" s="84">
        <f t="shared" si="74"/>
        <v>161.54251872764368</v>
      </c>
      <c r="V284" s="84">
        <f t="shared" si="75"/>
        <v>161.54251872764368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246799326208794</v>
      </c>
      <c r="AD284" s="222">
        <f t="shared" si="73"/>
        <v>304626326438552.56</v>
      </c>
      <c r="AE284" s="221">
        <f t="shared" si="76"/>
        <v>1234.3077718973857</v>
      </c>
      <c r="AF284" s="98">
        <f t="shared" si="81"/>
        <v>-4.6913820941296225E-3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0.18085856904932524</v>
      </c>
      <c r="G285" s="220">
        <f t="shared" si="68"/>
        <v>0.18085856904932524</v>
      </c>
      <c r="H285" s="84">
        <v>204500</v>
      </c>
      <c r="I285" s="84">
        <v>202500</v>
      </c>
      <c r="J285" s="88">
        <v>125461438</v>
      </c>
      <c r="K285" s="84">
        <f t="shared" si="78"/>
        <v>1.4968155673103458</v>
      </c>
      <c r="L285" s="132">
        <f t="shared" si="69"/>
        <v>1.4968155673103458</v>
      </c>
      <c r="M285" s="85">
        <v>281500</v>
      </c>
      <c r="N285" s="85">
        <v>277300</v>
      </c>
      <c r="O285" s="85">
        <v>15956260</v>
      </c>
      <c r="P285" s="85">
        <f t="shared" si="79"/>
        <v>20.619291685869694</v>
      </c>
      <c r="Q285" s="220">
        <f t="shared" si="70"/>
        <v>20.619291685869694</v>
      </c>
      <c r="R285" s="84">
        <v>11095</v>
      </c>
      <c r="S285" s="84">
        <v>11095</v>
      </c>
      <c r="T285" s="16">
        <v>68700000</v>
      </c>
      <c r="U285" s="84">
        <f t="shared" si="74"/>
        <v>161.54251872764368</v>
      </c>
      <c r="V285" s="84">
        <f t="shared" si="75"/>
        <v>161.54251872764368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246799326208794</v>
      </c>
      <c r="AD285" s="222">
        <f t="shared" si="73"/>
        <v>302868912699108.06</v>
      </c>
      <c r="AE285" s="221">
        <f t="shared" si="76"/>
        <v>1227.1869512434519</v>
      </c>
      <c r="AF285" s="98">
        <f t="shared" si="81"/>
        <v>-5.7690803023849255E-3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0.18085856904932524</v>
      </c>
      <c r="G286" s="220">
        <f t="shared" si="68"/>
        <v>0.18485304263667252</v>
      </c>
      <c r="H286" s="84">
        <v>202500</v>
      </c>
      <c r="I286" s="84">
        <v>204500</v>
      </c>
      <c r="J286" s="88">
        <v>125461438</v>
      </c>
      <c r="K286" s="84">
        <f t="shared" si="78"/>
        <v>1.4968155673103458</v>
      </c>
      <c r="L286" s="132">
        <f t="shared" si="69"/>
        <v>1.5298744944055875</v>
      </c>
      <c r="M286" s="85">
        <v>277300</v>
      </c>
      <c r="N286" s="85">
        <v>277800</v>
      </c>
      <c r="O286" s="85">
        <v>15956260</v>
      </c>
      <c r="P286" s="85">
        <f t="shared" si="79"/>
        <v>20.619291685869694</v>
      </c>
      <c r="Q286" s="220">
        <f t="shared" si="70"/>
        <v>21.07469292265905</v>
      </c>
      <c r="R286" s="84">
        <v>11095</v>
      </c>
      <c r="S286" s="84">
        <v>10950</v>
      </c>
      <c r="T286" s="16">
        <v>57700000</v>
      </c>
      <c r="U286" s="84">
        <f t="shared" si="74"/>
        <v>161.54251872764368</v>
      </c>
      <c r="V286" s="84">
        <f t="shared" si="75"/>
        <v>196.5872225535831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1</v>
      </c>
      <c r="AC286" s="223">
        <f t="shared" si="72"/>
        <v>252250178745658.16</v>
      </c>
      <c r="AD286" s="222">
        <f t="shared" si="73"/>
        <v>306644569383300.56</v>
      </c>
      <c r="AE286" s="221">
        <f t="shared" si="76"/>
        <v>1215.6366782696628</v>
      </c>
      <c r="AF286" s="98">
        <f t="shared" si="81"/>
        <v>-9.411991353139592E-3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0.18485304263667252</v>
      </c>
      <c r="G287" s="220">
        <f t="shared" si="68"/>
        <v>0.18485304263667252</v>
      </c>
      <c r="H287" s="84">
        <v>204500</v>
      </c>
      <c r="I287" s="84">
        <v>207500</v>
      </c>
      <c r="J287" s="88">
        <v>125461438</v>
      </c>
      <c r="K287" s="84">
        <f t="shared" si="78"/>
        <v>1.5298744944055875</v>
      </c>
      <c r="L287" s="132">
        <f t="shared" si="69"/>
        <v>1.5298744944055875</v>
      </c>
      <c r="M287" s="85">
        <v>277800</v>
      </c>
      <c r="N287" s="85">
        <v>290800</v>
      </c>
      <c r="O287" s="85">
        <v>15956260</v>
      </c>
      <c r="P287" s="85">
        <f t="shared" si="79"/>
        <v>21.07469292265905</v>
      </c>
      <c r="Q287" s="220">
        <f t="shared" si="70"/>
        <v>21.07469292265905</v>
      </c>
      <c r="R287" s="84">
        <v>10950</v>
      </c>
      <c r="S287" s="84">
        <v>10895</v>
      </c>
      <c r="T287" s="16">
        <v>57700000</v>
      </c>
      <c r="U287" s="84">
        <f t="shared" si="74"/>
        <v>196.5872225535831</v>
      </c>
      <c r="V287" s="84">
        <f t="shared" si="75"/>
        <v>196.5872225535831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252250178745658.16</v>
      </c>
      <c r="AD287" s="222">
        <f t="shared" si="73"/>
        <v>310692190113571.37</v>
      </c>
      <c r="AE287" s="221">
        <f t="shared" si="76"/>
        <v>1231.6827352056698</v>
      </c>
      <c r="AF287" s="98">
        <f t="shared" si="81"/>
        <v>1.319971437423805E-2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0.18485304263667252</v>
      </c>
      <c r="G288" s="220">
        <f t="shared" si="68"/>
        <v>0.18485304263667252</v>
      </c>
      <c r="H288" s="84">
        <v>207500</v>
      </c>
      <c r="I288" s="84">
        <v>210000</v>
      </c>
      <c r="J288" s="88">
        <v>125461438</v>
      </c>
      <c r="K288" s="84">
        <f t="shared" si="78"/>
        <v>1.5298744944055875</v>
      </c>
      <c r="L288" s="132">
        <f t="shared" si="69"/>
        <v>1.5298744944055875</v>
      </c>
      <c r="M288" s="85">
        <v>290800</v>
      </c>
      <c r="N288" s="85">
        <v>298000</v>
      </c>
      <c r="O288" s="85">
        <v>15956260</v>
      </c>
      <c r="P288" s="85">
        <f t="shared" si="79"/>
        <v>21.07469292265905</v>
      </c>
      <c r="Q288" s="220">
        <f t="shared" si="70"/>
        <v>21.07469292265905</v>
      </c>
      <c r="R288" s="84">
        <v>10895</v>
      </c>
      <c r="S288" s="84">
        <v>10805</v>
      </c>
      <c r="T288" s="16">
        <v>57700000</v>
      </c>
      <c r="U288" s="84">
        <f t="shared" si="74"/>
        <v>196.5872225535831</v>
      </c>
      <c r="V288" s="84">
        <f t="shared" si="75"/>
        <v>196.5872225535831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252250178745658.16</v>
      </c>
      <c r="AD288" s="222">
        <f t="shared" si="73"/>
        <v>311910211434769.25</v>
      </c>
      <c r="AE288" s="221">
        <f t="shared" si="76"/>
        <v>1236.5113594201487</v>
      </c>
      <c r="AF288" s="98">
        <f t="shared" si="81"/>
        <v>3.9203474047824118E-3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0.18485304263667252</v>
      </c>
      <c r="G289" s="220">
        <f t="shared" si="68"/>
        <v>0.18485304263667252</v>
      </c>
      <c r="H289" s="84">
        <v>210000</v>
      </c>
      <c r="I289" s="84">
        <v>211000</v>
      </c>
      <c r="J289" s="88">
        <v>125461438</v>
      </c>
      <c r="K289" s="84">
        <f t="shared" si="78"/>
        <v>1.5298744944055875</v>
      </c>
      <c r="L289" s="132">
        <f t="shared" si="69"/>
        <v>1.5298744944055875</v>
      </c>
      <c r="M289" s="85">
        <v>298000</v>
      </c>
      <c r="N289" s="85">
        <v>297600</v>
      </c>
      <c r="O289" s="85">
        <v>15956260</v>
      </c>
      <c r="P289" s="85">
        <f t="shared" si="79"/>
        <v>21.07469292265905</v>
      </c>
      <c r="Q289" s="220">
        <f t="shared" si="70"/>
        <v>21.07469292265905</v>
      </c>
      <c r="R289" s="84">
        <v>10805</v>
      </c>
      <c r="S289" s="84">
        <v>10780</v>
      </c>
      <c r="T289" s="16">
        <v>57700000</v>
      </c>
      <c r="U289" s="84">
        <f t="shared" si="74"/>
        <v>196.5872225535831</v>
      </c>
      <c r="V289" s="84">
        <f t="shared" si="75"/>
        <v>196.5872225535831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252250178745658.16</v>
      </c>
      <c r="AD289" s="222">
        <f t="shared" si="73"/>
        <v>311408182191324</v>
      </c>
      <c r="AE289" s="221">
        <f t="shared" si="76"/>
        <v>1234.5211557027851</v>
      </c>
      <c r="AF289" s="98">
        <f t="shared" si="81"/>
        <v>-1.609531285096196E-3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0.18485304263667252</v>
      </c>
      <c r="G290" s="220">
        <f t="shared" si="68"/>
        <v>0.17489461815026985</v>
      </c>
      <c r="H290" s="84">
        <v>211000</v>
      </c>
      <c r="I290" s="84">
        <v>207000</v>
      </c>
      <c r="J290" s="88">
        <v>125461438</v>
      </c>
      <c r="K290" s="84">
        <f t="shared" si="78"/>
        <v>1.5298744944055875</v>
      </c>
      <c r="L290" s="132">
        <f t="shared" si="69"/>
        <v>1.447456918752499</v>
      </c>
      <c r="M290" s="85">
        <v>297600</v>
      </c>
      <c r="N290" s="85">
        <v>284000</v>
      </c>
      <c r="O290" s="85">
        <v>15956260</v>
      </c>
      <c r="P290" s="85">
        <f t="shared" si="79"/>
        <v>21.07469292265905</v>
      </c>
      <c r="Q290" s="220">
        <f t="shared" si="70"/>
        <v>19.939354628785658</v>
      </c>
      <c r="R290" s="84">
        <v>10780</v>
      </c>
      <c r="S290" s="84">
        <v>10740</v>
      </c>
      <c r="T290" s="16">
        <v>68700000</v>
      </c>
      <c r="U290" s="84">
        <f t="shared" si="74"/>
        <v>196.5872225535831</v>
      </c>
      <c r="V290" s="84">
        <f t="shared" si="75"/>
        <v>156.21552949586086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1</v>
      </c>
      <c r="AC290" s="223">
        <f t="shared" si="72"/>
        <v>238660927950054.19</v>
      </c>
      <c r="AD290" s="222">
        <f t="shared" si="73"/>
        <v>289619179127879.62</v>
      </c>
      <c r="AE290" s="221">
        <f t="shared" si="76"/>
        <v>1213.5173596094025</v>
      </c>
      <c r="AF290" s="98">
        <f t="shared" si="81"/>
        <v>-1.7013719041068659E-2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0.17489461815026985</v>
      </c>
      <c r="G291" s="220">
        <f t="shared" si="68"/>
        <v>0.17489461815026985</v>
      </c>
      <c r="H291" s="84">
        <v>207000</v>
      </c>
      <c r="I291" s="84">
        <v>206000</v>
      </c>
      <c r="J291" s="88">
        <v>125461438</v>
      </c>
      <c r="K291" s="84">
        <f t="shared" si="78"/>
        <v>1.447456918752499</v>
      </c>
      <c r="L291" s="132">
        <f t="shared" si="69"/>
        <v>1.447456918752499</v>
      </c>
      <c r="M291" s="85">
        <v>284000</v>
      </c>
      <c r="N291" s="85">
        <v>281500</v>
      </c>
      <c r="O291" s="85">
        <v>15956260</v>
      </c>
      <c r="P291" s="85">
        <f t="shared" si="79"/>
        <v>19.939354628785658</v>
      </c>
      <c r="Q291" s="220">
        <f t="shared" si="70"/>
        <v>19.939354628785658</v>
      </c>
      <c r="R291" s="84">
        <v>10740</v>
      </c>
      <c r="S291" s="84">
        <v>10660</v>
      </c>
      <c r="T291" s="16">
        <v>68700000</v>
      </c>
      <c r="U291" s="84">
        <f t="shared" si="74"/>
        <v>156.21552949586086</v>
      </c>
      <c r="V291" s="84">
        <f t="shared" si="75"/>
        <v>156.21552949586086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238660927950054.19</v>
      </c>
      <c r="AD291" s="222">
        <f t="shared" si="73"/>
        <v>287104970888888.31</v>
      </c>
      <c r="AE291" s="221">
        <f t="shared" si="76"/>
        <v>1202.9827142420743</v>
      </c>
      <c r="AF291" s="98">
        <f t="shared" si="81"/>
        <v>-8.681083368036099E-3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0.17489461815026985</v>
      </c>
      <c r="G292" s="220">
        <f t="shared" si="68"/>
        <v>0.17814585233366861</v>
      </c>
      <c r="H292" s="84">
        <v>206000</v>
      </c>
      <c r="I292" s="84">
        <v>205000</v>
      </c>
      <c r="J292" s="88">
        <v>125461438</v>
      </c>
      <c r="K292" s="84">
        <f t="shared" si="78"/>
        <v>1.447456918752499</v>
      </c>
      <c r="L292" s="132">
        <f t="shared" si="69"/>
        <v>1.4743646730505857</v>
      </c>
      <c r="M292" s="85">
        <v>281500</v>
      </c>
      <c r="N292" s="85">
        <v>288100</v>
      </c>
      <c r="O292" s="85">
        <v>15956260</v>
      </c>
      <c r="P292" s="85">
        <f t="shared" si="79"/>
        <v>19.939354628785658</v>
      </c>
      <c r="Q292" s="220">
        <f t="shared" si="70"/>
        <v>20.310020759337018</v>
      </c>
      <c r="R292" s="84">
        <v>10660</v>
      </c>
      <c r="S292" s="84">
        <v>10610</v>
      </c>
      <c r="T292" s="16">
        <v>59000000</v>
      </c>
      <c r="U292" s="84">
        <f t="shared" si="74"/>
        <v>156.21552949586086</v>
      </c>
      <c r="V292" s="84">
        <f t="shared" si="75"/>
        <v>185.27985425014117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1</v>
      </c>
      <c r="AC292" s="223">
        <f t="shared" si="72"/>
        <v>243097557135099.72</v>
      </c>
      <c r="AD292" s="222">
        <f t="shared" si="73"/>
        <v>293689958840005.37</v>
      </c>
      <c r="AE292" s="221">
        <f t="shared" si="76"/>
        <v>1208.1156318522333</v>
      </c>
      <c r="AF292" s="98">
        <f t="shared" si="81"/>
        <v>4.2668257402126682E-3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0.17814585233366861</v>
      </c>
      <c r="G293" s="220">
        <f t="shared" si="68"/>
        <v>0.17814585233366861</v>
      </c>
      <c r="H293" s="84">
        <v>205000</v>
      </c>
      <c r="I293" s="84">
        <v>209000</v>
      </c>
      <c r="J293" s="88">
        <v>125461438</v>
      </c>
      <c r="K293" s="84">
        <f t="shared" si="78"/>
        <v>1.4743646730505857</v>
      </c>
      <c r="L293" s="132">
        <f t="shared" si="69"/>
        <v>1.4743646730505857</v>
      </c>
      <c r="M293" s="85">
        <v>288100</v>
      </c>
      <c r="N293" s="85">
        <v>301500</v>
      </c>
      <c r="O293" s="85">
        <v>15956260</v>
      </c>
      <c r="P293" s="85">
        <f t="shared" si="79"/>
        <v>20.310020759337018</v>
      </c>
      <c r="Q293" s="220">
        <f t="shared" si="70"/>
        <v>20.310020759337018</v>
      </c>
      <c r="R293" s="84">
        <v>10610</v>
      </c>
      <c r="S293" s="84">
        <v>10725</v>
      </c>
      <c r="T293" s="16">
        <v>59000000</v>
      </c>
      <c r="U293" s="84">
        <f t="shared" si="74"/>
        <v>185.27985425014117</v>
      </c>
      <c r="V293" s="84">
        <f t="shared" si="75"/>
        <v>185.27985425014117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243097557135099.72</v>
      </c>
      <c r="AD293" s="222">
        <f t="shared" si="73"/>
        <v>301093042722452.81</v>
      </c>
      <c r="AE293" s="221">
        <f t="shared" si="76"/>
        <v>1238.5687716109896</v>
      </c>
      <c r="AF293" s="98">
        <f t="shared" si="81"/>
        <v>2.5207139909337054E-2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0.17814585233366861</v>
      </c>
      <c r="G294" s="220">
        <f t="shared" si="68"/>
        <v>0.17814585233366861</v>
      </c>
      <c r="H294" s="84">
        <v>209000</v>
      </c>
      <c r="I294" s="84">
        <v>207500</v>
      </c>
      <c r="J294" s="88">
        <v>125461438</v>
      </c>
      <c r="K294" s="84">
        <f t="shared" si="78"/>
        <v>1.4743646730505857</v>
      </c>
      <c r="L294" s="132">
        <f t="shared" si="69"/>
        <v>1.4743646730505857</v>
      </c>
      <c r="M294" s="85">
        <v>301500</v>
      </c>
      <c r="N294" s="85">
        <v>312200</v>
      </c>
      <c r="O294" s="85">
        <v>15956260</v>
      </c>
      <c r="P294" s="85">
        <f t="shared" si="79"/>
        <v>20.310020759337018</v>
      </c>
      <c r="Q294" s="220">
        <f t="shared" si="70"/>
        <v>20.310020759337018</v>
      </c>
      <c r="R294" s="84">
        <v>10725</v>
      </c>
      <c r="S294" s="84">
        <v>10630</v>
      </c>
      <c r="T294" s="16">
        <v>59000000</v>
      </c>
      <c r="U294" s="84">
        <f t="shared" si="74"/>
        <v>185.27985425014117</v>
      </c>
      <c r="V294" s="84">
        <f t="shared" si="75"/>
        <v>185.27985425014117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243097557135099.72</v>
      </c>
      <c r="AD294" s="222">
        <f t="shared" si="73"/>
        <v>302393861769564.37</v>
      </c>
      <c r="AE294" s="221">
        <f t="shared" si="76"/>
        <v>1243.91978814296</v>
      </c>
      <c r="AF294" s="98">
        <f t="shared" si="81"/>
        <v>4.3203225001469635E-3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0.17814585233366861</v>
      </c>
      <c r="G295" s="220">
        <f t="shared" si="68"/>
        <v>0.17814585233366861</v>
      </c>
      <c r="H295" s="84">
        <v>207500</v>
      </c>
      <c r="I295" s="84">
        <v>206000</v>
      </c>
      <c r="J295" s="88">
        <v>125461438</v>
      </c>
      <c r="K295" s="84">
        <f t="shared" si="78"/>
        <v>1.4743646730505857</v>
      </c>
      <c r="L295" s="132">
        <f t="shared" si="69"/>
        <v>1.4743646730505857</v>
      </c>
      <c r="M295" s="85">
        <v>312200</v>
      </c>
      <c r="N295" s="85">
        <v>306800</v>
      </c>
      <c r="O295" s="85">
        <v>15956260</v>
      </c>
      <c r="P295" s="85">
        <f t="shared" si="79"/>
        <v>20.310020759337018</v>
      </c>
      <c r="Q295" s="220">
        <f t="shared" si="70"/>
        <v>20.310020759337018</v>
      </c>
      <c r="R295" s="84">
        <v>10630</v>
      </c>
      <c r="S295" s="84">
        <v>10620</v>
      </c>
      <c r="T295" s="16">
        <v>59000000</v>
      </c>
      <c r="U295" s="84">
        <f t="shared" si="74"/>
        <v>185.27985425014117</v>
      </c>
      <c r="V295" s="84">
        <f t="shared" si="75"/>
        <v>185.27985425014117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243097557135099.72</v>
      </c>
      <c r="AD295" s="222">
        <f t="shared" si="73"/>
        <v>300257094139587.37</v>
      </c>
      <c r="AE295" s="221">
        <f t="shared" si="76"/>
        <v>1235.1300345347429</v>
      </c>
      <c r="AF295" s="98">
        <f t="shared" si="81"/>
        <v>-7.0661739543023631E-3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0.17814585233366861</v>
      </c>
      <c r="G296" s="220">
        <f t="shared" si="68"/>
        <v>0.17814585233366861</v>
      </c>
      <c r="H296" s="84">
        <v>206000</v>
      </c>
      <c r="I296" s="84">
        <v>203000</v>
      </c>
      <c r="J296" s="88">
        <v>125461438</v>
      </c>
      <c r="K296" s="84">
        <f t="shared" si="78"/>
        <v>1.4743646730505857</v>
      </c>
      <c r="L296" s="132">
        <f t="shared" si="69"/>
        <v>1.4743646730505857</v>
      </c>
      <c r="M296" s="85">
        <v>306800</v>
      </c>
      <c r="N296" s="85">
        <v>305500</v>
      </c>
      <c r="O296" s="85">
        <v>15956260</v>
      </c>
      <c r="P296" s="85">
        <f t="shared" si="79"/>
        <v>20.310020759337018</v>
      </c>
      <c r="Q296" s="220">
        <f t="shared" si="70"/>
        <v>20.310020759337018</v>
      </c>
      <c r="R296" s="84">
        <v>10620</v>
      </c>
      <c r="S296" s="84">
        <v>10775</v>
      </c>
      <c r="T296" s="16">
        <v>59000000</v>
      </c>
      <c r="U296" s="84">
        <f t="shared" si="74"/>
        <v>185.27985425014117</v>
      </c>
      <c r="V296" s="84">
        <f t="shared" si="75"/>
        <v>185.27985425014117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243097557135099.72</v>
      </c>
      <c r="AD296" s="222">
        <f t="shared" si="73"/>
        <v>301347479307474.87</v>
      </c>
      <c r="AE296" s="221">
        <f t="shared" si="76"/>
        <v>1239.6154155510628</v>
      </c>
      <c r="AF296" s="98">
        <f t="shared" si="81"/>
        <v>3.6315050973637101E-3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0.17814585233366861</v>
      </c>
      <c r="G297" s="220">
        <f t="shared" si="68"/>
        <v>0.17814585233366861</v>
      </c>
      <c r="H297" s="84">
        <v>203000</v>
      </c>
      <c r="I297" s="84">
        <v>201000</v>
      </c>
      <c r="J297" s="88">
        <v>125461438</v>
      </c>
      <c r="K297" s="84">
        <f t="shared" si="78"/>
        <v>1.4743646730505857</v>
      </c>
      <c r="L297" s="132">
        <f t="shared" si="69"/>
        <v>1.4743646730505857</v>
      </c>
      <c r="M297" s="85">
        <v>305500</v>
      </c>
      <c r="N297" s="85">
        <v>299400</v>
      </c>
      <c r="O297" s="85">
        <v>15956260</v>
      </c>
      <c r="P297" s="85">
        <f t="shared" si="79"/>
        <v>20.310020759337018</v>
      </c>
      <c r="Q297" s="220">
        <f t="shared" si="70"/>
        <v>20.310020759337018</v>
      </c>
      <c r="R297" s="84">
        <v>10775</v>
      </c>
      <c r="S297" s="84">
        <v>10755</v>
      </c>
      <c r="T297" s="16">
        <v>59000000</v>
      </c>
      <c r="U297" s="84">
        <f t="shared" si="74"/>
        <v>185.27985425014117</v>
      </c>
      <c r="V297" s="84">
        <f t="shared" si="75"/>
        <v>185.27985425014117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243097557135099.72</v>
      </c>
      <c r="AD297" s="222">
        <f t="shared" si="73"/>
        <v>298250312226884.44</v>
      </c>
      <c r="AE297" s="221">
        <f t="shared" si="76"/>
        <v>1226.8749869054998</v>
      </c>
      <c r="AF297" s="98">
        <f t="shared" si="81"/>
        <v>-1.0277726854420707E-2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0.17814585233366861</v>
      </c>
      <c r="G298" s="220">
        <f t="shared" si="68"/>
        <v>0.17814585233366861</v>
      </c>
      <c r="H298" s="84">
        <v>201000</v>
      </c>
      <c r="I298" s="84">
        <v>203000</v>
      </c>
      <c r="J298" s="88">
        <v>125461438</v>
      </c>
      <c r="K298" s="84">
        <f t="shared" si="78"/>
        <v>1.4743646730505857</v>
      </c>
      <c r="L298" s="132">
        <f t="shared" si="69"/>
        <v>1.4743646730505857</v>
      </c>
      <c r="M298" s="85">
        <v>299400</v>
      </c>
      <c r="N298" s="85">
        <v>289800</v>
      </c>
      <c r="O298" s="85">
        <v>15956260</v>
      </c>
      <c r="P298" s="85">
        <f t="shared" si="79"/>
        <v>20.310020759337018</v>
      </c>
      <c r="Q298" s="220">
        <f t="shared" si="70"/>
        <v>20.310020759337018</v>
      </c>
      <c r="R298" s="84">
        <v>10755</v>
      </c>
      <c r="S298" s="84">
        <v>10775</v>
      </c>
      <c r="T298" s="16">
        <v>59000000</v>
      </c>
      <c r="U298" s="84">
        <f t="shared" si="74"/>
        <v>185.27985425014117</v>
      </c>
      <c r="V298" s="84">
        <f t="shared" si="75"/>
        <v>185.27985425014117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243097557135099.72</v>
      </c>
      <c r="AD298" s="222">
        <f t="shared" si="73"/>
        <v>295940501749380.31</v>
      </c>
      <c r="AE298" s="221">
        <f t="shared" si="76"/>
        <v>1217.3734085896779</v>
      </c>
      <c r="AF298" s="98">
        <f t="shared" si="81"/>
        <v>-7.7445366620338286E-3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0.17814585233366861</v>
      </c>
      <c r="G299" s="220">
        <f t="shared" si="68"/>
        <v>0.1763772116187145</v>
      </c>
      <c r="H299" s="84">
        <v>203000</v>
      </c>
      <c r="I299" s="84">
        <v>201000</v>
      </c>
      <c r="J299" s="88">
        <v>125461438</v>
      </c>
      <c r="K299" s="84">
        <f t="shared" si="78"/>
        <v>1.4743646730505857</v>
      </c>
      <c r="L299" s="132">
        <f t="shared" si="69"/>
        <v>1.4597271086319474</v>
      </c>
      <c r="M299" s="85">
        <v>289800</v>
      </c>
      <c r="N299" s="85">
        <v>294700</v>
      </c>
      <c r="O299" s="85">
        <v>15956260</v>
      </c>
      <c r="P299" s="85">
        <f t="shared" si="79"/>
        <v>20.310020759337018</v>
      </c>
      <c r="Q299" s="220">
        <f t="shared" si="70"/>
        <v>20.108381882169976</v>
      </c>
      <c r="R299" s="84">
        <v>10775</v>
      </c>
      <c r="S299" s="84">
        <v>10790</v>
      </c>
      <c r="T299" s="16">
        <v>77600000</v>
      </c>
      <c r="U299" s="84">
        <f t="shared" si="74"/>
        <v>185.27985425014117</v>
      </c>
      <c r="V299" s="84">
        <f t="shared" si="75"/>
        <v>139.47142812044456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1</v>
      </c>
      <c r="AC299" s="223">
        <f t="shared" si="72"/>
        <v>240684072725427.81</v>
      </c>
      <c r="AD299" s="222">
        <f t="shared" si="73"/>
        <v>294528583255586.81</v>
      </c>
      <c r="AE299" s="221">
        <f t="shared" si="76"/>
        <v>1223.7144731699168</v>
      </c>
      <c r="AF299" s="98">
        <f t="shared" si="81"/>
        <v>5.2088081894157952E-3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0.1763772116187145</v>
      </c>
      <c r="G300" s="220">
        <f t="shared" si="68"/>
        <v>0.1763772116187145</v>
      </c>
      <c r="H300" s="84">
        <v>201000</v>
      </c>
      <c r="I300" s="84">
        <v>200500</v>
      </c>
      <c r="J300" s="88">
        <v>125461438</v>
      </c>
      <c r="K300" s="84">
        <f t="shared" si="78"/>
        <v>1.4597271086319474</v>
      </c>
      <c r="L300" s="132">
        <f t="shared" si="69"/>
        <v>1.4597271086319474</v>
      </c>
      <c r="M300" s="85">
        <v>294700</v>
      </c>
      <c r="N300" s="85">
        <v>282800</v>
      </c>
      <c r="O300" s="85">
        <v>15956260</v>
      </c>
      <c r="P300" s="85">
        <f t="shared" si="79"/>
        <v>20.108381882169976</v>
      </c>
      <c r="Q300" s="220">
        <f t="shared" si="70"/>
        <v>20.108381882169976</v>
      </c>
      <c r="R300" s="84">
        <v>10790</v>
      </c>
      <c r="S300" s="84">
        <v>10900</v>
      </c>
      <c r="T300" s="16">
        <v>77600000</v>
      </c>
      <c r="U300" s="84">
        <f t="shared" si="74"/>
        <v>139.47142812044456</v>
      </c>
      <c r="V300" s="84">
        <f t="shared" si="75"/>
        <v>139.47142812044456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240684072725427.81</v>
      </c>
      <c r="AD300" s="222">
        <f t="shared" si="73"/>
        <v>293704652738259.75</v>
      </c>
      <c r="AE300" s="221">
        <f t="shared" si="76"/>
        <v>1220.2911867513469</v>
      </c>
      <c r="AF300" s="98">
        <f t="shared" si="81"/>
        <v>-2.7974552018676276E-3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0.1763772116187145</v>
      </c>
      <c r="G301" s="220">
        <f t="shared" si="68"/>
        <v>0.1763772116187145</v>
      </c>
      <c r="H301" s="84">
        <v>200500</v>
      </c>
      <c r="I301" s="84">
        <v>199500</v>
      </c>
      <c r="J301" s="88">
        <v>125461438</v>
      </c>
      <c r="K301" s="84">
        <f t="shared" si="78"/>
        <v>1.4597271086319474</v>
      </c>
      <c r="L301" s="132">
        <f t="shared" si="69"/>
        <v>1.4597271086319474</v>
      </c>
      <c r="M301" s="85">
        <v>282800</v>
      </c>
      <c r="N301" s="85">
        <v>281300</v>
      </c>
      <c r="O301" s="85">
        <v>15956260</v>
      </c>
      <c r="P301" s="85">
        <f t="shared" si="79"/>
        <v>20.108381882169976</v>
      </c>
      <c r="Q301" s="220">
        <f t="shared" si="70"/>
        <v>20.108381882169976</v>
      </c>
      <c r="R301" s="84">
        <v>10900</v>
      </c>
      <c r="S301" s="84">
        <v>10925</v>
      </c>
      <c r="T301" s="16">
        <v>77600000</v>
      </c>
      <c r="U301" s="84">
        <f t="shared" si="74"/>
        <v>139.47142812044456</v>
      </c>
      <c r="V301" s="84">
        <f t="shared" si="75"/>
        <v>139.47142812044456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240684072725427.81</v>
      </c>
      <c r="AD301" s="222">
        <f t="shared" si="73"/>
        <v>294047859512537.44</v>
      </c>
      <c r="AE301" s="221">
        <f t="shared" si="76"/>
        <v>1221.7171505485824</v>
      </c>
      <c r="AF301" s="98">
        <f t="shared" si="81"/>
        <v>1.1685438792946195E-3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0.1763772116187145</v>
      </c>
      <c r="G302" s="220">
        <f t="shared" si="68"/>
        <v>0.1763772116187145</v>
      </c>
      <c r="H302" s="84">
        <v>199500</v>
      </c>
      <c r="I302" s="84">
        <v>198000</v>
      </c>
      <c r="J302" s="88">
        <v>125461438</v>
      </c>
      <c r="K302" s="84">
        <f t="shared" si="78"/>
        <v>1.4597271086319474</v>
      </c>
      <c r="L302" s="132">
        <f t="shared" si="69"/>
        <v>1.4597271086319474</v>
      </c>
      <c r="M302" s="85">
        <v>281300</v>
      </c>
      <c r="N302" s="85">
        <v>271500</v>
      </c>
      <c r="O302" s="85">
        <v>15956260</v>
      </c>
      <c r="P302" s="85">
        <f t="shared" si="79"/>
        <v>20.108381882169976</v>
      </c>
      <c r="Q302" s="220">
        <f t="shared" si="70"/>
        <v>20.108381882169976</v>
      </c>
      <c r="R302" s="84">
        <v>10925</v>
      </c>
      <c r="S302" s="84">
        <v>10720</v>
      </c>
      <c r="T302" s="16">
        <v>77600000</v>
      </c>
      <c r="U302" s="84">
        <f t="shared" si="74"/>
        <v>139.47142812044456</v>
      </c>
      <c r="V302" s="84">
        <f t="shared" si="75"/>
        <v>139.47142812044456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240684072725427.81</v>
      </c>
      <c r="AD302" s="222">
        <f t="shared" si="73"/>
        <v>287304483779632.81</v>
      </c>
      <c r="AE302" s="221">
        <f t="shared" si="76"/>
        <v>1193.699610141588</v>
      </c>
      <c r="AF302" s="98">
        <f t="shared" si="81"/>
        <v>-2.2932918961163628E-2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0.1763772116187145</v>
      </c>
      <c r="G303" s="220">
        <f t="shared" si="68"/>
        <v>0.1763772116187145</v>
      </c>
      <c r="H303" s="84">
        <v>198000</v>
      </c>
      <c r="I303" s="84">
        <v>192500</v>
      </c>
      <c r="J303" s="88">
        <v>125461438</v>
      </c>
      <c r="K303" s="84">
        <f t="shared" si="78"/>
        <v>1.4597271086319474</v>
      </c>
      <c r="L303" s="132">
        <f t="shared" si="69"/>
        <v>1.4597271086319474</v>
      </c>
      <c r="M303" s="85">
        <v>271500</v>
      </c>
      <c r="N303" s="85">
        <v>286300</v>
      </c>
      <c r="O303" s="85">
        <v>15956260</v>
      </c>
      <c r="P303" s="85">
        <f t="shared" si="79"/>
        <v>20.108381882169976</v>
      </c>
      <c r="Q303" s="220">
        <f t="shared" si="70"/>
        <v>20.108381882169976</v>
      </c>
      <c r="R303" s="84">
        <v>10720</v>
      </c>
      <c r="S303" s="84">
        <v>10740</v>
      </c>
      <c r="T303" s="16">
        <v>77600000</v>
      </c>
      <c r="U303" s="84">
        <f t="shared" si="74"/>
        <v>139.47142812044456</v>
      </c>
      <c r="V303" s="84">
        <f t="shared" si="75"/>
        <v>139.47142812044456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240684072725427.81</v>
      </c>
      <c r="AD303" s="222">
        <f t="shared" si="73"/>
        <v>290999090622759.69</v>
      </c>
      <c r="AE303" s="221">
        <f t="shared" si="76"/>
        <v>1209.0500519107104</v>
      </c>
      <c r="AF303" s="98">
        <f t="shared" si="81"/>
        <v>1.2859551631504401E-2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0.1763772116187145</v>
      </c>
      <c r="G304" s="220">
        <f t="shared" si="68"/>
        <v>0.1763772116187145</v>
      </c>
      <c r="H304" s="84">
        <v>192500</v>
      </c>
      <c r="I304" s="84">
        <v>183000</v>
      </c>
      <c r="J304" s="88">
        <v>125461438</v>
      </c>
      <c r="K304" s="84">
        <f t="shared" si="78"/>
        <v>1.4597271086319474</v>
      </c>
      <c r="L304" s="132">
        <f t="shared" si="69"/>
        <v>1.4597271086319474</v>
      </c>
      <c r="M304" s="85">
        <v>286300</v>
      </c>
      <c r="N304" s="85">
        <v>269600</v>
      </c>
      <c r="O304" s="85">
        <v>15956260</v>
      </c>
      <c r="P304" s="85">
        <f t="shared" si="79"/>
        <v>20.108381882169976</v>
      </c>
      <c r="Q304" s="220">
        <f t="shared" si="70"/>
        <v>20.108381882169976</v>
      </c>
      <c r="R304" s="84">
        <v>10740</v>
      </c>
      <c r="S304" s="84">
        <v>10670</v>
      </c>
      <c r="T304" s="16">
        <v>77600000</v>
      </c>
      <c r="U304" s="84">
        <f t="shared" si="74"/>
        <v>139.47142812044456</v>
      </c>
      <c r="V304" s="84">
        <f t="shared" si="75"/>
        <v>139.47142812044456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240684072725427.81</v>
      </c>
      <c r="AD304" s="222">
        <f t="shared" si="73"/>
        <v>283248678984423.19</v>
      </c>
      <c r="AE304" s="221">
        <f t="shared" si="76"/>
        <v>1176.8484543950401</v>
      </c>
      <c r="AF304" s="98">
        <f t="shared" si="81"/>
        <v>-2.6633800201059352E-2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0.1763772116187145</v>
      </c>
      <c r="G305" s="220">
        <f t="shared" si="68"/>
        <v>0.18600823283819209</v>
      </c>
      <c r="H305" s="84">
        <v>183000</v>
      </c>
      <c r="I305" s="84">
        <v>180500</v>
      </c>
      <c r="J305" s="88">
        <v>125461438</v>
      </c>
      <c r="K305" s="84">
        <f t="shared" si="78"/>
        <v>1.4597271086319474</v>
      </c>
      <c r="L305" s="132">
        <f t="shared" si="69"/>
        <v>1.5394350404495363</v>
      </c>
      <c r="M305" s="85">
        <v>269600</v>
      </c>
      <c r="N305" s="85">
        <v>270300</v>
      </c>
      <c r="O305" s="85">
        <v>15956260</v>
      </c>
      <c r="P305" s="85">
        <f t="shared" si="79"/>
        <v>20.108381882169976</v>
      </c>
      <c r="Q305" s="220">
        <f t="shared" si="70"/>
        <v>21.206393642414795</v>
      </c>
      <c r="R305" s="84">
        <v>10670</v>
      </c>
      <c r="S305" s="84">
        <v>10630</v>
      </c>
      <c r="T305" s="16">
        <v>67900000</v>
      </c>
      <c r="U305" s="84">
        <f t="shared" si="74"/>
        <v>139.47142812044456</v>
      </c>
      <c r="V305" s="84">
        <f t="shared" si="75"/>
        <v>168.09968095739228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1</v>
      </c>
      <c r="AC305" s="223">
        <f t="shared" si="72"/>
        <v>253826549524641.06</v>
      </c>
      <c r="AD305" s="222">
        <f t="shared" si="73"/>
        <v>297457622384471.37</v>
      </c>
      <c r="AE305" s="221">
        <f t="shared" si="76"/>
        <v>1171.8932591627679</v>
      </c>
      <c r="AF305" s="98">
        <f t="shared" si="81"/>
        <v>-4.2105635723670466E-3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0.18600823283819209</v>
      </c>
      <c r="G306" s="220">
        <f t="shared" si="68"/>
        <v>0.18600823283819209</v>
      </c>
      <c r="H306" s="84">
        <v>180500</v>
      </c>
      <c r="I306" s="84">
        <v>181000</v>
      </c>
      <c r="J306" s="88">
        <v>125461438</v>
      </c>
      <c r="K306" s="84">
        <f t="shared" si="78"/>
        <v>1.5394350404495363</v>
      </c>
      <c r="L306" s="132">
        <f t="shared" si="69"/>
        <v>1.5394350404495363</v>
      </c>
      <c r="M306" s="85">
        <v>270300</v>
      </c>
      <c r="N306" s="85">
        <v>279800</v>
      </c>
      <c r="O306" s="85">
        <v>15956260</v>
      </c>
      <c r="P306" s="85">
        <f t="shared" si="79"/>
        <v>21.206393642414795</v>
      </c>
      <c r="Q306" s="220">
        <f t="shared" si="70"/>
        <v>21.206393642414795</v>
      </c>
      <c r="R306" s="84">
        <v>10630</v>
      </c>
      <c r="S306" s="84">
        <v>10715</v>
      </c>
      <c r="T306" s="16">
        <v>67900000</v>
      </c>
      <c r="U306" s="84">
        <f t="shared" si="74"/>
        <v>168.09968095739228</v>
      </c>
      <c r="V306" s="84">
        <f t="shared" si="75"/>
        <v>168.09968095739228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253826549524641.06</v>
      </c>
      <c r="AD306" s="222">
        <f t="shared" si="73"/>
        <v>301516853760444.19</v>
      </c>
      <c r="AE306" s="221">
        <f t="shared" si="76"/>
        <v>1187.8854057036826</v>
      </c>
      <c r="AF306" s="98">
        <f t="shared" si="81"/>
        <v>1.3646419087980732E-2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0.18600823283819209</v>
      </c>
      <c r="G307" s="220">
        <f t="shared" si="68"/>
        <v>0.18600823283819209</v>
      </c>
      <c r="H307" s="84">
        <v>181000</v>
      </c>
      <c r="I307" s="84">
        <v>182000</v>
      </c>
      <c r="J307" s="88">
        <v>125461438</v>
      </c>
      <c r="K307" s="84">
        <f t="shared" si="78"/>
        <v>1.5394350404495363</v>
      </c>
      <c r="L307" s="132">
        <f t="shared" si="69"/>
        <v>1.5394350404495363</v>
      </c>
      <c r="M307" s="85">
        <v>279800</v>
      </c>
      <c r="N307" s="85">
        <v>274900</v>
      </c>
      <c r="O307" s="85">
        <v>15956260</v>
      </c>
      <c r="P307" s="85">
        <f t="shared" si="79"/>
        <v>21.206393642414795</v>
      </c>
      <c r="Q307" s="220">
        <f t="shared" si="70"/>
        <v>21.206393642414795</v>
      </c>
      <c r="R307" s="84">
        <v>10715</v>
      </c>
      <c r="S307" s="84">
        <v>10850</v>
      </c>
      <c r="T307" s="16">
        <v>67900000</v>
      </c>
      <c r="U307" s="84">
        <f t="shared" si="74"/>
        <v>168.09968095739228</v>
      </c>
      <c r="V307" s="84">
        <f t="shared" si="75"/>
        <v>168.09968095739228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253826549524641.06</v>
      </c>
      <c r="AD307" s="222">
        <f t="shared" si="73"/>
        <v>302037014520802.5</v>
      </c>
      <c r="AE307" s="221">
        <f t="shared" si="76"/>
        <v>1189.9346821144147</v>
      </c>
      <c r="AF307" s="98">
        <f t="shared" si="81"/>
        <v>1.7251465510834652E-3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0.18600823283819209</v>
      </c>
      <c r="G308" s="220">
        <f t="shared" si="68"/>
        <v>0.18600823283819209</v>
      </c>
      <c r="H308" s="84">
        <v>182000</v>
      </c>
      <c r="I308" s="84">
        <v>190000</v>
      </c>
      <c r="J308" s="88">
        <v>125461438</v>
      </c>
      <c r="K308" s="84">
        <f t="shared" si="78"/>
        <v>1.5394350404495363</v>
      </c>
      <c r="L308" s="132">
        <f t="shared" si="69"/>
        <v>1.5394350404495363</v>
      </c>
      <c r="M308" s="85">
        <v>274900</v>
      </c>
      <c r="N308" s="85">
        <v>277000</v>
      </c>
      <c r="O308" s="85">
        <v>15956260</v>
      </c>
      <c r="P308" s="85">
        <f t="shared" si="79"/>
        <v>21.206393642414795</v>
      </c>
      <c r="Q308" s="220">
        <f t="shared" si="70"/>
        <v>21.206393642414795</v>
      </c>
      <c r="R308" s="84">
        <v>10850</v>
      </c>
      <c r="S308" s="84">
        <v>10915</v>
      </c>
      <c r="T308" s="16">
        <v>67900000</v>
      </c>
      <c r="U308" s="84">
        <f t="shared" si="74"/>
        <v>168.09968095739228</v>
      </c>
      <c r="V308" s="84">
        <f t="shared" si="75"/>
        <v>168.09968095739228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253826549524641.06</v>
      </c>
      <c r="AD308" s="222">
        <f t="shared" si="73"/>
        <v>305811927359858.25</v>
      </c>
      <c r="AE308" s="221">
        <f t="shared" si="76"/>
        <v>1204.806699427518</v>
      </c>
      <c r="AF308" s="98">
        <f t="shared" si="81"/>
        <v>1.2498179552743944E-2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0.18600823283819209</v>
      </c>
      <c r="G309" s="220">
        <f t="shared" si="68"/>
        <v>0.18600823283819209</v>
      </c>
      <c r="H309" s="84">
        <v>190000</v>
      </c>
      <c r="I309" s="84">
        <v>193500</v>
      </c>
      <c r="J309" s="88">
        <v>125461438</v>
      </c>
      <c r="K309" s="84">
        <f t="shared" si="78"/>
        <v>1.5394350404495363</v>
      </c>
      <c r="L309" s="132">
        <f t="shared" si="69"/>
        <v>1.5394350404495363</v>
      </c>
      <c r="M309" s="85">
        <v>277000</v>
      </c>
      <c r="N309" s="85">
        <v>279500</v>
      </c>
      <c r="O309" s="85">
        <v>15956260</v>
      </c>
      <c r="P309" s="85">
        <f t="shared" si="79"/>
        <v>21.206393642414795</v>
      </c>
      <c r="Q309" s="220">
        <f t="shared" si="70"/>
        <v>21.206393642414795</v>
      </c>
      <c r="R309" s="84">
        <v>10915</v>
      </c>
      <c r="S309" s="84">
        <v>11080</v>
      </c>
      <c r="T309" s="16">
        <v>67900000</v>
      </c>
      <c r="U309" s="84">
        <f t="shared" si="74"/>
        <v>168.09968095739228</v>
      </c>
      <c r="V309" s="84">
        <f t="shared" si="75"/>
        <v>168.09968095739228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253826549524641.06</v>
      </c>
      <c r="AD309" s="222">
        <f t="shared" si="73"/>
        <v>310161022427775.25</v>
      </c>
      <c r="AE309" s="221">
        <f t="shared" si="76"/>
        <v>1221.9408214335172</v>
      </c>
      <c r="AF309" s="98">
        <f t="shared" si="81"/>
        <v>1.4221469729659309E-2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0.18600823283819209</v>
      </c>
      <c r="G310" s="220">
        <f t="shared" si="68"/>
        <v>0.18600823283819209</v>
      </c>
      <c r="H310" s="84">
        <v>193500</v>
      </c>
      <c r="I310" s="84">
        <v>192500</v>
      </c>
      <c r="J310" s="88">
        <v>125461438</v>
      </c>
      <c r="K310" s="84">
        <f t="shared" si="78"/>
        <v>1.5394350404495363</v>
      </c>
      <c r="L310" s="132">
        <f t="shared" si="69"/>
        <v>1.5394350404495363</v>
      </c>
      <c r="M310" s="85">
        <v>279500</v>
      </c>
      <c r="N310" s="85">
        <v>272900</v>
      </c>
      <c r="O310" s="85">
        <v>15956260</v>
      </c>
      <c r="P310" s="85">
        <f t="shared" si="79"/>
        <v>21.206393642414795</v>
      </c>
      <c r="Q310" s="220">
        <f t="shared" si="70"/>
        <v>21.206393642414795</v>
      </c>
      <c r="R310" s="84">
        <v>11080</v>
      </c>
      <c r="S310" s="84">
        <v>11120</v>
      </c>
      <c r="T310" s="16">
        <v>67900000</v>
      </c>
      <c r="U310" s="84">
        <f t="shared" si="74"/>
        <v>168.09968095739228</v>
      </c>
      <c r="V310" s="84">
        <f t="shared" si="75"/>
        <v>168.09968095739228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253826549524641.06</v>
      </c>
      <c r="AD310" s="222">
        <f t="shared" si="73"/>
        <v>308579818251170.25</v>
      </c>
      <c r="AE310" s="221">
        <f t="shared" si="76"/>
        <v>1215.7113541868237</v>
      </c>
      <c r="AF310" s="98">
        <f t="shared" si="81"/>
        <v>-5.0980105889133131E-3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0.18600823283819209</v>
      </c>
      <c r="G311" s="220">
        <f t="shared" si="68"/>
        <v>0.18600823283819209</v>
      </c>
      <c r="H311" s="84">
        <v>192500</v>
      </c>
      <c r="I311" s="84">
        <v>192000</v>
      </c>
      <c r="J311" s="88">
        <v>125461438</v>
      </c>
      <c r="K311" s="84">
        <f t="shared" si="78"/>
        <v>1.5394350404495363</v>
      </c>
      <c r="L311" s="132">
        <f t="shared" si="69"/>
        <v>1.5394350404495363</v>
      </c>
      <c r="M311" s="85">
        <v>272900</v>
      </c>
      <c r="N311" s="85">
        <v>265100</v>
      </c>
      <c r="O311" s="85">
        <v>15956260</v>
      </c>
      <c r="P311" s="85">
        <f t="shared" si="79"/>
        <v>21.206393642414795</v>
      </c>
      <c r="Q311" s="220">
        <f t="shared" si="70"/>
        <v>21.206393642414795</v>
      </c>
      <c r="R311" s="84">
        <v>11120</v>
      </c>
      <c r="S311" s="84">
        <v>11120</v>
      </c>
      <c r="T311" s="16">
        <v>67900000</v>
      </c>
      <c r="U311" s="84">
        <f t="shared" si="74"/>
        <v>168.09968095739228</v>
      </c>
      <c r="V311" s="84">
        <f t="shared" si="75"/>
        <v>168.09968095739228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253826549524641.06</v>
      </c>
      <c r="AD311" s="222">
        <f t="shared" si="73"/>
        <v>305732882615132.06</v>
      </c>
      <c r="AE311" s="221">
        <f t="shared" si="76"/>
        <v>1204.4952869890863</v>
      </c>
      <c r="AF311" s="98">
        <f t="shared" si="81"/>
        <v>-9.225929460237467E-3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0.18600823283819209</v>
      </c>
      <c r="G312" s="220">
        <f t="shared" si="68"/>
        <v>0.18600823283819209</v>
      </c>
      <c r="H312" s="84">
        <v>192000</v>
      </c>
      <c r="I312" s="84">
        <v>195500</v>
      </c>
      <c r="J312" s="88">
        <v>125461438</v>
      </c>
      <c r="K312" s="84">
        <f t="shared" si="78"/>
        <v>1.5394350404495363</v>
      </c>
      <c r="L312" s="132">
        <f t="shared" si="69"/>
        <v>1.5394350404495363</v>
      </c>
      <c r="M312" s="85">
        <v>265100</v>
      </c>
      <c r="N312" s="85">
        <v>271200</v>
      </c>
      <c r="O312" s="85">
        <v>15956260</v>
      </c>
      <c r="P312" s="85">
        <f t="shared" si="79"/>
        <v>21.206393642414795</v>
      </c>
      <c r="Q312" s="220">
        <f t="shared" si="70"/>
        <v>21.206393642414795</v>
      </c>
      <c r="R312" s="84">
        <v>11120</v>
      </c>
      <c r="S312" s="84">
        <v>11105</v>
      </c>
      <c r="T312" s="16">
        <v>67900000</v>
      </c>
      <c r="U312" s="84">
        <f t="shared" si="74"/>
        <v>168.09968095739228</v>
      </c>
      <c r="V312" s="84">
        <f t="shared" si="75"/>
        <v>168.09968095739228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253826549524641.06</v>
      </c>
      <c r="AD312" s="222">
        <f t="shared" si="73"/>
        <v>308079662274940.94</v>
      </c>
      <c r="AE312" s="221">
        <f t="shared" si="76"/>
        <v>1213.7408905880945</v>
      </c>
      <c r="AF312" s="98">
        <f t="shared" si="81"/>
        <v>7.6759151313242659E-3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0.18600823283819209</v>
      </c>
      <c r="G313" s="220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84">
        <v>195500</v>
      </c>
      <c r="I313" s="84">
        <v>204500</v>
      </c>
      <c r="J313" s="88">
        <v>125461438</v>
      </c>
      <c r="K313" s="84">
        <f t="shared" si="78"/>
        <v>1.5394350404495363</v>
      </c>
      <c r="L313" s="132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85">
        <v>271200</v>
      </c>
      <c r="N313" s="85">
        <v>270900</v>
      </c>
      <c r="O313" s="85">
        <v>15956260</v>
      </c>
      <c r="P313" s="85">
        <f t="shared" si="79"/>
        <v>21.206393642414795</v>
      </c>
      <c r="Q313" s="220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84">
        <v>11105</v>
      </c>
      <c r="S313" s="84">
        <v>11175</v>
      </c>
      <c r="T313" s="16">
        <v>67900000</v>
      </c>
      <c r="U313" s="84">
        <f t="shared" si="74"/>
        <v>168.09968095739228</v>
      </c>
      <c r="V313" s="84">
        <f t="shared" si="75"/>
        <v>168.09968095739228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253826549524641.06</v>
      </c>
      <c r="AD313" s="222">
        <f t="shared" ref="AD313:AD376" si="91">D313*E313*G313+I313*J313*L313+N313*O313*Q313+S313*T313*V313</f>
        <v>310515385244286.69</v>
      </c>
      <c r="AE313" s="221">
        <f t="shared" si="76"/>
        <v>1223.3369039834911</v>
      </c>
      <c r="AF313" s="98">
        <f t="shared" si="81"/>
        <v>7.9061465835158426E-3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0.18600823283819209</v>
      </c>
      <c r="G314" s="220">
        <f t="shared" si="86"/>
        <v>0.18600823283819209</v>
      </c>
      <c r="H314" s="84">
        <v>204500</v>
      </c>
      <c r="I314" s="84">
        <v>205500</v>
      </c>
      <c r="J314" s="88">
        <v>125461438</v>
      </c>
      <c r="K314" s="84">
        <f t="shared" si="78"/>
        <v>1.5394350404495363</v>
      </c>
      <c r="L314" s="132">
        <f t="shared" si="87"/>
        <v>1.5394350404495363</v>
      </c>
      <c r="M314" s="85">
        <v>270900</v>
      </c>
      <c r="N314" s="85">
        <v>278000</v>
      </c>
      <c r="O314" s="85">
        <v>15956260</v>
      </c>
      <c r="P314" s="85">
        <f t="shared" si="79"/>
        <v>21.206393642414795</v>
      </c>
      <c r="Q314" s="220">
        <f t="shared" si="88"/>
        <v>21.206393642414795</v>
      </c>
      <c r="R314" s="84">
        <v>11175</v>
      </c>
      <c r="S314" s="84">
        <v>11090</v>
      </c>
      <c r="T314" s="16">
        <v>67900000</v>
      </c>
      <c r="U314" s="84">
        <f t="shared" ref="U314:U377" si="92">V313</f>
        <v>168.09968095739228</v>
      </c>
      <c r="V314" s="84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253826549524641.06</v>
      </c>
      <c r="AD314" s="222">
        <f t="shared" si="91"/>
        <v>312196319692058.25</v>
      </c>
      <c r="AE314" s="221">
        <f t="shared" si="76"/>
        <v>1229.9592783998773</v>
      </c>
      <c r="AF314" s="98">
        <f t="shared" si="81"/>
        <v>5.4133692810395539E-3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0.18600823283819209</v>
      </c>
      <c r="G315" s="220">
        <f t="shared" si="86"/>
        <v>0.18600823283819209</v>
      </c>
      <c r="H315" s="84">
        <v>205500</v>
      </c>
      <c r="I315" s="84">
        <v>210500</v>
      </c>
      <c r="J315" s="88">
        <v>125461438</v>
      </c>
      <c r="K315" s="84">
        <f t="shared" si="78"/>
        <v>1.5394350404495363</v>
      </c>
      <c r="L315" s="132">
        <f t="shared" si="87"/>
        <v>1.5394350404495363</v>
      </c>
      <c r="M315" s="85">
        <v>278000</v>
      </c>
      <c r="N315" s="85">
        <v>278500</v>
      </c>
      <c r="O315" s="85">
        <v>15956260</v>
      </c>
      <c r="P315" s="85">
        <f t="shared" si="79"/>
        <v>21.206393642414795</v>
      </c>
      <c r="Q315" s="220">
        <f t="shared" si="88"/>
        <v>21.206393642414795</v>
      </c>
      <c r="R315" s="84">
        <v>11090</v>
      </c>
      <c r="S315" s="84">
        <v>11140</v>
      </c>
      <c r="T315" s="16">
        <v>67900000</v>
      </c>
      <c r="U315" s="84">
        <f t="shared" si="92"/>
        <v>168.09968095739228</v>
      </c>
      <c r="V315" s="84">
        <f t="shared" si="93"/>
        <v>168.09968095739228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253826549524641.06</v>
      </c>
      <c r="AD315" s="222">
        <f t="shared" si="91"/>
        <v>313402211227481.69</v>
      </c>
      <c r="AE315" s="221">
        <f t="shared" si="76"/>
        <v>1234.7101271100764</v>
      </c>
      <c r="AF315" s="98">
        <f t="shared" si="81"/>
        <v>3.8626065054606718E-3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0.18600823283819209</v>
      </c>
      <c r="G316" s="220">
        <f t="shared" si="86"/>
        <v>0.18600823283819209</v>
      </c>
      <c r="H316" s="84">
        <v>210500</v>
      </c>
      <c r="I316" s="84">
        <v>209000</v>
      </c>
      <c r="J316" s="88">
        <v>125461438</v>
      </c>
      <c r="K316" s="84">
        <f t="shared" si="78"/>
        <v>1.5394350404495363</v>
      </c>
      <c r="L316" s="132">
        <f t="shared" si="87"/>
        <v>1.5394350404495363</v>
      </c>
      <c r="M316" s="85">
        <v>278500</v>
      </c>
      <c r="N316" s="85">
        <v>274100</v>
      </c>
      <c r="O316" s="85">
        <v>15956260</v>
      </c>
      <c r="P316" s="85">
        <f t="shared" si="79"/>
        <v>21.206393642414795</v>
      </c>
      <c r="Q316" s="220">
        <f t="shared" si="88"/>
        <v>21.206393642414795</v>
      </c>
      <c r="R316" s="84">
        <v>11140</v>
      </c>
      <c r="S316" s="84">
        <v>11150</v>
      </c>
      <c r="T316" s="16">
        <v>67900000</v>
      </c>
      <c r="U316" s="84">
        <f t="shared" si="92"/>
        <v>168.09968095739228</v>
      </c>
      <c r="V316" s="84">
        <f t="shared" si="93"/>
        <v>168.09968095739228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253826549524641.06</v>
      </c>
      <c r="AD316" s="222">
        <f t="shared" si="91"/>
        <v>312404049716829.31</v>
      </c>
      <c r="AE316" s="221">
        <f t="shared" si="76"/>
        <v>1230.7776720043294</v>
      </c>
      <c r="AF316" s="98">
        <f t="shared" si="81"/>
        <v>-3.1849217232479072E-3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0.18600823283819209</v>
      </c>
      <c r="G317" s="220">
        <f t="shared" si="86"/>
        <v>0.18600823283819209</v>
      </c>
      <c r="H317" s="84">
        <v>209000</v>
      </c>
      <c r="I317" s="84">
        <v>203500</v>
      </c>
      <c r="J317" s="88">
        <v>125461438</v>
      </c>
      <c r="K317" s="84">
        <f t="shared" si="78"/>
        <v>1.5394350404495363</v>
      </c>
      <c r="L317" s="132">
        <f t="shared" si="87"/>
        <v>1.5394350404495363</v>
      </c>
      <c r="M317" s="85">
        <v>274100</v>
      </c>
      <c r="N317" s="85">
        <v>268400</v>
      </c>
      <c r="O317" s="85">
        <v>15956260</v>
      </c>
      <c r="P317" s="85">
        <f t="shared" si="79"/>
        <v>21.206393642414795</v>
      </c>
      <c r="Q317" s="220">
        <f t="shared" si="88"/>
        <v>21.206393642414795</v>
      </c>
      <c r="R317" s="84">
        <v>11150</v>
      </c>
      <c r="S317" s="84">
        <v>11190</v>
      </c>
      <c r="T317" s="16">
        <v>67900000</v>
      </c>
      <c r="U317" s="84">
        <f t="shared" si="92"/>
        <v>168.09968095739228</v>
      </c>
      <c r="V317" s="84">
        <f t="shared" si="93"/>
        <v>168.09968095739228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253826549524641.06</v>
      </c>
      <c r="AD317" s="222">
        <f t="shared" si="91"/>
        <v>310091689689929.12</v>
      </c>
      <c r="AE317" s="221">
        <f t="shared" si="76"/>
        <v>1221.6676713710988</v>
      </c>
      <c r="AF317" s="98">
        <f t="shared" si="81"/>
        <v>-7.4018247490587712E-3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0.18600823283819209</v>
      </c>
      <c r="G318" s="220">
        <f t="shared" si="86"/>
        <v>0.18600823283819209</v>
      </c>
      <c r="H318" s="84">
        <v>203500</v>
      </c>
      <c r="I318" s="84">
        <v>208000</v>
      </c>
      <c r="J318" s="88">
        <v>125461438</v>
      </c>
      <c r="K318" s="84">
        <f t="shared" si="78"/>
        <v>1.5394350404495363</v>
      </c>
      <c r="L318" s="132">
        <f t="shared" si="87"/>
        <v>1.5394350404495363</v>
      </c>
      <c r="M318" s="85">
        <v>268400</v>
      </c>
      <c r="N318" s="85">
        <v>270200</v>
      </c>
      <c r="O318" s="85">
        <v>15956260</v>
      </c>
      <c r="P318" s="85">
        <f t="shared" si="79"/>
        <v>21.206393642414795</v>
      </c>
      <c r="Q318" s="220">
        <f t="shared" si="88"/>
        <v>21.206393642414795</v>
      </c>
      <c r="R318" s="84">
        <v>11190</v>
      </c>
      <c r="S318" s="84">
        <v>11260</v>
      </c>
      <c r="T318" s="16">
        <v>67900000</v>
      </c>
      <c r="U318" s="84">
        <f t="shared" si="92"/>
        <v>168.09968095739228</v>
      </c>
      <c r="V318" s="84">
        <f t="shared" si="93"/>
        <v>168.09968095739228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253826549524641.06</v>
      </c>
      <c r="AD318" s="222">
        <f t="shared" si="91"/>
        <v>312590956531618.37</v>
      </c>
      <c r="AE318" s="221">
        <f t="shared" si="76"/>
        <v>1231.5140284459194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0.18600823283819209</v>
      </c>
      <c r="G319" s="220">
        <f t="shared" si="86"/>
        <v>0.18600823283819209</v>
      </c>
      <c r="H319" s="84">
        <v>208000</v>
      </c>
      <c r="I319" s="84">
        <v>208500</v>
      </c>
      <c r="J319" s="88">
        <v>125461438</v>
      </c>
      <c r="K319" s="84">
        <f t="shared" si="78"/>
        <v>1.5394350404495363</v>
      </c>
      <c r="L319" s="132">
        <f t="shared" si="87"/>
        <v>1.5394350404495363</v>
      </c>
      <c r="M319" s="85">
        <v>270200</v>
      </c>
      <c r="N319" s="85">
        <v>266500</v>
      </c>
      <c r="O319" s="85">
        <v>15956260</v>
      </c>
      <c r="P319" s="85">
        <f t="shared" si="79"/>
        <v>21.206393642414795</v>
      </c>
      <c r="Q319" s="220">
        <f t="shared" si="88"/>
        <v>21.206393642414795</v>
      </c>
      <c r="R319" s="84">
        <v>11260</v>
      </c>
      <c r="S319" s="84">
        <v>11260</v>
      </c>
      <c r="T319" s="16">
        <v>67900000</v>
      </c>
      <c r="U319" s="84">
        <f t="shared" si="92"/>
        <v>168.09968095739228</v>
      </c>
      <c r="V319" s="84">
        <f t="shared" si="93"/>
        <v>168.09968095739228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253826549524641.06</v>
      </c>
      <c r="AD319" s="222">
        <f t="shared" si="91"/>
        <v>311213454154752.12</v>
      </c>
      <c r="AE319" s="221">
        <f t="shared" si="76"/>
        <v>1226.0870848127729</v>
      </c>
      <c r="AF319" s="98">
        <f t="shared" si="81"/>
        <v>-4.4067249806280318E-3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0.18600823283819209</v>
      </c>
      <c r="G320" s="220">
        <f t="shared" si="86"/>
        <v>0.18600823283819209</v>
      </c>
      <c r="H320" s="84">
        <v>208500</v>
      </c>
      <c r="I320" s="84">
        <v>203500</v>
      </c>
      <c r="J320" s="88">
        <v>125461438</v>
      </c>
      <c r="K320" s="84">
        <f t="shared" si="78"/>
        <v>1.5394350404495363</v>
      </c>
      <c r="L320" s="132">
        <f t="shared" si="87"/>
        <v>1.5394350404495363</v>
      </c>
      <c r="M320" s="85">
        <v>266500</v>
      </c>
      <c r="N320" s="85">
        <v>257500</v>
      </c>
      <c r="O320" s="85">
        <v>15956260</v>
      </c>
      <c r="P320" s="85">
        <f t="shared" si="79"/>
        <v>21.206393642414795</v>
      </c>
      <c r="Q320" s="220">
        <f t="shared" si="88"/>
        <v>21.206393642414795</v>
      </c>
      <c r="R320" s="84">
        <v>11260</v>
      </c>
      <c r="S320" s="84">
        <v>11085</v>
      </c>
      <c r="T320" s="16">
        <v>67900000</v>
      </c>
      <c r="U320" s="84">
        <f t="shared" si="92"/>
        <v>168.09968095739228</v>
      </c>
      <c r="V320" s="84">
        <f t="shared" si="93"/>
        <v>168.09968095739228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253826549524641.06</v>
      </c>
      <c r="AD320" s="222">
        <f t="shared" si="91"/>
        <v>303594816832074.56</v>
      </c>
      <c r="AE320" s="221">
        <f t="shared" si="76"/>
        <v>1196.0719530744047</v>
      </c>
      <c r="AF320" s="98">
        <f t="shared" si="81"/>
        <v>-2.4480424033625273E-2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0.18600823283819209</v>
      </c>
      <c r="G321" s="220">
        <f t="shared" si="86"/>
        <v>0.18600823283819209</v>
      </c>
      <c r="H321" s="84">
        <v>203500</v>
      </c>
      <c r="I321" s="84">
        <v>218000</v>
      </c>
      <c r="J321" s="88">
        <v>125461438</v>
      </c>
      <c r="K321" s="84">
        <f t="shared" si="78"/>
        <v>1.5394350404495363</v>
      </c>
      <c r="L321" s="132">
        <f t="shared" si="87"/>
        <v>1.5394350404495363</v>
      </c>
      <c r="M321" s="85">
        <v>257500</v>
      </c>
      <c r="N321" s="85">
        <v>261500</v>
      </c>
      <c r="O321" s="85">
        <v>15956260</v>
      </c>
      <c r="P321" s="85">
        <f t="shared" si="79"/>
        <v>21.206393642414795</v>
      </c>
      <c r="Q321" s="220">
        <f t="shared" si="88"/>
        <v>21.206393642414795</v>
      </c>
      <c r="R321" s="84">
        <v>11085</v>
      </c>
      <c r="S321" s="84">
        <v>11085</v>
      </c>
      <c r="T321" s="16">
        <v>67900000</v>
      </c>
      <c r="U321" s="84">
        <f t="shared" si="92"/>
        <v>168.09968095739228</v>
      </c>
      <c r="V321" s="84">
        <f t="shared" si="93"/>
        <v>168.09968095739228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253826549524641.06</v>
      </c>
      <c r="AD321" s="222">
        <f t="shared" si="91"/>
        <v>307415713285085.94</v>
      </c>
      <c r="AE321" s="221">
        <f t="shared" si="76"/>
        <v>1211.1251319485889</v>
      </c>
      <c r="AF321" s="98">
        <f t="shared" si="81"/>
        <v>1.2585512799201738E-2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0.18600823283819209</v>
      </c>
      <c r="G322" s="220">
        <f t="shared" si="86"/>
        <v>0.18600823283819209</v>
      </c>
      <c r="H322" s="84">
        <v>218000</v>
      </c>
      <c r="I322" s="84">
        <v>220500</v>
      </c>
      <c r="J322" s="88">
        <v>125461438</v>
      </c>
      <c r="K322" s="84">
        <f t="shared" si="78"/>
        <v>1.5394350404495363</v>
      </c>
      <c r="L322" s="132">
        <f t="shared" si="87"/>
        <v>1.5394350404495363</v>
      </c>
      <c r="M322" s="85">
        <v>261500</v>
      </c>
      <c r="N322" s="85">
        <v>259300</v>
      </c>
      <c r="O322" s="85">
        <v>15956260</v>
      </c>
      <c r="P322" s="85">
        <f t="shared" si="79"/>
        <v>21.206393642414795</v>
      </c>
      <c r="Q322" s="220">
        <f t="shared" si="88"/>
        <v>21.206393642414795</v>
      </c>
      <c r="R322" s="84">
        <v>11085</v>
      </c>
      <c r="S322" s="84">
        <v>11085</v>
      </c>
      <c r="T322" s="16">
        <v>67900000</v>
      </c>
      <c r="U322" s="84">
        <f t="shared" si="92"/>
        <v>168.09968095739228</v>
      </c>
      <c r="V322" s="84">
        <f t="shared" si="93"/>
        <v>168.09968095739228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253826549524641.06</v>
      </c>
      <c r="AD322" s="222">
        <f t="shared" si="91"/>
        <v>307209659647554</v>
      </c>
      <c r="AE322" s="221">
        <f t="shared" si="76"/>
        <v>1210.3133428039237</v>
      </c>
      <c r="AF322" s="98">
        <f t="shared" si="81"/>
        <v>-6.7027685517443813E-4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0.18600823283819209</v>
      </c>
      <c r="G323" s="220">
        <f t="shared" si="86"/>
        <v>0.18600823283819209</v>
      </c>
      <c r="H323" s="84">
        <v>220500</v>
      </c>
      <c r="I323" s="84">
        <v>221500</v>
      </c>
      <c r="J323" s="88">
        <v>125461438</v>
      </c>
      <c r="K323" s="84">
        <f t="shared" si="78"/>
        <v>1.5394350404495363</v>
      </c>
      <c r="L323" s="132">
        <f t="shared" si="87"/>
        <v>1.5394350404495363</v>
      </c>
      <c r="M323" s="85">
        <v>259300</v>
      </c>
      <c r="N323" s="85">
        <v>259300</v>
      </c>
      <c r="O323" s="85">
        <v>15956260</v>
      </c>
      <c r="P323" s="85">
        <f t="shared" si="79"/>
        <v>21.206393642414795</v>
      </c>
      <c r="Q323" s="220">
        <f t="shared" si="88"/>
        <v>21.206393642414795</v>
      </c>
      <c r="R323" s="84">
        <v>11085</v>
      </c>
      <c r="S323" s="84">
        <v>11085</v>
      </c>
      <c r="T323" s="16">
        <v>67900000</v>
      </c>
      <c r="U323" s="84">
        <f t="shared" si="92"/>
        <v>168.09968095739228</v>
      </c>
      <c r="V323" s="84">
        <f t="shared" si="93"/>
        <v>168.09968095739228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253826549524641.06</v>
      </c>
      <c r="AD323" s="222">
        <f t="shared" si="91"/>
        <v>307236235076053.31</v>
      </c>
      <c r="AE323" s="221">
        <f t="shared" si="76"/>
        <v>1210.4180419717179</v>
      </c>
      <c r="AF323" s="98">
        <f t="shared" si="81"/>
        <v>8.6505836209072701E-5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0.18600823283819209</v>
      </c>
      <c r="G324" s="220">
        <f t="shared" si="86"/>
        <v>0.1834834711296148</v>
      </c>
      <c r="H324" s="84">
        <v>221500</v>
      </c>
      <c r="I324" s="84">
        <v>218000</v>
      </c>
      <c r="J324" s="88">
        <v>127953489</v>
      </c>
      <c r="K324" s="84">
        <f t="shared" si="78"/>
        <v>1.5394350404495363</v>
      </c>
      <c r="L324" s="132">
        <f t="shared" si="87"/>
        <v>1.4889642716272322</v>
      </c>
      <c r="M324" s="85">
        <v>259300</v>
      </c>
      <c r="N324" s="85">
        <v>258900</v>
      </c>
      <c r="O324" s="85">
        <v>15956260</v>
      </c>
      <c r="P324" s="85">
        <f t="shared" si="79"/>
        <v>21.206393642414795</v>
      </c>
      <c r="Q324" s="220">
        <f t="shared" si="88"/>
        <v>20.918551057017186</v>
      </c>
      <c r="R324" s="84">
        <v>11085</v>
      </c>
      <c r="S324" s="84">
        <v>10965</v>
      </c>
      <c r="T324" s="16">
        <v>67900000</v>
      </c>
      <c r="U324" s="84">
        <f t="shared" si="92"/>
        <v>168.09968095739228</v>
      </c>
      <c r="V324" s="84">
        <f t="shared" si="93"/>
        <v>165.8179989520884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250381263565618.06</v>
      </c>
      <c r="AD324" s="222">
        <f t="shared" si="91"/>
        <v>300421677001940.81</v>
      </c>
      <c r="AE324" s="221">
        <f t="shared" ref="AE324:AE381" si="94">AD324/AC324*1000</f>
        <v>1199.8568611872531</v>
      </c>
      <c r="AF324" s="98">
        <f t="shared" si="81"/>
        <v>-8.7252341077642022E-3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0.1834834711296148</v>
      </c>
      <c r="G325" s="220">
        <f t="shared" si="86"/>
        <v>0.1834834711296148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1.4889642716272322</v>
      </c>
      <c r="L325" s="132">
        <f t="shared" si="87"/>
        <v>1.4889642716272322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20.918551057017186</v>
      </c>
      <c r="Q325" s="220">
        <f t="shared" si="88"/>
        <v>20.918551057017186</v>
      </c>
      <c r="R325" s="84">
        <v>10965</v>
      </c>
      <c r="S325" s="84">
        <v>10965</v>
      </c>
      <c r="T325" s="16">
        <v>67900000</v>
      </c>
      <c r="U325" s="84">
        <f t="shared" si="92"/>
        <v>165.8179989520884</v>
      </c>
      <c r="V325" s="84">
        <f t="shared" si="93"/>
        <v>165.8179989520884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250381263565618.06</v>
      </c>
      <c r="AD325" s="222">
        <f t="shared" si="91"/>
        <v>297504998585844.19</v>
      </c>
      <c r="AE325" s="221">
        <f t="shared" si="94"/>
        <v>1188.2079128012558</v>
      </c>
      <c r="AF325" s="98">
        <f t="shared" ref="AF325:AF381" si="99">(AE325-AE324)/AE324</f>
        <v>-9.7086150546913715E-3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0.1834834711296148</v>
      </c>
      <c r="G326" s="220">
        <f t="shared" si="86"/>
        <v>0.1834834711296148</v>
      </c>
      <c r="H326" s="84">
        <v>211500</v>
      </c>
      <c r="I326" s="84">
        <v>212000</v>
      </c>
      <c r="J326" s="88">
        <v>127953489</v>
      </c>
      <c r="K326" s="84">
        <f t="shared" si="96"/>
        <v>1.4889642716272322</v>
      </c>
      <c r="L326" s="132">
        <f t="shared" si="87"/>
        <v>1.4889642716272322</v>
      </c>
      <c r="M326" s="85">
        <v>254200</v>
      </c>
      <c r="N326" s="85">
        <v>254200</v>
      </c>
      <c r="O326" s="85">
        <v>15956260</v>
      </c>
      <c r="P326" s="85">
        <f t="shared" si="97"/>
        <v>20.918551057017186</v>
      </c>
      <c r="Q326" s="220">
        <f t="shared" si="88"/>
        <v>20.918551057017186</v>
      </c>
      <c r="R326" s="84">
        <v>10965</v>
      </c>
      <c r="S326" s="84">
        <v>10910</v>
      </c>
      <c r="T326" s="16">
        <v>67900000</v>
      </c>
      <c r="U326" s="84">
        <f t="shared" si="92"/>
        <v>165.8179989520884</v>
      </c>
      <c r="V326" s="84">
        <f t="shared" si="93"/>
        <v>165.8179989520884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250381263565618.06</v>
      </c>
      <c r="AD326" s="222">
        <f t="shared" si="91"/>
        <v>297200081640365.75</v>
      </c>
      <c r="AE326" s="221">
        <f t="shared" si="94"/>
        <v>1186.9901022465194</v>
      </c>
      <c r="AF326" s="98">
        <f t="shared" si="99"/>
        <v>-1.0249136886029844E-3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0.1834834711296148</v>
      </c>
      <c r="G327" s="220">
        <f t="shared" si="86"/>
        <v>0.1834834711296148</v>
      </c>
      <c r="H327" s="84">
        <v>212000</v>
      </c>
      <c r="I327" s="84">
        <v>216000</v>
      </c>
      <c r="J327" s="88">
        <v>127953489</v>
      </c>
      <c r="K327" s="84">
        <f t="shared" si="96"/>
        <v>1.4889642716272322</v>
      </c>
      <c r="L327" s="132">
        <f t="shared" si="87"/>
        <v>1.4889642716272322</v>
      </c>
      <c r="M327" s="85">
        <v>254200</v>
      </c>
      <c r="N327" s="85">
        <v>258400</v>
      </c>
      <c r="O327" s="85">
        <v>15956260</v>
      </c>
      <c r="P327" s="85">
        <f t="shared" si="97"/>
        <v>20.918551057017186</v>
      </c>
      <c r="Q327" s="220">
        <f t="shared" si="88"/>
        <v>20.918551057017186</v>
      </c>
      <c r="R327" s="84">
        <v>10910</v>
      </c>
      <c r="S327" s="84">
        <v>11075</v>
      </c>
      <c r="T327" s="16">
        <v>67900000</v>
      </c>
      <c r="U327" s="84">
        <f t="shared" si="92"/>
        <v>165.8179989520884</v>
      </c>
      <c r="V327" s="84">
        <f t="shared" si="93"/>
        <v>165.8179989520884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250381263565618.06</v>
      </c>
      <c r="AD327" s="222">
        <f t="shared" si="91"/>
        <v>302645743363095.5</v>
      </c>
      <c r="AE327" s="221">
        <f t="shared" si="94"/>
        <v>1208.7395800036784</v>
      </c>
      <c r="AF327" s="98">
        <f t="shared" si="99"/>
        <v>1.8323217452273183E-2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0.1834834711296148</v>
      </c>
      <c r="G328" s="220">
        <f t="shared" si="86"/>
        <v>0.1834834711296148</v>
      </c>
      <c r="H328" s="84">
        <v>216000</v>
      </c>
      <c r="I328" s="84">
        <v>212000</v>
      </c>
      <c r="J328" s="88">
        <v>127953489</v>
      </c>
      <c r="K328" s="84">
        <f t="shared" si="96"/>
        <v>1.4889642716272322</v>
      </c>
      <c r="L328" s="132">
        <f t="shared" si="87"/>
        <v>1.4889642716272322</v>
      </c>
      <c r="M328" s="85">
        <v>258400</v>
      </c>
      <c r="N328" s="85">
        <v>260300</v>
      </c>
      <c r="O328" s="85">
        <v>15956260</v>
      </c>
      <c r="P328" s="85">
        <f t="shared" si="97"/>
        <v>20.918551057017186</v>
      </c>
      <c r="Q328" s="220">
        <f t="shared" si="88"/>
        <v>20.918551057017186</v>
      </c>
      <c r="R328" s="84">
        <v>11075</v>
      </c>
      <c r="S328" s="84">
        <v>11070</v>
      </c>
      <c r="T328" s="16">
        <v>67900000</v>
      </c>
      <c r="U328" s="84">
        <f t="shared" si="92"/>
        <v>165.8179989520884</v>
      </c>
      <c r="V328" s="84">
        <f t="shared" si="93"/>
        <v>165.8179989520884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250381263565618.06</v>
      </c>
      <c r="AD328" s="222">
        <f t="shared" si="91"/>
        <v>302132954026027.37</v>
      </c>
      <c r="AE328" s="221">
        <f t="shared" si="94"/>
        <v>1206.691546018365</v>
      </c>
      <c r="AF328" s="98">
        <f t="shared" si="99"/>
        <v>-1.6943550283239365E-3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0.1834834711296148</v>
      </c>
      <c r="G329" s="220">
        <f t="shared" si="86"/>
        <v>0.1834834711296148</v>
      </c>
      <c r="H329" s="84">
        <v>212000</v>
      </c>
      <c r="I329" s="84">
        <v>207000</v>
      </c>
      <c r="J329" s="88">
        <v>127953489</v>
      </c>
      <c r="K329" s="84">
        <f t="shared" si="96"/>
        <v>1.4889642716272322</v>
      </c>
      <c r="L329" s="132">
        <f t="shared" si="87"/>
        <v>1.4889642716272322</v>
      </c>
      <c r="M329" s="85">
        <v>260300</v>
      </c>
      <c r="N329" s="85">
        <v>249800</v>
      </c>
      <c r="O329" s="85">
        <v>15956260</v>
      </c>
      <c r="P329" s="85">
        <f t="shared" si="97"/>
        <v>20.918551057017186</v>
      </c>
      <c r="Q329" s="220">
        <f t="shared" si="88"/>
        <v>20.918551057017186</v>
      </c>
      <c r="R329" s="84">
        <v>11070</v>
      </c>
      <c r="S329" s="84">
        <v>11055</v>
      </c>
      <c r="T329" s="16">
        <v>67900000</v>
      </c>
      <c r="U329" s="84">
        <f t="shared" si="92"/>
        <v>165.8179989520884</v>
      </c>
      <c r="V329" s="84">
        <f t="shared" si="93"/>
        <v>165.8179989520884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250381263565618.06</v>
      </c>
      <c r="AD329" s="222">
        <f t="shared" si="91"/>
        <v>297561536032912.62</v>
      </c>
      <c r="AE329" s="221">
        <f t="shared" si="94"/>
        <v>1188.4337182240072</v>
      </c>
      <c r="AF329" s="98">
        <f t="shared" si="99"/>
        <v>-1.5130484550589482E-2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0.1834834711296148</v>
      </c>
      <c r="G330" s="220">
        <f t="shared" si="86"/>
        <v>0.1834834711296148</v>
      </c>
      <c r="H330" s="84">
        <v>207000</v>
      </c>
      <c r="I330" s="84">
        <v>204500</v>
      </c>
      <c r="J330" s="88">
        <v>127953489</v>
      </c>
      <c r="K330" s="84">
        <f t="shared" si="96"/>
        <v>1.4889642716272322</v>
      </c>
      <c r="L330" s="132">
        <f t="shared" si="87"/>
        <v>1.4889642716272322</v>
      </c>
      <c r="M330" s="85">
        <v>249800</v>
      </c>
      <c r="N330" s="85">
        <v>248000</v>
      </c>
      <c r="O330" s="85">
        <v>15956260</v>
      </c>
      <c r="P330" s="85">
        <f t="shared" si="97"/>
        <v>20.918551057017186</v>
      </c>
      <c r="Q330" s="220">
        <f t="shared" si="88"/>
        <v>20.918551057017186</v>
      </c>
      <c r="R330" s="84">
        <v>11055</v>
      </c>
      <c r="S330" s="84">
        <v>11065</v>
      </c>
      <c r="T330" s="16">
        <v>67900000</v>
      </c>
      <c r="U330" s="84">
        <f t="shared" si="92"/>
        <v>165.8179989520884</v>
      </c>
      <c r="V330" s="84">
        <f t="shared" si="93"/>
        <v>165.8179989520884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250381263565618.06</v>
      </c>
      <c r="AD330" s="222">
        <f t="shared" si="91"/>
        <v>295939809854745.44</v>
      </c>
      <c r="AE330" s="221">
        <f t="shared" si="94"/>
        <v>1181.9566913288131</v>
      </c>
      <c r="AF330" s="98">
        <f t="shared" si="99"/>
        <v>-5.4500531210720888E-3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0.1834834711296148</v>
      </c>
      <c r="G331" s="220">
        <f t="shared" si="86"/>
        <v>0.1834834711296148</v>
      </c>
      <c r="H331" s="84">
        <v>204500</v>
      </c>
      <c r="I331" s="84">
        <v>205500</v>
      </c>
      <c r="J331" s="88">
        <v>127953489</v>
      </c>
      <c r="K331" s="84">
        <f t="shared" si="96"/>
        <v>1.4889642716272322</v>
      </c>
      <c r="L331" s="132">
        <f t="shared" si="87"/>
        <v>1.4889642716272322</v>
      </c>
      <c r="M331" s="85">
        <v>248000</v>
      </c>
      <c r="N331" s="85">
        <v>239500</v>
      </c>
      <c r="O331" s="85">
        <v>15956260</v>
      </c>
      <c r="P331" s="85">
        <f t="shared" si="97"/>
        <v>20.918551057017186</v>
      </c>
      <c r="Q331" s="220">
        <f t="shared" si="88"/>
        <v>20.918551057017186</v>
      </c>
      <c r="R331" s="84">
        <v>11065</v>
      </c>
      <c r="S331" s="84">
        <v>10885</v>
      </c>
      <c r="T331" s="16">
        <v>67900000</v>
      </c>
      <c r="U331" s="84">
        <f t="shared" si="92"/>
        <v>165.8179989520884</v>
      </c>
      <c r="V331" s="84">
        <f t="shared" si="93"/>
        <v>165.8179989520884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250381263565618.06</v>
      </c>
      <c r="AD331" s="222">
        <f t="shared" si="91"/>
        <v>290773644418573.81</v>
      </c>
      <c r="AE331" s="221">
        <f t="shared" si="94"/>
        <v>1161.3234963261139</v>
      </c>
      <c r="AF331" s="98">
        <f t="shared" si="99"/>
        <v>-1.7456811365484489E-2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0.1834834711296148</v>
      </c>
      <c r="G332" s="220">
        <f t="shared" si="86"/>
        <v>0.1834834711296148</v>
      </c>
      <c r="H332" s="84">
        <v>205500</v>
      </c>
      <c r="I332" s="84">
        <v>205500</v>
      </c>
      <c r="J332" s="88">
        <v>127953489</v>
      </c>
      <c r="K332" s="84">
        <f t="shared" si="96"/>
        <v>1.4889642716272322</v>
      </c>
      <c r="L332" s="132">
        <f t="shared" si="87"/>
        <v>1.4889642716272322</v>
      </c>
      <c r="M332" s="85">
        <v>239500</v>
      </c>
      <c r="N332" s="85">
        <v>231300</v>
      </c>
      <c r="O332" s="85">
        <v>15956260</v>
      </c>
      <c r="P332" s="85">
        <f t="shared" si="97"/>
        <v>20.918551057017186</v>
      </c>
      <c r="Q332" s="220">
        <f t="shared" si="88"/>
        <v>20.918551057017186</v>
      </c>
      <c r="R332" s="84">
        <v>10885</v>
      </c>
      <c r="S332" s="84">
        <v>10855</v>
      </c>
      <c r="T332" s="16">
        <v>67900000</v>
      </c>
      <c r="U332" s="84">
        <f t="shared" si="92"/>
        <v>165.8179989520884</v>
      </c>
      <c r="V332" s="84">
        <f t="shared" si="93"/>
        <v>165.8179989520884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250381263565618.06</v>
      </c>
      <c r="AD332" s="222">
        <f t="shared" si="91"/>
        <v>287041648216400.5</v>
      </c>
      <c r="AE332" s="221">
        <f t="shared" si="94"/>
        <v>1146.4182428377862</v>
      </c>
      <c r="AF332" s="98">
        <f t="shared" si="99"/>
        <v>-1.2834712752717817E-2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0.1834834711296148</v>
      </c>
      <c r="G333" s="220">
        <f t="shared" si="86"/>
        <v>0.1834834711296148</v>
      </c>
      <c r="H333" s="84">
        <v>205500</v>
      </c>
      <c r="I333" s="84">
        <v>210000</v>
      </c>
      <c r="J333" s="88">
        <v>127953489</v>
      </c>
      <c r="K333" s="84">
        <f t="shared" si="96"/>
        <v>1.4889642716272322</v>
      </c>
      <c r="L333" s="132">
        <f t="shared" si="87"/>
        <v>1.4889642716272322</v>
      </c>
      <c r="M333" s="85">
        <v>231300</v>
      </c>
      <c r="N333" s="85">
        <v>228100</v>
      </c>
      <c r="O333" s="85">
        <v>15956260</v>
      </c>
      <c r="P333" s="85">
        <f t="shared" si="97"/>
        <v>20.918551057017186</v>
      </c>
      <c r="Q333" s="220">
        <f t="shared" si="88"/>
        <v>20.918551057017186</v>
      </c>
      <c r="R333" s="84">
        <v>10855</v>
      </c>
      <c r="S333" s="84">
        <v>10490</v>
      </c>
      <c r="T333" s="16">
        <v>67900000</v>
      </c>
      <c r="U333" s="84">
        <f t="shared" si="92"/>
        <v>165.8179989520884</v>
      </c>
      <c r="V333" s="84">
        <f t="shared" si="93"/>
        <v>165.8179989520884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250381263565618.06</v>
      </c>
      <c r="AD333" s="222">
        <f t="shared" si="91"/>
        <v>280749686170492.81</v>
      </c>
      <c r="AE333" s="221">
        <f t="shared" si="94"/>
        <v>1121.2887185422962</v>
      </c>
      <c r="AF333" s="98">
        <f t="shared" si="99"/>
        <v>-2.1920031761955946E-2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0.1834834711296148</v>
      </c>
      <c r="G334" s="220">
        <f t="shared" si="86"/>
        <v>0.1834834711296148</v>
      </c>
      <c r="H334" s="84">
        <v>210000</v>
      </c>
      <c r="I334" s="84">
        <v>201500</v>
      </c>
      <c r="J334" s="88">
        <v>127953489</v>
      </c>
      <c r="K334" s="84">
        <f t="shared" si="96"/>
        <v>1.4889642716272322</v>
      </c>
      <c r="L334" s="132">
        <f t="shared" si="87"/>
        <v>1.4889642716272322</v>
      </c>
      <c r="M334" s="85">
        <v>228100</v>
      </c>
      <c r="N334" s="85">
        <v>225500</v>
      </c>
      <c r="O334" s="85">
        <v>15956260</v>
      </c>
      <c r="P334" s="85">
        <f t="shared" si="97"/>
        <v>20.918551057017186</v>
      </c>
      <c r="Q334" s="220">
        <f t="shared" si="88"/>
        <v>20.918551057017186</v>
      </c>
      <c r="R334" s="84">
        <v>10490</v>
      </c>
      <c r="S334" s="84">
        <v>10530</v>
      </c>
      <c r="T334" s="16">
        <v>67900000</v>
      </c>
      <c r="U334" s="84">
        <f t="shared" si="92"/>
        <v>165.8179989520884</v>
      </c>
      <c r="V334" s="84">
        <f t="shared" si="93"/>
        <v>165.8179989520884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250381263565618.06</v>
      </c>
      <c r="AD334" s="222">
        <f t="shared" si="91"/>
        <v>279205720988664.62</v>
      </c>
      <c r="AE334" s="221">
        <f t="shared" si="94"/>
        <v>1115.1222619958241</v>
      </c>
      <c r="AF334" s="98">
        <f t="shared" si="99"/>
        <v>-5.4994368930141747E-3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0.1834834711296148</v>
      </c>
      <c r="G335" s="220">
        <f t="shared" si="86"/>
        <v>0.1834834711296148</v>
      </c>
      <c r="H335" s="84">
        <v>201500</v>
      </c>
      <c r="I335" s="84">
        <v>194500</v>
      </c>
      <c r="J335" s="88">
        <v>127953489</v>
      </c>
      <c r="K335" s="84">
        <f t="shared" si="96"/>
        <v>1.4889642716272322</v>
      </c>
      <c r="L335" s="132">
        <f t="shared" si="87"/>
        <v>1.4889642716272322</v>
      </c>
      <c r="M335" s="85">
        <v>225500</v>
      </c>
      <c r="N335" s="85">
        <v>223700</v>
      </c>
      <c r="O335" s="85">
        <v>15956260</v>
      </c>
      <c r="P335" s="85">
        <f t="shared" si="97"/>
        <v>20.918551057017186</v>
      </c>
      <c r="Q335" s="220">
        <f t="shared" si="88"/>
        <v>20.918551057017186</v>
      </c>
      <c r="R335" s="84">
        <v>10530</v>
      </c>
      <c r="S335" s="84">
        <v>10425</v>
      </c>
      <c r="T335" s="16">
        <v>67900000</v>
      </c>
      <c r="U335" s="84">
        <f t="shared" si="92"/>
        <v>165.8179989520884</v>
      </c>
      <c r="V335" s="84">
        <f t="shared" si="93"/>
        <v>165.8179989520884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250381263565618.06</v>
      </c>
      <c r="AD335" s="222">
        <f t="shared" si="91"/>
        <v>275815247933157.37</v>
      </c>
      <c r="AE335" s="221">
        <f t="shared" si="94"/>
        <v>1101.5810209012454</v>
      </c>
      <c r="AF335" s="98">
        <f t="shared" si="99"/>
        <v>-1.2143279312120323E-2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0.1834834711296148</v>
      </c>
      <c r="G336" s="220">
        <f t="shared" si="86"/>
        <v>0.1834834711296148</v>
      </c>
      <c r="H336" s="84">
        <v>194500</v>
      </c>
      <c r="I336" s="84">
        <v>195500</v>
      </c>
      <c r="J336" s="88">
        <v>127953489</v>
      </c>
      <c r="K336" s="84">
        <f t="shared" si="96"/>
        <v>1.4889642716272322</v>
      </c>
      <c r="L336" s="132">
        <f t="shared" si="87"/>
        <v>1.4889642716272322</v>
      </c>
      <c r="M336" s="85">
        <v>223700</v>
      </c>
      <c r="N336" s="85">
        <v>225500</v>
      </c>
      <c r="O336" s="85">
        <v>15956260</v>
      </c>
      <c r="P336" s="85">
        <f t="shared" si="97"/>
        <v>20.918551057017186</v>
      </c>
      <c r="Q336" s="220">
        <f t="shared" si="88"/>
        <v>20.918551057017186</v>
      </c>
      <c r="R336" s="84">
        <v>10425</v>
      </c>
      <c r="S336" s="84">
        <v>10415</v>
      </c>
      <c r="T336" s="16">
        <v>67900000</v>
      </c>
      <c r="U336" s="84">
        <f t="shared" si="92"/>
        <v>165.8179989520884</v>
      </c>
      <c r="V336" s="84">
        <f t="shared" si="93"/>
        <v>165.8179989520884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250381263565618.06</v>
      </c>
      <c r="AD336" s="222">
        <f t="shared" si="91"/>
        <v>276493982996500.19</v>
      </c>
      <c r="AE336" s="221">
        <f t="shared" si="94"/>
        <v>1104.291827028178</v>
      </c>
      <c r="AF336" s="98">
        <f t="shared" si="99"/>
        <v>2.4608322724321494E-3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0.1834834711296148</v>
      </c>
      <c r="G337" s="220">
        <f t="shared" si="86"/>
        <v>0.1834834711296148</v>
      </c>
      <c r="H337" s="84">
        <v>195500</v>
      </c>
      <c r="I337" s="84">
        <v>196000</v>
      </c>
      <c r="J337" s="88">
        <v>127953489</v>
      </c>
      <c r="K337" s="84">
        <f t="shared" si="96"/>
        <v>1.4889642716272322</v>
      </c>
      <c r="L337" s="132">
        <f t="shared" si="87"/>
        <v>1.4889642716272322</v>
      </c>
      <c r="M337" s="85">
        <v>225500</v>
      </c>
      <c r="N337" s="85">
        <v>239400</v>
      </c>
      <c r="O337" s="85">
        <v>15956260</v>
      </c>
      <c r="P337" s="85">
        <f t="shared" si="97"/>
        <v>20.918551057017186</v>
      </c>
      <c r="Q337" s="220">
        <f t="shared" si="88"/>
        <v>20.918551057017186</v>
      </c>
      <c r="R337" s="84">
        <v>10415</v>
      </c>
      <c r="S337" s="84">
        <v>10440</v>
      </c>
      <c r="T337" s="16">
        <v>67900000</v>
      </c>
      <c r="U337" s="84">
        <f t="shared" si="92"/>
        <v>165.8179989520884</v>
      </c>
      <c r="V337" s="84">
        <f t="shared" si="93"/>
        <v>165.8179989520884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250381263565618.06</v>
      </c>
      <c r="AD337" s="222">
        <f t="shared" si="91"/>
        <v>281400750062978.25</v>
      </c>
      <c r="AE337" s="221">
        <f t="shared" si="94"/>
        <v>1123.8890085289104</v>
      </c>
      <c r="AF337" s="98">
        <f t="shared" si="99"/>
        <v>1.7746379191695628E-2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0.1834834711296148</v>
      </c>
      <c r="G338" s="220">
        <f t="shared" si="86"/>
        <v>0.1834834711296148</v>
      </c>
      <c r="H338" s="84">
        <v>196000</v>
      </c>
      <c r="I338" s="84">
        <v>196500</v>
      </c>
      <c r="J338" s="88">
        <v>127953489</v>
      </c>
      <c r="K338" s="84">
        <f t="shared" si="96"/>
        <v>1.4889642716272322</v>
      </c>
      <c r="L338" s="132">
        <f t="shared" si="87"/>
        <v>1.4889642716272322</v>
      </c>
      <c r="M338" s="85">
        <v>239400</v>
      </c>
      <c r="N338" s="85">
        <v>224300</v>
      </c>
      <c r="O338" s="85">
        <v>15956260</v>
      </c>
      <c r="P338" s="85">
        <f t="shared" si="97"/>
        <v>20.918551057017186</v>
      </c>
      <c r="Q338" s="220">
        <f t="shared" si="88"/>
        <v>20.918551057017186</v>
      </c>
      <c r="R338" s="84">
        <v>10440</v>
      </c>
      <c r="S338" s="84">
        <v>10280</v>
      </c>
      <c r="T338" s="16">
        <v>67900000</v>
      </c>
      <c r="U338" s="84">
        <f t="shared" si="92"/>
        <v>165.8179989520884</v>
      </c>
      <c r="V338" s="84">
        <f t="shared" si="93"/>
        <v>165.8179989520884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250381263565618.06</v>
      </c>
      <c r="AD338" s="222">
        <f t="shared" si="91"/>
        <v>273559100208690.75</v>
      </c>
      <c r="AE338" s="221">
        <f t="shared" si="94"/>
        <v>1092.5701720368481</v>
      </c>
      <c r="AF338" s="98">
        <f t="shared" si="99"/>
        <v>-2.7866485261793195E-2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0.1834834711296148</v>
      </c>
      <c r="G339" s="220">
        <f t="shared" si="86"/>
        <v>0.18615231267075719</v>
      </c>
      <c r="H339" s="84">
        <v>196500</v>
      </c>
      <c r="I339" s="84">
        <v>195500</v>
      </c>
      <c r="J339" s="88">
        <v>128329070</v>
      </c>
      <c r="K339" s="84">
        <f t="shared" si="96"/>
        <v>1.4889642716272322</v>
      </c>
      <c r="L339" s="132">
        <f t="shared" si="87"/>
        <v>1.506200720487088</v>
      </c>
      <c r="M339" s="85">
        <v>224300</v>
      </c>
      <c r="N339" s="85">
        <v>222500</v>
      </c>
      <c r="O339" s="85">
        <v>15956260</v>
      </c>
      <c r="P339" s="85">
        <f t="shared" si="97"/>
        <v>20.918551057017186</v>
      </c>
      <c r="Q339" s="220">
        <f t="shared" si="88"/>
        <v>21.222819870430023</v>
      </c>
      <c r="R339" s="84">
        <v>10280</v>
      </c>
      <c r="S339" s="84">
        <v>10225</v>
      </c>
      <c r="T339" s="16">
        <v>67900000</v>
      </c>
      <c r="U339" s="84">
        <f t="shared" si="92"/>
        <v>165.8179989520884</v>
      </c>
      <c r="V339" s="84">
        <f t="shared" si="93"/>
        <v>168.22988903214812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254023160643396.84</v>
      </c>
      <c r="AD339" s="222">
        <f t="shared" si="91"/>
        <v>275718087080263.25</v>
      </c>
      <c r="AE339" s="221">
        <f t="shared" si="94"/>
        <v>1085.4053086416093</v>
      </c>
      <c r="AF339" s="98">
        <f t="shared" si="99"/>
        <v>-6.5578061516008606E-3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0.18615231267075719</v>
      </c>
      <c r="G340" s="220">
        <f t="shared" si="86"/>
        <v>0.18615231267075719</v>
      </c>
      <c r="H340" s="84">
        <v>195500</v>
      </c>
      <c r="I340" s="84">
        <v>188000</v>
      </c>
      <c r="J340" s="88">
        <v>128329070</v>
      </c>
      <c r="K340" s="84">
        <f t="shared" si="96"/>
        <v>1.506200720487088</v>
      </c>
      <c r="L340" s="132">
        <f t="shared" si="87"/>
        <v>1.506200720487088</v>
      </c>
      <c r="M340" s="85">
        <v>222500</v>
      </c>
      <c r="N340" s="85">
        <v>211900</v>
      </c>
      <c r="O340" s="85">
        <v>15956260</v>
      </c>
      <c r="P340" s="85">
        <f t="shared" si="97"/>
        <v>21.222819870430023</v>
      </c>
      <c r="Q340" s="220">
        <f t="shared" si="88"/>
        <v>21.222819870430023</v>
      </c>
      <c r="R340" s="84">
        <v>10225</v>
      </c>
      <c r="S340" s="84">
        <v>10315</v>
      </c>
      <c r="T340" s="16">
        <v>67900000</v>
      </c>
      <c r="U340" s="84">
        <f t="shared" si="92"/>
        <v>168.22988903214812</v>
      </c>
      <c r="V340" s="84">
        <f t="shared" si="93"/>
        <v>168.22988903214812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254023160643396.84</v>
      </c>
      <c r="AD340" s="222">
        <f t="shared" si="91"/>
        <v>272595950544768.25</v>
      </c>
      <c r="AE340" s="221">
        <f t="shared" si="94"/>
        <v>1073.1145532333735</v>
      </c>
      <c r="AF340" s="98">
        <f t="shared" si="99"/>
        <v>-1.132365514557666E-2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0.18615231267075719</v>
      </c>
      <c r="G341" s="220">
        <f t="shared" si="86"/>
        <v>0.18615231267075719</v>
      </c>
      <c r="H341" s="84">
        <v>188000</v>
      </c>
      <c r="I341" s="84">
        <v>181000</v>
      </c>
      <c r="J341" s="88">
        <v>128329070</v>
      </c>
      <c r="K341" s="84">
        <f t="shared" si="96"/>
        <v>1.506200720487088</v>
      </c>
      <c r="L341" s="132">
        <f t="shared" si="87"/>
        <v>1.506200720487088</v>
      </c>
      <c r="M341" s="85">
        <v>211900</v>
      </c>
      <c r="N341" s="85">
        <v>214200</v>
      </c>
      <c r="O341" s="85">
        <v>15956260</v>
      </c>
      <c r="P341" s="85">
        <f t="shared" si="97"/>
        <v>21.222819870430023</v>
      </c>
      <c r="Q341" s="220">
        <f t="shared" si="88"/>
        <v>21.222819870430023</v>
      </c>
      <c r="R341" s="84">
        <v>10315</v>
      </c>
      <c r="S341" s="84">
        <v>10370</v>
      </c>
      <c r="T341" s="16">
        <v>67900000</v>
      </c>
      <c r="U341" s="84">
        <f t="shared" si="92"/>
        <v>168.22988903214812</v>
      </c>
      <c r="V341" s="84">
        <f t="shared" si="93"/>
        <v>168.22988903214812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254023160643396.84</v>
      </c>
      <c r="AD341" s="222">
        <f t="shared" si="91"/>
        <v>273928026566609.56</v>
      </c>
      <c r="AE341" s="221">
        <f t="shared" si="94"/>
        <v>1078.3584688608594</v>
      </c>
      <c r="AF341" s="98">
        <f t="shared" si="99"/>
        <v>4.8866317316129679E-3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0.18615231267075719</v>
      </c>
      <c r="G342" s="220">
        <f t="shared" si="86"/>
        <v>0.18615231267075719</v>
      </c>
      <c r="H342" s="84">
        <v>181000</v>
      </c>
      <c r="I342" s="84">
        <v>184500</v>
      </c>
      <c r="J342" s="88">
        <v>128329070</v>
      </c>
      <c r="K342" s="84">
        <f t="shared" si="96"/>
        <v>1.506200720487088</v>
      </c>
      <c r="L342" s="132">
        <f t="shared" si="87"/>
        <v>1.506200720487088</v>
      </c>
      <c r="M342" s="85">
        <v>214200</v>
      </c>
      <c r="N342" s="85">
        <v>214500</v>
      </c>
      <c r="O342" s="85">
        <v>15956260</v>
      </c>
      <c r="P342" s="85">
        <f t="shared" si="97"/>
        <v>21.222819870430023</v>
      </c>
      <c r="Q342" s="220">
        <f t="shared" si="88"/>
        <v>21.222819870430023</v>
      </c>
      <c r="R342" s="84">
        <v>10370</v>
      </c>
      <c r="S342" s="84">
        <v>10315</v>
      </c>
      <c r="T342" s="16">
        <v>67900000</v>
      </c>
      <c r="U342" s="84">
        <f t="shared" si="92"/>
        <v>168.22988903214812</v>
      </c>
      <c r="V342" s="84">
        <f t="shared" si="93"/>
        <v>168.22988903214812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254023160643396.84</v>
      </c>
      <c r="AD342" s="222">
        <f t="shared" si="91"/>
        <v>274466826867220.19</v>
      </c>
      <c r="AE342" s="221">
        <f t="shared" si="94"/>
        <v>1080.4795364802292</v>
      </c>
      <c r="AF342" s="98">
        <f t="shared" si="99"/>
        <v>1.9669411245134645E-3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0.18615231267075719</v>
      </c>
      <c r="G343" s="220">
        <f t="shared" si="86"/>
        <v>0.18615231267075719</v>
      </c>
      <c r="H343" s="84">
        <v>184500</v>
      </c>
      <c r="I343" s="84">
        <v>180500</v>
      </c>
      <c r="J343" s="88">
        <v>128329070</v>
      </c>
      <c r="K343" s="84">
        <f t="shared" si="96"/>
        <v>1.506200720487088</v>
      </c>
      <c r="L343" s="132">
        <f t="shared" si="87"/>
        <v>1.506200720487088</v>
      </c>
      <c r="M343" s="85">
        <v>214500</v>
      </c>
      <c r="N343" s="85">
        <v>203500</v>
      </c>
      <c r="O343" s="85">
        <v>15956260</v>
      </c>
      <c r="P343" s="85">
        <f t="shared" si="97"/>
        <v>21.222819870430023</v>
      </c>
      <c r="Q343" s="220">
        <f t="shared" si="88"/>
        <v>21.222819870430023</v>
      </c>
      <c r="R343" s="84">
        <v>10315</v>
      </c>
      <c r="S343" s="84">
        <v>10315</v>
      </c>
      <c r="T343" s="16">
        <v>67900000</v>
      </c>
      <c r="U343" s="84">
        <f t="shared" si="92"/>
        <v>168.22988903214812</v>
      </c>
      <c r="V343" s="84">
        <f t="shared" si="93"/>
        <v>168.22988903214812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254023160643396.84</v>
      </c>
      <c r="AD343" s="222">
        <f t="shared" si="91"/>
        <v>270357615456541.62</v>
      </c>
      <c r="AE343" s="221">
        <f t="shared" si="94"/>
        <v>1064.3030138345355</v>
      </c>
      <c r="AF343" s="98">
        <f t="shared" si="99"/>
        <v>-1.497161408386349E-2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0.18615231267075719</v>
      </c>
      <c r="G344" s="220">
        <f t="shared" si="86"/>
        <v>0.18615231267075719</v>
      </c>
      <c r="H344" s="84">
        <v>180500</v>
      </c>
      <c r="I344" s="84">
        <v>181000</v>
      </c>
      <c r="J344" s="88">
        <v>128329070</v>
      </c>
      <c r="K344" s="84">
        <f t="shared" si="96"/>
        <v>1.506200720487088</v>
      </c>
      <c r="L344" s="132">
        <f t="shared" si="87"/>
        <v>1.506200720487088</v>
      </c>
      <c r="M344" s="85">
        <v>203500</v>
      </c>
      <c r="N344" s="85">
        <v>211500</v>
      </c>
      <c r="O344" s="85">
        <v>15956260</v>
      </c>
      <c r="P344" s="85">
        <f t="shared" si="97"/>
        <v>21.222819870430023</v>
      </c>
      <c r="Q344" s="220">
        <f t="shared" si="88"/>
        <v>21.222819870430023</v>
      </c>
      <c r="R344" s="84">
        <v>10315</v>
      </c>
      <c r="S344" s="84">
        <v>10260</v>
      </c>
      <c r="T344" s="16">
        <v>67900000</v>
      </c>
      <c r="U344" s="84">
        <f t="shared" si="92"/>
        <v>168.22988903214812</v>
      </c>
      <c r="V344" s="84">
        <f t="shared" si="93"/>
        <v>168.22988903214812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254023160643396.84</v>
      </c>
      <c r="AD344" s="222">
        <f t="shared" si="91"/>
        <v>271257118107086.12</v>
      </c>
      <c r="AE344" s="221">
        <f t="shared" si="94"/>
        <v>1067.8440399687911</v>
      </c>
      <c r="AF344" s="98">
        <f t="shared" si="99"/>
        <v>3.32708456917527E-3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0.18615231267075719</v>
      </c>
      <c r="G345" s="220">
        <f t="shared" si="86"/>
        <v>0.18615231267075719</v>
      </c>
      <c r="H345" s="84">
        <v>181000</v>
      </c>
      <c r="I345" s="84">
        <v>174000</v>
      </c>
      <c r="J345" s="88">
        <v>128329070</v>
      </c>
      <c r="K345" s="84">
        <f t="shared" si="96"/>
        <v>1.506200720487088</v>
      </c>
      <c r="L345" s="132">
        <f t="shared" si="87"/>
        <v>1.506200720487088</v>
      </c>
      <c r="M345" s="85">
        <v>211500</v>
      </c>
      <c r="N345" s="85">
        <v>211500</v>
      </c>
      <c r="O345" s="85">
        <v>15956260</v>
      </c>
      <c r="P345" s="85">
        <f t="shared" si="97"/>
        <v>21.222819870430023</v>
      </c>
      <c r="Q345" s="220">
        <f t="shared" si="88"/>
        <v>21.222819870430023</v>
      </c>
      <c r="R345" s="84">
        <v>10260</v>
      </c>
      <c r="S345" s="84">
        <v>10220</v>
      </c>
      <c r="T345" s="16">
        <v>67900000</v>
      </c>
      <c r="U345" s="84">
        <f t="shared" si="92"/>
        <v>168.22988903214812</v>
      </c>
      <c r="V345" s="84">
        <f t="shared" si="93"/>
        <v>168.22988903214812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254023160643396.84</v>
      </c>
      <c r="AD345" s="222">
        <f t="shared" si="91"/>
        <v>269391615923229.56</v>
      </c>
      <c r="AE345" s="221">
        <f t="shared" si="94"/>
        <v>1060.5002128188116</v>
      </c>
      <c r="AF345" s="98">
        <f t="shared" si="99"/>
        <v>-6.8772469341066809E-3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0.18615231267075719</v>
      </c>
      <c r="G346" s="220">
        <f t="shared" si="86"/>
        <v>0.18615231267075719</v>
      </c>
      <c r="H346" s="84">
        <v>174000</v>
      </c>
      <c r="I346" s="84">
        <v>186000</v>
      </c>
      <c r="J346" s="88">
        <v>128329070</v>
      </c>
      <c r="K346" s="84">
        <f t="shared" si="96"/>
        <v>1.506200720487088</v>
      </c>
      <c r="L346" s="132">
        <f t="shared" si="87"/>
        <v>1.506200720487088</v>
      </c>
      <c r="M346" s="85">
        <v>211500</v>
      </c>
      <c r="N346" s="85">
        <v>218200</v>
      </c>
      <c r="O346" s="85">
        <v>15956260</v>
      </c>
      <c r="P346" s="85">
        <f t="shared" si="97"/>
        <v>21.222819870430023</v>
      </c>
      <c r="Q346" s="220">
        <f t="shared" si="88"/>
        <v>21.222819870430023</v>
      </c>
      <c r="R346" s="84">
        <v>10220</v>
      </c>
      <c r="S346" s="84">
        <v>10260</v>
      </c>
      <c r="T346" s="16">
        <v>67900000</v>
      </c>
      <c r="U346" s="84">
        <f t="shared" si="92"/>
        <v>168.22988903214812</v>
      </c>
      <c r="V346" s="84">
        <f t="shared" si="93"/>
        <v>168.22988903214812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254023160643396.84</v>
      </c>
      <c r="AD346" s="222">
        <f t="shared" si="91"/>
        <v>274325738244344.22</v>
      </c>
      <c r="AE346" s="221">
        <f t="shared" si="94"/>
        <v>1079.9241201059165</v>
      </c>
      <c r="AF346" s="98">
        <f t="shared" si="99"/>
        <v>1.8315797632398448E-2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0.18615231267075719</v>
      </c>
      <c r="G347" s="220">
        <f t="shared" si="86"/>
        <v>0.18615231267075719</v>
      </c>
      <c r="H347" s="84">
        <v>186000</v>
      </c>
      <c r="I347" s="84">
        <v>185500</v>
      </c>
      <c r="J347" s="88">
        <v>128329070</v>
      </c>
      <c r="K347" s="84">
        <f t="shared" si="96"/>
        <v>1.506200720487088</v>
      </c>
      <c r="L347" s="132">
        <f t="shared" si="87"/>
        <v>1.506200720487088</v>
      </c>
      <c r="M347" s="85">
        <v>218200</v>
      </c>
      <c r="N347" s="85">
        <v>187900</v>
      </c>
      <c r="O347" s="85">
        <v>15956260</v>
      </c>
      <c r="P347" s="85">
        <f t="shared" si="97"/>
        <v>21.222819870430023</v>
      </c>
      <c r="Q347" s="220">
        <f t="shared" si="88"/>
        <v>21.222819870430023</v>
      </c>
      <c r="R347" s="84">
        <v>10260</v>
      </c>
      <c r="S347" s="84">
        <v>10075</v>
      </c>
      <c r="T347" s="16">
        <v>67900000</v>
      </c>
      <c r="U347" s="84">
        <f t="shared" si="92"/>
        <v>168.22988903214812</v>
      </c>
      <c r="V347" s="84">
        <f t="shared" si="93"/>
        <v>168.22988903214812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254023160643396.84</v>
      </c>
      <c r="AD347" s="222">
        <f t="shared" si="91"/>
        <v>261021711200444</v>
      </c>
      <c r="AE347" s="221">
        <f t="shared" si="94"/>
        <v>1027.5508364643642</v>
      </c>
      <c r="AF347" s="98">
        <f t="shared" si="99"/>
        <v>-4.8497188521370908E-2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0.18615231267075719</v>
      </c>
      <c r="G348" s="220">
        <f t="shared" si="86"/>
        <v>0.19741749764714928</v>
      </c>
      <c r="H348" s="84">
        <v>185500</v>
      </c>
      <c r="I348" s="84">
        <v>186000</v>
      </c>
      <c r="J348" s="88">
        <v>128329070</v>
      </c>
      <c r="K348" s="84">
        <f t="shared" si="96"/>
        <v>1.506200720487088</v>
      </c>
      <c r="L348" s="132">
        <f t="shared" si="87"/>
        <v>1.5973498955063226</v>
      </c>
      <c r="M348" s="85">
        <v>187900</v>
      </c>
      <c r="N348" s="85">
        <v>183700</v>
      </c>
      <c r="O348" s="85">
        <v>15956260</v>
      </c>
      <c r="P348" s="85">
        <f t="shared" si="97"/>
        <v>21.222819870430023</v>
      </c>
      <c r="Q348" s="220">
        <f t="shared" si="88"/>
        <v>22.507139082643608</v>
      </c>
      <c r="R348" s="84">
        <v>10075</v>
      </c>
      <c r="S348" s="84">
        <v>10185</v>
      </c>
      <c r="T348" s="16">
        <v>47400000</v>
      </c>
      <c r="U348" s="84">
        <f t="shared" si="92"/>
        <v>168.22988903214812</v>
      </c>
      <c r="V348" s="84">
        <f t="shared" si="93"/>
        <v>255.57113267588159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1</v>
      </c>
      <c r="AC348" s="223">
        <f t="shared" si="90"/>
        <v>269395614801390.03</v>
      </c>
      <c r="AD348" s="222">
        <f t="shared" si="91"/>
        <v>277628290072591.44</v>
      </c>
      <c r="AE348" s="221">
        <f t="shared" si="94"/>
        <v>1030.5597968893105</v>
      </c>
      <c r="AF348" s="98">
        <f t="shared" si="99"/>
        <v>2.9282837580081444E-3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0.19741749764714928</v>
      </c>
      <c r="G349" s="220">
        <f t="shared" si="86"/>
        <v>0.19741749764714928</v>
      </c>
      <c r="H349" s="84">
        <v>186000</v>
      </c>
      <c r="I349" s="84">
        <v>190000</v>
      </c>
      <c r="J349" s="88">
        <v>128329070</v>
      </c>
      <c r="K349" s="84">
        <f t="shared" si="96"/>
        <v>1.5973498955063226</v>
      </c>
      <c r="L349" s="132">
        <f t="shared" si="87"/>
        <v>1.5973498955063226</v>
      </c>
      <c r="M349" s="85">
        <v>183700</v>
      </c>
      <c r="N349" s="85">
        <v>194800</v>
      </c>
      <c r="O349" s="85">
        <v>15956260</v>
      </c>
      <c r="P349" s="85">
        <f t="shared" si="97"/>
        <v>22.507139082643608</v>
      </c>
      <c r="Q349" s="220">
        <f t="shared" si="88"/>
        <v>22.507139082643608</v>
      </c>
      <c r="R349" s="84">
        <v>10185</v>
      </c>
      <c r="S349" s="84">
        <v>10245</v>
      </c>
      <c r="T349" s="16">
        <v>47400000</v>
      </c>
      <c r="U349" s="84">
        <f t="shared" si="92"/>
        <v>255.57113267588159</v>
      </c>
      <c r="V349" s="84">
        <f t="shared" si="93"/>
        <v>255.57113267588159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269395614801390.03</v>
      </c>
      <c r="AD349" s="222">
        <f t="shared" si="91"/>
        <v>283102493473468.31</v>
      </c>
      <c r="AE349" s="221">
        <f t="shared" si="94"/>
        <v>1050.8801105845155</v>
      </c>
      <c r="AF349" s="98">
        <f t="shared" si="99"/>
        <v>1.9717743459953255E-2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0.19741749764714928</v>
      </c>
      <c r="G350" s="220">
        <f t="shared" si="86"/>
        <v>0.19741749764714928</v>
      </c>
      <c r="H350" s="84">
        <v>190000</v>
      </c>
      <c r="I350" s="84">
        <v>193000</v>
      </c>
      <c r="J350" s="88">
        <v>128329070</v>
      </c>
      <c r="K350" s="84">
        <f t="shared" si="96"/>
        <v>1.5973498955063226</v>
      </c>
      <c r="L350" s="132">
        <f t="shared" si="87"/>
        <v>1.5973498955063226</v>
      </c>
      <c r="M350" s="85">
        <v>194800</v>
      </c>
      <c r="N350" s="85">
        <v>190200</v>
      </c>
      <c r="O350" s="85">
        <v>15956260</v>
      </c>
      <c r="P350" s="85">
        <f t="shared" si="97"/>
        <v>22.507139082643608</v>
      </c>
      <c r="Q350" s="220">
        <f t="shared" si="88"/>
        <v>22.507139082643608</v>
      </c>
      <c r="R350" s="84">
        <v>10245</v>
      </c>
      <c r="S350" s="84">
        <v>10410</v>
      </c>
      <c r="T350" s="16">
        <v>47400000</v>
      </c>
      <c r="U350" s="84">
        <f t="shared" si="92"/>
        <v>255.57113267588159</v>
      </c>
      <c r="V350" s="84">
        <f t="shared" si="93"/>
        <v>255.57113267588159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269395614801390.03</v>
      </c>
      <c r="AD350" s="222">
        <f t="shared" si="91"/>
        <v>285596379063994.75</v>
      </c>
      <c r="AE350" s="221">
        <f t="shared" si="94"/>
        <v>1060.1374460922411</v>
      </c>
      <c r="AF350" s="98">
        <f t="shared" si="99"/>
        <v>8.8091261928790205E-3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0.19741749764714928</v>
      </c>
      <c r="G351" s="220">
        <f t="shared" si="86"/>
        <v>0.19741749764714928</v>
      </c>
      <c r="H351" s="84">
        <v>193000</v>
      </c>
      <c r="I351" s="84">
        <v>195500</v>
      </c>
      <c r="J351" s="88">
        <v>128329070</v>
      </c>
      <c r="K351" s="84">
        <f t="shared" si="96"/>
        <v>1.5973498955063226</v>
      </c>
      <c r="L351" s="132">
        <f t="shared" si="87"/>
        <v>1.5973498955063226</v>
      </c>
      <c r="M351" s="85">
        <v>190200</v>
      </c>
      <c r="N351" s="85">
        <v>187100</v>
      </c>
      <c r="O351" s="85">
        <v>15956260</v>
      </c>
      <c r="P351" s="85">
        <f t="shared" si="97"/>
        <v>22.507139082643608</v>
      </c>
      <c r="Q351" s="220">
        <f t="shared" si="88"/>
        <v>22.507139082643608</v>
      </c>
      <c r="R351" s="84">
        <v>10410</v>
      </c>
      <c r="S351" s="84">
        <v>10380</v>
      </c>
      <c r="T351" s="16">
        <v>47400000</v>
      </c>
      <c r="U351" s="84">
        <f t="shared" si="92"/>
        <v>255.57113267588159</v>
      </c>
      <c r="V351" s="84">
        <f t="shared" si="93"/>
        <v>255.57113267588159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269395614801390.03</v>
      </c>
      <c r="AD351" s="222">
        <f t="shared" si="91"/>
        <v>284219631877853.12</v>
      </c>
      <c r="AE351" s="221">
        <f t="shared" si="94"/>
        <v>1055.0269427636822</v>
      </c>
      <c r="AF351" s="98">
        <f t="shared" si="99"/>
        <v>-4.8206044861415793E-3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0.19741749764714928</v>
      </c>
      <c r="G352" s="220">
        <f t="shared" si="86"/>
        <v>0.19741749764714928</v>
      </c>
      <c r="H352" s="84">
        <v>195500</v>
      </c>
      <c r="I352" s="84">
        <v>196000</v>
      </c>
      <c r="J352" s="88">
        <v>128329070</v>
      </c>
      <c r="K352" s="84">
        <f t="shared" si="96"/>
        <v>1.5973498955063226</v>
      </c>
      <c r="L352" s="132">
        <f t="shared" si="87"/>
        <v>1.5973498955063226</v>
      </c>
      <c r="M352" s="85">
        <v>187100</v>
      </c>
      <c r="N352" s="85">
        <v>187900</v>
      </c>
      <c r="O352" s="85">
        <v>15956260</v>
      </c>
      <c r="P352" s="85">
        <f t="shared" si="97"/>
        <v>22.507139082643608</v>
      </c>
      <c r="Q352" s="220">
        <f t="shared" si="88"/>
        <v>22.507139082643608</v>
      </c>
      <c r="R352" s="84">
        <v>10380</v>
      </c>
      <c r="S352" s="84">
        <v>10380</v>
      </c>
      <c r="T352" s="16">
        <v>47400000</v>
      </c>
      <c r="U352" s="84">
        <f t="shared" si="92"/>
        <v>255.57113267588159</v>
      </c>
      <c r="V352" s="84">
        <f t="shared" si="93"/>
        <v>255.57113267588159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269395614801390.03</v>
      </c>
      <c r="AD352" s="222">
        <f t="shared" si="91"/>
        <v>285139771691211</v>
      </c>
      <c r="AE352" s="221">
        <f t="shared" si="94"/>
        <v>1058.4425136297345</v>
      </c>
      <c r="AF352" s="98">
        <f t="shared" si="99"/>
        <v>3.2374252520083842E-3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0.19741749764714928</v>
      </c>
      <c r="G353" s="220">
        <f t="shared" si="86"/>
        <v>0.2013897114953096</v>
      </c>
      <c r="H353" s="84">
        <v>196000</v>
      </c>
      <c r="I353" s="84">
        <v>196500</v>
      </c>
      <c r="J353" s="88">
        <v>128329070</v>
      </c>
      <c r="K353" s="84">
        <f t="shared" si="96"/>
        <v>1.5973498955063226</v>
      </c>
      <c r="L353" s="132">
        <f t="shared" si="87"/>
        <v>1.6294899816228448</v>
      </c>
      <c r="M353" s="85">
        <v>187900</v>
      </c>
      <c r="N353" s="85">
        <v>190700</v>
      </c>
      <c r="O353" s="85">
        <v>15956260</v>
      </c>
      <c r="P353" s="85">
        <f t="shared" si="97"/>
        <v>22.507139082643608</v>
      </c>
      <c r="Q353" s="220">
        <f t="shared" si="88"/>
        <v>22.960002535032924</v>
      </c>
      <c r="R353" s="84">
        <v>10380</v>
      </c>
      <c r="S353" s="84">
        <v>10405</v>
      </c>
      <c r="T353" s="16">
        <v>62900000</v>
      </c>
      <c r="U353" s="84">
        <f t="shared" si="92"/>
        <v>255.57113267588159</v>
      </c>
      <c r="V353" s="84">
        <f t="shared" si="93"/>
        <v>196.46768641936688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1</v>
      </c>
      <c r="AC353" s="223">
        <f t="shared" si="90"/>
        <v>274816091732266.59</v>
      </c>
      <c r="AD353" s="222">
        <f t="shared" si="91"/>
        <v>292677007814621.69</v>
      </c>
      <c r="AE353" s="221">
        <f t="shared" si="94"/>
        <v>1064.9922497979328</v>
      </c>
      <c r="AF353" s="98">
        <f t="shared" si="99"/>
        <v>6.1880887094539804E-3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0.2013897114953096</v>
      </c>
      <c r="G354" s="220">
        <f t="shared" si="86"/>
        <v>0.2013897114953096</v>
      </c>
      <c r="H354" s="84">
        <v>196500</v>
      </c>
      <c r="I354" s="84">
        <v>198500</v>
      </c>
      <c r="J354" s="88">
        <v>128329070</v>
      </c>
      <c r="K354" s="84">
        <f t="shared" si="96"/>
        <v>1.6294899816228448</v>
      </c>
      <c r="L354" s="132">
        <f t="shared" si="87"/>
        <v>1.6294899816228448</v>
      </c>
      <c r="M354" s="85">
        <v>190700</v>
      </c>
      <c r="N354" s="85">
        <v>191000</v>
      </c>
      <c r="O354" s="85">
        <v>15956260</v>
      </c>
      <c r="P354" s="85">
        <f t="shared" si="97"/>
        <v>22.960002535032924</v>
      </c>
      <c r="Q354" s="220">
        <f t="shared" si="88"/>
        <v>22.960002535032924</v>
      </c>
      <c r="R354" s="84">
        <v>10405</v>
      </c>
      <c r="S354" s="84">
        <v>10525</v>
      </c>
      <c r="T354" s="16">
        <v>62900000</v>
      </c>
      <c r="U354" s="84">
        <f t="shared" si="92"/>
        <v>196.46768641936688</v>
      </c>
      <c r="V354" s="84">
        <f t="shared" si="93"/>
        <v>196.46768641936688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274816091732266.59</v>
      </c>
      <c r="AD354" s="222">
        <f t="shared" si="91"/>
        <v>295409426181822.44</v>
      </c>
      <c r="AE354" s="221">
        <f t="shared" si="94"/>
        <v>1074.9349658520669</v>
      </c>
      <c r="AF354" s="98">
        <f t="shared" si="99"/>
        <v>9.3359515583522241E-3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0.2013897114953096</v>
      </c>
      <c r="G355" s="220">
        <f t="shared" si="86"/>
        <v>0.20225717689153419</v>
      </c>
      <c r="H355" s="84">
        <v>198500</v>
      </c>
      <c r="I355" s="84">
        <v>202000</v>
      </c>
      <c r="J355" s="88">
        <v>128329070</v>
      </c>
      <c r="K355" s="84">
        <f t="shared" si="96"/>
        <v>1.6294899816228448</v>
      </c>
      <c r="L355" s="132">
        <f t="shared" si="87"/>
        <v>1.6365088415340938</v>
      </c>
      <c r="M355" s="85">
        <v>191000</v>
      </c>
      <c r="N355" s="85">
        <v>197400</v>
      </c>
      <c r="O355" s="85">
        <v>15956260</v>
      </c>
      <c r="P355" s="85">
        <f t="shared" si="97"/>
        <v>22.960002535032924</v>
      </c>
      <c r="Q355" s="220">
        <f t="shared" si="88"/>
        <v>23.058900376181249</v>
      </c>
      <c r="R355" s="84">
        <v>10525</v>
      </c>
      <c r="S355" s="84">
        <v>10570</v>
      </c>
      <c r="T355" s="16">
        <v>67900000</v>
      </c>
      <c r="U355" s="84">
        <f t="shared" si="92"/>
        <v>196.46768641936688</v>
      </c>
      <c r="V355" s="84">
        <f t="shared" si="93"/>
        <v>182.78420469907749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1</v>
      </c>
      <c r="AC355" s="223">
        <f t="shared" si="90"/>
        <v>275999833682803.06</v>
      </c>
      <c r="AD355" s="222">
        <f t="shared" si="91"/>
        <v>300390557684787.19</v>
      </c>
      <c r="AE355" s="221">
        <f t="shared" si="94"/>
        <v>1088.3722416659698</v>
      </c>
      <c r="AF355" s="98">
        <f t="shared" si="99"/>
        <v>1.2500547698949992E-2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0.20225717689153419</v>
      </c>
      <c r="G356" s="220">
        <f t="shared" si="86"/>
        <v>0.20225717689153419</v>
      </c>
      <c r="H356" s="84">
        <v>202000</v>
      </c>
      <c r="I356" s="84">
        <v>204000</v>
      </c>
      <c r="J356" s="88">
        <v>128329070</v>
      </c>
      <c r="K356" s="84">
        <f t="shared" si="96"/>
        <v>1.6365088415340938</v>
      </c>
      <c r="L356" s="132">
        <f t="shared" si="87"/>
        <v>1.6365088415340938</v>
      </c>
      <c r="M356" s="85">
        <v>197400</v>
      </c>
      <c r="N356" s="85">
        <v>192000</v>
      </c>
      <c r="O356" s="85">
        <v>15956260</v>
      </c>
      <c r="P356" s="85">
        <f t="shared" si="97"/>
        <v>23.058900376181249</v>
      </c>
      <c r="Q356" s="220">
        <f t="shared" si="88"/>
        <v>23.058900376181249</v>
      </c>
      <c r="R356" s="84">
        <v>10570</v>
      </c>
      <c r="S356" s="84">
        <v>10530</v>
      </c>
      <c r="T356" s="16">
        <v>67900000</v>
      </c>
      <c r="U356" s="84">
        <f t="shared" si="92"/>
        <v>182.78420469907749</v>
      </c>
      <c r="V356" s="84">
        <f t="shared" si="93"/>
        <v>182.78420469907749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275999833682803.06</v>
      </c>
      <c r="AD356" s="222">
        <f t="shared" si="91"/>
        <v>298025438686412.56</v>
      </c>
      <c r="AE356" s="221">
        <f t="shared" si="94"/>
        <v>1079.8029647688948</v>
      </c>
      <c r="AF356" s="98">
        <f t="shared" si="99"/>
        <v>-7.8734798343975242E-3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0.20225717689153419</v>
      </c>
      <c r="G357" s="220">
        <f t="shared" si="86"/>
        <v>0.20225717689153419</v>
      </c>
      <c r="H357" s="84">
        <v>204000</v>
      </c>
      <c r="I357" s="84">
        <v>207000</v>
      </c>
      <c r="J357" s="88">
        <v>128329070</v>
      </c>
      <c r="K357" s="84">
        <f t="shared" si="96"/>
        <v>1.6365088415340938</v>
      </c>
      <c r="L357" s="132">
        <f t="shared" si="87"/>
        <v>1.6365088415340938</v>
      </c>
      <c r="M357" s="85">
        <v>192000</v>
      </c>
      <c r="N357" s="85">
        <v>190800</v>
      </c>
      <c r="O357" s="85">
        <v>15956260</v>
      </c>
      <c r="P357" s="85">
        <f t="shared" si="97"/>
        <v>23.058900376181249</v>
      </c>
      <c r="Q357" s="220">
        <f t="shared" si="88"/>
        <v>23.058900376181249</v>
      </c>
      <c r="R357" s="84">
        <v>10530</v>
      </c>
      <c r="S357" s="84">
        <v>10495</v>
      </c>
      <c r="T357" s="16">
        <v>67900000</v>
      </c>
      <c r="U357" s="84">
        <f t="shared" si="92"/>
        <v>182.78420469907749</v>
      </c>
      <c r="V357" s="84">
        <f t="shared" si="93"/>
        <v>182.78420469907749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275999833682803.06</v>
      </c>
      <c r="AD357" s="222">
        <f t="shared" si="91"/>
        <v>296753249764891.62</v>
      </c>
      <c r="AE357" s="221">
        <f t="shared" si="94"/>
        <v>1075.193581840849</v>
      </c>
      <c r="AF357" s="98">
        <f t="shared" si="99"/>
        <v>-4.2687259420817443E-3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0.20225717689153419</v>
      </c>
      <c r="G358" s="220">
        <f t="shared" si="86"/>
        <v>0.20225717689153419</v>
      </c>
      <c r="H358" s="84">
        <v>207000</v>
      </c>
      <c r="I358" s="84">
        <v>201000</v>
      </c>
      <c r="J358" s="88">
        <v>128329070</v>
      </c>
      <c r="K358" s="84">
        <f t="shared" si="96"/>
        <v>1.6365088415340938</v>
      </c>
      <c r="L358" s="132">
        <f t="shared" si="87"/>
        <v>1.6365088415340938</v>
      </c>
      <c r="M358" s="85">
        <v>190800</v>
      </c>
      <c r="N358" s="85">
        <v>190700</v>
      </c>
      <c r="O358" s="85">
        <v>15956260</v>
      </c>
      <c r="P358" s="85">
        <f t="shared" si="97"/>
        <v>23.058900376181249</v>
      </c>
      <c r="Q358" s="220">
        <f t="shared" si="88"/>
        <v>23.058900376181249</v>
      </c>
      <c r="R358" s="84">
        <v>10495</v>
      </c>
      <c r="S358" s="84">
        <v>10435</v>
      </c>
      <c r="T358" s="16">
        <v>67900000</v>
      </c>
      <c r="U358" s="84">
        <f t="shared" si="92"/>
        <v>182.78420469907749</v>
      </c>
      <c r="V358" s="84">
        <f t="shared" si="93"/>
        <v>182.78420469907749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275999833682803.06</v>
      </c>
      <c r="AD358" s="222">
        <f t="shared" si="91"/>
        <v>295013581429195.69</v>
      </c>
      <c r="AE358" s="221">
        <f t="shared" si="94"/>
        <v>1068.8904318987543</v>
      </c>
      <c r="AF358" s="98">
        <f t="shared" si="99"/>
        <v>-5.8623396275329547E-3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0.20225717689153419</v>
      </c>
      <c r="G359" s="220">
        <f t="shared" si="86"/>
        <v>0.20225717689153419</v>
      </c>
      <c r="H359" s="84">
        <v>201000</v>
      </c>
      <c r="I359" s="84">
        <v>205000</v>
      </c>
      <c r="J359" s="88">
        <v>128329070</v>
      </c>
      <c r="K359" s="84">
        <f t="shared" si="96"/>
        <v>1.6365088415340938</v>
      </c>
      <c r="L359" s="132">
        <f t="shared" si="87"/>
        <v>1.6365088415340938</v>
      </c>
      <c r="M359" s="85">
        <v>190700</v>
      </c>
      <c r="N359" s="85">
        <v>190300</v>
      </c>
      <c r="O359" s="85">
        <v>15956260</v>
      </c>
      <c r="P359" s="85">
        <f t="shared" si="97"/>
        <v>23.058900376181249</v>
      </c>
      <c r="Q359" s="220">
        <f t="shared" si="88"/>
        <v>23.058900376181249</v>
      </c>
      <c r="R359" s="84">
        <v>10435</v>
      </c>
      <c r="S359" s="84">
        <v>10415</v>
      </c>
      <c r="T359" s="16">
        <v>67900000</v>
      </c>
      <c r="U359" s="84">
        <f t="shared" si="92"/>
        <v>182.78420469907749</v>
      </c>
      <c r="V359" s="84">
        <f t="shared" si="93"/>
        <v>182.78420469907749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275999833682803.06</v>
      </c>
      <c r="AD359" s="222">
        <f t="shared" si="91"/>
        <v>295337490449529.19</v>
      </c>
      <c r="AE359" s="221">
        <f t="shared" si="94"/>
        <v>1070.0640160129597</v>
      </c>
      <c r="AF359" s="98">
        <f t="shared" si="99"/>
        <v>1.0979461310366852E-3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0.20225717689153419</v>
      </c>
      <c r="G360" s="220">
        <f t="shared" si="86"/>
        <v>0.20225717689153419</v>
      </c>
      <c r="H360" s="84">
        <v>205000</v>
      </c>
      <c r="I360" s="84">
        <v>208000</v>
      </c>
      <c r="J360" s="88">
        <v>128329070</v>
      </c>
      <c r="K360" s="84">
        <f t="shared" si="96"/>
        <v>1.6365088415340938</v>
      </c>
      <c r="L360" s="132">
        <f t="shared" si="87"/>
        <v>1.6365088415340938</v>
      </c>
      <c r="M360" s="85">
        <v>190300</v>
      </c>
      <c r="N360" s="85">
        <v>185300</v>
      </c>
      <c r="O360" s="85">
        <v>15956260</v>
      </c>
      <c r="P360" s="85">
        <f t="shared" si="97"/>
        <v>23.058900376181249</v>
      </c>
      <c r="Q360" s="220">
        <f t="shared" si="88"/>
        <v>23.058900376181249</v>
      </c>
      <c r="R360" s="84">
        <v>10415</v>
      </c>
      <c r="S360" s="84">
        <v>10455</v>
      </c>
      <c r="T360" s="16">
        <v>67900000</v>
      </c>
      <c r="U360" s="84">
        <f t="shared" si="92"/>
        <v>182.78420469907749</v>
      </c>
      <c r="V360" s="84">
        <f t="shared" si="93"/>
        <v>182.78420469907749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275999833682803.06</v>
      </c>
      <c r="AD360" s="222">
        <f t="shared" si="91"/>
        <v>295167642388300.87</v>
      </c>
      <c r="AE360" s="221">
        <f t="shared" si="94"/>
        <v>1069.4486241159359</v>
      </c>
      <c r="AF360" s="98">
        <f t="shared" si="99"/>
        <v>-5.7509820703689795E-4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0.20225717689153419</v>
      </c>
      <c r="G361" s="220">
        <f t="shared" si="86"/>
        <v>0.20225717689153419</v>
      </c>
      <c r="H361" s="84">
        <v>208000</v>
      </c>
      <c r="I361" s="84">
        <v>211500</v>
      </c>
      <c r="J361" s="88">
        <v>128329070</v>
      </c>
      <c r="K361" s="84">
        <f t="shared" si="96"/>
        <v>1.6365088415340938</v>
      </c>
      <c r="L361" s="132">
        <f t="shared" si="87"/>
        <v>1.6365088415340938</v>
      </c>
      <c r="M361" s="85">
        <v>185300</v>
      </c>
      <c r="N361" s="85">
        <v>191500</v>
      </c>
      <c r="O361" s="85">
        <v>15956260</v>
      </c>
      <c r="P361" s="85">
        <f t="shared" si="97"/>
        <v>23.058900376181249</v>
      </c>
      <c r="Q361" s="220">
        <f t="shared" si="88"/>
        <v>23.058900376181249</v>
      </c>
      <c r="R361" s="84">
        <v>10455</v>
      </c>
      <c r="S361" s="84">
        <v>10620</v>
      </c>
      <c r="T361" s="16">
        <v>67900000</v>
      </c>
      <c r="U361" s="84">
        <f t="shared" si="92"/>
        <v>182.78420469907749</v>
      </c>
      <c r="V361" s="84">
        <f t="shared" si="93"/>
        <v>182.78420469907749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275999833682803.06</v>
      </c>
      <c r="AD361" s="222">
        <f t="shared" si="91"/>
        <v>301439127012991.25</v>
      </c>
      <c r="AE361" s="221">
        <f t="shared" si="94"/>
        <v>1092.1714081879654</v>
      </c>
      <c r="AF361" s="98">
        <f t="shared" si="99"/>
        <v>2.1247195573151922E-2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0.20225717689153419</v>
      </c>
      <c r="G362" s="220">
        <f t="shared" si="86"/>
        <v>0.20225717689153419</v>
      </c>
      <c r="H362" s="84">
        <v>211500</v>
      </c>
      <c r="I362" s="84">
        <v>214000</v>
      </c>
      <c r="J362" s="88">
        <v>128329070</v>
      </c>
      <c r="K362" s="84">
        <f t="shared" si="96"/>
        <v>1.6365088415340938</v>
      </c>
      <c r="L362" s="132">
        <f t="shared" si="87"/>
        <v>1.6365088415340938</v>
      </c>
      <c r="M362" s="85">
        <v>191500</v>
      </c>
      <c r="N362" s="85">
        <v>195300</v>
      </c>
      <c r="O362" s="85">
        <v>15956260</v>
      </c>
      <c r="P362" s="85">
        <f t="shared" si="97"/>
        <v>23.058900376181249</v>
      </c>
      <c r="Q362" s="220">
        <f t="shared" si="88"/>
        <v>23.058900376181249</v>
      </c>
      <c r="R362" s="84">
        <v>10620</v>
      </c>
      <c r="S362" s="84">
        <v>10640</v>
      </c>
      <c r="T362" s="16">
        <v>67900000</v>
      </c>
      <c r="U362" s="84">
        <f t="shared" si="92"/>
        <v>182.78420469907749</v>
      </c>
      <c r="V362" s="84">
        <f t="shared" si="93"/>
        <v>182.78420469907749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275999833682803.06</v>
      </c>
      <c r="AD362" s="222">
        <f t="shared" si="91"/>
        <v>303791640288880.19</v>
      </c>
      <c r="AE362" s="221">
        <f t="shared" si="94"/>
        <v>1100.6950121499613</v>
      </c>
      <c r="AF362" s="98">
        <f t="shared" si="99"/>
        <v>7.8042731187565554E-3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0.20225717689153419</v>
      </c>
      <c r="G363" s="220">
        <f t="shared" si="86"/>
        <v>0.20225717689153419</v>
      </c>
      <c r="H363" s="84">
        <v>214000</v>
      </c>
      <c r="I363" s="84">
        <v>212500</v>
      </c>
      <c r="J363" s="88">
        <v>128329070</v>
      </c>
      <c r="K363" s="84">
        <f t="shared" si="96"/>
        <v>1.6365088415340938</v>
      </c>
      <c r="L363" s="132">
        <f t="shared" si="87"/>
        <v>1.6365088415340938</v>
      </c>
      <c r="M363" s="85">
        <v>195300</v>
      </c>
      <c r="N363" s="85">
        <v>191800</v>
      </c>
      <c r="O363" s="85">
        <v>15956260</v>
      </c>
      <c r="P363" s="85">
        <f t="shared" si="97"/>
        <v>23.058900376181249</v>
      </c>
      <c r="Q363" s="220">
        <f t="shared" si="88"/>
        <v>23.058900376181249</v>
      </c>
      <c r="R363" s="84">
        <v>10640</v>
      </c>
      <c r="S363" s="84">
        <v>10650</v>
      </c>
      <c r="T363" s="16">
        <v>67900000</v>
      </c>
      <c r="U363" s="84">
        <f t="shared" si="92"/>
        <v>182.78420469907749</v>
      </c>
      <c r="V363" s="84">
        <f t="shared" si="93"/>
        <v>182.78420469907749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275999833682803.06</v>
      </c>
      <c r="AD363" s="222">
        <f t="shared" si="91"/>
        <v>302554451216385.87</v>
      </c>
      <c r="AE363" s="221">
        <f t="shared" si="94"/>
        <v>1096.2124403455298</v>
      </c>
      <c r="AF363" s="98">
        <f t="shared" si="99"/>
        <v>-4.0724921571832799E-3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0.20225717689153419</v>
      </c>
      <c r="G364" s="220">
        <f t="shared" si="86"/>
        <v>0.20225717689153419</v>
      </c>
      <c r="H364" s="84">
        <v>212500</v>
      </c>
      <c r="I364" s="84">
        <v>208500</v>
      </c>
      <c r="J364" s="88">
        <v>128329070</v>
      </c>
      <c r="K364" s="84">
        <f t="shared" si="96"/>
        <v>1.6365088415340938</v>
      </c>
      <c r="L364" s="132">
        <f t="shared" si="87"/>
        <v>1.6365088415340938</v>
      </c>
      <c r="M364" s="85">
        <v>191800</v>
      </c>
      <c r="N364" s="85">
        <v>193900</v>
      </c>
      <c r="O364" s="85">
        <v>15956260</v>
      </c>
      <c r="P364" s="85">
        <f t="shared" si="97"/>
        <v>23.058900376181249</v>
      </c>
      <c r="Q364" s="220">
        <f t="shared" si="88"/>
        <v>23.058900376181249</v>
      </c>
      <c r="R364" s="84">
        <v>10650</v>
      </c>
      <c r="S364" s="84">
        <v>10650</v>
      </c>
      <c r="T364" s="16">
        <v>67900000</v>
      </c>
      <c r="U364" s="84">
        <f t="shared" si="92"/>
        <v>182.78420469907749</v>
      </c>
      <c r="V364" s="84">
        <f t="shared" si="93"/>
        <v>182.78420469907749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275999833682803.06</v>
      </c>
      <c r="AD364" s="222">
        <f t="shared" si="91"/>
        <v>302245579313023.12</v>
      </c>
      <c r="AE364" s="221">
        <f t="shared" si="94"/>
        <v>1095.0933385720202</v>
      </c>
      <c r="AF364" s="98">
        <f t="shared" si="99"/>
        <v>-1.0208803807743789E-3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0.20225717689153419</v>
      </c>
      <c r="G365" s="220">
        <f t="shared" si="86"/>
        <v>0.20225717689153419</v>
      </c>
      <c r="H365" s="84">
        <v>208500</v>
      </c>
      <c r="I365" s="84">
        <v>208000</v>
      </c>
      <c r="J365" s="88">
        <v>128329070</v>
      </c>
      <c r="K365" s="84">
        <f t="shared" si="96"/>
        <v>1.6365088415340938</v>
      </c>
      <c r="L365" s="132">
        <f t="shared" si="87"/>
        <v>1.6365088415340938</v>
      </c>
      <c r="M365" s="85">
        <v>193900</v>
      </c>
      <c r="N365" s="85">
        <v>195000</v>
      </c>
      <c r="O365" s="85">
        <v>15956260</v>
      </c>
      <c r="P365" s="85">
        <f t="shared" si="97"/>
        <v>23.058900376181249</v>
      </c>
      <c r="Q365" s="220">
        <f t="shared" si="88"/>
        <v>23.058900376181249</v>
      </c>
      <c r="R365" s="84">
        <v>10650</v>
      </c>
      <c r="S365" s="84">
        <v>10650</v>
      </c>
      <c r="T365" s="16">
        <v>67900000</v>
      </c>
      <c r="U365" s="84">
        <f t="shared" si="92"/>
        <v>182.78420469907749</v>
      </c>
      <c r="V365" s="84">
        <f t="shared" si="93"/>
        <v>182.78420469907749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275999833682803.06</v>
      </c>
      <c r="AD365" s="222">
        <f t="shared" si="91"/>
        <v>302666043811392.75</v>
      </c>
      <c r="AE365" s="221">
        <f t="shared" si="94"/>
        <v>1096.6167615855747</v>
      </c>
      <c r="AF365" s="98">
        <f t="shared" si="99"/>
        <v>1.3911353123022678E-3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0.20225717689153419</v>
      </c>
      <c r="G366" s="220">
        <f t="shared" si="86"/>
        <v>0.20225717689153419</v>
      </c>
      <c r="H366" s="84">
        <v>208000</v>
      </c>
      <c r="I366" s="84">
        <v>210500</v>
      </c>
      <c r="J366" s="88">
        <v>128329070</v>
      </c>
      <c r="K366" s="84">
        <f t="shared" si="96"/>
        <v>1.6365088415340938</v>
      </c>
      <c r="L366" s="132">
        <f t="shared" si="87"/>
        <v>1.6365088415340938</v>
      </c>
      <c r="M366" s="85">
        <v>195000</v>
      </c>
      <c r="N366" s="85">
        <v>203400</v>
      </c>
      <c r="O366" s="85">
        <v>15956260</v>
      </c>
      <c r="P366" s="85">
        <f t="shared" si="97"/>
        <v>23.058900376181249</v>
      </c>
      <c r="Q366" s="220">
        <f t="shared" si="88"/>
        <v>23.058900376181249</v>
      </c>
      <c r="R366" s="84">
        <v>10650</v>
      </c>
      <c r="S366" s="84">
        <v>10655</v>
      </c>
      <c r="T366" s="16">
        <v>67900000</v>
      </c>
      <c r="U366" s="84">
        <f t="shared" si="92"/>
        <v>182.78420469907749</v>
      </c>
      <c r="V366" s="84">
        <f t="shared" si="93"/>
        <v>182.78420469907749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275999833682803.06</v>
      </c>
      <c r="AD366" s="222">
        <f t="shared" si="91"/>
        <v>306464515331230.25</v>
      </c>
      <c r="AE366" s="221">
        <f t="shared" si="94"/>
        <v>1110.3793478493149</v>
      </c>
      <c r="AF366" s="98">
        <f t="shared" si="99"/>
        <v>1.2550041861334561E-2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0.20225717689153419</v>
      </c>
      <c r="G367" s="220">
        <f t="shared" si="86"/>
        <v>0.20225717689153419</v>
      </c>
      <c r="H367" s="84">
        <v>210500</v>
      </c>
      <c r="I367" s="84">
        <v>204000</v>
      </c>
      <c r="J367" s="88">
        <v>128329070</v>
      </c>
      <c r="K367" s="84">
        <f t="shared" si="96"/>
        <v>1.6365088415340938</v>
      </c>
      <c r="L367" s="132">
        <f t="shared" si="87"/>
        <v>1.6365088415340938</v>
      </c>
      <c r="M367" s="85">
        <v>203400</v>
      </c>
      <c r="N367" s="85">
        <v>193200</v>
      </c>
      <c r="O367" s="85">
        <v>15956260</v>
      </c>
      <c r="P367" s="85">
        <f t="shared" si="97"/>
        <v>23.058900376181249</v>
      </c>
      <c r="Q367" s="220">
        <f t="shared" si="88"/>
        <v>23.058900376181249</v>
      </c>
      <c r="R367" s="84">
        <v>10655</v>
      </c>
      <c r="S367" s="84">
        <v>10775</v>
      </c>
      <c r="T367" s="16">
        <v>67900000</v>
      </c>
      <c r="U367" s="84">
        <f t="shared" si="92"/>
        <v>182.78420469907749</v>
      </c>
      <c r="V367" s="84">
        <f t="shared" si="93"/>
        <v>182.78420469907749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275999833682803.06</v>
      </c>
      <c r="AD367" s="222">
        <f t="shared" si="91"/>
        <v>303801785489260.56</v>
      </c>
      <c r="AE367" s="221">
        <f t="shared" si="94"/>
        <v>1100.731770144504</v>
      </c>
      <c r="AF367" s="98">
        <f t="shared" si="99"/>
        <v>-8.6885420946428323E-3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0.20225717689153419</v>
      </c>
      <c r="G368" s="220">
        <f t="shared" si="86"/>
        <v>0.20473988097157694</v>
      </c>
      <c r="H368" s="84">
        <v>204000</v>
      </c>
      <c r="I368" s="84">
        <v>205500</v>
      </c>
      <c r="J368" s="88">
        <v>128329070</v>
      </c>
      <c r="K368" s="84">
        <f t="shared" si="96"/>
        <v>1.6365088415340938</v>
      </c>
      <c r="L368" s="132">
        <f t="shared" si="87"/>
        <v>1.656596965181155</v>
      </c>
      <c r="M368" s="85">
        <v>189600</v>
      </c>
      <c r="N368" s="85">
        <v>168600</v>
      </c>
      <c r="O368" s="85">
        <v>15956260</v>
      </c>
      <c r="P368" s="85">
        <f t="shared" si="97"/>
        <v>23.058900376181249</v>
      </c>
      <c r="Q368" s="220">
        <f t="shared" si="88"/>
        <v>23.785149608417395</v>
      </c>
      <c r="R368" s="84">
        <v>10775</v>
      </c>
      <c r="S368" s="84">
        <v>10805</v>
      </c>
      <c r="T368" s="16">
        <v>67900000</v>
      </c>
      <c r="U368" s="84">
        <f t="shared" si="92"/>
        <v>182.78420469907749</v>
      </c>
      <c r="V368" s="84">
        <f t="shared" si="93"/>
        <v>185.02787831179251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279387727866369.56</v>
      </c>
      <c r="AD368" s="222">
        <f t="shared" si="91"/>
        <v>300867897988230.56</v>
      </c>
      <c r="AE368" s="221">
        <f t="shared" si="94"/>
        <v>1076.8830123137509</v>
      </c>
      <c r="AF368" s="98">
        <f t="shared" si="99"/>
        <v>-2.1666275542880229E-2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0.20473988097157694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1.656596965181155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23.785149608417395</v>
      </c>
      <c r="Q369" s="101">
        <f t="shared" si="88"/>
        <v>34.611443842321918</v>
      </c>
      <c r="R369" s="155">
        <v>10805</v>
      </c>
      <c r="S369" s="155">
        <v>10805</v>
      </c>
      <c r="T369" s="16">
        <v>67900000</v>
      </c>
      <c r="U369" s="155">
        <f t="shared" si="92"/>
        <v>185.02787831179251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0</v>
      </c>
      <c r="AC369" s="224">
        <f>IF(AND(AB369=0,B369="N"),AC368,AC368*(C369*E369*G369+H369*J369*L369+M369*O369*Q369+R369*T369*V369)/AD368)</f>
        <v>288216347664486.94</v>
      </c>
      <c r="AD369" s="224">
        <f t="shared" si="91"/>
        <v>317393581204077.94</v>
      </c>
      <c r="AE369" s="225">
        <f t="shared" si="94"/>
        <v>1101.233791129559</v>
      </c>
      <c r="AF369" s="226">
        <f t="shared" si="99"/>
        <v>2.2612278713069228E-2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16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288216347664486.94</v>
      </c>
      <c r="AD370" s="222">
        <f t="shared" si="91"/>
        <v>314129250651131.12</v>
      </c>
      <c r="AE370" s="221">
        <f t="shared" si="94"/>
        <v>1089.9078181949951</v>
      </c>
      <c r="AF370" s="98">
        <f t="shared" si="99"/>
        <v>-1.0284803304979034E-2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16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288216347664486.94</v>
      </c>
      <c r="AD371" s="222">
        <f t="shared" si="91"/>
        <v>315837446056558.87</v>
      </c>
      <c r="AE371" s="221">
        <f t="shared" si="94"/>
        <v>1095.8346000006416</v>
      </c>
      <c r="AF371" s="98">
        <f t="shared" si="99"/>
        <v>5.4378743841491401E-3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16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288216347664486.94</v>
      </c>
      <c r="AD372" s="222">
        <f t="shared" si="91"/>
        <v>314595184298794</v>
      </c>
      <c r="AE372" s="221">
        <f t="shared" si="94"/>
        <v>1091.524428950903</v>
      </c>
      <c r="AF372" s="98">
        <f t="shared" si="99"/>
        <v>-3.9332313925258475E-3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16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288216347664486.94</v>
      </c>
      <c r="AD373" s="222">
        <f t="shared" si="91"/>
        <v>317306918624927.87</v>
      </c>
      <c r="AE373" s="221">
        <f t="shared" si="94"/>
        <v>1100.9331052737691</v>
      </c>
      <c r="AF373" s="98">
        <f t="shared" si="99"/>
        <v>8.6197579030906774E-3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16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288216347664486.94</v>
      </c>
      <c r="AD374" s="222">
        <f t="shared" si="91"/>
        <v>309133698838927.56</v>
      </c>
      <c r="AE374" s="221">
        <f t="shared" si="94"/>
        <v>1072.5751725880259</v>
      </c>
      <c r="AF374" s="98">
        <f t="shared" si="99"/>
        <v>-2.5758088797494593E-2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16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288216347664486.94</v>
      </c>
      <c r="AD375" s="222">
        <f t="shared" si="91"/>
        <v>303002100335346.31</v>
      </c>
      <c r="AE375" s="221">
        <f t="shared" si="94"/>
        <v>1051.3008814061841</v>
      </c>
      <c r="AF375" s="98">
        <f t="shared" si="99"/>
        <v>-1.9834778694819959E-2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16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288216347664486.94</v>
      </c>
      <c r="AD376" s="222">
        <f t="shared" si="91"/>
        <v>304053382608444</v>
      </c>
      <c r="AE376" s="221">
        <f t="shared" si="94"/>
        <v>1054.9484270142543</v>
      </c>
      <c r="AF376" s="98">
        <f t="shared" si="99"/>
        <v>3.46955440881149E-3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16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288216347664486.94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1061.4172799428763</v>
      </c>
      <c r="AF377" s="98">
        <f t="shared" si="99"/>
        <v>6.1319139049577642E-3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16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288216347664486.94</v>
      </c>
      <c r="AD378" s="222">
        <f t="shared" si="109"/>
        <v>303907984052261</v>
      </c>
      <c r="AE378" s="221">
        <f t="shared" si="94"/>
        <v>1054.4439498832339</v>
      </c>
      <c r="AF378" s="98">
        <f t="shared" si="99"/>
        <v>-6.5698290308762583E-3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16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288216347664486.94</v>
      </c>
      <c r="AD379" s="222">
        <f t="shared" si="109"/>
        <v>304032796609405.5</v>
      </c>
      <c r="AE379" s="221">
        <f t="shared" si="94"/>
        <v>1054.8770015062801</v>
      </c>
      <c r="AF379" s="98">
        <f t="shared" si="99"/>
        <v>4.1069193207860384E-4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16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288216347664486.94</v>
      </c>
      <c r="AD380" s="222">
        <f t="shared" si="109"/>
        <v>308508814148138.62</v>
      </c>
      <c r="AE380" s="221">
        <f t="shared" si="94"/>
        <v>1070.4070627779731</v>
      </c>
      <c r="AF380" s="98">
        <f t="shared" si="99"/>
        <v>1.4722153625036255E-2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16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288216347664486.94</v>
      </c>
      <c r="AD381" s="222">
        <f t="shared" si="109"/>
        <v>307446203757479.06</v>
      </c>
      <c r="AE381" s="221">
        <f t="shared" si="94"/>
        <v>1066.7202129539771</v>
      </c>
      <c r="AF381" s="98">
        <f t="shared" si="99"/>
        <v>-3.4443437008232223E-3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259" t="s">
        <v>120</v>
      </c>
      <c r="B20" s="260"/>
      <c r="C20" s="261"/>
    </row>
    <row r="21" spans="1:7" ht="10.5" customHeight="1" thickBot="1">
      <c r="A21" s="262"/>
      <c r="B21" s="263"/>
      <c r="C21" s="264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265" t="s">
        <v>121</v>
      </c>
      <c r="B38" s="266"/>
      <c r="C38" s="266"/>
      <c r="D38" s="266"/>
      <c r="E38" s="266"/>
      <c r="F38" s="266"/>
    </row>
    <row r="39" spans="1:7">
      <c r="A39" s="266"/>
      <c r="B39" s="266"/>
      <c r="C39" s="266"/>
      <c r="D39" s="266"/>
      <c r="E39" s="266"/>
      <c r="F39" s="266"/>
    </row>
    <row r="40" spans="1:7">
      <c r="A40" s="266"/>
      <c r="B40" s="266"/>
      <c r="C40" s="266"/>
      <c r="D40" s="266"/>
      <c r="E40" s="266"/>
      <c r="F40" s="266"/>
    </row>
    <row r="41" spans="1:7">
      <c r="A41" s="266"/>
      <c r="B41" s="266"/>
      <c r="C41" s="266"/>
      <c r="D41" s="266"/>
      <c r="E41" s="266"/>
      <c r="F41" s="266"/>
    </row>
    <row r="42" spans="1:7">
      <c r="A42" s="266"/>
      <c r="B42" s="266"/>
      <c r="C42" s="266"/>
      <c r="D42" s="266"/>
      <c r="E42" s="266"/>
      <c r="F42" s="266"/>
    </row>
    <row r="43" spans="1:7">
      <c r="A43" s="266"/>
      <c r="B43" s="266"/>
      <c r="C43" s="266"/>
      <c r="D43" s="266"/>
      <c r="E43" s="266"/>
      <c r="F43" s="266"/>
    </row>
    <row r="44" spans="1:7">
      <c r="A44" s="266"/>
      <c r="B44" s="266"/>
      <c r="C44" s="266"/>
      <c r="D44" s="266"/>
      <c r="E44" s="266"/>
      <c r="F44" s="266"/>
    </row>
    <row r="45" spans="1:7">
      <c r="A45" s="266"/>
      <c r="B45" s="266"/>
      <c r="C45" s="266"/>
      <c r="D45" s="266"/>
      <c r="E45" s="266"/>
      <c r="F45" s="266"/>
    </row>
    <row r="46" spans="1:7">
      <c r="A46" s="266"/>
      <c r="B46" s="266"/>
      <c r="C46" s="266"/>
      <c r="D46" s="266"/>
      <c r="E46" s="266"/>
      <c r="F46" s="266"/>
    </row>
    <row r="47" spans="1:7">
      <c r="A47" s="266"/>
      <c r="B47" s="266"/>
      <c r="C47" s="266"/>
      <c r="D47" s="266"/>
      <c r="E47" s="266"/>
      <c r="F47" s="266"/>
    </row>
    <row r="48" spans="1:7">
      <c r="A48" s="266"/>
      <c r="B48" s="266"/>
      <c r="C48" s="266"/>
      <c r="D48" s="266"/>
      <c r="E48" s="266"/>
      <c r="F48" s="266"/>
    </row>
    <row r="49" spans="1:6">
      <c r="A49" s="266"/>
      <c r="B49" s="266"/>
      <c r="C49" s="266"/>
      <c r="D49" s="266"/>
      <c r="E49" s="266"/>
      <c r="F49" s="266"/>
    </row>
    <row r="50" spans="1:6">
      <c r="A50" s="266"/>
      <c r="B50" s="266"/>
      <c r="C50" s="266"/>
      <c r="D50" s="266"/>
      <c r="E50" s="266"/>
      <c r="F50" s="266"/>
    </row>
    <row r="51" spans="1:6">
      <c r="A51" s="266"/>
      <c r="B51" s="266"/>
      <c r="C51" s="266"/>
      <c r="D51" s="266"/>
      <c r="E51" s="266"/>
      <c r="F51" s="266"/>
    </row>
    <row r="52" spans="1:6">
      <c r="A52" s="266"/>
      <c r="B52" s="266"/>
      <c r="C52" s="266"/>
      <c r="D52" s="266"/>
      <c r="E52" s="266"/>
      <c r="F52" s="266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25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268" t="s">
        <v>115</v>
      </c>
      <c r="D1" s="268"/>
      <c r="E1" s="268"/>
      <c r="F1" s="269" t="s">
        <v>95</v>
      </c>
      <c r="G1" s="269"/>
      <c r="H1" s="269"/>
      <c r="I1" s="270" t="s">
        <v>105</v>
      </c>
      <c r="J1" s="270"/>
      <c r="K1" s="270"/>
      <c r="L1" s="270"/>
      <c r="M1" s="267" t="s">
        <v>112</v>
      </c>
      <c r="N1" s="267"/>
      <c r="O1" s="267"/>
      <c r="P1" s="286"/>
      <c r="Q1" s="274" t="s">
        <v>193</v>
      </c>
      <c r="R1" s="274"/>
      <c r="S1" s="274"/>
      <c r="T1" s="274"/>
      <c r="U1" s="274" t="s">
        <v>194</v>
      </c>
      <c r="V1" s="274"/>
      <c r="W1" s="274"/>
      <c r="X1" s="274"/>
      <c r="Y1" s="287" t="s">
        <v>196</v>
      </c>
      <c r="Z1" s="288"/>
      <c r="AA1" s="288"/>
      <c r="AB1" s="288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27" t="s">
        <v>106</v>
      </c>
      <c r="Q2" s="84" t="s">
        <v>185</v>
      </c>
      <c r="R2" s="84" t="s">
        <v>106</v>
      </c>
      <c r="S2" s="84" t="s">
        <v>187</v>
      </c>
      <c r="T2" s="131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27"/>
      <c r="Q3" s="84">
        <v>1000</v>
      </c>
      <c r="R3" s="84"/>
      <c r="S3" s="84"/>
      <c r="T3" s="131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28">
        <f>(O4-O3)/O3</f>
        <v>1.3494560304162502E-2</v>
      </c>
      <c r="Q4" s="132">
        <v>1013.4967378037741</v>
      </c>
      <c r="R4" s="132">
        <v>1.3496737803774068E-2</v>
      </c>
      <c r="S4" s="133">
        <f>L4-R4</f>
        <v>-2.1774996115490886E-6</v>
      </c>
      <c r="T4" s="134">
        <f>K4-Q4</f>
        <v>-2.1774996115482281E-3</v>
      </c>
      <c r="U4" s="17">
        <v>1013.4967378037741</v>
      </c>
      <c r="V4" s="17">
        <v>1.3496737803774068E-2</v>
      </c>
      <c r="W4" s="117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17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29">
        <f t="shared" ref="P5:P68" si="5">(O5-O4)/O4</f>
        <v>6.0340131466416438E-2</v>
      </c>
      <c r="Q5" s="84">
        <v>1074.6513614317453</v>
      </c>
      <c r="R5" s="84">
        <v>6.0340227399736851E-2</v>
      </c>
      <c r="S5" s="133">
        <f t="shared" ref="S5:S68" si="6">L5-R5</f>
        <v>-9.593332021828882E-8</v>
      </c>
      <c r="T5" s="134">
        <f>K5-Q5</f>
        <v>-2.4061183314643131E-3</v>
      </c>
      <c r="U5" s="16">
        <v>1074.6513614317453</v>
      </c>
      <c r="V5" s="16">
        <v>6.0340227399736851E-2</v>
      </c>
      <c r="W5" s="117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17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29">
        <f t="shared" si="5"/>
        <v>4.3912748554073445E-3</v>
      </c>
      <c r="Q6" s="84">
        <v>1079.3679667880094</v>
      </c>
      <c r="R6" s="84">
        <v>4.3889632726843396E-3</v>
      </c>
      <c r="S6" s="133">
        <f t="shared" si="6"/>
        <v>2.3115827226362698E-6</v>
      </c>
      <c r="T6" s="134">
        <f>K6-Q6</f>
        <v>6.7461261551216012E-5</v>
      </c>
      <c r="U6" s="16">
        <v>1079.3679667880094</v>
      </c>
      <c r="V6" s="16">
        <v>4.3889632726843396E-3</v>
      </c>
      <c r="W6" s="117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17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29">
        <f t="shared" si="5"/>
        <v>5.0051021040077019E-2</v>
      </c>
      <c r="Q7" s="84">
        <v>1133.3928331796135</v>
      </c>
      <c r="R7" s="84">
        <v>5.0052315849590787E-2</v>
      </c>
      <c r="S7" s="133">
        <f t="shared" si="6"/>
        <v>-1.294809513399664E-6</v>
      </c>
      <c r="T7" s="134">
        <f>K7-Q7</f>
        <v>-1.3267381452806148E-3</v>
      </c>
      <c r="U7" s="16">
        <v>1133.3928331796135</v>
      </c>
      <c r="V7" s="16">
        <v>5.0052315849590787E-2</v>
      </c>
      <c r="W7" s="117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17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29">
        <f t="shared" si="5"/>
        <v>8.4544265395917112E-2</v>
      </c>
      <c r="Q8" s="84">
        <v>1229.2157735654537</v>
      </c>
      <c r="R8" s="84">
        <v>8.4545214669320856E-2</v>
      </c>
      <c r="S8" s="133">
        <f t="shared" si="6"/>
        <v>-9.4927340391071091E-7</v>
      </c>
      <c r="T8" s="134">
        <f>K8-Q8</f>
        <v>-2.5148059198727424E-3</v>
      </c>
      <c r="U8" s="16">
        <v>1229.2157735654537</v>
      </c>
      <c r="V8" s="16">
        <v>8.4545214669320856E-2</v>
      </c>
      <c r="W8" s="117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17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29">
        <f t="shared" si="5"/>
        <v>-3.2420211251469766E-2</v>
      </c>
      <c r="Q9" s="84">
        <v>1189.36287593004</v>
      </c>
      <c r="R9" s="84">
        <v>-3.2421401101790842E-2</v>
      </c>
      <c r="S9" s="133">
        <f t="shared" si="6"/>
        <v>1.1898503211316136E-6</v>
      </c>
      <c r="T9" s="134">
        <f t="shared" ref="T9:T72" si="11">K9-Q9</f>
        <v>-9.7069259777526895E-4</v>
      </c>
      <c r="U9" s="16">
        <v>1189.36287593004</v>
      </c>
      <c r="V9" s="16">
        <v>-3.2421401101790842E-2</v>
      </c>
      <c r="W9" s="117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17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29">
        <f t="shared" si="5"/>
        <v>-2.3086466504283185E-3</v>
      </c>
      <c r="Q10" s="84">
        <v>1186.6159426927018</v>
      </c>
      <c r="R10" s="84">
        <v>-2.3095838056911107E-3</v>
      </c>
      <c r="S10" s="133">
        <f t="shared" si="6"/>
        <v>9.3715526280164704E-7</v>
      </c>
      <c r="T10" s="134">
        <f t="shared" si="11"/>
        <v>1.4616606699746626E-4</v>
      </c>
      <c r="U10" s="16">
        <v>1186.6159426927018</v>
      </c>
      <c r="V10" s="16">
        <v>-2.3095838056911107E-3</v>
      </c>
      <c r="W10" s="117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17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29">
        <f t="shared" si="5"/>
        <v>2.1187247619710064E-2</v>
      </c>
      <c r="Q11" s="84">
        <v>1211.7571128232109</v>
      </c>
      <c r="R11" s="84">
        <v>2.1187284972303794E-2</v>
      </c>
      <c r="S11" s="133">
        <f t="shared" si="6"/>
        <v>-3.7352593781903032E-8</v>
      </c>
      <c r="T11" s="134">
        <f t="shared" si="11"/>
        <v>1.0493974036762665E-4</v>
      </c>
      <c r="U11" s="16">
        <v>1211.7571128232109</v>
      </c>
      <c r="V11" s="16">
        <v>2.1187284972303794E-2</v>
      </c>
      <c r="W11" s="117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17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29">
        <f t="shared" si="5"/>
        <v>7.7001242006826481E-2</v>
      </c>
      <c r="Q12" s="84">
        <v>1305.0659361960002</v>
      </c>
      <c r="R12" s="84">
        <v>7.7002909564437186E-2</v>
      </c>
      <c r="S12" s="133">
        <f t="shared" si="6"/>
        <v>-1.6675576108154955E-6</v>
      </c>
      <c r="T12" s="134">
        <f t="shared" si="11"/>
        <v>-1.9076545652296772E-3</v>
      </c>
      <c r="U12" s="16">
        <v>1305.0659361960002</v>
      </c>
      <c r="V12" s="16">
        <v>7.7002909564437186E-2</v>
      </c>
      <c r="W12" s="117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17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29">
        <f t="shared" si="5"/>
        <v>1.9719791369498064E-2</v>
      </c>
      <c r="Q13" s="84">
        <v>1330.80118176067</v>
      </c>
      <c r="R13" s="84">
        <v>1.9719498341733473E-2</v>
      </c>
      <c r="S13" s="133">
        <f t="shared" si="6"/>
        <v>2.930277647195112E-7</v>
      </c>
      <c r="T13" s="134">
        <f t="shared" si="11"/>
        <v>-1.5628525611646182E-3</v>
      </c>
      <c r="U13" s="16">
        <v>1330.80118176067</v>
      </c>
      <c r="V13" s="16">
        <v>1.9719498341733473E-2</v>
      </c>
      <c r="W13" s="117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17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29">
        <f t="shared" si="5"/>
        <v>3.3103421377645844E-3</v>
      </c>
      <c r="Q14" s="84">
        <v>1335.2055194272677</v>
      </c>
      <c r="R14" s="84">
        <v>3.3095384396718878E-3</v>
      </c>
      <c r="S14" s="133">
        <f t="shared" si="6"/>
        <v>8.0369809258478211E-7</v>
      </c>
      <c r="T14" s="134">
        <f t="shared" si="11"/>
        <v>-4.9846376646200952E-4</v>
      </c>
      <c r="U14" s="16">
        <v>1335.2055194272677</v>
      </c>
      <c r="V14" s="16">
        <v>3.3095384396718878E-3</v>
      </c>
      <c r="W14" s="117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17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29">
        <f t="shared" si="5"/>
        <v>-7.1132596162506848E-2</v>
      </c>
      <c r="Q15" s="84">
        <v>1240.2282152815201</v>
      </c>
      <c r="R15" s="84">
        <v>-7.1133097312605392E-2</v>
      </c>
      <c r="S15" s="133">
        <f t="shared" si="6"/>
        <v>5.0115009850304482E-7</v>
      </c>
      <c r="T15" s="134">
        <f t="shared" si="11"/>
        <v>2.0613163292182435E-4</v>
      </c>
      <c r="U15" s="16">
        <v>1240.2282152815201</v>
      </c>
      <c r="V15" s="16">
        <v>-7.1133097312605392E-2</v>
      </c>
      <c r="W15" s="117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17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29">
        <f t="shared" si="5"/>
        <v>1.4462345541919636E-2</v>
      </c>
      <c r="Q16" s="84">
        <v>1258.1655018755234</v>
      </c>
      <c r="R16" s="84">
        <v>1.4462891887951251E-2</v>
      </c>
      <c r="S16" s="133">
        <f t="shared" si="6"/>
        <v>-5.4634603148355498E-7</v>
      </c>
      <c r="T16" s="134">
        <f t="shared" si="11"/>
        <v>-4.6848098372720415E-4</v>
      </c>
      <c r="U16" s="16">
        <v>1258.1655018755234</v>
      </c>
      <c r="V16" s="16">
        <v>1.4462891887951251E-2</v>
      </c>
      <c r="W16" s="117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17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29">
        <f t="shared" si="5"/>
        <v>-7.1561389491895167E-2</v>
      </c>
      <c r="Q17" s="84">
        <v>1168.1312291120391</v>
      </c>
      <c r="R17" s="84">
        <v>-7.15599598218771E-2</v>
      </c>
      <c r="S17" s="133">
        <f t="shared" si="6"/>
        <v>-1.4296700182048205E-6</v>
      </c>
      <c r="T17" s="134">
        <f t="shared" si="11"/>
        <v>-2.2337173295454704E-3</v>
      </c>
      <c r="U17" s="16">
        <v>1168.1312291120391</v>
      </c>
      <c r="V17" s="16">
        <v>-7.15599598218771E-2</v>
      </c>
      <c r="W17" s="117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17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29">
        <f t="shared" si="5"/>
        <v>-2.3981959421066127E-2</v>
      </c>
      <c r="Q18" s="84">
        <v>1140.1153217784347</v>
      </c>
      <c r="R18" s="84">
        <v>-2.3983527394350102E-2</v>
      </c>
      <c r="S18" s="133">
        <f t="shared" si="6"/>
        <v>1.5679732840723215E-6</v>
      </c>
      <c r="T18" s="134">
        <f t="shared" si="11"/>
        <v>-3.485498516511143E-4</v>
      </c>
      <c r="U18" s="16">
        <v>1140.1153217784347</v>
      </c>
      <c r="V18" s="16">
        <v>-2.3983527394350102E-2</v>
      </c>
      <c r="W18" s="117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17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29">
        <f t="shared" si="5"/>
        <v>5.0129142993918394E-2</v>
      </c>
      <c r="Q19" s="84">
        <v>1197.2688292517716</v>
      </c>
      <c r="R19" s="84">
        <v>5.0129584596920219E-2</v>
      </c>
      <c r="S19" s="133">
        <f t="shared" si="6"/>
        <v>-4.4160300175649647E-7</v>
      </c>
      <c r="T19" s="134">
        <f t="shared" si="11"/>
        <v>-8.6950070544844493E-4</v>
      </c>
      <c r="U19" s="16">
        <v>1197.2688292517716</v>
      </c>
      <c r="V19" s="16">
        <v>5.0129584596920219E-2</v>
      </c>
      <c r="W19" s="117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17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29">
        <f t="shared" si="5"/>
        <v>-1.1287248315297992E-2</v>
      </c>
      <c r="Q20" s="84">
        <v>1183.7563289588877</v>
      </c>
      <c r="R20" s="84">
        <v>-1.1286103807887929E-2</v>
      </c>
      <c r="S20" s="133">
        <f t="shared" si="6"/>
        <v>-1.1445074100356611E-6</v>
      </c>
      <c r="T20" s="134">
        <f t="shared" si="11"/>
        <v>-2.2299694819594151E-3</v>
      </c>
      <c r="U20" s="16">
        <v>1183.7563289588877</v>
      </c>
      <c r="V20" s="16">
        <v>-1.1286103807887929E-2</v>
      </c>
      <c r="W20" s="117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17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29">
        <f t="shared" si="5"/>
        <v>-2.6101769659211617E-3</v>
      </c>
      <c r="Q21" s="84">
        <v>1180.6656030536626</v>
      </c>
      <c r="R21" s="84">
        <v>-2.6109477344407436E-3</v>
      </c>
      <c r="S21" s="133">
        <f t="shared" si="6"/>
        <v>7.707685195533151E-7</v>
      </c>
      <c r="T21" s="134">
        <f t="shared" si="11"/>
        <v>-1.3117467537995253E-3</v>
      </c>
      <c r="U21" s="16">
        <v>1180.6656030536626</v>
      </c>
      <c r="V21" s="16">
        <v>-2.6109477344407436E-3</v>
      </c>
      <c r="W21" s="117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17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29">
        <f t="shared" si="5"/>
        <v>2.7130463064192867E-2</v>
      </c>
      <c r="Q22" s="84">
        <v>1212.6983890310116</v>
      </c>
      <c r="R22" s="84">
        <v>2.7131124930293321E-2</v>
      </c>
      <c r="S22" s="133">
        <f t="shared" si="6"/>
        <v>-6.6186610036406135E-7</v>
      </c>
      <c r="T22" s="134">
        <f t="shared" si="11"/>
        <v>-2.1287775891778438E-3</v>
      </c>
      <c r="U22" s="16">
        <v>1212.6983890310116</v>
      </c>
      <c r="V22" s="16">
        <v>2.7131124930293321E-2</v>
      </c>
      <c r="W22" s="117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17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29">
        <f t="shared" si="5"/>
        <v>6.6177241816517837E-2</v>
      </c>
      <c r="Q23" s="84">
        <v>1292.9499072356214</v>
      </c>
      <c r="R23" s="84">
        <v>6.6175991434056003E-2</v>
      </c>
      <c r="S23" s="133">
        <f t="shared" si="6"/>
        <v>1.2503824619591875E-6</v>
      </c>
      <c r="T23" s="134">
        <f t="shared" si="11"/>
        <v>-7.5331742118578404E-4</v>
      </c>
      <c r="U23" s="16">
        <v>1292.9499072356214</v>
      </c>
      <c r="V23" s="16">
        <v>6.6175991434056003E-2</v>
      </c>
      <c r="W23" s="117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17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29">
        <f t="shared" si="5"/>
        <v>-1.2188267799056067E-2</v>
      </c>
      <c r="Q24" s="84">
        <v>1277.1906132247284</v>
      </c>
      <c r="R24" s="84">
        <v>-1.2188634627452021E-2</v>
      </c>
      <c r="S24" s="133">
        <f t="shared" si="6"/>
        <v>3.6682839559855351E-7</v>
      </c>
      <c r="T24" s="134">
        <f t="shared" si="11"/>
        <v>-2.698450466596114E-4</v>
      </c>
      <c r="U24" s="16">
        <v>1277.1906132247284</v>
      </c>
      <c r="V24" s="16">
        <v>-1.2188634627452021E-2</v>
      </c>
      <c r="W24" s="117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17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29">
        <f t="shared" si="5"/>
        <v>-2.2545647776834318E-2</v>
      </c>
      <c r="Q25" s="84">
        <v>1248.3961667330536</v>
      </c>
      <c r="R25" s="84">
        <v>-2.2545144157435353E-2</v>
      </c>
      <c r="S25" s="133">
        <f t="shared" si="6"/>
        <v>-5.03619398777716E-7</v>
      </c>
      <c r="T25" s="134">
        <f t="shared" si="11"/>
        <v>-9.069791840374819E-4</v>
      </c>
      <c r="U25" s="16">
        <v>1248.3961667330536</v>
      </c>
      <c r="V25" s="16">
        <v>-2.2545144157435353E-2</v>
      </c>
      <c r="W25" s="117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17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29">
        <f t="shared" si="5"/>
        <v>-3.5065581273060822E-2</v>
      </c>
      <c r="Q26" s="84">
        <v>1204.6203263687271</v>
      </c>
      <c r="R26" s="84">
        <v>-3.5065663874060252E-2</v>
      </c>
      <c r="S26" s="133">
        <f t="shared" si="6"/>
        <v>8.2600999415372023E-8</v>
      </c>
      <c r="T26" s="134">
        <f t="shared" si="11"/>
        <v>-7.720566607076762E-4</v>
      </c>
      <c r="U26" s="16">
        <v>1204.6203263687271</v>
      </c>
      <c r="V26" s="16">
        <v>-3.5065663874060252E-2</v>
      </c>
      <c r="W26" s="117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17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29">
        <f t="shared" si="5"/>
        <v>-1.020934841435122E-2</v>
      </c>
      <c r="Q27" s="84">
        <v>1192.3217507439256</v>
      </c>
      <c r="R27" s="84">
        <v>-1.0209503654877723E-2</v>
      </c>
      <c r="S27" s="133">
        <f t="shared" si="6"/>
        <v>1.5524052640429609E-7</v>
      </c>
      <c r="T27" s="134">
        <f t="shared" si="11"/>
        <v>-5.7716857168088609E-4</v>
      </c>
      <c r="U27" s="16">
        <v>1192.3217507439256</v>
      </c>
      <c r="V27" s="16">
        <v>-1.0209503654877723E-2</v>
      </c>
      <c r="W27" s="117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17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29">
        <f t="shared" si="5"/>
        <v>-3.360226740577843E-2</v>
      </c>
      <c r="Q28" s="84">
        <v>1152.2575505517937</v>
      </c>
      <c r="R28" s="84">
        <v>-3.3601836221753612E-2</v>
      </c>
      <c r="S28" s="133">
        <f t="shared" si="6"/>
        <v>-4.311840249848764E-7</v>
      </c>
      <c r="T28" s="134">
        <f t="shared" si="11"/>
        <v>-1.0718844905568403E-3</v>
      </c>
      <c r="U28" s="16">
        <v>1152.2575505517937</v>
      </c>
      <c r="V28" s="16">
        <v>-3.3601836221753612E-2</v>
      </c>
      <c r="W28" s="117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17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29">
        <f t="shared" si="5"/>
        <v>-7.6442638277656703E-3</v>
      </c>
      <c r="Q29" s="84">
        <v>1143.4482361987693</v>
      </c>
      <c r="R29" s="84">
        <v>-7.6452650267344402E-3</v>
      </c>
      <c r="S29" s="133">
        <f t="shared" si="6"/>
        <v>1.0011989689737155E-6</v>
      </c>
      <c r="T29" s="134">
        <f t="shared" si="11"/>
        <v>8.9948348886537133E-5</v>
      </c>
      <c r="U29" s="16">
        <v>1143.4482361987693</v>
      </c>
      <c r="V29" s="16">
        <v>-7.6452650267344402E-3</v>
      </c>
      <c r="W29" s="117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17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29">
        <f t="shared" si="5"/>
        <v>-7.804844868709801E-2</v>
      </c>
      <c r="Q30" s="84">
        <v>1054.2059220097599</v>
      </c>
      <c r="R30" s="84">
        <v>-7.8046658662645541E-2</v>
      </c>
      <c r="S30" s="133">
        <f t="shared" si="6"/>
        <v>-1.7900244522611741E-6</v>
      </c>
      <c r="T30" s="134">
        <f t="shared" si="11"/>
        <v>-1.963872282885859E-3</v>
      </c>
      <c r="U30" s="16">
        <v>1054.2059220097599</v>
      </c>
      <c r="V30" s="16">
        <v>-7.8046658662645541E-2</v>
      </c>
      <c r="W30" s="117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17">
        <f t="shared" si="9"/>
        <v>0</v>
      </c>
      <c r="AB30" s="17">
        <f t="shared" si="10"/>
        <v>0</v>
      </c>
    </row>
    <row r="31" spans="1:28">
      <c r="A31" s="124">
        <v>20180208</v>
      </c>
      <c r="B31" s="118" t="s">
        <v>99</v>
      </c>
      <c r="C31" s="124">
        <v>46000</v>
      </c>
      <c r="D31" s="118">
        <v>1</v>
      </c>
      <c r="E31" s="118">
        <v>2.1050313971742547</v>
      </c>
      <c r="F31" s="118">
        <v>266638</v>
      </c>
      <c r="G31" s="118">
        <v>1</v>
      </c>
      <c r="H31" s="118">
        <v>0.74075987128316323</v>
      </c>
      <c r="I31" s="120">
        <f t="shared" si="2"/>
        <v>268181</v>
      </c>
      <c r="J31" s="120">
        <f t="shared" si="0"/>
        <v>294346.1748292158</v>
      </c>
      <c r="K31" s="121">
        <f t="shared" si="3"/>
        <v>1097.5653563422306</v>
      </c>
      <c r="L31" s="122">
        <f t="shared" si="4"/>
        <v>4.1131887117330436E-2</v>
      </c>
      <c r="M31" s="118">
        <v>784.92935635792776</v>
      </c>
      <c r="N31" s="118">
        <v>276.2163879182952</v>
      </c>
      <c r="O31" s="123">
        <f t="shared" si="1"/>
        <v>109756535.63422307</v>
      </c>
      <c r="P31" s="130">
        <f t="shared" si="5"/>
        <v>4.1131887117330776E-2</v>
      </c>
      <c r="Q31" s="84">
        <v>1097.6398555219018</v>
      </c>
      <c r="R31" s="84">
        <v>4.120061612757648E-2</v>
      </c>
      <c r="S31" s="133">
        <f t="shared" si="6"/>
        <v>-6.8729010246043609E-5</v>
      </c>
      <c r="T31" s="134">
        <f t="shared" si="11"/>
        <v>-7.4499179671192906E-2</v>
      </c>
      <c r="U31" s="16">
        <v>1097.5668254985951</v>
      </c>
      <c r="V31" s="16">
        <v>4.1131341214789514E-2</v>
      </c>
      <c r="W31" s="117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17">
        <f t="shared" si="9"/>
        <v>0</v>
      </c>
      <c r="AB31" s="17">
        <f t="shared" si="10"/>
        <v>0</v>
      </c>
    </row>
    <row r="32" spans="1:28" s="115" customFormat="1">
      <c r="A32" s="118">
        <v>20180209</v>
      </c>
      <c r="B32" s="118" t="s">
        <v>99</v>
      </c>
      <c r="C32" s="118">
        <v>44700</v>
      </c>
      <c r="D32" s="118">
        <v>1</v>
      </c>
      <c r="E32" s="118">
        <v>2.1050313971742547</v>
      </c>
      <c r="F32" s="119">
        <v>282947</v>
      </c>
      <c r="G32" s="118">
        <v>1</v>
      </c>
      <c r="H32" s="118">
        <v>0.74075987128316323</v>
      </c>
      <c r="I32" s="120">
        <f t="shared" si="2"/>
        <v>268181</v>
      </c>
      <c r="J32" s="120">
        <f t="shared" si="0"/>
        <v>303690.68675364635</v>
      </c>
      <c r="K32" s="121">
        <f t="shared" si="3"/>
        <v>1132.4094054151724</v>
      </c>
      <c r="L32" s="122">
        <f t="shared" si="4"/>
        <v>3.1746673554879458E-2</v>
      </c>
      <c r="M32" s="118">
        <v>784.92935635792776</v>
      </c>
      <c r="N32" s="118">
        <v>276.2163879182952</v>
      </c>
      <c r="O32" s="123">
        <f t="shared" si="1"/>
        <v>113240940.54151726</v>
      </c>
      <c r="P32" s="130">
        <f t="shared" si="5"/>
        <v>3.1746673554879541E-2</v>
      </c>
      <c r="Q32" s="84">
        <v>1132.3248288460516</v>
      </c>
      <c r="R32" s="84">
        <v>3.1599593573119519E-2</v>
      </c>
      <c r="S32" s="133">
        <f t="shared" si="6"/>
        <v>1.4707998175993858E-4</v>
      </c>
      <c r="T32" s="134">
        <f t="shared" si="11"/>
        <v>8.4576569120827116E-2</v>
      </c>
      <c r="U32" s="115">
        <v>1132.1223711439166</v>
      </c>
      <c r="V32" s="115">
        <v>3.1483773782633957E-2</v>
      </c>
      <c r="W32" s="117">
        <f t="shared" si="7"/>
        <v>-2.6289977224550065E-4</v>
      </c>
      <c r="X32" s="17">
        <f t="shared" si="8"/>
        <v>-0.28703427125583403</v>
      </c>
      <c r="Y32" s="115">
        <v>1132.4094054151724</v>
      </c>
      <c r="Z32" s="115">
        <v>3.1746673554879458E-2</v>
      </c>
      <c r="AA32" s="117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29">
        <f t="shared" si="5"/>
        <v>4.1816416984324388E-2</v>
      </c>
      <c r="Q33" s="84">
        <v>1179.7130725526681</v>
      </c>
      <c r="R33" s="84">
        <v>4.1850397076349327E-2</v>
      </c>
      <c r="S33" s="133">
        <f t="shared" si="6"/>
        <v>-3.3980092024737951E-5</v>
      </c>
      <c r="T33" s="134">
        <f t="shared" si="11"/>
        <v>4.96367563162039E-2</v>
      </c>
      <c r="U33" s="16">
        <v>1179.462868489715</v>
      </c>
      <c r="V33" s="16">
        <v>4.1815706987544783E-2</v>
      </c>
      <c r="W33" s="117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17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29">
        <f t="shared" si="5"/>
        <v>-7.4407794348789183E-3</v>
      </c>
      <c r="Q34" s="84">
        <v>1170.8390170820098</v>
      </c>
      <c r="R34" s="84">
        <v>-7.5222150852804898E-3</v>
      </c>
      <c r="S34" s="133">
        <f t="shared" si="6"/>
        <v>8.1435650401659107E-5</v>
      </c>
      <c r="T34" s="134">
        <f t="shared" si="11"/>
        <v>0.14533812151125858</v>
      </c>
      <c r="U34" s="16">
        <v>1170.6905929655636</v>
      </c>
      <c r="V34" s="16">
        <v>-7.4375173297181905E-3</v>
      </c>
      <c r="W34" s="117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17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29">
        <f t="shared" si="5"/>
        <v>5.2658514892164339E-2</v>
      </c>
      <c r="Q35" s="84">
        <v>1232.5400992958828</v>
      </c>
      <c r="R35" s="84">
        <v>5.2698177387055067E-2</v>
      </c>
      <c r="S35" s="133">
        <f t="shared" si="6"/>
        <v>-3.9662494890804756E-5</v>
      </c>
      <c r="T35" s="134">
        <f t="shared" si="11"/>
        <v>0.1065530146142919</v>
      </c>
      <c r="U35" s="16">
        <v>1232.3355982133914</v>
      </c>
      <c r="V35" s="16">
        <v>5.2656957883013548E-2</v>
      </c>
      <c r="W35" s="117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17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29">
        <f t="shared" si="5"/>
        <v>4.8584418126187299E-3</v>
      </c>
      <c r="Q36" s="84">
        <v>1238.5650358290204</v>
      </c>
      <c r="R36" s="84">
        <v>4.8882276013409373E-3</v>
      </c>
      <c r="S36" s="133">
        <f t="shared" si="6"/>
        <v>-2.9785788722451988E-5</v>
      </c>
      <c r="T36" s="134">
        <f t="shared" si="11"/>
        <v>7.0358517246177144E-2</v>
      </c>
      <c r="U36" s="16">
        <v>1238.3198549380265</v>
      </c>
      <c r="V36" s="16">
        <v>4.8560284498077554E-3</v>
      </c>
      <c r="W36" s="117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17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29">
        <f t="shared" si="5"/>
        <v>-3.3597007224645765E-2</v>
      </c>
      <c r="Q37" s="84">
        <v>1196.9258317955209</v>
      </c>
      <c r="R37" s="84">
        <v>-3.361890803386737E-2</v>
      </c>
      <c r="S37" s="133">
        <f t="shared" si="6"/>
        <v>2.1900809221889195E-5</v>
      </c>
      <c r="T37" s="134">
        <f t="shared" si="11"/>
        <v>9.5120258192537221E-2</v>
      </c>
      <c r="U37" s="16">
        <v>1196.7187387017989</v>
      </c>
      <c r="V37" s="16">
        <v>-3.3594806762029701E-2</v>
      </c>
      <c r="W37" s="117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17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29">
        <f t="shared" si="5"/>
        <v>7.1487189411339686E-3</v>
      </c>
      <c r="Q38" s="84">
        <v>1205.5010838884928</v>
      </c>
      <c r="R38" s="84">
        <v>7.1643972125724764E-3</v>
      </c>
      <c r="S38" s="133">
        <f t="shared" si="6"/>
        <v>-1.5678271438707321E-5</v>
      </c>
      <c r="T38" s="134">
        <f t="shared" si="11"/>
        <v>7.7034518101072536E-2</v>
      </c>
      <c r="U38" s="16">
        <v>1205.2712898664668</v>
      </c>
      <c r="V38" s="16">
        <v>7.1466677073559384E-3</v>
      </c>
      <c r="W38" s="117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17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29">
        <f t="shared" si="5"/>
        <v>-3.3856227072667612E-3</v>
      </c>
      <c r="Q39" s="84">
        <v>1201.4353206559065</v>
      </c>
      <c r="R39" s="84">
        <v>-3.3726748875842201E-3</v>
      </c>
      <c r="S39" s="133">
        <f t="shared" si="6"/>
        <v>-1.2947819682463096E-5</v>
      </c>
      <c r="T39" s="134">
        <f t="shared" si="11"/>
        <v>6.1165097626144416E-2</v>
      </c>
      <c r="U39" s="16">
        <v>1201.1896572134058</v>
      </c>
      <c r="V39" s="16">
        <v>-3.3864845926207922E-3</v>
      </c>
      <c r="W39" s="117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17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29">
        <f t="shared" si="5"/>
        <v>2.6720975048680807E-2</v>
      </c>
      <c r="Q40" s="84">
        <v>1233.572472801593</v>
      </c>
      <c r="R40" s="84">
        <v>2.6748965668948115E-2</v>
      </c>
      <c r="S40" s="133">
        <f t="shared" si="6"/>
        <v>-2.7990620267207694E-5</v>
      </c>
      <c r="T40" s="134">
        <f t="shared" si="11"/>
        <v>2.9170568837571409E-2</v>
      </c>
      <c r="U40" s="16">
        <v>1233.283731429545</v>
      </c>
      <c r="V40" s="16">
        <v>2.6718573560309416E-2</v>
      </c>
      <c r="W40" s="117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17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29">
        <f t="shared" si="5"/>
        <v>1.9714593841577421E-2</v>
      </c>
      <c r="Q41" s="84">
        <v>1257.9277036578696</v>
      </c>
      <c r="R41" s="84">
        <v>1.9743656244989773E-2</v>
      </c>
      <c r="S41" s="133">
        <f t="shared" si="6"/>
        <v>-2.9062403412442178E-5</v>
      </c>
      <c r="T41" s="134">
        <f t="shared" si="11"/>
        <v>-6.1049260887102719E-3</v>
      </c>
      <c r="U41" s="16">
        <v>1257.5976082095838</v>
      </c>
      <c r="V41" s="16">
        <v>1.9714747028938454E-2</v>
      </c>
      <c r="W41" s="117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17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29">
        <f t="shared" si="5"/>
        <v>5.2855477481939292E-2</v>
      </c>
      <c r="Q42" s="84">
        <v>1324.5222396843894</v>
      </c>
      <c r="R42" s="84">
        <v>5.2939875505462378E-2</v>
      </c>
      <c r="S42" s="133">
        <f t="shared" si="6"/>
        <v>-8.4398023522877508E-5</v>
      </c>
      <c r="T42" s="134">
        <f t="shared" si="11"/>
        <v>-0.11259421679551451</v>
      </c>
      <c r="U42" s="16">
        <v>1324.0588729556673</v>
      </c>
      <c r="V42" s="16">
        <v>5.2847798303865337E-2</v>
      </c>
      <c r="W42" s="117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17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29">
        <f t="shared" si="5"/>
        <v>2.2016436472113506E-3</v>
      </c>
      <c r="Q43" s="84">
        <v>1327.4565201964856</v>
      </c>
      <c r="R43" s="84">
        <v>2.2153501271487547E-3</v>
      </c>
      <c r="S43" s="133">
        <f t="shared" si="6"/>
        <v>-1.3706479937500814E-5</v>
      </c>
      <c r="T43" s="134">
        <f t="shared" si="11"/>
        <v>-0.1309966466426431</v>
      </c>
      <c r="U43" s="16">
        <v>1326.9725083823491</v>
      </c>
      <c r="V43" s="16">
        <v>2.2005331380603775E-3</v>
      </c>
      <c r="W43" s="117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17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29">
        <f t="shared" si="5"/>
        <v>3.2693777745378329E-2</v>
      </c>
      <c r="Q44" s="84">
        <v>1370.9697359559611</v>
      </c>
      <c r="R44" s="84">
        <v>3.2779390584510341E-2</v>
      </c>
      <c r="S44" s="133">
        <f t="shared" si="6"/>
        <v>-8.5612839131964102E-5</v>
      </c>
      <c r="T44" s="134">
        <f t="shared" si="11"/>
        <v>-0.24892674341163001</v>
      </c>
      <c r="U44" s="16">
        <v>1370.3506320629854</v>
      </c>
      <c r="V44" s="16">
        <v>3.2689542101754995E-2</v>
      </c>
      <c r="W44" s="117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17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29">
        <f t="shared" si="5"/>
        <v>-1.7253631434821638E-3</v>
      </c>
      <c r="Q45" s="84">
        <v>1368.6355565806098</v>
      </c>
      <c r="R45" s="84">
        <v>-1.7025754209838721E-3</v>
      </c>
      <c r="S45" s="133">
        <f t="shared" si="6"/>
        <v>-2.2787722498319877E-5</v>
      </c>
      <c r="T45" s="134">
        <f t="shared" si="11"/>
        <v>-0.27973853227967993</v>
      </c>
      <c r="U45" s="16">
        <v>1367.9832683661209</v>
      </c>
      <c r="V45" s="16">
        <v>-1.7275605538274001E-3</v>
      </c>
      <c r="W45" s="117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17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29">
        <f t="shared" si="5"/>
        <v>3.4980906589276665E-3</v>
      </c>
      <c r="Q46" s="84">
        <v>1373.3522227480166</v>
      </c>
      <c r="R46" s="84">
        <v>3.4462542966448603E-3</v>
      </c>
      <c r="S46" s="133">
        <f t="shared" si="6"/>
        <v>5.1836362282709023E-5</v>
      </c>
      <c r="T46" s="134">
        <f t="shared" si="11"/>
        <v>-0.2097719944824803</v>
      </c>
      <c r="U46" s="16">
        <v>1372.7745162595377</v>
      </c>
      <c r="V46" s="16">
        <v>3.5024170281989578E-3</v>
      </c>
      <c r="W46" s="117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17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29">
        <f t="shared" si="5"/>
        <v>-7.978516383120382E-2</v>
      </c>
      <c r="Q47" s="84">
        <v>1263.545768721079</v>
      </c>
      <c r="R47" s="84">
        <v>-7.9955056108781661E-2</v>
      </c>
      <c r="S47" s="133">
        <f t="shared" si="6"/>
        <v>1.6989227757795156E-4</v>
      </c>
      <c r="T47" s="134">
        <f t="shared" si="11"/>
        <v>4.0286635503889556E-2</v>
      </c>
      <c r="U47" s="16">
        <v>1263.2616752031515</v>
      </c>
      <c r="V47" s="16">
        <v>-7.9774820816736064E-2</v>
      </c>
      <c r="W47" s="117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17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29">
        <f t="shared" si="5"/>
        <v>6.5883444183138504E-2</v>
      </c>
      <c r="Q48" s="84">
        <v>1346.9068439812813</v>
      </c>
      <c r="R48" s="84">
        <v>6.5973926171726899E-2</v>
      </c>
      <c r="S48" s="133">
        <f t="shared" si="6"/>
        <v>-9.0481988588769768E-5</v>
      </c>
      <c r="T48" s="134">
        <f t="shared" si="11"/>
        <v>-7.1387276021368962E-2</v>
      </c>
      <c r="U48" s="16">
        <v>1346.4827012919225</v>
      </c>
      <c r="V48" s="16">
        <v>6.5877899822606223E-2</v>
      </c>
      <c r="W48" s="117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17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29">
        <f t="shared" si="5"/>
        <v>-5.3269868469027086E-2</v>
      </c>
      <c r="Q49" s="84">
        <v>1275.0209415496474</v>
      </c>
      <c r="R49" s="84">
        <v>-5.3371101908687706E-2</v>
      </c>
      <c r="S49" s="133">
        <f t="shared" si="6"/>
        <v>1.0123343966089715E-4</v>
      </c>
      <c r="T49" s="134">
        <f t="shared" si="11"/>
        <v>6.876752750167725E-2</v>
      </c>
      <c r="U49" s="16">
        <v>1274.7655886778739</v>
      </c>
      <c r="V49" s="16">
        <v>-5.3262557733001308E-2</v>
      </c>
      <c r="W49" s="117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17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29">
        <f t="shared" si="5"/>
        <v>-8.5133649561374321E-3</v>
      </c>
      <c r="Q50" s="84">
        <v>1264.1483642391952</v>
      </c>
      <c r="R50" s="84">
        <v>-8.5273715561391666E-3</v>
      </c>
      <c r="S50" s="133">
        <f t="shared" si="6"/>
        <v>1.4006600001746639E-5</v>
      </c>
      <c r="T50" s="134">
        <f t="shared" si="11"/>
        <v>8.6040792765061269E-2</v>
      </c>
      <c r="U50" s="16">
        <v>1263.9147699438192</v>
      </c>
      <c r="V50" s="16">
        <v>-8.512011016322308E-3</v>
      </c>
      <c r="W50" s="117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17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29">
        <f t="shared" si="5"/>
        <v>-1.1690918504851402E-2</v>
      </c>
      <c r="Q51" s="84">
        <v>1249.260825494232</v>
      </c>
      <c r="R51" s="84">
        <v>-1.1776733780708556E-2</v>
      </c>
      <c r="S51" s="133">
        <f t="shared" si="6"/>
        <v>8.5815275857218515E-5</v>
      </c>
      <c r="T51" s="134">
        <f t="shared" si="11"/>
        <v>0.19351813747039159</v>
      </c>
      <c r="U51" s="16">
        <v>1249.1456620672416</v>
      </c>
      <c r="V51" s="16">
        <v>-1.1685208708522448E-2</v>
      </c>
      <c r="W51" s="117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17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29">
        <f t="shared" si="5"/>
        <v>-9.1452698626002665E-3</v>
      </c>
      <c r="Q52" s="84">
        <v>1237.8110535647015</v>
      </c>
      <c r="R52" s="84">
        <v>-9.1652373114323154E-3</v>
      </c>
      <c r="S52" s="133">
        <f t="shared" si="6"/>
        <v>1.9967448831970797E-5</v>
      </c>
      <c r="T52" s="134">
        <f t="shared" si="11"/>
        <v>0.21669291349076047</v>
      </c>
      <c r="U52" s="16">
        <v>1237.7234203477883</v>
      </c>
      <c r="V52" s="16">
        <v>-9.1440430578370833E-3</v>
      </c>
      <c r="W52" s="117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17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29">
        <f t="shared" si="5"/>
        <v>3.3678059086620998E-2</v>
      </c>
      <c r="Q53" s="84">
        <v>1279.5812322081085</v>
      </c>
      <c r="R53" s="84">
        <v>3.3745197639910754E-2</v>
      </c>
      <c r="S53" s="133">
        <f t="shared" si="6"/>
        <v>-6.7138553289894376E-5</v>
      </c>
      <c r="T53" s="134">
        <f t="shared" si="11"/>
        <v>0.14088586685238624</v>
      </c>
      <c r="U53" s="16">
        <v>1279.3998507000188</v>
      </c>
      <c r="V53" s="16">
        <v>3.3671844345095917E-2</v>
      </c>
      <c r="W53" s="117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17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29">
        <f t="shared" si="5"/>
        <v>7.2589975236329494E-4</v>
      </c>
      <c r="Q54" s="84">
        <v>1280.5309385206153</v>
      </c>
      <c r="R54" s="84">
        <v>7.4220087681963354E-4</v>
      </c>
      <c r="S54" s="133">
        <f t="shared" si="6"/>
        <v>-1.6301124456152339E-5</v>
      </c>
      <c r="T54" s="134">
        <f t="shared" si="11"/>
        <v>0.1201295229502648</v>
      </c>
      <c r="U54" s="16">
        <v>1280.3291902998574</v>
      </c>
      <c r="V54" s="16">
        <v>7.2638714107253375E-4</v>
      </c>
      <c r="W54" s="117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17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29">
        <f t="shared" si="5"/>
        <v>-1.3046072280642406E-2</v>
      </c>
      <c r="Q55" s="84">
        <v>1263.8127067036376</v>
      </c>
      <c r="R55" s="84">
        <v>-1.3055703157232722E-2</v>
      </c>
      <c r="S55" s="133">
        <f t="shared" si="6"/>
        <v>9.6308765902552995E-6</v>
      </c>
      <c r="T55" s="134">
        <f t="shared" si="11"/>
        <v>0.13089493994971235</v>
      </c>
      <c r="U55" s="16">
        <v>1263.6259494568578</v>
      </c>
      <c r="V55" s="16">
        <v>-1.3046051726031172E-2</v>
      </c>
      <c r="W55" s="117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17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29">
        <f t="shared" si="5"/>
        <v>1.0372105687871839E-2</v>
      </c>
      <c r="Q56" s="84">
        <v>1276.9228485560329</v>
      </c>
      <c r="R56" s="84">
        <v>1.037348475992945E-2</v>
      </c>
      <c r="S56" s="133">
        <f t="shared" si="6"/>
        <v>-1.3790720574998611E-6</v>
      </c>
      <c r="T56" s="134">
        <f t="shared" si="11"/>
        <v>0.1305097073111483</v>
      </c>
      <c r="U56" s="16">
        <v>1276.7310908884019</v>
      </c>
      <c r="V56" s="16">
        <v>1.0371060706039678E-2</v>
      </c>
      <c r="W56" s="117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17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29">
        <f t="shared" si="5"/>
        <v>-2.4235170708387131E-2</v>
      </c>
      <c r="Q57" s="84">
        <v>1245.9286323896695</v>
      </c>
      <c r="R57" s="84">
        <v>-2.4272583266414467E-2</v>
      </c>
      <c r="S57" s="133">
        <f t="shared" si="6"/>
        <v>3.7412558027312415E-5</v>
      </c>
      <c r="T57" s="134">
        <f t="shared" si="11"/>
        <v>0.17511973244336332</v>
      </c>
      <c r="U57" s="16">
        <v>1245.7924382708509</v>
      </c>
      <c r="V57" s="16">
        <v>-2.4232708702991369E-2</v>
      </c>
      <c r="W57" s="117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17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29">
        <f t="shared" si="5"/>
        <v>2.3563722262610353E-3</v>
      </c>
      <c r="Q58" s="84">
        <v>1248.8400063840993</v>
      </c>
      <c r="R58" s="84">
        <v>2.336710080131844E-3</v>
      </c>
      <c r="S58" s="133">
        <f t="shared" si="6"/>
        <v>1.966214612918616E-5</v>
      </c>
      <c r="T58" s="134">
        <f t="shared" si="11"/>
        <v>0.20003001055374625</v>
      </c>
      <c r="U58" s="16">
        <v>1248.7312249531146</v>
      </c>
      <c r="V58" s="16">
        <v>2.3589697544984011E-3</v>
      </c>
      <c r="W58" s="117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17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29">
        <f t="shared" si="5"/>
        <v>-3.5758683482674559E-2</v>
      </c>
      <c r="Q59" s="84">
        <v>1204.1928135227618</v>
      </c>
      <c r="R59" s="84">
        <v>-3.5750930970420591E-2</v>
      </c>
      <c r="S59" s="133">
        <f t="shared" si="6"/>
        <v>-7.7525122539404134E-6</v>
      </c>
      <c r="T59" s="134">
        <f t="shared" si="11"/>
        <v>0.1831955532666143</v>
      </c>
      <c r="U59" s="16">
        <v>1204.0782810352482</v>
      </c>
      <c r="V59" s="16">
        <v>-3.5758650881452074E-2</v>
      </c>
      <c r="W59" s="117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17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29">
        <f t="shared" si="5"/>
        <v>3.6496944164278451E-3</v>
      </c>
      <c r="Q60" s="84">
        <v>1208.5713277732395</v>
      </c>
      <c r="R60" s="84">
        <v>3.6360574496943129E-3</v>
      </c>
      <c r="S60" s="133">
        <f t="shared" si="6"/>
        <v>1.3636966733441593E-5</v>
      </c>
      <c r="T60" s="134">
        <f t="shared" si="11"/>
        <v>0.20028569839314514</v>
      </c>
      <c r="U60" s="16">
        <v>1208.4738854308523</v>
      </c>
      <c r="V60" s="16">
        <v>3.6505968630418462E-3</v>
      </c>
      <c r="W60" s="117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17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29">
        <f t="shared" si="5"/>
        <v>-8.6822728992486629E-3</v>
      </c>
      <c r="Q61" s="84">
        <v>1198.0712621562157</v>
      </c>
      <c r="R61" s="84">
        <v>-8.6879982800601302E-3</v>
      </c>
      <c r="S61" s="133">
        <f t="shared" si="6"/>
        <v>5.7253808113371524E-6</v>
      </c>
      <c r="T61" s="134">
        <f t="shared" si="11"/>
        <v>0.20546629439104436</v>
      </c>
      <c r="U61" s="16">
        <v>1197.9809833112381</v>
      </c>
      <c r="V61" s="16">
        <v>-8.6827710934549562E-3</v>
      </c>
      <c r="W61" s="117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17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29">
        <f t="shared" si="5"/>
        <v>-2.5368696980794796E-2</v>
      </c>
      <c r="Q62" s="84">
        <v>1167.6771471265974</v>
      </c>
      <c r="R62" s="84">
        <v>-2.536920464557069E-2</v>
      </c>
      <c r="S62" s="133">
        <f t="shared" si="6"/>
        <v>5.0766477604005655E-7</v>
      </c>
      <c r="T62" s="134">
        <f t="shared" si="11"/>
        <v>0.20086210080785349</v>
      </c>
      <c r="U62" s="16">
        <v>1167.5886024235042</v>
      </c>
      <c r="V62" s="16">
        <v>-2.5369668893849128E-2</v>
      </c>
      <c r="W62" s="117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17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29">
        <f t="shared" si="5"/>
        <v>6.6183403339048805E-2</v>
      </c>
      <c r="Q63" s="84">
        <v>1245.0844997880326</v>
      </c>
      <c r="R63" s="84">
        <v>6.6291742415202748E-2</v>
      </c>
      <c r="S63" s="133">
        <f t="shared" si="6"/>
        <v>-1.0833907615398486E-4</v>
      </c>
      <c r="T63" s="134">
        <f t="shared" si="11"/>
        <v>8.7650774875328352E-2</v>
      </c>
      <c r="U63" s="16">
        <v>1244.8567410317457</v>
      </c>
      <c r="V63" s="16">
        <v>6.617753757433055E-2</v>
      </c>
      <c r="W63" s="117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17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29">
        <f t="shared" si="5"/>
        <v>-1.5209744782529899E-2</v>
      </c>
      <c r="Q64" s="84">
        <v>1226.1057969114452</v>
      </c>
      <c r="R64" s="84">
        <v>-1.5242903497568619E-2</v>
      </c>
      <c r="S64" s="133">
        <f t="shared" si="6"/>
        <v>3.3158715038750577E-5</v>
      </c>
      <c r="T64" s="134">
        <f t="shared" si="11"/>
        <v>0.12760303108711923</v>
      </c>
      <c r="U64" s="16">
        <v>1225.9243287468378</v>
      </c>
      <c r="V64" s="16">
        <v>-1.5208506859364923E-2</v>
      </c>
      <c r="W64" s="117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17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29">
        <f t="shared" si="5"/>
        <v>-1.6525608605415711E-2</v>
      </c>
      <c r="Q65" s="84">
        <v>1205.839235805422</v>
      </c>
      <c r="R65" s="84">
        <v>-1.6529210739460242E-2</v>
      </c>
      <c r="S65" s="133">
        <f t="shared" si="6"/>
        <v>3.6021340447008054E-6</v>
      </c>
      <c r="T65" s="134">
        <f t="shared" si="11"/>
        <v>0.1299109107719687</v>
      </c>
      <c r="U65" s="16">
        <v>1205.666933364279</v>
      </c>
      <c r="V65" s="16">
        <v>-1.6524180903780803E-2</v>
      </c>
      <c r="W65" s="117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17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29">
        <f t="shared" si="5"/>
        <v>-1.3984149028332338E-2</v>
      </c>
      <c r="Q66" s="84">
        <v>1188.9646284794983</v>
      </c>
      <c r="R66" s="84">
        <v>-1.3994077174518726E-2</v>
      </c>
      <c r="S66" s="133">
        <f t="shared" si="6"/>
        <v>9.9281461864234033E-6</v>
      </c>
      <c r="T66" s="134">
        <f t="shared" si="11"/>
        <v>0.14006596544572858</v>
      </c>
      <c r="U66" s="16">
        <v>1188.8067066500078</v>
      </c>
      <c r="V66" s="16">
        <v>-1.3984149558804471E-2</v>
      </c>
      <c r="W66" s="117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17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29">
        <f t="shared" si="5"/>
        <v>-1.9331267766604612E-2</v>
      </c>
      <c r="Q67" s="84">
        <v>1165.9913763046952</v>
      </c>
      <c r="R67" s="84">
        <v>-1.9322065286485685E-2</v>
      </c>
      <c r="S67" s="133">
        <f t="shared" si="6"/>
        <v>-9.2024801191491201E-6</v>
      </c>
      <c r="T67" s="134">
        <f t="shared" si="11"/>
        <v>0.12641688940675522</v>
      </c>
      <c r="U67" s="16">
        <v>1165.8240309561445</v>
      </c>
      <c r="V67" s="16">
        <v>-1.9332558914162908E-2</v>
      </c>
      <c r="W67" s="117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17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29">
        <f t="shared" si="5"/>
        <v>1.4576708557471243E-2</v>
      </c>
      <c r="Q68" s="84">
        <v>1182.9396919463607</v>
      </c>
      <c r="R68" s="84">
        <v>1.4535541159299725E-2</v>
      </c>
      <c r="S68" s="133">
        <f t="shared" si="6"/>
        <v>4.1167398171422856E-5</v>
      </c>
      <c r="T68" s="134">
        <f t="shared" si="11"/>
        <v>0.17626046281316121</v>
      </c>
      <c r="U68" s="16">
        <v>1182.8224499253724</v>
      </c>
      <c r="V68" s="16">
        <v>1.4580604377563549E-2</v>
      </c>
      <c r="W68" s="117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17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29">
        <f t="shared" ref="P69:P132" si="17">(O69-O68)/O68</f>
        <v>-9.1359234414505937E-3</v>
      </c>
      <c r="Q69" s="84">
        <v>1172.1268753114455</v>
      </c>
      <c r="R69" s="84">
        <v>-9.1406321966627166E-3</v>
      </c>
      <c r="S69" s="133">
        <f t="shared" ref="S69:S132" si="18">L69-R69</f>
        <v>4.7087552123188658E-6</v>
      </c>
      <c r="T69" s="134">
        <f t="shared" si="11"/>
        <v>0.18022033415945771</v>
      </c>
      <c r="U69" s="16">
        <v>1172.0155760632144</v>
      </c>
      <c r="V69" s="16">
        <v>-9.1365139906161193E-3</v>
      </c>
      <c r="W69" s="117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17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29">
        <f t="shared" si="17"/>
        <v>3.7763344613013394E-2</v>
      </c>
      <c r="Q70" s="84">
        <v>1216.4359162558537</v>
      </c>
      <c r="R70" s="84">
        <v>3.7802256630823275E-2</v>
      </c>
      <c r="S70" s="133">
        <f t="shared" si="18"/>
        <v>-3.8912017810151245E-5</v>
      </c>
      <c r="T70" s="134">
        <f t="shared" si="11"/>
        <v>0.14141623489672384</v>
      </c>
      <c r="U70" s="16">
        <v>1216.2728764832686</v>
      </c>
      <c r="V70" s="16">
        <v>3.776169986470139E-2</v>
      </c>
      <c r="W70" s="117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17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29">
        <f t="shared" si="17"/>
        <v>-8.7556052606122432E-3</v>
      </c>
      <c r="Q71" s="84">
        <v>1205.7794751298845</v>
      </c>
      <c r="R71" s="84">
        <v>-8.7603802087407451E-3</v>
      </c>
      <c r="S71" s="133">
        <f t="shared" si="18"/>
        <v>4.7749481288418549E-6</v>
      </c>
      <c r="T71" s="134">
        <f t="shared" si="11"/>
        <v>0.14598646856870801</v>
      </c>
      <c r="U71" s="16">
        <v>1205.6229884923823</v>
      </c>
      <c r="V71" s="16">
        <v>-8.7561666438533206E-3</v>
      </c>
      <c r="W71" s="117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17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29">
        <f t="shared" si="17"/>
        <v>-1.1383371067977514E-2</v>
      </c>
      <c r="Q72" s="84">
        <v>1192.0323779828736</v>
      </c>
      <c r="R72" s="84">
        <v>-1.1401004437838914E-2</v>
      </c>
      <c r="S72" s="133">
        <f t="shared" si="18"/>
        <v>1.7633369860953901E-5</v>
      </c>
      <c r="T72" s="134">
        <f t="shared" si="11"/>
        <v>0.16558660588179919</v>
      </c>
      <c r="U72" s="16">
        <v>1191.9024792035427</v>
      </c>
      <c r="V72" s="16">
        <v>-1.1380431046688098E-2</v>
      </c>
      <c r="W72" s="117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17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29">
        <f t="shared" si="17"/>
        <v>2.0616422779306471E-3</v>
      </c>
      <c r="Q73" s="84">
        <v>1194.4860787092994</v>
      </c>
      <c r="R73" s="84">
        <v>2.0584178515165937E-3</v>
      </c>
      <c r="S73" s="133">
        <f t="shared" si="18"/>
        <v>3.2244264143279147E-6</v>
      </c>
      <c r="T73" s="134">
        <f t="shared" ref="T73:T136" si="23">K73-Q73</f>
        <v>0.16977160691544668</v>
      </c>
      <c r="U73" s="16">
        <v>1194.3577326442005</v>
      </c>
      <c r="V73" s="16">
        <v>2.0599449061457012E-3</v>
      </c>
      <c r="W73" s="117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17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29">
        <f t="shared" si="17"/>
        <v>-1.4052076754782634E-2</v>
      </c>
      <c r="Q74" s="84">
        <v>1177.6368722824138</v>
      </c>
      <c r="R74" s="84">
        <v>-1.4105820676530548E-2</v>
      </c>
      <c r="S74" s="133">
        <f t="shared" si="18"/>
        <v>5.3743921747872667E-5</v>
      </c>
      <c r="T74" s="134">
        <f t="shared" si="23"/>
        <v>0.23158232960736314</v>
      </c>
      <c r="U74" s="16">
        <v>1177.5791776851984</v>
      </c>
      <c r="V74" s="16">
        <v>-1.4048182132045072E-2</v>
      </c>
      <c r="W74" s="117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17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29">
        <f t="shared" si="17"/>
        <v>1.6268871017409405E-2</v>
      </c>
      <c r="Q75" s="84">
        <v>1196.8088048258176</v>
      </c>
      <c r="R75" s="84">
        <v>1.6280003619660807E-2</v>
      </c>
      <c r="S75" s="133">
        <f t="shared" si="18"/>
        <v>-1.1132602251242435E-5</v>
      </c>
      <c r="T75" s="134">
        <f t="shared" si="23"/>
        <v>0.22223974976213867</v>
      </c>
      <c r="U75" s="16">
        <v>1196.7376719688559</v>
      </c>
      <c r="V75" s="16">
        <v>1.6269389478606403E-2</v>
      </c>
      <c r="W75" s="117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17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29">
        <f t="shared" si="17"/>
        <v>-1.4828117618626475E-2</v>
      </c>
      <c r="Q76" s="84">
        <v>1178.9847770491701</v>
      </c>
      <c r="R76" s="84">
        <v>-1.4892961770315117E-2</v>
      </c>
      <c r="S76" s="133">
        <f t="shared" si="18"/>
        <v>6.4844151688725482E-5</v>
      </c>
      <c r="T76" s="134">
        <f t="shared" si="23"/>
        <v>0.29655040429565815</v>
      </c>
      <c r="U76" s="16">
        <v>1178.9920505266423</v>
      </c>
      <c r="V76" s="16">
        <v>-1.4828330266414015E-2</v>
      </c>
      <c r="W76" s="117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17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29">
        <f t="shared" si="17"/>
        <v>-3.4722066652300059E-3</v>
      </c>
      <c r="Q77" s="84">
        <v>1174.5860522243925</v>
      </c>
      <c r="R77" s="84">
        <v>-3.7309428504980792E-3</v>
      </c>
      <c r="S77" s="133">
        <f t="shared" si="18"/>
        <v>2.5873618526796142E-4</v>
      </c>
      <c r="T77" s="134">
        <f t="shared" si="23"/>
        <v>0.60056674370798646</v>
      </c>
      <c r="U77" s="16">
        <v>1174.9041998850566</v>
      </c>
      <c r="V77" s="16">
        <v>-3.4672419035901474E-3</v>
      </c>
      <c r="W77" s="117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17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29">
        <f t="shared" si="17"/>
        <v>-3.2080104189998654E-2</v>
      </c>
      <c r="Q78" s="84">
        <v>1136.2996393944679</v>
      </c>
      <c r="R78" s="84">
        <v>-3.2595664453378262E-2</v>
      </c>
      <c r="S78" s="133">
        <f t="shared" si="18"/>
        <v>5.1556026337954558E-4</v>
      </c>
      <c r="T78" s="134">
        <f t="shared" si="23"/>
        <v>1.186870394443531</v>
      </c>
      <c r="U78" s="16">
        <v>1137.2215124420941</v>
      </c>
      <c r="V78" s="16">
        <v>-3.2072987267088786E-2</v>
      </c>
      <c r="W78" s="117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17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29">
        <f t="shared" si="17"/>
        <v>-2.040732814413092E-3</v>
      </c>
      <c r="Q79" s="84">
        <v>1134.1887005583974</v>
      </c>
      <c r="R79" s="84">
        <v>-1.8577307981858208E-3</v>
      </c>
      <c r="S79" s="133">
        <f t="shared" si="18"/>
        <v>-1.830020162274374E-4</v>
      </c>
      <c r="T79" s="134">
        <f t="shared" si="23"/>
        <v>0.97650318403543679</v>
      </c>
      <c r="U79" s="16">
        <v>1134.8980936171263</v>
      </c>
      <c r="V79" s="16">
        <v>-2.0430661920723282E-3</v>
      </c>
      <c r="W79" s="117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17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29">
        <f t="shared" si="17"/>
        <v>-4.2288581563358324E-2</v>
      </c>
      <c r="Q80" s="84">
        <v>1085.7385469612241</v>
      </c>
      <c r="R80" s="84">
        <v>-4.271789480297216E-2</v>
      </c>
      <c r="S80" s="133">
        <f t="shared" si="18"/>
        <v>4.2931323961416246E-4</v>
      </c>
      <c r="T80" s="134">
        <f t="shared" si="23"/>
        <v>1.4221304748609782</v>
      </c>
      <c r="U80" s="16">
        <v>1086.9108591699267</v>
      </c>
      <c r="V80" s="16">
        <v>-4.228329813671252E-2</v>
      </c>
      <c r="W80" s="117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17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29">
        <f t="shared" si="17"/>
        <v>-1.5389293506830487E-2</v>
      </c>
      <c r="Q81" s="84">
        <v>1069.1565409093751</v>
      </c>
      <c r="R81" s="84">
        <v>-1.5272559032060625E-2</v>
      </c>
      <c r="S81" s="133">
        <f t="shared" si="18"/>
        <v>-1.1673447476997188E-4</v>
      </c>
      <c r="T81" s="134">
        <f t="shared" si="23"/>
        <v>1.2735017725613034</v>
      </c>
      <c r="U81" s="16">
        <v>1070.1824670713449</v>
      </c>
      <c r="V81" s="16">
        <v>-1.5390767290113537E-2</v>
      </c>
      <c r="W81" s="117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17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29">
        <f t="shared" si="17"/>
        <v>5.8975520321176388E-3</v>
      </c>
      <c r="Q82" s="84">
        <v>1075.5328625601187</v>
      </c>
      <c r="R82" s="84">
        <v>5.9638803175821606E-3</v>
      </c>
      <c r="S82" s="133">
        <f t="shared" si="18"/>
        <v>-6.6328285464579972E-5</v>
      </c>
      <c r="T82" s="134">
        <f t="shared" si="23"/>
        <v>1.2100969952762171</v>
      </c>
      <c r="U82" s="16">
        <v>1076.4932711663141</v>
      </c>
      <c r="V82" s="16">
        <v>5.8969421469212448E-3</v>
      </c>
      <c r="W82" s="117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17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29">
        <f t="shared" si="17"/>
        <v>2.7806754251520231E-2</v>
      </c>
      <c r="Q83" s="84">
        <v>1105.3723970284107</v>
      </c>
      <c r="R83" s="84">
        <v>2.7743954189613642E-2</v>
      </c>
      <c r="S83" s="133">
        <f t="shared" si="18"/>
        <v>6.2800061906634341E-5</v>
      </c>
      <c r="T83" s="134">
        <f t="shared" si="23"/>
        <v>1.3112893953957609</v>
      </c>
      <c r="U83" s="16">
        <v>1106.427270068024</v>
      </c>
      <c r="V83" s="16">
        <v>2.780695402701237E-2</v>
      </c>
      <c r="W83" s="117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17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29">
        <f t="shared" si="17"/>
        <v>5.3915973275868202E-2</v>
      </c>
      <c r="Q84" s="84">
        <v>1165.3541440192012</v>
      </c>
      <c r="R84" s="84">
        <v>5.4263836469989966E-2</v>
      </c>
      <c r="S84" s="133">
        <f t="shared" si="18"/>
        <v>-3.4786319412208333E-4</v>
      </c>
      <c r="T84" s="134">
        <f t="shared" si="23"/>
        <v>0.99747046667016548</v>
      </c>
      <c r="U84" s="16">
        <v>1166.0754038612179</v>
      </c>
      <c r="V84" s="16">
        <v>5.3910578134545327E-2</v>
      </c>
      <c r="W84" s="117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17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29">
        <f t="shared" si="17"/>
        <v>-1.2797799066522803E-2</v>
      </c>
      <c r="Q85" s="84">
        <v>1150.3077651291474</v>
      </c>
      <c r="R85" s="84">
        <v>-1.2911421791628252E-2</v>
      </c>
      <c r="S85" s="133">
        <f t="shared" si="18"/>
        <v>1.1362272510549547E-4</v>
      </c>
      <c r="T85" s="134">
        <f t="shared" si="23"/>
        <v>1.1171157536193732</v>
      </c>
      <c r="U85" s="16">
        <v>1151.1555281018927</v>
      </c>
      <c r="V85" s="16">
        <v>-1.2794949374561059E-2</v>
      </c>
      <c r="W85" s="117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17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29">
        <f t="shared" si="17"/>
        <v>-2.8280741985289126E-2</v>
      </c>
      <c r="Q86" s="84">
        <v>1117.4793020963029</v>
      </c>
      <c r="R86" s="84">
        <v>-2.8538851973374878E-2</v>
      </c>
      <c r="S86" s="133">
        <f t="shared" si="18"/>
        <v>2.5810998808591112E-4</v>
      </c>
      <c r="T86" s="134">
        <f t="shared" si="23"/>
        <v>1.3824288147761763</v>
      </c>
      <c r="U86" s="16">
        <v>1118.6030718997295</v>
      </c>
      <c r="V86" s="16">
        <v>-2.8278069650447751E-2</v>
      </c>
      <c r="W86" s="117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17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29">
        <f t="shared" si="17"/>
        <v>7.2753377178461295E-3</v>
      </c>
      <c r="Q87" s="84">
        <v>1125.6864178545143</v>
      </c>
      <c r="R87" s="84">
        <v>7.344311203630733E-3</v>
      </c>
      <c r="S87" s="133">
        <f t="shared" si="18"/>
        <v>-6.8973485784545353E-5</v>
      </c>
      <c r="T87" s="134">
        <f t="shared" si="23"/>
        <v>1.315410008516892</v>
      </c>
      <c r="U87" s="16">
        <v>1126.7411859502704</v>
      </c>
      <c r="V87" s="16">
        <v>7.2752473643040629E-3</v>
      </c>
      <c r="W87" s="117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17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29">
        <f t="shared" si="17"/>
        <v>-3.6554841237251078E-2</v>
      </c>
      <c r="Q88" s="84">
        <v>1084.3706943348557</v>
      </c>
      <c r="R88" s="84">
        <v>-3.6702693453833889E-2</v>
      </c>
      <c r="S88" s="133">
        <f t="shared" si="18"/>
        <v>1.4785221658286662E-4</v>
      </c>
      <c r="T88" s="134">
        <f t="shared" si="23"/>
        <v>1.4337606365506872</v>
      </c>
      <c r="U88" s="16">
        <v>1085.5545068281697</v>
      </c>
      <c r="V88" s="16">
        <v>-3.6553806353820918E-2</v>
      </c>
      <c r="W88" s="117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17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29">
        <f t="shared" si="17"/>
        <v>-2.9930857729361549E-2</v>
      </c>
      <c r="Q89" s="84">
        <v>1051.4718047426916</v>
      </c>
      <c r="R89" s="84">
        <v>-3.0339154095587222E-2</v>
      </c>
      <c r="S89" s="133">
        <f t="shared" si="18"/>
        <v>4.0829636622568069E-4</v>
      </c>
      <c r="T89" s="134">
        <f t="shared" si="23"/>
        <v>1.8335915650586685</v>
      </c>
      <c r="U89" s="16">
        <v>1053.0711467534843</v>
      </c>
      <c r="V89" s="16">
        <v>-2.9923287932908105E-2</v>
      </c>
      <c r="W89" s="117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17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29">
        <f t="shared" si="17"/>
        <v>4.6589354133978612E-2</v>
      </c>
      <c r="Q90" s="84">
        <v>1101.2763502578398</v>
      </c>
      <c r="R90" s="84">
        <v>4.7366505968589448E-2</v>
      </c>
      <c r="S90" s="133">
        <f t="shared" si="18"/>
        <v>-7.7715183461112697E-4</v>
      </c>
      <c r="T90" s="134">
        <f t="shared" si="23"/>
        <v>1.101864169722603</v>
      </c>
      <c r="U90" s="16">
        <v>1102.1195554162132</v>
      </c>
      <c r="V90" s="16">
        <v>4.6576538360148176E-2</v>
      </c>
      <c r="W90" s="117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17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29">
        <f t="shared" si="17"/>
        <v>4.9842290264767476E-3</v>
      </c>
      <c r="Q91" s="84">
        <v>1106.677334203994</v>
      </c>
      <c r="R91" s="84">
        <v>4.9042948619478057E-3</v>
      </c>
      <c r="S91" s="133">
        <f t="shared" si="18"/>
        <v>7.993416452924812E-5</v>
      </c>
      <c r="T91" s="134">
        <f t="shared" si="23"/>
        <v>1.1953857180742489</v>
      </c>
      <c r="U91" s="16">
        <v>1107.6140609107185</v>
      </c>
      <c r="V91" s="16">
        <v>4.9853987868225041E-3</v>
      </c>
      <c r="W91" s="117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17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29">
        <f t="shared" si="17"/>
        <v>3.2283208517754747E-4</v>
      </c>
      <c r="Q92" s="84">
        <v>1107.0983320512364</v>
      </c>
      <c r="R92" s="84">
        <v>3.8041607452390306E-4</v>
      </c>
      <c r="S92" s="133">
        <f t="shared" si="18"/>
        <v>-5.7583989346440053E-5</v>
      </c>
      <c r="T92" s="134">
        <f t="shared" si="23"/>
        <v>1.1320447311154567</v>
      </c>
      <c r="U92" s="16">
        <v>1107.9719775251581</v>
      </c>
      <c r="V92" s="16">
        <v>3.2314199238790307E-4</v>
      </c>
      <c r="W92" s="117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17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29">
        <f t="shared" si="17"/>
        <v>-2.0741988067121964E-2</v>
      </c>
      <c r="Q93" s="84">
        <v>1084.160976165572</v>
      </c>
      <c r="R93" s="84">
        <v>-2.0718444985068259E-2</v>
      </c>
      <c r="S93" s="133">
        <f t="shared" si="18"/>
        <v>-2.354308205387845E-5</v>
      </c>
      <c r="T93" s="134">
        <f t="shared" si="23"/>
        <v>1.0824993659380198</v>
      </c>
      <c r="U93" s="16">
        <v>1084.9893018312951</v>
      </c>
      <c r="V93" s="16">
        <v>-2.0743011700709892E-2</v>
      </c>
      <c r="W93" s="117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17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29">
        <f t="shared" si="17"/>
        <v>2.5997846099821195E-2</v>
      </c>
      <c r="Q94" s="84">
        <v>1112.8203751274423</v>
      </c>
      <c r="R94" s="84">
        <v>2.6434634331916226E-2</v>
      </c>
      <c r="S94" s="133">
        <f t="shared" si="18"/>
        <v>-4.3678823209503809E-4</v>
      </c>
      <c r="T94" s="134">
        <f t="shared" si="23"/>
        <v>0.63709326177104231</v>
      </c>
      <c r="U94" s="16">
        <v>1113.1900985097507</v>
      </c>
      <c r="V94" s="16">
        <v>2.5991773956533036E-2</v>
      </c>
      <c r="W94" s="117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17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29">
        <f t="shared" si="17"/>
        <v>5.800188569706384E-3</v>
      </c>
      <c r="Q95" s="84">
        <v>1119.1971408562554</v>
      </c>
      <c r="R95" s="84">
        <v>5.730274059803064E-3</v>
      </c>
      <c r="S95" s="133">
        <f t="shared" si="18"/>
        <v>6.9914509903416279E-5</v>
      </c>
      <c r="T95" s="134">
        <f t="shared" si="23"/>
        <v>0.71859081396337388</v>
      </c>
      <c r="U95" s="16">
        <v>1119.6484916678339</v>
      </c>
      <c r="V95" s="16">
        <v>5.8016983502900635E-3</v>
      </c>
      <c r="W95" s="117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17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29">
        <f t="shared" si="17"/>
        <v>-5.5759793852125789E-3</v>
      </c>
      <c r="Q96" s="84">
        <v>1112.992262965437</v>
      </c>
      <c r="R96" s="84">
        <v>-5.5440437294820418E-3</v>
      </c>
      <c r="S96" s="133">
        <f t="shared" si="18"/>
        <v>-3.1935655730455474E-5</v>
      </c>
      <c r="T96" s="134">
        <f t="shared" si="23"/>
        <v>0.67884167181341581</v>
      </c>
      <c r="U96" s="16">
        <v>1113.4036048807097</v>
      </c>
      <c r="V96" s="16">
        <v>-5.5775422675930844E-3</v>
      </c>
      <c r="W96" s="117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17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29">
        <f t="shared" si="17"/>
        <v>6.7962649045265385E-3</v>
      </c>
      <c r="Q97" s="84">
        <v>1120.6075519207438</v>
      </c>
      <c r="R97" s="84">
        <v>6.8421760049048154E-3</v>
      </c>
      <c r="S97" s="133">
        <f t="shared" si="18"/>
        <v>-4.5911100378650746E-5</v>
      </c>
      <c r="T97" s="134">
        <f t="shared" si="23"/>
        <v>0.63235656013762309</v>
      </c>
      <c r="U97" s="16">
        <v>1120.9702959458518</v>
      </c>
      <c r="V97" s="16">
        <v>6.7960001494272075E-3</v>
      </c>
      <c r="W97" s="117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17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29">
        <f t="shared" si="17"/>
        <v>3.5002738950908291E-3</v>
      </c>
      <c r="Q98" s="84">
        <v>1124.4597010776895</v>
      </c>
      <c r="R98" s="84">
        <v>3.4375541645627694E-3</v>
      </c>
      <c r="S98" s="133">
        <f t="shared" si="18"/>
        <v>6.2719730528352797E-5</v>
      </c>
      <c r="T98" s="134">
        <f t="shared" si="23"/>
        <v>0.7048541849819685</v>
      </c>
      <c r="U98" s="16">
        <v>1124.8949427276414</v>
      </c>
      <c r="V98" s="16">
        <v>3.5011157708492151E-3</v>
      </c>
      <c r="W98" s="117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17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29">
        <f t="shared" si="17"/>
        <v>-1.7591565689858236E-2</v>
      </c>
      <c r="Q99" s="84">
        <v>1104.1031424231048</v>
      </c>
      <c r="R99" s="84">
        <v>-1.8103413252671306E-2</v>
      </c>
      <c r="S99" s="133">
        <f t="shared" si="18"/>
        <v>5.118475628130767E-4</v>
      </c>
      <c r="T99" s="134">
        <f t="shared" si="23"/>
        <v>1.2680066537632229</v>
      </c>
      <c r="U99" s="16">
        <v>1105.1148625981639</v>
      </c>
      <c r="V99" s="16">
        <v>-1.7583935510915191E-2</v>
      </c>
      <c r="W99" s="117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17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29">
        <f t="shared" si="17"/>
        <v>1.4344216949167841E-2</v>
      </c>
      <c r="Q100" s="84">
        <v>1120.1870286445183</v>
      </c>
      <c r="R100" s="84">
        <v>1.4567376546103421E-2</v>
      </c>
      <c r="S100" s="133">
        <f t="shared" si="18"/>
        <v>-2.2315959693561434E-4</v>
      </c>
      <c r="T100" s="134">
        <f t="shared" si="23"/>
        <v>1.039804004059306</v>
      </c>
      <c r="U100" s="16">
        <v>1120.9640779573276</v>
      </c>
      <c r="V100" s="16">
        <v>1.4341690529708084E-2</v>
      </c>
      <c r="W100" s="117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17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29">
        <f t="shared" si="17"/>
        <v>3.451448278212374E-2</v>
      </c>
      <c r="Q101" s="84">
        <v>1158.9510247730318</v>
      </c>
      <c r="R101" s="84">
        <v>3.4604932156213151E-2</v>
      </c>
      <c r="S101" s="133">
        <f t="shared" si="18"/>
        <v>-9.0449374089349166E-5</v>
      </c>
      <c r="T101" s="134">
        <f t="shared" si="23"/>
        <v>0.97437208585029111</v>
      </c>
      <c r="U101" s="16">
        <v>1159.6515587668734</v>
      </c>
      <c r="V101" s="16">
        <v>3.4512685616156356E-2</v>
      </c>
      <c r="W101" s="117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17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29">
        <f t="shared" si="17"/>
        <v>-1.2065449647468392E-2</v>
      </c>
      <c r="Q102" s="84">
        <v>1144.9175308492067</v>
      </c>
      <c r="R102" s="84">
        <v>-1.2108789434457227E-2</v>
      </c>
      <c r="S102" s="133">
        <f t="shared" si="18"/>
        <v>4.3339786988569676E-5</v>
      </c>
      <c r="T102" s="134">
        <f t="shared" si="23"/>
        <v>1.012844539054413</v>
      </c>
      <c r="U102" s="16">
        <v>1145.6610226073876</v>
      </c>
      <c r="V102" s="16">
        <v>-1.206443095231364E-2</v>
      </c>
      <c r="W102" s="117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17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29">
        <f t="shared" si="17"/>
        <v>-8.0332245535765755E-3</v>
      </c>
      <c r="Q103" s="84">
        <v>1135.8442607105319</v>
      </c>
      <c r="R103" s="84">
        <v>-7.9248241853236614E-3</v>
      </c>
      <c r="S103" s="133">
        <f t="shared" si="18"/>
        <v>-1.0840036825272847E-4</v>
      </c>
      <c r="T103" s="134">
        <f t="shared" si="23"/>
        <v>0.88059864947126698</v>
      </c>
      <c r="U103" s="16">
        <v>1136.4553767020514</v>
      </c>
      <c r="V103" s="16">
        <v>-8.0352265841996777E-3</v>
      </c>
      <c r="W103" s="117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17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29">
        <f t="shared" si="17"/>
        <v>-1.4817952971630289E-2</v>
      </c>
      <c r="Q104" s="84">
        <v>1119.2385800959603</v>
      </c>
      <c r="R104" s="84">
        <v>-1.4619680874369045E-2</v>
      </c>
      <c r="S104" s="133">
        <f t="shared" si="18"/>
        <v>-1.9827209726105098E-4</v>
      </c>
      <c r="T104" s="134">
        <f t="shared" si="23"/>
        <v>0.64234375636351615</v>
      </c>
      <c r="U104" s="16">
        <v>1119.6139436040951</v>
      </c>
      <c r="V104" s="16">
        <v>-1.4819264744762301E-2</v>
      </c>
      <c r="W104" s="117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17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29">
        <f t="shared" si="17"/>
        <v>-1.2799482288561961E-3</v>
      </c>
      <c r="Q105" s="84">
        <v>1117.5319634743616</v>
      </c>
      <c r="R105" s="84">
        <v>-1.5248014605182042E-3</v>
      </c>
      <c r="S105" s="133">
        <f t="shared" si="18"/>
        <v>2.4485323166186608E-4</v>
      </c>
      <c r="T105" s="134">
        <f t="shared" si="23"/>
        <v>0.9155707729473761</v>
      </c>
      <c r="U105" s="16">
        <v>1118.1822771463355</v>
      </c>
      <c r="V105" s="16">
        <v>-1.2787143871671866E-3</v>
      </c>
      <c r="W105" s="117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17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29">
        <f t="shared" si="17"/>
        <v>2.3619723997536049E-2</v>
      </c>
      <c r="Q106" s="84">
        <v>1144.0580916592332</v>
      </c>
      <c r="R106" s="84">
        <v>2.3736348535752783E-2</v>
      </c>
      <c r="S106" s="133">
        <f t="shared" si="18"/>
        <v>-1.166245382167308E-4</v>
      </c>
      <c r="T106" s="134">
        <f t="shared" si="23"/>
        <v>0.80686465272196983</v>
      </c>
      <c r="U106" s="16">
        <v>1144.5934907525921</v>
      </c>
      <c r="V106" s="16">
        <v>2.3619774831040458E-2</v>
      </c>
      <c r="W106" s="117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17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29">
        <f t="shared" si="17"/>
        <v>-1.7963044109678507E-2</v>
      </c>
      <c r="Q107" s="84">
        <v>1123.3516264494851</v>
      </c>
      <c r="R107" s="84">
        <v>-1.8099137937757522E-2</v>
      </c>
      <c r="S107" s="133">
        <f t="shared" si="18"/>
        <v>1.360938280790952E-4</v>
      </c>
      <c r="T107" s="134">
        <f t="shared" si="23"/>
        <v>0.94807015261335437</v>
      </c>
      <c r="U107" s="16">
        <v>1124.0346992552809</v>
      </c>
      <c r="V107" s="16">
        <v>-1.7961653341041963E-2</v>
      </c>
      <c r="W107" s="117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17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29">
        <f t="shared" si="17"/>
        <v>2.602581132271051E-3</v>
      </c>
      <c r="Q108" s="84">
        <v>1126.2614579370472</v>
      </c>
      <c r="R108" s="84">
        <v>2.590312257577825E-3</v>
      </c>
      <c r="S108" s="133">
        <f t="shared" si="18"/>
        <v>1.2268874693065115E-5</v>
      </c>
      <c r="T108" s="134">
        <f t="shared" si="23"/>
        <v>0.96431984244577507</v>
      </c>
      <c r="U108" s="16">
        <v>1126.9609103097534</v>
      </c>
      <c r="V108" s="16">
        <v>2.6033102504854121E-3</v>
      </c>
      <c r="W108" s="117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17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29">
        <f t="shared" si="17"/>
        <v>4.7557451722260316E-3</v>
      </c>
      <c r="Q109" s="84">
        <v>1131.8202237155915</v>
      </c>
      <c r="R109" s="84">
        <v>4.9355908784503516E-3</v>
      </c>
      <c r="S109" s="133">
        <f t="shared" si="18"/>
        <v>-1.798457062243599E-4</v>
      </c>
      <c r="T109" s="134">
        <f t="shared" si="23"/>
        <v>0.76635261458500281</v>
      </c>
      <c r="U109" s="16">
        <v>1132.3172235493028</v>
      </c>
      <c r="V109" s="16">
        <v>4.7528828999730674E-3</v>
      </c>
      <c r="W109" s="117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17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29">
        <f t="shared" si="17"/>
        <v>-1.0178699522176886E-2</v>
      </c>
      <c r="Q110" s="84">
        <v>1120.3942248430442</v>
      </c>
      <c r="R110" s="84">
        <v>-1.0095241835348665E-2</v>
      </c>
      <c r="S110" s="133">
        <f t="shared" si="18"/>
        <v>-8.345768682825605E-5</v>
      </c>
      <c r="T110" s="134">
        <f t="shared" si="23"/>
        <v>0.66409304381636503</v>
      </c>
      <c r="U110" s="16">
        <v>1120.7913376386318</v>
      </c>
      <c r="V110" s="16">
        <v>-1.0179025515961402E-2</v>
      </c>
      <c r="W110" s="117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17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29">
        <f t="shared" si="17"/>
        <v>-3.0886586474354609E-3</v>
      </c>
      <c r="Q111" s="84">
        <v>1116.8444121223829</v>
      </c>
      <c r="R111" s="84">
        <v>-3.1683604234559368E-3</v>
      </c>
      <c r="S111" s="133">
        <f t="shared" si="18"/>
        <v>7.970177602058693E-5</v>
      </c>
      <c r="T111" s="134">
        <f t="shared" si="23"/>
        <v>0.7513392966570791</v>
      </c>
      <c r="U111" s="16">
        <v>1117.3282516624995</v>
      </c>
      <c r="V111" s="16">
        <v>-3.0898579064936615E-3</v>
      </c>
      <c r="W111" s="117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17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29">
        <f t="shared" si="17"/>
        <v>9.8419528201229185E-3</v>
      </c>
      <c r="Q112" s="84">
        <v>1128.0509530380562</v>
      </c>
      <c r="R112" s="84">
        <v>1.0034111102706807E-2</v>
      </c>
      <c r="S112" s="133">
        <f t="shared" si="18"/>
        <v>-1.9215828258381876E-4</v>
      </c>
      <c r="T112" s="134">
        <f t="shared" si="23"/>
        <v>0.54412303841991161</v>
      </c>
      <c r="U112" s="16">
        <v>1128.3234806400349</v>
      </c>
      <c r="V112" s="16">
        <v>9.8406434824997013E-3</v>
      </c>
      <c r="W112" s="117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17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29">
        <f t="shared" si="17"/>
        <v>8.4851058841558958E-3</v>
      </c>
      <c r="Q113" s="84">
        <v>1137.9714006083566</v>
      </c>
      <c r="R113" s="84">
        <v>8.794325773656575E-3</v>
      </c>
      <c r="S113" s="133">
        <f t="shared" si="18"/>
        <v>-3.092198895007503E-4</v>
      </c>
      <c r="T113" s="134">
        <f t="shared" si="23"/>
        <v>0.19992418896526942</v>
      </c>
      <c r="U113" s="16">
        <v>1137.8932611483351</v>
      </c>
      <c r="V113" s="16">
        <v>8.4814157220869432E-3</v>
      </c>
      <c r="W113" s="117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17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29">
        <f t="shared" si="17"/>
        <v>4.0317286341959316E-2</v>
      </c>
      <c r="Q114" s="84">
        <v>1184.3859940527079</v>
      </c>
      <c r="R114" s="84">
        <v>4.0787135265032332E-2</v>
      </c>
      <c r="S114" s="133">
        <f t="shared" si="18"/>
        <v>-4.6984892307296022E-4</v>
      </c>
      <c r="T114" s="134">
        <f t="shared" si="23"/>
        <v>-0.32669004732520079</v>
      </c>
      <c r="U114" s="16">
        <v>1183.7611863333684</v>
      </c>
      <c r="V114" s="16">
        <v>4.030951474195784E-2</v>
      </c>
      <c r="W114" s="117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17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29">
        <f t="shared" si="17"/>
        <v>7.936612852848586E-3</v>
      </c>
      <c r="Q115" s="84">
        <v>1194.0931145453085</v>
      </c>
      <c r="R115" s="84">
        <v>8.1959095610248858E-3</v>
      </c>
      <c r="S115" s="133">
        <f t="shared" si="18"/>
        <v>-2.5929670817629626E-4</v>
      </c>
      <c r="T115" s="134">
        <f t="shared" si="23"/>
        <v>-0.63639024922167664</v>
      </c>
      <c r="U115" s="16">
        <v>1193.1520085344484</v>
      </c>
      <c r="V115" s="16">
        <v>7.9330377693557896E-3</v>
      </c>
      <c r="W115" s="117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17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29">
        <f t="shared" si="17"/>
        <v>-3.7161101233493851E-2</v>
      </c>
      <c r="Q116" s="84">
        <v>1149.2608200034401</v>
      </c>
      <c r="R116" s="84">
        <v>-3.7545057412829791E-2</v>
      </c>
      <c r="S116" s="133">
        <f t="shared" si="18"/>
        <v>3.8395617933597442E-4</v>
      </c>
      <c r="T116" s="134">
        <f t="shared" si="23"/>
        <v>-0.15426185671412895</v>
      </c>
      <c r="U116" s="16">
        <v>1148.8193939983919</v>
      </c>
      <c r="V116" s="16">
        <v>-3.7155881412386349E-2</v>
      </c>
      <c r="W116" s="117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17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29">
        <f t="shared" si="17"/>
        <v>2.2434190547125064E-2</v>
      </c>
      <c r="Q117" s="84">
        <v>1175.2712846743279</v>
      </c>
      <c r="R117" s="84">
        <v>2.2632342648564278E-2</v>
      </c>
      <c r="S117" s="133">
        <f t="shared" si="18"/>
        <v>-1.9815210143959983E-4</v>
      </c>
      <c r="T117" s="134">
        <f t="shared" si="23"/>
        <v>-0.38545104318768608</v>
      </c>
      <c r="U117" s="16">
        <v>1174.5900884917714</v>
      </c>
      <c r="V117" s="16">
        <v>2.243232890044301E-2</v>
      </c>
      <c r="W117" s="117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17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29">
        <f t="shared" si="17"/>
        <v>-1.1214097505668231E-2</v>
      </c>
      <c r="Q118" s="84">
        <v>1161.9667813421868</v>
      </c>
      <c r="R118" s="84">
        <v>-1.1320367906230172E-2</v>
      </c>
      <c r="S118" s="133">
        <f t="shared" si="18"/>
        <v>1.0627040056236832E-4</v>
      </c>
      <c r="T118" s="134">
        <f t="shared" si="23"/>
        <v>-0.25623200741392793</v>
      </c>
      <c r="U118" s="16">
        <v>1161.4190297523821</v>
      </c>
      <c r="V118" s="16">
        <v>-1.1213323582784157E-2</v>
      </c>
      <c r="W118" s="117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17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29">
        <f t="shared" si="17"/>
        <v>9.5257619341441082E-3</v>
      </c>
      <c r="Q119" s="84">
        <v>1173.09044377845</v>
      </c>
      <c r="R119" s="84">
        <v>9.5731329112647007E-3</v>
      </c>
      <c r="S119" s="133">
        <f t="shared" si="18"/>
        <v>-4.7370977120431146E-5</v>
      </c>
      <c r="T119" s="134">
        <f t="shared" si="23"/>
        <v>-0.31371631433012226</v>
      </c>
      <c r="U119" s="16">
        <v>1172.4833548573956</v>
      </c>
      <c r="V119" s="16">
        <v>9.5265574453110534E-3</v>
      </c>
      <c r="W119" s="117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17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29">
        <f t="shared" si="17"/>
        <v>-2.8569730547386416E-3</v>
      </c>
      <c r="Q120" s="84">
        <v>1169.8368366148989</v>
      </c>
      <c r="R120" s="84">
        <v>-2.7735347950422823E-3</v>
      </c>
      <c r="S120" s="133">
        <f t="shared" si="18"/>
        <v>-8.3438259696548903E-5</v>
      </c>
      <c r="T120" s="134">
        <f t="shared" si="23"/>
        <v>-0.41070066036877506</v>
      </c>
      <c r="U120" s="16">
        <v>1169.1301310610052</v>
      </c>
      <c r="V120" s="16">
        <v>-2.8599329640788848E-3</v>
      </c>
      <c r="W120" s="117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17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29">
        <f t="shared" si="17"/>
        <v>1.3951288773345612E-2</v>
      </c>
      <c r="Q121" s="84">
        <v>1186.2230592725964</v>
      </c>
      <c r="R121" s="84">
        <v>1.4007271907348701E-2</v>
      </c>
      <c r="S121" s="133">
        <f t="shared" si="18"/>
        <v>-5.5983134003186052E-5</v>
      </c>
      <c r="T121" s="134">
        <f t="shared" si="23"/>
        <v>-0.48192159626705688</v>
      </c>
      <c r="U121" s="16">
        <v>1185.4409072258259</v>
      </c>
      <c r="V121" s="16">
        <v>1.39512067403638E-2</v>
      </c>
      <c r="W121" s="117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17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29">
        <f t="shared" si="17"/>
        <v>8.5763017674216502E-3</v>
      </c>
      <c r="Q122" s="84">
        <v>1196.2800863203602</v>
      </c>
      <c r="R122" s="84">
        <v>8.4781921655871662E-3</v>
      </c>
      <c r="S122" s="133">
        <f t="shared" si="18"/>
        <v>9.8109601834683521E-5</v>
      </c>
      <c r="T122" s="134">
        <f t="shared" si="23"/>
        <v>-0.36967482927252604</v>
      </c>
      <c r="U122" s="16">
        <v>1195.6104407947398</v>
      </c>
      <c r="V122" s="16">
        <v>8.5786929630366285E-3</v>
      </c>
      <c r="W122" s="117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17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29">
        <f t="shared" si="17"/>
        <v>-1.6624984156226066E-2</v>
      </c>
      <c r="Q123" s="84">
        <v>1176.4683686611165</v>
      </c>
      <c r="R123" s="84">
        <v>-1.6561102943862031E-2</v>
      </c>
      <c r="S123" s="133">
        <f t="shared" si="18"/>
        <v>-6.3881212364225171E-5</v>
      </c>
      <c r="T123" s="134">
        <f t="shared" si="23"/>
        <v>-0.43994881333424019</v>
      </c>
      <c r="U123" s="16">
        <v>1175.7329344625691</v>
      </c>
      <c r="V123" s="16">
        <v>-1.6625403771949186E-2</v>
      </c>
      <c r="W123" s="117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17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29">
        <f t="shared" si="17"/>
        <v>1.1691332740366387E-2</v>
      </c>
      <c r="Q124" s="84">
        <v>1190.3714139866522</v>
      </c>
      <c r="R124" s="84">
        <v>1.1817610822259583E-2</v>
      </c>
      <c r="S124" s="133">
        <f t="shared" si="18"/>
        <v>-1.2627808189328432E-4</v>
      </c>
      <c r="T124" s="134">
        <f t="shared" si="23"/>
        <v>-0.59365457030230573</v>
      </c>
      <c r="U124" s="16">
        <v>1189.4754161873573</v>
      </c>
      <c r="V124" s="16">
        <v>1.168843818351476E-2</v>
      </c>
      <c r="W124" s="117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17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28">
        <f t="shared" si="17"/>
        <v>-9.4319399785637754E-3</v>
      </c>
      <c r="Q125" s="132">
        <v>1181.8966858413717</v>
      </c>
      <c r="R125" s="132">
        <v>-7.119398236301715E-3</v>
      </c>
      <c r="S125" s="133">
        <f t="shared" si="18"/>
        <v>-2.3125417422621437E-3</v>
      </c>
      <c r="T125" s="134">
        <f t="shared" si="23"/>
        <v>-3.3408388396669579</v>
      </c>
      <c r="U125" s="17">
        <v>1178.2563554559008</v>
      </c>
      <c r="V125" s="17">
        <v>-9.4319399785638986E-3</v>
      </c>
      <c r="W125" s="117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17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29">
        <f t="shared" si="17"/>
        <v>4.1962630382944626E-3</v>
      </c>
      <c r="Q126" s="84">
        <v>1185.1502930049232</v>
      </c>
      <c r="R126" s="84">
        <v>2.7528693518887328E-3</v>
      </c>
      <c r="S126" s="133">
        <f t="shared" si="18"/>
        <v>1.4433936864058825E-3</v>
      </c>
      <c r="T126" s="134">
        <f t="shared" si="23"/>
        <v>-1.6489156638792792</v>
      </c>
      <c r="U126" s="16">
        <v>1183.200084890846</v>
      </c>
      <c r="V126" s="16">
        <v>4.1958012040871672E-3</v>
      </c>
      <c r="W126" s="117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17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29">
        <f t="shared" si="17"/>
        <v>-2.1994892162523302E-2</v>
      </c>
      <c r="Q127" s="84">
        <v>1154.4343708662902</v>
      </c>
      <c r="R127" s="84">
        <v>-2.5917322317622216E-2</v>
      </c>
      <c r="S127" s="133">
        <f t="shared" si="18"/>
        <v>3.9224301550986537E-3</v>
      </c>
      <c r="T127" s="134">
        <f t="shared" si="23"/>
        <v>3.0360213059393573</v>
      </c>
      <c r="U127" s="16">
        <v>1157.1775600573508</v>
      </c>
      <c r="V127" s="16">
        <v>-2.199334260181017E-2</v>
      </c>
      <c r="W127" s="117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17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29">
        <f t="shared" si="17"/>
        <v>-2.1948588353488091E-2</v>
      </c>
      <c r="Q128" s="84">
        <v>1126.1126167012351</v>
      </c>
      <c r="R128" s="84">
        <v>-2.4533013638360787E-2</v>
      </c>
      <c r="S128" s="133">
        <f t="shared" si="18"/>
        <v>2.5844252848730292E-3</v>
      </c>
      <c r="T128" s="134">
        <f t="shared" si="23"/>
        <v>5.9529343018562031</v>
      </c>
      <c r="U128" s="16">
        <v>1131.7784097230874</v>
      </c>
      <c r="V128" s="16">
        <v>-2.1949224743871253E-2</v>
      </c>
      <c r="W128" s="117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17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29">
        <f t="shared" si="17"/>
        <v>6.121944904137859E-3</v>
      </c>
      <c r="Q129" s="84">
        <v>1138.5576808434025</v>
      </c>
      <c r="R129" s="84">
        <v>1.1051349534314999E-2</v>
      </c>
      <c r="S129" s="133">
        <f t="shared" si="18"/>
        <v>-4.9294046301772672E-3</v>
      </c>
      <c r="T129" s="134">
        <f t="shared" si="23"/>
        <v>0.43831309080201208</v>
      </c>
      <c r="U129" s="16">
        <v>1138.7056798489841</v>
      </c>
      <c r="V129" s="16">
        <v>6.1206947105410933E-3</v>
      </c>
      <c r="W129" s="117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17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29">
        <f t="shared" si="17"/>
        <v>-5.0892243292487791E-3</v>
      </c>
      <c r="Q130" s="84">
        <v>1128.8919995905073</v>
      </c>
      <c r="R130" s="84">
        <v>-8.4894084994755776E-3</v>
      </c>
      <c r="S130" s="133">
        <f t="shared" si="18"/>
        <v>3.4001841702269754E-3</v>
      </c>
      <c r="T130" s="134">
        <f t="shared" si="23"/>
        <v>4.307388220450548</v>
      </c>
      <c r="U130" s="16">
        <v>1132.9117415282944</v>
      </c>
      <c r="V130" s="16">
        <v>-5.0881789941173141E-3</v>
      </c>
      <c r="W130" s="117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17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29">
        <f t="shared" si="17"/>
        <v>7.5667262778755223E-5</v>
      </c>
      <c r="Q131" s="84">
        <v>1126.0711774615299</v>
      </c>
      <c r="R131" s="84">
        <v>-2.4987528745004997E-3</v>
      </c>
      <c r="S131" s="133">
        <f t="shared" si="18"/>
        <v>2.574420137279051E-3</v>
      </c>
      <c r="T131" s="134">
        <f t="shared" si="23"/>
        <v>7.2139564452859304</v>
      </c>
      <c r="U131" s="16">
        <v>1132.9965943913976</v>
      </c>
      <c r="V131" s="16">
        <v>7.4898034853699259E-5</v>
      </c>
      <c r="W131" s="117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17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29">
        <f t="shared" si="17"/>
        <v>-1.204015173426371E-2</v>
      </c>
      <c r="Q132" s="84">
        <v>1111.4391415443106</v>
      </c>
      <c r="R132" s="84">
        <v>-1.2993881923346919E-2</v>
      </c>
      <c r="S132" s="133">
        <f t="shared" si="18"/>
        <v>9.5373018908313095E-4</v>
      </c>
      <c r="T132" s="134">
        <f t="shared" si="23"/>
        <v>8.201067392081768</v>
      </c>
      <c r="U132" s="16">
        <v>1119.3550264247192</v>
      </c>
      <c r="V132" s="16">
        <v>-1.2040255049492115E-2</v>
      </c>
      <c r="W132" s="117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17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29">
        <f t="shared" ref="P133:P196" si="29">(O133-O132)/O132</f>
        <v>1.9602632569268877E-2</v>
      </c>
      <c r="Q133" s="84">
        <v>1139.0733443573868</v>
      </c>
      <c r="R133" s="84">
        <v>2.486344216263546E-2</v>
      </c>
      <c r="S133" s="133">
        <f t="shared" ref="S133:S196" si="30">L133-R133</f>
        <v>-5.2608095933665555E-3</v>
      </c>
      <c r="T133" s="134">
        <f t="shared" si="23"/>
        <v>2.5147602045651638</v>
      </c>
      <c r="U133" s="16">
        <v>1141.2978928104119</v>
      </c>
      <c r="V133" s="16">
        <v>1.9603133829469103E-2</v>
      </c>
      <c r="W133" s="117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17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29">
        <f t="shared" si="29"/>
        <v>8.9364443427542312E-3</v>
      </c>
      <c r="Q134" s="84">
        <v>1146.777642671278</v>
      </c>
      <c r="R134" s="84">
        <v>6.7636542914957772E-3</v>
      </c>
      <c r="S134" s="133">
        <f t="shared" si="30"/>
        <v>2.1727900512583448E-3</v>
      </c>
      <c r="T134" s="134">
        <f t="shared" si="23"/>
        <v>5.0122004494419343</v>
      </c>
      <c r="U134" s="16">
        <v>1151.4970389299178</v>
      </c>
      <c r="V134" s="16">
        <v>8.9364452381409804E-3</v>
      </c>
      <c r="W134" s="117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17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29">
        <f t="shared" si="29"/>
        <v>7.2449385563098916E-3</v>
      </c>
      <c r="Q135" s="84">
        <v>1158.3693985026459</v>
      </c>
      <c r="R135" s="84">
        <v>1.0108111110682551E-2</v>
      </c>
      <c r="S135" s="133">
        <f t="shared" si="30"/>
        <v>-2.8631725543724141E-3</v>
      </c>
      <c r="T135" s="134">
        <f t="shared" si="23"/>
        <v>1.7650912612657521</v>
      </c>
      <c r="U135" s="16">
        <v>1159.8407637804837</v>
      </c>
      <c r="V135" s="16">
        <v>7.2459802921592152E-3</v>
      </c>
      <c r="W135" s="117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17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29">
        <f t="shared" si="29"/>
        <v>2.2963696150641332E-3</v>
      </c>
      <c r="Q136" s="84">
        <v>1162.3044261390021</v>
      </c>
      <c r="R136" s="84">
        <v>3.3970403926784718E-3</v>
      </c>
      <c r="S136" s="133">
        <f t="shared" si="30"/>
        <v>-1.1006707776142631E-3</v>
      </c>
      <c r="T136" s="134">
        <f t="shared" si="23"/>
        <v>0.49416121659146484</v>
      </c>
      <c r="U136" s="16">
        <v>1162.5039675036166</v>
      </c>
      <c r="V136" s="16">
        <v>2.2961804812345662E-3</v>
      </c>
      <c r="W136" s="117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17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29">
        <f t="shared" si="29"/>
        <v>-4.9829885128054004E-3</v>
      </c>
      <c r="Q137" s="84">
        <v>1152.6387448861071</v>
      </c>
      <c r="R137" s="84">
        <v>-8.3159635595666387E-3</v>
      </c>
      <c r="S137" s="133">
        <f t="shared" si="30"/>
        <v>3.3329750467612149E-3</v>
      </c>
      <c r="T137" s="134">
        <f t="shared" ref="T137:T200" si="35">K137-Q137</f>
        <v>4.3656304659871239</v>
      </c>
      <c r="U137" s="16">
        <v>1156.7100291829272</v>
      </c>
      <c r="V137" s="16">
        <v>-4.9840159540543022E-3</v>
      </c>
      <c r="W137" s="117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17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29">
        <f t="shared" si="29"/>
        <v>3.6020596761170384E-5</v>
      </c>
      <c r="Q138" s="84">
        <v>1151.2283338216182</v>
      </c>
      <c r="R138" s="84">
        <v>-1.2236366951453551E-3</v>
      </c>
      <c r="S138" s="133">
        <f t="shared" si="30"/>
        <v>1.2596572919062973E-3</v>
      </c>
      <c r="T138" s="134">
        <f t="shared" si="35"/>
        <v>5.8177175185312535</v>
      </c>
      <c r="U138" s="16">
        <v>1156.7524556144783</v>
      </c>
      <c r="V138" s="16">
        <v>3.6678536954581388E-5</v>
      </c>
      <c r="W138" s="117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17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29">
        <f t="shared" si="29"/>
        <v>-1.248450471166561E-3</v>
      </c>
      <c r="Q139" s="84">
        <v>1147.2518669455569</v>
      </c>
      <c r="R139" s="84">
        <v>-3.4541078943575105E-3</v>
      </c>
      <c r="S139" s="133">
        <f t="shared" si="30"/>
        <v>2.2056574231911165E-3</v>
      </c>
      <c r="T139" s="134">
        <f t="shared" si="35"/>
        <v>8.3496697066357228</v>
      </c>
      <c r="U139" s="16">
        <v>1155.3074365596558</v>
      </c>
      <c r="V139" s="16">
        <v>-1.24920336050198E-3</v>
      </c>
      <c r="W139" s="117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17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29">
        <f t="shared" si="29"/>
        <v>-4.5023534143725813E-2</v>
      </c>
      <c r="Q140" s="84">
        <v>1090.6497978551522</v>
      </c>
      <c r="R140" s="84">
        <v>-4.9337090416860289E-2</v>
      </c>
      <c r="S140" s="133">
        <f t="shared" si="30"/>
        <v>4.3135562731343932E-3</v>
      </c>
      <c r="T140" s="134">
        <f t="shared" si="35"/>
        <v>12.922473555038323</v>
      </c>
      <c r="U140" s="16">
        <v>1103.2909512228189</v>
      </c>
      <c r="V140" s="16">
        <v>-4.5023933622148883E-2</v>
      </c>
      <c r="W140" s="117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17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29">
        <f t="shared" si="29"/>
        <v>-8.5657831023556903E-3</v>
      </c>
      <c r="Q141" s="84">
        <v>1081.1084343213724</v>
      </c>
      <c r="R141" s="84">
        <v>-8.7483292552234405E-3</v>
      </c>
      <c r="S141" s="133">
        <f t="shared" si="30"/>
        <v>1.8254615286792189E-4</v>
      </c>
      <c r="T141" s="134">
        <f t="shared" si="35"/>
        <v>13.010876374144573</v>
      </c>
      <c r="U141" s="16">
        <v>1093.8424588971993</v>
      </c>
      <c r="V141" s="16">
        <v>-8.5639171744746334E-3</v>
      </c>
      <c r="W141" s="117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17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29">
        <f t="shared" si="29"/>
        <v>-3.0096098919384483E-2</v>
      </c>
      <c r="Q142" s="84">
        <v>1042.7772232274326</v>
      </c>
      <c r="R142" s="84">
        <v>-3.5455473176472706E-2</v>
      </c>
      <c r="S142" s="133">
        <f t="shared" si="30"/>
        <v>5.3593742570880627E-3</v>
      </c>
      <c r="T142" s="134">
        <f t="shared" si="35"/>
        <v>18.413364463783182</v>
      </c>
      <c r="U142" s="16">
        <v>1060.9212282679612</v>
      </c>
      <c r="V142" s="16">
        <v>-3.0096866657040356E-2</v>
      </c>
      <c r="W142" s="117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17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29">
        <f t="shared" si="29"/>
        <v>1.4968735978505702E-2</v>
      </c>
      <c r="Q143" s="84">
        <v>1058.1382497363361</v>
      </c>
      <c r="R143" s="84">
        <v>1.4730880351759654E-2</v>
      </c>
      <c r="S143" s="133">
        <f t="shared" si="30"/>
        <v>2.3785562674596278E-4</v>
      </c>
      <c r="T143" s="134">
        <f t="shared" si="35"/>
        <v>18.937019684904726</v>
      </c>
      <c r="U143" s="16">
        <v>1076.8008955148998</v>
      </c>
      <c r="V143" s="16">
        <v>1.4967809884305435E-2</v>
      </c>
      <c r="W143" s="117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17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29">
        <f t="shared" si="29"/>
        <v>4.3677962320713458E-3</v>
      </c>
      <c r="Q144" s="84">
        <v>1063.6141370354703</v>
      </c>
      <c r="R144" s="84">
        <v>5.1750206558535189E-3</v>
      </c>
      <c r="S144" s="133">
        <f t="shared" si="30"/>
        <v>-8.0722442378203165E-4</v>
      </c>
      <c r="T144" s="134">
        <f t="shared" si="35"/>
        <v>18.165577689205975</v>
      </c>
      <c r="U144" s="16">
        <v>1081.503928461934</v>
      </c>
      <c r="V144" s="16">
        <v>4.3675975443773583E-3</v>
      </c>
      <c r="W144" s="117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17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29">
        <f t="shared" si="29"/>
        <v>-5.1226421442210942E-4</v>
      </c>
      <c r="Q145" s="84">
        <v>1064.6393331842646</v>
      </c>
      <c r="R145" s="84">
        <v>9.6387976907842134E-4</v>
      </c>
      <c r="S145" s="133">
        <f t="shared" si="30"/>
        <v>-1.4761439835004543E-3</v>
      </c>
      <c r="T145" s="134">
        <f t="shared" si="35"/>
        <v>16.586224504670554</v>
      </c>
      <c r="U145" s="16">
        <v>1080.9515447244071</v>
      </c>
      <c r="V145" s="16">
        <v>-5.1075518358266849E-4</v>
      </c>
      <c r="W145" s="117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17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29">
        <f t="shared" si="29"/>
        <v>2.7008957900612779E-2</v>
      </c>
      <c r="Q146" s="84">
        <v>1099.675497874948</v>
      </c>
      <c r="R146" s="84">
        <v>3.2908951978969744E-2</v>
      </c>
      <c r="S146" s="133">
        <f t="shared" si="30"/>
        <v>-5.8999940783569862E-3</v>
      </c>
      <c r="T146" s="134">
        <f t="shared" si="35"/>
        <v>10.75283538267422</v>
      </c>
      <c r="U146" s="16">
        <v>1110.1472305870107</v>
      </c>
      <c r="V146" s="16">
        <v>2.7009245701246604E-2</v>
      </c>
      <c r="W146" s="117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17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29">
        <f t="shared" si="29"/>
        <v>2.1819803806821116E-2</v>
      </c>
      <c r="Q147" s="84">
        <v>1126.6282802152193</v>
      </c>
      <c r="R147" s="84">
        <v>2.4509759826745147E-2</v>
      </c>
      <c r="S147" s="133">
        <f t="shared" si="30"/>
        <v>-2.6899560199242015E-3</v>
      </c>
      <c r="T147" s="134">
        <f t="shared" si="35"/>
        <v>8.0293814156193548</v>
      </c>
      <c r="U147" s="16">
        <v>1134.3706226845154</v>
      </c>
      <c r="V147" s="16">
        <v>2.1819981557487825E-2</v>
      </c>
      <c r="W147" s="117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17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29">
        <f t="shared" si="29"/>
        <v>-6.9169046423188758E-3</v>
      </c>
      <c r="Q148" s="84">
        <v>1121.6619255508951</v>
      </c>
      <c r="R148" s="84">
        <v>-4.4081572880235627E-3</v>
      </c>
      <c r="S148" s="133">
        <f t="shared" si="30"/>
        <v>-2.5087473542953738E-3</v>
      </c>
      <c r="T148" s="134">
        <f t="shared" si="35"/>
        <v>5.1474172327664292</v>
      </c>
      <c r="U148" s="16">
        <v>1126.5229930385267</v>
      </c>
      <c r="V148" s="16">
        <v>-6.918047319858402E-3</v>
      </c>
      <c r="W148" s="117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17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29">
        <f t="shared" si="29"/>
        <v>-2.7783937171158463E-4</v>
      </c>
      <c r="Q149" s="84">
        <v>1120.4648415641063</v>
      </c>
      <c r="R149" s="84">
        <v>-1.067241349215695E-3</v>
      </c>
      <c r="S149" s="133">
        <f t="shared" si="30"/>
        <v>7.894019775042709E-4</v>
      </c>
      <c r="T149" s="134">
        <f t="shared" si="35"/>
        <v>6.0314292197176655</v>
      </c>
      <c r="U149" s="16">
        <v>1126.2113057889107</v>
      </c>
      <c r="V149" s="16">
        <v>-2.7668077042550298E-4</v>
      </c>
      <c r="W149" s="117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17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29">
        <f t="shared" si="29"/>
        <v>-1.3119228320220543E-2</v>
      </c>
      <c r="Q150" s="84">
        <v>1103.0534227576145</v>
      </c>
      <c r="R150" s="84">
        <v>-1.5539460195990147E-2</v>
      </c>
      <c r="S150" s="133">
        <f t="shared" si="30"/>
        <v>2.4202318757696774E-3</v>
      </c>
      <c r="T150" s="134">
        <f t="shared" si="35"/>
        <v>8.664086247919613</v>
      </c>
      <c r="U150" s="16">
        <v>1111.4364060170255</v>
      </c>
      <c r="V150" s="16">
        <v>-1.3119118673325152E-2</v>
      </c>
      <c r="W150" s="117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17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29">
        <f t="shared" si="29"/>
        <v>9.3184388431803329E-3</v>
      </c>
      <c r="Q151" s="84">
        <v>1111.3562630649001</v>
      </c>
      <c r="R151" s="84">
        <v>7.527142508228315E-3</v>
      </c>
      <c r="S151" s="133">
        <f t="shared" si="30"/>
        <v>1.7912963349519242E-3</v>
      </c>
      <c r="T151" s="134">
        <f t="shared" si="35"/>
        <v>10.720717559194782</v>
      </c>
      <c r="U151" s="16">
        <v>1121.7913957613393</v>
      </c>
      <c r="V151" s="16">
        <v>9.3167631438511433E-3</v>
      </c>
      <c r="W151" s="117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17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29">
        <f t="shared" si="29"/>
        <v>4.0520501909895191E-3</v>
      </c>
      <c r="Q152" s="84">
        <v>1116.23360837064</v>
      </c>
      <c r="R152" s="84">
        <v>4.3886424793154856E-3</v>
      </c>
      <c r="S152" s="133">
        <f t="shared" si="30"/>
        <v>-3.3659228832598389E-4</v>
      </c>
      <c r="T152" s="134">
        <f t="shared" si="35"/>
        <v>10.390084497097632</v>
      </c>
      <c r="U152" s="16">
        <v>1126.3385850835655</v>
      </c>
      <c r="V152" s="16">
        <v>4.0535070418685438E-3</v>
      </c>
      <c r="W152" s="117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17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29">
        <f t="shared" si="29"/>
        <v>9.0551429224796894E-4</v>
      </c>
      <c r="Q153" s="84">
        <v>1117.0040382020293</v>
      </c>
      <c r="R153" s="84">
        <v>6.9020483312078116E-4</v>
      </c>
      <c r="S153" s="133">
        <f t="shared" si="30"/>
        <v>2.1530945912718485E-4</v>
      </c>
      <c r="T153" s="134">
        <f t="shared" si="35"/>
        <v>10.639828521585287</v>
      </c>
      <c r="U153" s="16">
        <v>1127.358499695516</v>
      </c>
      <c r="V153" s="16">
        <v>9.0551333804732986E-4</v>
      </c>
      <c r="W153" s="117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17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29">
        <f t="shared" si="29"/>
        <v>-2.1912152457378962E-2</v>
      </c>
      <c r="Q154" s="84">
        <v>1094.4958161329237</v>
      </c>
      <c r="R154" s="84">
        <v>-2.0150528824708348E-2</v>
      </c>
      <c r="S154" s="133">
        <f t="shared" si="30"/>
        <v>-1.7616236326704927E-3</v>
      </c>
      <c r="T154" s="134">
        <f t="shared" si="35"/>
        <v>8.4389462654148701</v>
      </c>
      <c r="U154" s="16">
        <v>1102.6537146221892</v>
      </c>
      <c r="V154" s="16">
        <v>-2.191386775369077E-2</v>
      </c>
      <c r="W154" s="117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17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29">
        <f t="shared" si="29"/>
        <v>-2.7763897343912294E-2</v>
      </c>
      <c r="Q155" s="84">
        <v>1060.3129597530399</v>
      </c>
      <c r="R155" s="84">
        <v>-3.1231600775468264E-2</v>
      </c>
      <c r="S155" s="133">
        <f t="shared" si="30"/>
        <v>3.4677034315560226E-3</v>
      </c>
      <c r="T155" s="134">
        <f t="shared" si="35"/>
        <v>12.000035125038949</v>
      </c>
      <c r="U155" s="16">
        <v>1072.0415740349165</v>
      </c>
      <c r="V155" s="16">
        <v>-2.7762243196869481E-2</v>
      </c>
      <c r="W155" s="117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17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29">
        <f t="shared" si="29"/>
        <v>2.049849980412001E-3</v>
      </c>
      <c r="Q156" s="84">
        <v>1062.4523614092125</v>
      </c>
      <c r="R156" s="84">
        <v>2.0177077309994291E-3</v>
      </c>
      <c r="S156" s="133">
        <f t="shared" si="30"/>
        <v>3.21422494120897E-5</v>
      </c>
      <c r="T156" s="134">
        <f t="shared" si="35"/>
        <v>12.058714240412201</v>
      </c>
      <c r="U156" s="16">
        <v>1074.2372468836254</v>
      </c>
      <c r="V156" s="16">
        <v>2.0481228544569447E-3</v>
      </c>
      <c r="W156" s="117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17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29">
        <f t="shared" si="29"/>
        <v>-1.4019322148810026E-2</v>
      </c>
      <c r="Q157" s="84">
        <v>1048.6736338027927</v>
      </c>
      <c r="R157" s="84">
        <v>-1.29687956908901E-2</v>
      </c>
      <c r="S157" s="133">
        <f t="shared" si="30"/>
        <v>-1.0505264579194866E-3</v>
      </c>
      <c r="T157" s="134">
        <f t="shared" si="35"/>
        <v>10.773524924836011</v>
      </c>
      <c r="U157" s="16">
        <v>1059.1792241922778</v>
      </c>
      <c r="V157" s="16">
        <v>-1.4017408849889591E-2</v>
      </c>
      <c r="W157" s="117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17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29">
        <f t="shared" si="29"/>
        <v>8.5461011853122434E-3</v>
      </c>
      <c r="Q158" s="84">
        <v>1059.8387354787608</v>
      </c>
      <c r="R158" s="84">
        <v>1.0646879368445874E-2</v>
      </c>
      <c r="S158" s="133">
        <f t="shared" si="30"/>
        <v>-2.1007781831339917E-3</v>
      </c>
      <c r="T158" s="134">
        <f t="shared" si="35"/>
        <v>8.6625658678453874</v>
      </c>
      <c r="U158" s="16">
        <v>1068.2311764051785</v>
      </c>
      <c r="V158" s="16">
        <v>8.5461950217194244E-3</v>
      </c>
      <c r="W158" s="117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17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29">
        <f t="shared" si="29"/>
        <v>-6.7875311094521542E-3</v>
      </c>
      <c r="Q159" s="84">
        <v>1052.4367736011536</v>
      </c>
      <c r="R159" s="84">
        <v>-6.984045430518707E-3</v>
      </c>
      <c r="S159" s="133">
        <f t="shared" si="30"/>
        <v>1.9651432106666117E-4</v>
      </c>
      <c r="T159" s="134">
        <f t="shared" si="35"/>
        <v>8.8120419220724671</v>
      </c>
      <c r="U159" s="16">
        <v>1060.9783569282681</v>
      </c>
      <c r="V159" s="16">
        <v>-6.7895598229192984E-3</v>
      </c>
      <c r="W159" s="117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17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29">
        <f t="shared" si="29"/>
        <v>2.5754116781206579E-2</v>
      </c>
      <c r="Q160" s="84">
        <v>1080.2904343711039</v>
      </c>
      <c r="R160" s="84">
        <v>2.6465875640816459E-2</v>
      </c>
      <c r="S160" s="133">
        <f t="shared" si="30"/>
        <v>-7.1175885960952923E-4</v>
      </c>
      <c r="T160" s="134">
        <f t="shared" si="35"/>
        <v>8.2899070810249214</v>
      </c>
      <c r="U160" s="16">
        <v>1088.3039192931762</v>
      </c>
      <c r="V160" s="16">
        <v>2.5755061058946368E-2</v>
      </c>
      <c r="W160" s="117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17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29">
        <f t="shared" si="29"/>
        <v>1.2183078842584466E-2</v>
      </c>
      <c r="Q161" s="84">
        <v>1090.3060221791627</v>
      </c>
      <c r="R161" s="84">
        <v>9.2711991973616573E-3</v>
      </c>
      <c r="S161" s="133">
        <f t="shared" si="30"/>
        <v>2.9118796452224007E-3</v>
      </c>
      <c r="T161" s="134">
        <f t="shared" si="35"/>
        <v>11.536579399364427</v>
      </c>
      <c r="U161" s="16">
        <v>1101.5628092485338</v>
      </c>
      <c r="V161" s="16">
        <v>1.2183076547191711E-2</v>
      </c>
      <c r="W161" s="117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17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29">
        <f t="shared" si="29"/>
        <v>1.2665695472766036E-2</v>
      </c>
      <c r="Q162" s="84">
        <v>1106.1351420831711</v>
      </c>
      <c r="R162" s="84">
        <v>1.4518052346781682E-2</v>
      </c>
      <c r="S162" s="133">
        <f t="shared" si="30"/>
        <v>-1.852356874015585E-3</v>
      </c>
      <c r="T162" s="134">
        <f t="shared" si="35"/>
        <v>9.6630623458700029</v>
      </c>
      <c r="U162" s="16">
        <v>1115.5160644648279</v>
      </c>
      <c r="V162" s="16">
        <v>1.2666781321178379E-2</v>
      </c>
      <c r="W162" s="117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17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29">
        <f t="shared" si="29"/>
        <v>1.1137978298509116E-2</v>
      </c>
      <c r="Q163" s="84">
        <v>1120.8086172400956</v>
      </c>
      <c r="R163" s="84">
        <v>1.3265535646295547E-2</v>
      </c>
      <c r="S163" s="133">
        <f t="shared" si="30"/>
        <v>-2.1275573477862655E-3</v>
      </c>
      <c r="T163" s="134">
        <f t="shared" si="35"/>
        <v>7.4173233753917884</v>
      </c>
      <c r="U163" s="16">
        <v>1127.9394477631961</v>
      </c>
      <c r="V163" s="16">
        <v>1.113689322289443E-2</v>
      </c>
      <c r="W163" s="117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17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29">
        <f t="shared" si="29"/>
        <v>-1.7715172570911479E-3</v>
      </c>
      <c r="Q164" s="84">
        <v>1117.8573465128288</v>
      </c>
      <c r="R164" s="84">
        <v>-2.6331620598475138E-3</v>
      </c>
      <c r="S164" s="133">
        <f t="shared" si="30"/>
        <v>8.6164480275640861E-4</v>
      </c>
      <c r="T164" s="134">
        <f t="shared" si="35"/>
        <v>8.369922378960382</v>
      </c>
      <c r="U164" s="16">
        <v>1125.9420449708464</v>
      </c>
      <c r="V164" s="16">
        <v>-1.7708422170274567E-3</v>
      </c>
      <c r="W164" s="117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17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29">
        <f t="shared" si="29"/>
        <v>-1.653162969869713E-2</v>
      </c>
      <c r="Q165" s="84">
        <v>1095.1419282451975</v>
      </c>
      <c r="R165" s="84">
        <v>-2.0320498262584558E-2</v>
      </c>
      <c r="S165" s="133">
        <f t="shared" si="30"/>
        <v>3.7888685638874688E-3</v>
      </c>
      <c r="T165" s="134">
        <f t="shared" si="35"/>
        <v>12.466968480697687</v>
      </c>
      <c r="U165" s="16">
        <v>1107.3281832390699</v>
      </c>
      <c r="V165" s="16">
        <v>-1.6531811574954095E-2</v>
      </c>
      <c r="W165" s="117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17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29">
        <f t="shared" si="29"/>
        <v>3.3639558571875983E-3</v>
      </c>
      <c r="Q166" s="84">
        <v>1098.4369746484538</v>
      </c>
      <c r="R166" s="84">
        <v>3.0087848143446469E-3</v>
      </c>
      <c r="S166" s="133">
        <f t="shared" si="30"/>
        <v>3.5517104284278926E-4</v>
      </c>
      <c r="T166" s="134">
        <f t="shared" si="35"/>
        <v>12.897869513055412</v>
      </c>
      <c r="U166" s="16">
        <v>1111.0537280057047</v>
      </c>
      <c r="V166" s="16">
        <v>3.3644449974506558E-3</v>
      </c>
      <c r="W166" s="117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17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29">
        <f t="shared" si="29"/>
        <v>1.4541133918038102E-3</v>
      </c>
      <c r="Q167" s="84">
        <v>1096.77179726656</v>
      </c>
      <c r="R167" s="84">
        <v>-1.5159516843710166E-3</v>
      </c>
      <c r="S167" s="133">
        <f t="shared" si="30"/>
        <v>2.9700650761748512E-3</v>
      </c>
      <c r="T167" s="134">
        <f t="shared" si="35"/>
        <v>16.179053774622616</v>
      </c>
      <c r="U167" s="16">
        <v>1112.6684527867337</v>
      </c>
      <c r="V167" s="16">
        <v>1.4533273597195139E-3</v>
      </c>
      <c r="W167" s="117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17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29">
        <f t="shared" si="29"/>
        <v>1.47309008682871E-2</v>
      </c>
      <c r="Q168" s="84">
        <v>1112.5180386911582</v>
      </c>
      <c r="R168" s="84">
        <v>1.4356898548852031E-2</v>
      </c>
      <c r="S168" s="133">
        <f t="shared" si="30"/>
        <v>3.7400231943501838E-4</v>
      </c>
      <c r="T168" s="134">
        <f t="shared" si="35"/>
        <v>16.827581007987874</v>
      </c>
      <c r="U168" s="16">
        <v>1129.0580773396475</v>
      </c>
      <c r="V168" s="16">
        <v>1.4730016396047868E-2</v>
      </c>
      <c r="W168" s="117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17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29">
        <f t="shared" si="29"/>
        <v>-1.5282835717194229E-2</v>
      </c>
      <c r="Q169" s="84">
        <v>1096.5999094285655</v>
      </c>
      <c r="R169" s="84">
        <v>-1.4308198796776184E-2</v>
      </c>
      <c r="S169" s="133">
        <f t="shared" si="30"/>
        <v>-9.746369204180344E-4</v>
      </c>
      <c r="T169" s="134">
        <f t="shared" si="35"/>
        <v>15.486106696785555</v>
      </c>
      <c r="U169" s="16">
        <v>1111.8043817995908</v>
      </c>
      <c r="V169" s="16">
        <v>-1.5281495156308398E-2</v>
      </c>
      <c r="W169" s="117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17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29">
        <f t="shared" si="29"/>
        <v>2.9330505600507525E-2</v>
      </c>
      <c r="Q170" s="84">
        <v>1133.7340365357163</v>
      </c>
      <c r="R170" s="84">
        <v>3.386296751246428E-2</v>
      </c>
      <c r="S170" s="133">
        <f t="shared" si="30"/>
        <v>-4.5324619119567061E-3</v>
      </c>
      <c r="T170" s="134">
        <f t="shared" si="35"/>
        <v>10.970024713845532</v>
      </c>
      <c r="U170" s="16">
        <v>1144.413925179213</v>
      </c>
      <c r="V170" s="16">
        <v>2.9330288595229039E-2</v>
      </c>
      <c r="W170" s="117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17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29">
        <f t="shared" si="29"/>
        <v>-2.0657963295360831E-2</v>
      </c>
      <c r="Q171" s="84">
        <v>1110.585833233511</v>
      </c>
      <c r="R171" s="84">
        <v>-2.041766636286043E-2</v>
      </c>
      <c r="S171" s="133">
        <f t="shared" si="30"/>
        <v>-2.4029693250018566E-4</v>
      </c>
      <c r="T171" s="134">
        <f t="shared" si="35"/>
        <v>10.470973534707127</v>
      </c>
      <c r="U171" s="16">
        <v>1120.7714811493888</v>
      </c>
      <c r="V171" s="16">
        <v>-2.065899715972248E-2</v>
      </c>
      <c r="W171" s="117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17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29">
        <f t="shared" si="29"/>
        <v>1.7435348539830515E-3</v>
      </c>
      <c r="Q172" s="84">
        <v>1114.9475150252667</v>
      </c>
      <c r="R172" s="84">
        <v>3.9273702772315263E-3</v>
      </c>
      <c r="S172" s="133">
        <f t="shared" si="30"/>
        <v>-2.183835423248617E-3</v>
      </c>
      <c r="T172" s="134">
        <f t="shared" si="35"/>
        <v>8.0638933588465989</v>
      </c>
      <c r="U172" s="16">
        <v>1122.7264575101867</v>
      </c>
      <c r="V172" s="16">
        <v>1.7443130858335245E-3</v>
      </c>
      <c r="W172" s="117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17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29">
        <f t="shared" si="29"/>
        <v>-6.7119896652982989E-3</v>
      </c>
      <c r="Q173" s="84">
        <v>1111.1782443477314</v>
      </c>
      <c r="R173" s="84">
        <v>-3.3806709524348698E-3</v>
      </c>
      <c r="S173" s="133">
        <f t="shared" si="30"/>
        <v>-3.3313187128637752E-3</v>
      </c>
      <c r="T173" s="134">
        <f t="shared" si="35"/>
        <v>4.2955230692953137</v>
      </c>
      <c r="U173" s="16">
        <v>1115.1905151138139</v>
      </c>
      <c r="V173" s="16">
        <v>-6.7121802875162043E-3</v>
      </c>
      <c r="W173" s="117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17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29">
        <f t="shared" si="29"/>
        <v>-6.1111073861542242E-3</v>
      </c>
      <c r="Q174" s="84">
        <v>1100.7421332634472</v>
      </c>
      <c r="R174" s="84">
        <v>-9.391932516110665E-3</v>
      </c>
      <c r="S174" s="133">
        <f t="shared" si="30"/>
        <v>3.2808251299567626E-3</v>
      </c>
      <c r="T174" s="134">
        <f t="shared" si="35"/>
        <v>7.9148541744564227</v>
      </c>
      <c r="U174" s="16">
        <v>1108.3766621811737</v>
      </c>
      <c r="V174" s="16">
        <v>-6.1100348687459878E-3</v>
      </c>
      <c r="W174" s="117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17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29">
        <f t="shared" si="29"/>
        <v>-3.0783871607245601E-3</v>
      </c>
      <c r="Q175" s="84">
        <v>1098.6441708469795</v>
      </c>
      <c r="R175" s="84">
        <v>-1.9059526778062949E-3</v>
      </c>
      <c r="S175" s="133">
        <f t="shared" si="30"/>
        <v>-1.1724344829184717E-3</v>
      </c>
      <c r="T175" s="134">
        <f t="shared" si="35"/>
        <v>6.5999411551474623</v>
      </c>
      <c r="U175" s="16">
        <v>1104.9628046641549</v>
      </c>
      <c r="V175" s="16">
        <v>-3.0800517851943404E-3</v>
      </c>
      <c r="W175" s="117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17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29">
        <f t="shared" si="29"/>
        <v>1.7730806996307844E-2</v>
      </c>
      <c r="Q176" s="84">
        <v>1123.5404300104885</v>
      </c>
      <c r="R176" s="84">
        <v>2.2660894058460935E-2</v>
      </c>
      <c r="S176" s="133">
        <f t="shared" si="30"/>
        <v>-4.930087062152963E-3</v>
      </c>
      <c r="T176" s="134">
        <f t="shared" si="35"/>
        <v>1.3005520253539089</v>
      </c>
      <c r="U176" s="16">
        <v>1124.5541545763303</v>
      </c>
      <c r="V176" s="16">
        <v>1.7730325246676622E-2</v>
      </c>
      <c r="W176" s="117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17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29">
        <f t="shared" si="29"/>
        <v>1.3237453869775654E-2</v>
      </c>
      <c r="Q177" s="84">
        <v>1142.9608018748636</v>
      </c>
      <c r="R177" s="84">
        <v>1.7284978222095453E-2</v>
      </c>
      <c r="S177" s="133">
        <f t="shared" si="30"/>
        <v>-4.0475243523197396E-3</v>
      </c>
      <c r="T177" s="134">
        <f t="shared" si="35"/>
        <v>-3.2297892284884711</v>
      </c>
      <c r="U177" s="16">
        <v>1139.4424715414721</v>
      </c>
      <c r="V177" s="16">
        <v>1.323930635492677E-2</v>
      </c>
      <c r="W177" s="117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17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29">
        <f t="shared" si="29"/>
        <v>1.0952734608353018E-2</v>
      </c>
      <c r="Q178" s="84">
        <v>1149.9836797159501</v>
      </c>
      <c r="R178" s="84">
        <v>6.1444607982762463E-3</v>
      </c>
      <c r="S178" s="133">
        <f t="shared" si="30"/>
        <v>4.8082738100770021E-3</v>
      </c>
      <c r="T178" s="134">
        <f t="shared" si="35"/>
        <v>2.2305042368504928</v>
      </c>
      <c r="U178" s="16">
        <v>1151.9221433727901</v>
      </c>
      <c r="V178" s="16">
        <v>1.0952436953166337E-2</v>
      </c>
      <c r="W178" s="117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17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29">
        <f t="shared" si="29"/>
        <v>1.7277645242580603E-2</v>
      </c>
      <c r="Q179" s="84">
        <v>1176.0770228662479</v>
      </c>
      <c r="R179" s="84">
        <v>2.2690185617888957E-2</v>
      </c>
      <c r="S179" s="133">
        <f t="shared" si="30"/>
        <v>-5.4125403753089822E-3</v>
      </c>
      <c r="T179" s="134">
        <f t="shared" si="35"/>
        <v>-3.9552909996421022</v>
      </c>
      <c r="U179" s="16">
        <v>1171.8251805345817</v>
      </c>
      <c r="V179" s="16">
        <v>1.7278109702376421E-2</v>
      </c>
      <c r="W179" s="117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17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29">
        <f t="shared" si="29"/>
        <v>-9.6529452305046644E-4</v>
      </c>
      <c r="Q180" s="84">
        <v>1173.2976399769757</v>
      </c>
      <c r="R180" s="84">
        <v>-2.3632660406021277E-3</v>
      </c>
      <c r="S180" s="133">
        <f t="shared" si="30"/>
        <v>1.3979715175516712E-3</v>
      </c>
      <c r="T180" s="134">
        <f t="shared" si="35"/>
        <v>-2.3073507984890966</v>
      </c>
      <c r="U180" s="16">
        <v>1170.6918487293747</v>
      </c>
      <c r="V180" s="16">
        <v>-9.6715092322048764E-4</v>
      </c>
      <c r="W180" s="117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17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29">
        <f t="shared" si="29"/>
        <v>1.6709411887235657E-2</v>
      </c>
      <c r="Q181" s="84">
        <v>1193.3641239536244</v>
      </c>
      <c r="R181" s="84">
        <v>1.7102637295888914E-2</v>
      </c>
      <c r="S181" s="133">
        <f t="shared" si="30"/>
        <v>-3.9322540865311881E-4</v>
      </c>
      <c r="T181" s="134">
        <f t="shared" si="35"/>
        <v>-2.8072757173010814</v>
      </c>
      <c r="U181" s="16">
        <v>1190.2546343113968</v>
      </c>
      <c r="V181" s="16">
        <v>1.6710448273176956E-2</v>
      </c>
      <c r="W181" s="117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17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29">
        <f t="shared" si="29"/>
        <v>-9.3421890801264323E-3</v>
      </c>
      <c r="Q182" s="84">
        <v>1175.8283874280171</v>
      </c>
      <c r="R182" s="84">
        <v>-1.4694372131375321E-2</v>
      </c>
      <c r="S182" s="133">
        <f t="shared" si="30"/>
        <v>5.3521830512489668E-3</v>
      </c>
      <c r="T182" s="134">
        <f t="shared" si="35"/>
        <v>3.6060536214431522</v>
      </c>
      <c r="U182" s="16">
        <v>1179.1342885444417</v>
      </c>
      <c r="V182" s="16">
        <v>-9.342829211825417E-3</v>
      </c>
      <c r="W182" s="117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17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29">
        <f t="shared" si="29"/>
        <v>1.3261612540716413E-2</v>
      </c>
      <c r="Q183" s="84">
        <v>1193.4116940725035</v>
      </c>
      <c r="R183" s="84">
        <v>1.49539735836347E-2</v>
      </c>
      <c r="S183" s="133">
        <f t="shared" si="30"/>
        <v>-1.692361042917926E-3</v>
      </c>
      <c r="T183" s="134">
        <f t="shared" si="35"/>
        <v>1.6639495513315978</v>
      </c>
      <c r="U183" s="16">
        <v>1194.7732593034696</v>
      </c>
      <c r="V183" s="16">
        <v>1.3263095570168755E-2</v>
      </c>
      <c r="W183" s="117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17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29">
        <f t="shared" si="29"/>
        <v>-2.0972434215872694E-3</v>
      </c>
      <c r="Q184" s="84">
        <v>1190.0752084295418</v>
      </c>
      <c r="R184" s="84">
        <v>-2.7957541052542529E-3</v>
      </c>
      <c r="S184" s="133">
        <f t="shared" si="30"/>
        <v>6.9851068366686385E-4</v>
      </c>
      <c r="T184" s="134">
        <f t="shared" si="35"/>
        <v>2.4940706624038285</v>
      </c>
      <c r="U184" s="16">
        <v>1192.2658992051447</v>
      </c>
      <c r="V184" s="16">
        <v>-2.0986074795368258E-3</v>
      </c>
      <c r="W184" s="117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17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29">
        <f t="shared" si="29"/>
        <v>-1.6871737723193909E-2</v>
      </c>
      <c r="Q185" s="84">
        <v>1171.0339206016874</v>
      </c>
      <c r="R185" s="84">
        <v>-1.6000070998018534E-2</v>
      </c>
      <c r="S185" s="133">
        <f t="shared" si="30"/>
        <v>-8.7166672517562105E-4</v>
      </c>
      <c r="T185" s="134">
        <f t="shared" si="35"/>
        <v>1.4146423966801649</v>
      </c>
      <c r="U185" s="16">
        <v>1172.1507298855959</v>
      </c>
      <c r="V185" s="16">
        <v>-1.6871378551511995E-2</v>
      </c>
      <c r="W185" s="117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17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29">
        <f t="shared" si="29"/>
        <v>-1.09003417786693E-2</v>
      </c>
      <c r="Q186" s="84">
        <v>1156.5737725224628</v>
      </c>
      <c r="R186" s="84">
        <v>-1.2348188916504535E-2</v>
      </c>
      <c r="S186" s="133">
        <f t="shared" si="30"/>
        <v>1.4478471378353893E-3</v>
      </c>
      <c r="T186" s="134">
        <f t="shared" si="35"/>
        <v>3.094700421313064</v>
      </c>
      <c r="U186" s="16">
        <v>1159.3732329060599</v>
      </c>
      <c r="V186" s="16">
        <v>-1.0900899222050616E-2</v>
      </c>
      <c r="W186" s="117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17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29">
        <f t="shared" si="29"/>
        <v>-1.2817894269743602E-2</v>
      </c>
      <c r="Q187" s="84">
        <v>1141.9831758449486</v>
      </c>
      <c r="R187" s="84">
        <v>-1.2615361876737384E-2</v>
      </c>
      <c r="S187" s="133">
        <f t="shared" si="30"/>
        <v>-2.0253239300621097E-4</v>
      </c>
      <c r="T187" s="134">
        <f t="shared" si="35"/>
        <v>2.820789224678947</v>
      </c>
      <c r="U187" s="16">
        <v>1144.5134802710718</v>
      </c>
      <c r="V187" s="16">
        <v>-1.2817056848674168E-2</v>
      </c>
      <c r="W187" s="117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17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29">
        <f t="shared" si="29"/>
        <v>-4.801951620597775E-3</v>
      </c>
      <c r="Q188" s="84">
        <v>1139.7547648301916</v>
      </c>
      <c r="R188" s="84">
        <v>-1.9513518779366126E-3</v>
      </c>
      <c r="S188" s="133">
        <f t="shared" si="30"/>
        <v>-2.8505997426609194E-3</v>
      </c>
      <c r="T188" s="134">
        <f t="shared" si="35"/>
        <v>-0.4480930158965748</v>
      </c>
      <c r="U188" s="16">
        <v>1139.0173670985998</v>
      </c>
      <c r="V188" s="16">
        <v>-4.8021393082851469E-3</v>
      </c>
      <c r="W188" s="117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17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29">
        <f t="shared" si="29"/>
        <v>-3.0974386394962447E-3</v>
      </c>
      <c r="Q189" s="84">
        <v>1135.6478493558409</v>
      </c>
      <c r="R189" s="84">
        <v>-3.6033325773922498E-3</v>
      </c>
      <c r="S189" s="133">
        <f t="shared" si="30"/>
        <v>5.0589393789582209E-4</v>
      </c>
      <c r="T189" s="134">
        <f t="shared" si="35"/>
        <v>0.12988995094042366</v>
      </c>
      <c r="U189" s="16">
        <v>1135.4900923883245</v>
      </c>
      <c r="V189" s="16">
        <v>-3.0967699107699708E-3</v>
      </c>
      <c r="W189" s="117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17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29">
        <f t="shared" si="29"/>
        <v>4.317617947219729E-3</v>
      </c>
      <c r="Q190" s="84">
        <v>1140.3118675838807</v>
      </c>
      <c r="R190" s="84">
        <v>4.1069229609207942E-3</v>
      </c>
      <c r="S190" s="133">
        <f t="shared" si="30"/>
        <v>2.1069498629872497E-4</v>
      </c>
      <c r="T190" s="134">
        <f t="shared" si="35"/>
        <v>0.36972607418397274</v>
      </c>
      <c r="U190" s="16">
        <v>1140.3913953917179</v>
      </c>
      <c r="V190" s="16">
        <v>4.3164647901808677E-3</v>
      </c>
      <c r="W190" s="117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17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29">
        <f t="shared" si="29"/>
        <v>-4.0877045279804321E-3</v>
      </c>
      <c r="Q191" s="84">
        <v>1133.4255692202578</v>
      </c>
      <c r="R191" s="84">
        <v>-6.0389605329757515E-3</v>
      </c>
      <c r="S191" s="133">
        <f t="shared" si="30"/>
        <v>1.9512560049952839E-3</v>
      </c>
      <c r="T191" s="134">
        <f t="shared" si="35"/>
        <v>2.5932551224268536</v>
      </c>
      <c r="U191" s="16">
        <v>1135.7307888762355</v>
      </c>
      <c r="V191" s="16">
        <v>-4.0868481946775143E-3</v>
      </c>
      <c r="W191" s="117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17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29">
        <f t="shared" si="29"/>
        <v>-5.0814270246431606E-2</v>
      </c>
      <c r="Q192" s="84">
        <v>1075.40695818619</v>
      </c>
      <c r="R192" s="84">
        <v>-5.1188726114571273E-2</v>
      </c>
      <c r="S192" s="133">
        <f t="shared" si="30"/>
        <v>3.7445586813976417E-4</v>
      </c>
      <c r="T192" s="134">
        <f t="shared" si="35"/>
        <v>2.8858986113120864</v>
      </c>
      <c r="U192" s="16">
        <v>1078.0199203105676</v>
      </c>
      <c r="V192" s="16">
        <v>-5.0813862872178248E-2</v>
      </c>
      <c r="W192" s="117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17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29">
        <f t="shared" si="29"/>
        <v>1.5060314658996083E-2</v>
      </c>
      <c r="Q193" s="84">
        <v>1090.5546576173936</v>
      </c>
      <c r="R193" s="84">
        <v>1.4085550884617768E-2</v>
      </c>
      <c r="S193" s="133">
        <f t="shared" si="30"/>
        <v>9.7476377437838088E-4</v>
      </c>
      <c r="T193" s="134">
        <f t="shared" si="35"/>
        <v>3.9776288980267509</v>
      </c>
      <c r="U193" s="16">
        <v>1094.2537012386738</v>
      </c>
      <c r="V193" s="16">
        <v>1.505888770907811E-2</v>
      </c>
      <c r="W193" s="117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17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29">
        <f t="shared" si="29"/>
        <v>-2.9800898087761457E-2</v>
      </c>
      <c r="Q194" s="84">
        <v>1053.4205305102428</v>
      </c>
      <c r="R194" s="84">
        <v>-3.4050679484768018E-2</v>
      </c>
      <c r="S194" s="133">
        <f t="shared" si="30"/>
        <v>4.2497813970063768E-3</v>
      </c>
      <c r="T194" s="134">
        <f t="shared" si="35"/>
        <v>8.4937108809667734</v>
      </c>
      <c r="U194" s="16">
        <v>1061.6441578590513</v>
      </c>
      <c r="V194" s="16">
        <v>-2.9800715631767179E-2</v>
      </c>
      <c r="W194" s="117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17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29">
        <f t="shared" si="29"/>
        <v>-8.1441126045971393E-4</v>
      </c>
      <c r="Q195" s="84">
        <v>1053.248642672248</v>
      </c>
      <c r="R195" s="84">
        <v>-1.6317114866888782E-4</v>
      </c>
      <c r="S195" s="133">
        <f t="shared" si="30"/>
        <v>-6.5124011179065321E-4</v>
      </c>
      <c r="T195" s="134">
        <f t="shared" si="35"/>
        <v>7.8007638031301667</v>
      </c>
      <c r="U195" s="16">
        <v>1060.7800868719087</v>
      </c>
      <c r="V195" s="16">
        <v>-8.138988763289421E-4</v>
      </c>
      <c r="W195" s="117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17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29">
        <f t="shared" si="29"/>
        <v>1.3047775093018278E-2</v>
      </c>
      <c r="Q196" s="84">
        <v>1067.0688095183732</v>
      </c>
      <c r="R196" s="84">
        <v>1.3121466561838012E-2</v>
      </c>
      <c r="S196" s="133">
        <f t="shared" si="30"/>
        <v>-7.3691468819598455E-5</v>
      </c>
      <c r="T196" s="134">
        <f t="shared" si="35"/>
        <v>7.824930975276402</v>
      </c>
      <c r="U196" s="16">
        <v>1074.6199248949465</v>
      </c>
      <c r="V196" s="16">
        <v>1.3046849384069383E-2</v>
      </c>
      <c r="W196" s="117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17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29">
        <f t="shared" ref="P197:P260" si="41">(O197-O196)/O196</f>
        <v>-1.1891858416133874E-2</v>
      </c>
      <c r="Q197" s="84">
        <v>1052.6086614391486</v>
      </c>
      <c r="R197" s="84">
        <v>-1.3551279870837259E-2</v>
      </c>
      <c r="S197" s="133">
        <f t="shared" ref="S197:S260" si="42">L197-R197</f>
        <v>1.6594214547033543E-3</v>
      </c>
      <c r="T197" s="134">
        <f t="shared" si="35"/>
        <v>9.5025948801619506</v>
      </c>
      <c r="U197" s="16">
        <v>1061.8424279154106</v>
      </c>
      <c r="V197" s="16">
        <v>-1.1890247596874836E-2</v>
      </c>
      <c r="W197" s="117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17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29">
        <f t="shared" si="41"/>
        <v>2.6242000230096683E-2</v>
      </c>
      <c r="Q198" s="84">
        <v>1085.6773123116536</v>
      </c>
      <c r="R198" s="84">
        <v>3.1415902304369109E-2</v>
      </c>
      <c r="S198" s="133">
        <f t="shared" si="42"/>
        <v>-5.1739020742724191E-3</v>
      </c>
      <c r="T198" s="134">
        <f t="shared" si="35"/>
        <v>4.3058678403765498</v>
      </c>
      <c r="U198" s="16">
        <v>1089.7065119164474</v>
      </c>
      <c r="V198" s="16">
        <v>2.6241260726169256E-2</v>
      </c>
      <c r="W198" s="117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17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29">
        <f t="shared" si="41"/>
        <v>-1.2986449842636617E-2</v>
      </c>
      <c r="Q199" s="84">
        <v>1070.6600614787399</v>
      </c>
      <c r="R199" s="84">
        <v>-1.3832149444975158E-2</v>
      </c>
      <c r="S199" s="133">
        <f t="shared" si="42"/>
        <v>8.4569960233856628E-4</v>
      </c>
      <c r="T199" s="134">
        <f t="shared" si="35"/>
        <v>5.1681067749284466</v>
      </c>
      <c r="U199" s="16">
        <v>1075.5549866437939</v>
      </c>
      <c r="V199" s="16">
        <v>-1.2986547403268709E-2</v>
      </c>
      <c r="W199" s="117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17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29">
        <f t="shared" si="41"/>
        <v>-5.2840569874373404E-2</v>
      </c>
      <c r="Q200" s="84">
        <v>1006.5731520313175</v>
      </c>
      <c r="R200" s="84">
        <v>-5.9857383079096917E-2</v>
      </c>
      <c r="S200" s="133">
        <f t="shared" si="42"/>
        <v>7.01681320472336E-3</v>
      </c>
      <c r="T200" s="134">
        <f t="shared" si="35"/>
        <v>12.407642724923562</v>
      </c>
      <c r="U200" s="16">
        <v>1018.7220511666668</v>
      </c>
      <c r="V200" s="16">
        <v>-5.2840567133132739E-2</v>
      </c>
      <c r="W200" s="117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17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29">
        <f t="shared" si="41"/>
        <v>-5.3481231624801728E-2</v>
      </c>
      <c r="Q201" s="84">
        <v>945.22418623346232</v>
      </c>
      <c r="R201" s="84">
        <v>-6.0948343072780874E-2</v>
      </c>
      <c r="S201" s="133">
        <f t="shared" si="42"/>
        <v>7.4671114479790204E-3</v>
      </c>
      <c r="T201" s="134">
        <f t="shared" ref="T201:T264" si="47">K201-Q201</f>
        <v>19.260260617195513</v>
      </c>
      <c r="U201" s="16">
        <v>964.2406321630566</v>
      </c>
      <c r="V201" s="16">
        <v>-5.3480160698609273E-2</v>
      </c>
      <c r="W201" s="117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17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29">
        <f t="shared" si="41"/>
        <v>1.0431020817164483E-2</v>
      </c>
      <c r="Q202" s="84">
        <v>963.39990399216913</v>
      </c>
      <c r="R202" s="84">
        <v>1.9229001990663793E-2</v>
      </c>
      <c r="S202" s="133">
        <f t="shared" si="42"/>
        <v>-8.7979811734990934E-3</v>
      </c>
      <c r="T202" s="134">
        <f t="shared" si="47"/>
        <v>11.145100201419496</v>
      </c>
      <c r="U202" s="16">
        <v>974.29863688650994</v>
      </c>
      <c r="V202" s="16">
        <v>1.0431011085781015E-2</v>
      </c>
      <c r="W202" s="117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17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29">
        <f t="shared" si="41"/>
        <v>-2.0513059739563893E-2</v>
      </c>
      <c r="Q203" s="84">
        <v>940.12738297084854</v>
      </c>
      <c r="R203" s="84">
        <v>-2.4156656986245407E-2</v>
      </c>
      <c r="S203" s="133">
        <f t="shared" si="42"/>
        <v>3.6435972466814341E-3</v>
      </c>
      <c r="T203" s="134">
        <f t="shared" si="47"/>
        <v>14.426721332823377</v>
      </c>
      <c r="U203" s="16">
        <v>954.31074686161526</v>
      </c>
      <c r="V203" s="16">
        <v>-2.0515157538112155E-2</v>
      </c>
      <c r="W203" s="117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17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29">
        <f t="shared" si="41"/>
        <v>-2.0367133728739592E-2</v>
      </c>
      <c r="Q204" s="84">
        <v>915.82966580073389</v>
      </c>
      <c r="R204" s="84">
        <v>-2.5845132915214827E-2</v>
      </c>
      <c r="S204" s="133">
        <f t="shared" si="42"/>
        <v>5.4779991864753151E-3</v>
      </c>
      <c r="T204" s="134">
        <f t="shared" si="47"/>
        <v>19.282907409267978</v>
      </c>
      <c r="U204" s="16">
        <v>934.8752405742473</v>
      </c>
      <c r="V204" s="16">
        <v>-2.0366014268711052E-2</v>
      </c>
      <c r="W204" s="117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17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29">
        <f t="shared" si="41"/>
        <v>2.9228059499916893E-2</v>
      </c>
      <c r="Q205" s="84">
        <v>943.68332657068413</v>
      </c>
      <c r="R205" s="84">
        <v>3.0413582143134721E-2</v>
      </c>
      <c r="S205" s="133">
        <f t="shared" si="42"/>
        <v>-1.1855226432177998E-3</v>
      </c>
      <c r="T205" s="134">
        <f t="shared" si="47"/>
        <v>18.760772568220091</v>
      </c>
      <c r="U205" s="16">
        <v>962.20080293915532</v>
      </c>
      <c r="V205" s="16">
        <v>2.9229100503424706E-2</v>
      </c>
      <c r="W205" s="117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17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29">
        <f t="shared" si="41"/>
        <v>-1.9019598314784052E-2</v>
      </c>
      <c r="Q206" s="84">
        <v>922.16499228984162</v>
      </c>
      <c r="R206" s="84">
        <v>-2.2802494941856679E-2</v>
      </c>
      <c r="S206" s="133">
        <f t="shared" si="42"/>
        <v>3.7828966270725684E-3</v>
      </c>
      <c r="T206" s="134">
        <f t="shared" si="47"/>
        <v>21.973806683006387</v>
      </c>
      <c r="U206" s="16">
        <v>943.89862845699452</v>
      </c>
      <c r="V206" s="16">
        <v>-1.9021159020294585E-2</v>
      </c>
      <c r="W206" s="117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17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29">
        <f t="shared" si="41"/>
        <v>2.2210079471949685E-2</v>
      </c>
      <c r="Q207" s="84">
        <v>947.61835420703994</v>
      </c>
      <c r="R207" s="84">
        <v>2.7601743863638437E-2</v>
      </c>
      <c r="S207" s="133">
        <f t="shared" si="42"/>
        <v>-5.3916643916888732E-3</v>
      </c>
      <c r="T207" s="134">
        <f t="shared" si="47"/>
        <v>17.489842523546031</v>
      </c>
      <c r="U207" s="16">
        <v>964.86400666228826</v>
      </c>
      <c r="V207" s="16">
        <v>2.2211472263251583E-2</v>
      </c>
      <c r="W207" s="117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17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29">
        <f t="shared" si="41"/>
        <v>4.3075257327575736E-2</v>
      </c>
      <c r="Q208" s="84">
        <v>987.66844368092677</v>
      </c>
      <c r="R208" s="84">
        <v>4.2263944441431223E-2</v>
      </c>
      <c r="S208" s="133">
        <f t="shared" si="42"/>
        <v>8.1131288614482572E-4</v>
      </c>
      <c r="T208" s="134">
        <f t="shared" si="47"/>
        <v>19.012036972782084</v>
      </c>
      <c r="U208" s="16">
        <v>1006.4259471629531</v>
      </c>
      <c r="V208" s="16">
        <v>4.3075438832502658E-2</v>
      </c>
      <c r="W208" s="117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17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29">
        <f t="shared" si="41"/>
        <v>4.6318264881346875E-3</v>
      </c>
      <c r="Q209" s="84">
        <v>994.5547420445497</v>
      </c>
      <c r="R209" s="84">
        <v>6.9722773949914656E-3</v>
      </c>
      <c r="S209" s="133">
        <f t="shared" si="42"/>
        <v>-2.340450906856739E-3</v>
      </c>
      <c r="T209" s="134">
        <f t="shared" si="47"/>
        <v>16.788507924539203</v>
      </c>
      <c r="U209" s="16">
        <v>1011.0865536784357</v>
      </c>
      <c r="V209" s="16">
        <v>4.6308489249711586E-3</v>
      </c>
      <c r="W209" s="117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17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29">
        <f t="shared" si="41"/>
        <v>1.8202906520234129E-3</v>
      </c>
      <c r="Q210" s="84">
        <v>996.90747077842218</v>
      </c>
      <c r="R210" s="84">
        <v>2.365610091040212E-3</v>
      </c>
      <c r="S210" s="133">
        <f t="shared" si="42"/>
        <v>-5.4531943901701681E-4</v>
      </c>
      <c r="T210" s="134">
        <f t="shared" si="47"/>
        <v>16.276717854572212</v>
      </c>
      <c r="U210" s="16">
        <v>1012.9281128459772</v>
      </c>
      <c r="V210" s="16">
        <v>1.8213664901800194E-3</v>
      </c>
      <c r="W210" s="117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17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29">
        <f t="shared" si="41"/>
        <v>-1.4893086397982118E-2</v>
      </c>
      <c r="Q211" s="84">
        <v>978.29896798514176</v>
      </c>
      <c r="R211" s="84">
        <v>-1.8666228650839799E-2</v>
      </c>
      <c r="S211" s="133">
        <f t="shared" si="42"/>
        <v>3.7731422528575961E-3</v>
      </c>
      <c r="T211" s="134">
        <f t="shared" si="47"/>
        <v>19.79578098947195</v>
      </c>
      <c r="U211" s="16">
        <v>997.84152582447621</v>
      </c>
      <c r="V211" s="16">
        <v>-1.4894035253018051E-2</v>
      </c>
      <c r="W211" s="117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17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29">
        <f t="shared" si="41"/>
        <v>1.229342518759776E-2</v>
      </c>
      <c r="Q212" s="84">
        <v>992.37390114867185</v>
      </c>
      <c r="R212" s="84">
        <v>1.4387149147788795E-2</v>
      </c>
      <c r="S212" s="133">
        <f t="shared" si="42"/>
        <v>-2.0937239601910226E-3</v>
      </c>
      <c r="T212" s="134">
        <f t="shared" si="47"/>
        <v>17.990850952595451</v>
      </c>
      <c r="U212" s="16">
        <v>1010.1090654980364</v>
      </c>
      <c r="V212" s="16">
        <v>1.2294076119375833E-2</v>
      </c>
      <c r="W212" s="117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17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29">
        <f t="shared" si="41"/>
        <v>-1.8427376971705729E-2</v>
      </c>
      <c r="Q213" s="84">
        <v>969.65848288104064</v>
      </c>
      <c r="R213" s="84">
        <v>-2.2889979514110693E-2</v>
      </c>
      <c r="S213" s="133">
        <f t="shared" si="42"/>
        <v>4.4626025424050093E-3</v>
      </c>
      <c r="T213" s="134">
        <f t="shared" si="47"/>
        <v>22.087897054332643</v>
      </c>
      <c r="U213" s="16">
        <v>991.49520376625969</v>
      </c>
      <c r="V213" s="16">
        <v>-1.8427576157431225E-2</v>
      </c>
      <c r="W213" s="117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17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29">
        <f t="shared" si="41"/>
        <v>-5.5962259739637581E-2</v>
      </c>
      <c r="Q214" s="84">
        <v>901.29890100044702</v>
      </c>
      <c r="R214" s="84">
        <v>-7.049861687125579E-2</v>
      </c>
      <c r="S214" s="133">
        <f t="shared" si="42"/>
        <v>1.4536357131618168E-2</v>
      </c>
      <c r="T214" s="134">
        <f t="shared" si="47"/>
        <v>34.947110425137566</v>
      </c>
      <c r="U214" s="16">
        <v>936.00773225209684</v>
      </c>
      <c r="V214" s="16">
        <v>-5.5963429074986991E-2</v>
      </c>
      <c r="W214" s="117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17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29">
        <f t="shared" si="41"/>
        <v>-1.1396736934990156E-2</v>
      </c>
      <c r="Q215" s="84">
        <v>891.79897670637229</v>
      </c>
      <c r="R215" s="84">
        <v>-1.0540259489421056E-2</v>
      </c>
      <c r="S215" s="133">
        <f t="shared" si="42"/>
        <v>-8.5647744556912632E-4</v>
      </c>
      <c r="T215" s="134">
        <f t="shared" si="47"/>
        <v>33.776885220561098</v>
      </c>
      <c r="U215" s="16">
        <v>925.34105525816733</v>
      </c>
      <c r="V215" s="16">
        <v>-1.1395928288182812E-2</v>
      </c>
      <c r="W215" s="117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17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29">
        <f t="shared" si="41"/>
        <v>1.4649451689823343E-2</v>
      </c>
      <c r="Q216" s="84">
        <v>909.25183475256927</v>
      </c>
      <c r="R216" s="84">
        <v>1.9570394788581809E-2</v>
      </c>
      <c r="S216" s="133">
        <f t="shared" si="42"/>
        <v>-4.9209430987583649E-3</v>
      </c>
      <c r="T216" s="134">
        <f t="shared" si="47"/>
        <v>29.883206048929424</v>
      </c>
      <c r="U216" s="16">
        <v>938.89777036174257</v>
      </c>
      <c r="V216" s="16">
        <v>1.4650506455474367E-2</v>
      </c>
      <c r="W216" s="117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17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29">
        <f t="shared" si="41"/>
        <v>2.7927826092539899E-2</v>
      </c>
      <c r="Q217" s="84">
        <v>939.16069848623829</v>
      </c>
      <c r="R217" s="84">
        <v>3.2893927282322162E-2</v>
      </c>
      <c r="S217" s="133">
        <f t="shared" si="42"/>
        <v>-4.9661011897820725E-3</v>
      </c>
      <c r="T217" s="134">
        <f t="shared" si="47"/>
        <v>26.202342412175199</v>
      </c>
      <c r="U217" s="16">
        <v>965.11856525159703</v>
      </c>
      <c r="V217" s="16">
        <v>2.7927209668153753E-2</v>
      </c>
      <c r="W217" s="117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17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29">
        <f t="shared" si="41"/>
        <v>1.0760085102310734E-2</v>
      </c>
      <c r="Q218" s="84">
        <v>952.2965951699382</v>
      </c>
      <c r="R218" s="84">
        <v>1.3986846665190169E-2</v>
      </c>
      <c r="S218" s="133">
        <f t="shared" si="42"/>
        <v>-3.2267615628795154E-3</v>
      </c>
      <c r="T218" s="134">
        <f t="shared" si="47"/>
        <v>23.453834203167617</v>
      </c>
      <c r="U218" s="16">
        <v>975.50211932606385</v>
      </c>
      <c r="V218" s="16">
        <v>1.0758837772185973E-2</v>
      </c>
      <c r="W218" s="117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17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29">
        <f t="shared" si="41"/>
        <v>8.3928302326320842E-3</v>
      </c>
      <c r="Q219" s="84">
        <v>963.29307627287926</v>
      </c>
      <c r="R219" s="84">
        <v>1.1547327963488863E-2</v>
      </c>
      <c r="S219" s="133">
        <f t="shared" si="42"/>
        <v>-3.154497730857098E-3</v>
      </c>
      <c r="T219" s="134">
        <f t="shared" si="47"/>
        <v>20.646660803372583</v>
      </c>
      <c r="U219" s="16">
        <v>983.69000055182221</v>
      </c>
      <c r="V219" s="16">
        <v>8.3935042923484852E-3</v>
      </c>
      <c r="W219" s="117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17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29">
        <f t="shared" si="41"/>
        <v>-1.2399550320754115E-2</v>
      </c>
      <c r="Q220" s="84">
        <v>952.63873983611438</v>
      </c>
      <c r="R220" s="84">
        <v>-1.1060327016973955E-2</v>
      </c>
      <c r="S220" s="133">
        <f t="shared" si="42"/>
        <v>-1.3392233037799496E-3</v>
      </c>
      <c r="T220" s="134">
        <f t="shared" si="47"/>
        <v>19.100586957671112</v>
      </c>
      <c r="U220" s="16">
        <v>971.49345163996679</v>
      </c>
      <c r="V220" s="16">
        <v>-1.2398772890863481E-2</v>
      </c>
      <c r="W220" s="117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17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29">
        <f t="shared" si="41"/>
        <v>-1.3399864275801553E-2</v>
      </c>
      <c r="Q221" s="84">
        <v>940.40126567977791</v>
      </c>
      <c r="R221" s="84">
        <v>-1.2845870784597452E-2</v>
      </c>
      <c r="S221" s="133">
        <f t="shared" si="42"/>
        <v>-5.5399349120385973E-4</v>
      </c>
      <c r="T221" s="134">
        <f t="shared" si="47"/>
        <v>18.316886023512325</v>
      </c>
      <c r="U221" s="16">
        <v>958.47525817252017</v>
      </c>
      <c r="V221" s="16">
        <v>-1.340018653287962E-2</v>
      </c>
      <c r="W221" s="117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17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29">
        <f t="shared" si="41"/>
        <v>-1.1826591640639982E-3</v>
      </c>
      <c r="Q222" s="84">
        <v>937.62008930376953</v>
      </c>
      <c r="R222" s="84">
        <v>-2.9574358069350062E-3</v>
      </c>
      <c r="S222" s="133">
        <f t="shared" si="42"/>
        <v>1.7747766428707931E-3</v>
      </c>
      <c r="T222" s="134">
        <f t="shared" si="47"/>
        <v>19.964225591654099</v>
      </c>
      <c r="U222" s="16">
        <v>957.34192636731314</v>
      </c>
      <c r="V222" s="16">
        <v>-1.1824319882475693E-3</v>
      </c>
      <c r="W222" s="117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17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29">
        <f t="shared" si="41"/>
        <v>-5.4455071477892856E-3</v>
      </c>
      <c r="Q223" s="84">
        <v>931.75812042267933</v>
      </c>
      <c r="R223" s="84">
        <v>-6.2519659593076931E-3</v>
      </c>
      <c r="S223" s="133">
        <f t="shared" si="42"/>
        <v>8.0645881151828695E-4</v>
      </c>
      <c r="T223" s="134">
        <f t="shared" si="47"/>
        <v>20.611662241370254</v>
      </c>
      <c r="U223" s="16">
        <v>952.12893611430388</v>
      </c>
      <c r="V223" s="16">
        <v>-5.4452752035944272E-3</v>
      </c>
      <c r="W223" s="117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17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29">
        <f t="shared" si="41"/>
        <v>5.0302828483732354E-2</v>
      </c>
      <c r="Q224" s="84">
        <v>986.69799740028066</v>
      </c>
      <c r="R224" s="84">
        <v>5.8963668545951184E-2</v>
      </c>
      <c r="S224" s="133">
        <f t="shared" si="42"/>
        <v>-8.6608400622187401E-3</v>
      </c>
      <c r="T224" s="134">
        <f t="shared" si="47"/>
        <v>13.578679094208155</v>
      </c>
      <c r="U224" s="16">
        <v>1000.0233365717868</v>
      </c>
      <c r="V224" s="16">
        <v>5.030243136286023E-2</v>
      </c>
      <c r="W224" s="117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17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29">
        <f t="shared" si="41"/>
        <v>-1.2888191619440242E-3</v>
      </c>
      <c r="Q225" s="84">
        <v>983.31780169605383</v>
      </c>
      <c r="R225" s="84">
        <v>-3.4257652423870825E-3</v>
      </c>
      <c r="S225" s="133">
        <f t="shared" si="42"/>
        <v>2.1369460804431259E-3</v>
      </c>
      <c r="T225" s="134">
        <f t="shared" si="47"/>
        <v>15.669699050523263</v>
      </c>
      <c r="U225" s="16">
        <v>998.73416114177189</v>
      </c>
      <c r="V225" s="16">
        <v>-1.2891453457819877E-3</v>
      </c>
      <c r="W225" s="117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17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29">
        <f t="shared" si="41"/>
        <v>-3.6880055504251259E-3</v>
      </c>
      <c r="Q226" s="84">
        <v>978.61113000436944</v>
      </c>
      <c r="R226" s="84">
        <v>-4.7865213907103011E-3</v>
      </c>
      <c r="S226" s="133">
        <f t="shared" si="42"/>
        <v>1.0985158402852043E-3</v>
      </c>
      <c r="T226" s="134">
        <f t="shared" si="47"/>
        <v>16.692099294648983</v>
      </c>
      <c r="U226" s="16">
        <v>995.05104280668854</v>
      </c>
      <c r="V226" s="16">
        <v>-3.6877864785086942E-3</v>
      </c>
      <c r="W226" s="117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17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29">
        <f t="shared" si="41"/>
        <v>2.3645253449533577E-3</v>
      </c>
      <c r="Q227" s="84">
        <v>981.34956491334674</v>
      </c>
      <c r="R227" s="84">
        <v>2.7982871081438342E-3</v>
      </c>
      <c r="S227" s="133">
        <f t="shared" si="42"/>
        <v>-4.3376176319051508E-4</v>
      </c>
      <c r="T227" s="134">
        <f t="shared" si="47"/>
        <v>16.3070840972631</v>
      </c>
      <c r="U227" s="16">
        <v>997.40255928020554</v>
      </c>
      <c r="V227" s="16">
        <v>2.3632119080888503E-3</v>
      </c>
      <c r="W227" s="117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17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29">
        <f t="shared" si="41"/>
        <v>-7.3996419854088077E-3</v>
      </c>
      <c r="Q228" s="84">
        <v>978.18307654427508</v>
      </c>
      <c r="R228" s="84">
        <v>-3.2266671146394801E-3</v>
      </c>
      <c r="S228" s="133">
        <f t="shared" si="42"/>
        <v>-4.1729748707694664E-3</v>
      </c>
      <c r="T228" s="134">
        <f t="shared" si="47"/>
        <v>12.091270439293453</v>
      </c>
      <c r="U228" s="16">
        <v>990.02246050864062</v>
      </c>
      <c r="V228" s="16">
        <v>-7.399318061596819E-3</v>
      </c>
      <c r="W228" s="117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17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29">
        <f t="shared" si="41"/>
        <v>1.6796819613459694E-2</v>
      </c>
      <c r="Q229" s="84">
        <v>991.70428522103839</v>
      </c>
      <c r="R229" s="84">
        <v>1.3822779192348155E-2</v>
      </c>
      <c r="S229" s="133">
        <f t="shared" si="42"/>
        <v>2.9740404211116289E-3</v>
      </c>
      <c r="T229" s="134">
        <f t="shared" si="47"/>
        <v>15.203521336649828</v>
      </c>
      <c r="U229" s="16">
        <v>1006.6527815494654</v>
      </c>
      <c r="V229" s="16">
        <v>1.6797922980737935E-2</v>
      </c>
      <c r="W229" s="117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17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29">
        <f t="shared" si="41"/>
        <v>-4.1354803016711043E-3</v>
      </c>
      <c r="Q230" s="84">
        <v>991.44741055899624</v>
      </c>
      <c r="R230" s="84">
        <v>-2.590234466768454E-4</v>
      </c>
      <c r="S230" s="133">
        <f t="shared" si="42"/>
        <v>-3.8764568549941652E-3</v>
      </c>
      <c r="T230" s="134">
        <f t="shared" si="47"/>
        <v>11.296348599073895</v>
      </c>
      <c r="U230" s="16">
        <v>1002.4882702385603</v>
      </c>
      <c r="V230" s="16">
        <v>-4.1369888279601426E-3</v>
      </c>
      <c r="W230" s="117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17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29">
        <f t="shared" si="41"/>
        <v>-1.0640953285623301E-2</v>
      </c>
      <c r="Q231" s="84">
        <v>981.94837131163706</v>
      </c>
      <c r="R231" s="84">
        <v>-9.5809814481268817E-3</v>
      </c>
      <c r="S231" s="133">
        <f t="shared" si="42"/>
        <v>-1.0599718374964054E-3</v>
      </c>
      <c r="T231" s="134">
        <f t="shared" si="47"/>
        <v>10.12523834778176</v>
      </c>
      <c r="U231" s="16">
        <v>991.82159324463078</v>
      </c>
      <c r="V231" s="16">
        <v>-1.0640201297708136E-2</v>
      </c>
      <c r="W231" s="117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17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29">
        <f t="shared" si="41"/>
        <v>-2.5180087539708039E-2</v>
      </c>
      <c r="Q232" s="84">
        <v>956.83166220371447</v>
      </c>
      <c r="R232" s="84">
        <v>-2.5578441638813409E-2</v>
      </c>
      <c r="S232" s="133">
        <f t="shared" si="42"/>
        <v>3.9835409910539063E-4</v>
      </c>
      <c r="T232" s="134">
        <f t="shared" si="47"/>
        <v>10.261447118646061</v>
      </c>
      <c r="U232" s="16">
        <v>966.84754735323963</v>
      </c>
      <c r="V232" s="16">
        <v>-2.517997799351334E-2</v>
      </c>
      <c r="W232" s="117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17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29">
        <f t="shared" si="41"/>
        <v>2.9067123400944122E-2</v>
      </c>
      <c r="Q233" s="84">
        <v>987.68190286170602</v>
      </c>
      <c r="R233" s="84">
        <v>3.2242077553055901E-2</v>
      </c>
      <c r="S233" s="133">
        <f t="shared" si="42"/>
        <v>-3.174954152111862E-3</v>
      </c>
      <c r="T233" s="134">
        <f t="shared" si="47"/>
        <v>7.5218212095302306</v>
      </c>
      <c r="U233" s="16">
        <v>994.9523278421874</v>
      </c>
      <c r="V233" s="16">
        <v>2.906847161776957E-2</v>
      </c>
      <c r="W233" s="117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17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29">
        <f t="shared" si="41"/>
        <v>-1.0050534648325164E-2</v>
      </c>
      <c r="Q234" s="84">
        <v>979.16698200570045</v>
      </c>
      <c r="R234" s="84">
        <v>-8.6211166078212758E-3</v>
      </c>
      <c r="S234" s="133">
        <f t="shared" si="42"/>
        <v>-1.4294180405039682E-3</v>
      </c>
      <c r="T234" s="134">
        <f t="shared" si="47"/>
        <v>6.0344125546155283</v>
      </c>
      <c r="U234" s="16">
        <v>984.95145177904112</v>
      </c>
      <c r="V234" s="16">
        <v>-1.0051613311801358E-2</v>
      </c>
      <c r="W234" s="117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17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29">
        <f t="shared" si="41"/>
        <v>-5.7974314393812482E-2</v>
      </c>
      <c r="Q235" s="84">
        <v>912.46042579888763</v>
      </c>
      <c r="R235" s="84">
        <v>-6.8125822696934513E-2</v>
      </c>
      <c r="S235" s="133">
        <f t="shared" si="42"/>
        <v>1.0151508303121996E-2</v>
      </c>
      <c r="T235" s="134">
        <f t="shared" si="47"/>
        <v>15.624593371966057</v>
      </c>
      <c r="U235" s="16">
        <v>927.84925548384967</v>
      </c>
      <c r="V235" s="16">
        <v>-5.7974630315080197E-2</v>
      </c>
      <c r="W235" s="117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17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29">
        <f t="shared" si="41"/>
        <v>1.8671992392964271E-2</v>
      </c>
      <c r="Q236" s="84">
        <v>932.1615087122068</v>
      </c>
      <c r="R236" s="84">
        <v>2.159116423714514E-2</v>
      </c>
      <c r="S236" s="133">
        <f t="shared" si="42"/>
        <v>-2.9191718441809664E-3</v>
      </c>
      <c r="T236" s="134">
        <f t="shared" si="47"/>
        <v>13.252706876629077</v>
      </c>
      <c r="U236" s="16">
        <v>945.17394178561142</v>
      </c>
      <c r="V236" s="16">
        <v>1.8671876061082102E-2</v>
      </c>
      <c r="W236" s="117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17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29">
        <f t="shared" si="41"/>
        <v>-2.724688155972774E-2</v>
      </c>
      <c r="Q237" s="84">
        <v>903.61318909839861</v>
      </c>
      <c r="R237" s="84">
        <v>-3.0625936972282906E-2</v>
      </c>
      <c r="S237" s="133">
        <f t="shared" si="42"/>
        <v>3.3790554125552041E-3</v>
      </c>
      <c r="T237" s="134">
        <f t="shared" si="47"/>
        <v>16.041437333405383</v>
      </c>
      <c r="U237" s="16">
        <v>919.42067777018065</v>
      </c>
      <c r="V237" s="16">
        <v>-2.7247115982459283E-2</v>
      </c>
      <c r="W237" s="117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17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29">
        <f t="shared" si="41"/>
        <v>-3.5946689396025584E-2</v>
      </c>
      <c r="Q238" s="84">
        <v>869.25997130143958</v>
      </c>
      <c r="R238" s="84">
        <v>-3.8017614407815099E-2</v>
      </c>
      <c r="S238" s="133">
        <f t="shared" si="42"/>
        <v>2.0709250117896538E-3</v>
      </c>
      <c r="T238" s="134">
        <f t="shared" si="47"/>
        <v>17.336115922402541</v>
      </c>
      <c r="U238" s="16">
        <v>886.37216784628799</v>
      </c>
      <c r="V238" s="16">
        <v>-3.5944927847439051E-2</v>
      </c>
      <c r="W238" s="117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17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29">
        <f t="shared" si="41"/>
        <v>1.954576234623847E-2</v>
      </c>
      <c r="Q239" s="84">
        <v>888.96105421475875</v>
      </c>
      <c r="R239" s="84">
        <v>2.2664201232944249E-2</v>
      </c>
      <c r="S239" s="133">
        <f t="shared" si="42"/>
        <v>-3.1184388867058419E-3</v>
      </c>
      <c r="T239" s="134">
        <f t="shared" si="47"/>
        <v>14.964229427065447</v>
      </c>
      <c r="U239" s="16">
        <v>903.69685414804974</v>
      </c>
      <c r="V239" s="16">
        <v>1.9545611798548867E-2</v>
      </c>
      <c r="W239" s="117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17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29">
        <f t="shared" si="41"/>
        <v>7.5874146804996547E-3</v>
      </c>
      <c r="Q240" s="84">
        <v>898.34746375738769</v>
      </c>
      <c r="R240" s="84">
        <v>1.0558853504465599E-2</v>
      </c>
      <c r="S240" s="133">
        <f t="shared" si="42"/>
        <v>-2.9714388239658425E-3</v>
      </c>
      <c r="T240" s="134">
        <f t="shared" si="47"/>
        <v>12.436275851615392</v>
      </c>
      <c r="U240" s="16">
        <v>910.5531335122414</v>
      </c>
      <c r="V240" s="16">
        <v>7.5869240140880494E-3</v>
      </c>
      <c r="W240" s="117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17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29">
        <f t="shared" si="41"/>
        <v>2.031734692787605E-2</v>
      </c>
      <c r="Q241" s="84">
        <v>919.45113484325464</v>
      </c>
      <c r="R241" s="84">
        <v>2.3491657668403363E-2</v>
      </c>
      <c r="S241" s="133">
        <f t="shared" si="42"/>
        <v>-3.1743107405275521E-3</v>
      </c>
      <c r="T241" s="134">
        <f t="shared" si="47"/>
        <v>9.837313979652663</v>
      </c>
      <c r="U241" s="16">
        <v>929.05357805076164</v>
      </c>
      <c r="V241" s="16">
        <v>2.0317808876412508E-2</v>
      </c>
      <c r="W241" s="117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17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29">
        <f t="shared" si="41"/>
        <v>-8.7349850840112361E-3</v>
      </c>
      <c r="Q242" s="84">
        <v>911.9416378176594</v>
      </c>
      <c r="R242" s="84">
        <v>-8.1673693587592713E-3</v>
      </c>
      <c r="S242" s="133">
        <f t="shared" si="42"/>
        <v>-5.6761572525181048E-4</v>
      </c>
      <c r="T242" s="134">
        <f t="shared" si="47"/>
        <v>9.2294902660360094</v>
      </c>
      <c r="U242" s="16">
        <v>920.93668758670856</v>
      </c>
      <c r="V242" s="16">
        <v>-8.7367302121402462E-3</v>
      </c>
      <c r="W242" s="117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17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29">
        <f t="shared" si="41"/>
        <v>-1.0214052872503923E-2</v>
      </c>
      <c r="Q243" s="84">
        <v>900.72093243727898</v>
      </c>
      <c r="R243" s="84">
        <v>-1.2304192412172737E-2</v>
      </c>
      <c r="S243" s="133">
        <f t="shared" si="42"/>
        <v>2.0901395396689306E-3</v>
      </c>
      <c r="T243" s="134">
        <f t="shared" si="47"/>
        <v>11.041305039545591</v>
      </c>
      <c r="U243" s="16">
        <v>911.53062169264047</v>
      </c>
      <c r="V243" s="16">
        <v>-1.021358582066749E-2</v>
      </c>
      <c r="W243" s="117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17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29">
        <f t="shared" si="41"/>
        <v>-2.2828384377151567E-2</v>
      </c>
      <c r="Q244" s="84">
        <v>875.17233466152652</v>
      </c>
      <c r="R244" s="84">
        <v>-2.8364609787206774E-2</v>
      </c>
      <c r="S244" s="133">
        <f t="shared" si="42"/>
        <v>5.5362254100550373E-3</v>
      </c>
      <c r="T244" s="134">
        <f t="shared" si="47"/>
        <v>15.775843997605193</v>
      </c>
      <c r="U244" s="16">
        <v>890.72108711215458</v>
      </c>
      <c r="V244" s="16">
        <v>-2.2829221624879947E-2</v>
      </c>
      <c r="W244" s="117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17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29">
        <f t="shared" si="41"/>
        <v>4.1047638167736759E-2</v>
      </c>
      <c r="Q245" s="84">
        <v>920.96118819273806</v>
      </c>
      <c r="R245" s="84">
        <v>5.2319813730081419E-2</v>
      </c>
      <c r="S245" s="133">
        <f t="shared" si="42"/>
        <v>-1.1272175562344409E-2</v>
      </c>
      <c r="T245" s="134">
        <f t="shared" si="47"/>
        <v>6.5583089301979953</v>
      </c>
      <c r="U245" s="16">
        <v>927.28300964492485</v>
      </c>
      <c r="V245" s="16">
        <v>4.1047554685506839E-2</v>
      </c>
      <c r="W245" s="117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17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29">
        <f t="shared" si="41"/>
        <v>-3.6811017059618892E-3</v>
      </c>
      <c r="Q246" s="84">
        <v>917.37864491678499</v>
      </c>
      <c r="R246" s="84">
        <v>-3.8900046189604674E-3</v>
      </c>
      <c r="S246" s="133">
        <f t="shared" si="42"/>
        <v>2.0890291299845414E-4</v>
      </c>
      <c r="T246" s="134">
        <f t="shared" si="47"/>
        <v>6.7265586029787983</v>
      </c>
      <c r="U246" s="16">
        <v>923.86958719385859</v>
      </c>
      <c r="V246" s="16">
        <v>-3.6811010398792067E-3</v>
      </c>
      <c r="W246" s="117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17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29">
        <f t="shared" si="41"/>
        <v>3.6724416926469925E-3</v>
      </c>
      <c r="Q247" s="84">
        <v>919.30121322799937</v>
      </c>
      <c r="R247" s="84">
        <v>2.0957194958345386E-3</v>
      </c>
      <c r="S247" s="133">
        <f t="shared" si="42"/>
        <v>1.5767221968123846E-3</v>
      </c>
      <c r="T247" s="134">
        <f t="shared" si="47"/>
        <v>8.1977127695623722</v>
      </c>
      <c r="U247" s="16">
        <v>927.26244902807844</v>
      </c>
      <c r="V247" s="16">
        <v>3.6724467189414127E-3</v>
      </c>
      <c r="W247" s="117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17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28">
        <f t="shared" si="41"/>
        <v>-2.1056237842232102E-2</v>
      </c>
      <c r="Q248" s="132">
        <v>896.95439493399772</v>
      </c>
      <c r="R248" s="132">
        <v>-2.4308483413759328E-2</v>
      </c>
      <c r="S248" s="133">
        <f t="shared" si="42"/>
        <v>3.2522455715275171E-3</v>
      </c>
      <c r="T248" s="134">
        <f t="shared" si="47"/>
        <v>11.014893079344802</v>
      </c>
      <c r="U248" s="17">
        <v>907.73779035917255</v>
      </c>
      <c r="V248" s="17">
        <v>-2.1056237842232151E-2</v>
      </c>
      <c r="W248" s="117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17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29">
        <f t="shared" si="41"/>
        <v>-2.3160494647331303E-2</v>
      </c>
      <c r="Q249" s="84">
        <v>877.05346190639784</v>
      </c>
      <c r="R249" s="84">
        <v>-2.2187229518022801E-2</v>
      </c>
      <c r="S249" s="133">
        <f t="shared" si="42"/>
        <v>-9.7326512930844683E-4</v>
      </c>
      <c r="T249" s="134">
        <f t="shared" si="47"/>
        <v>9.8868082719704944</v>
      </c>
      <c r="U249" s="16">
        <v>886.71413412437857</v>
      </c>
      <c r="V249" s="16">
        <v>-2.3160494647331321E-2</v>
      </c>
      <c r="W249" s="117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17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29">
        <f t="shared" si="41"/>
        <v>2.5168170352711516E-2</v>
      </c>
      <c r="Q250" s="84">
        <v>902.9171751397339</v>
      </c>
      <c r="R250" s="84">
        <v>2.9489323463951302E-2</v>
      </c>
      <c r="S250" s="133">
        <f t="shared" si="42"/>
        <v>-4.3211531112398761E-3</v>
      </c>
      <c r="T250" s="134">
        <f t="shared" si="47"/>
        <v>6.3457588511635095</v>
      </c>
      <c r="U250" s="16">
        <v>909.03110650617816</v>
      </c>
      <c r="V250" s="16">
        <v>2.5168170352711672E-2</v>
      </c>
      <c r="W250" s="117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17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29">
        <f t="shared" si="41"/>
        <v>2.7033270350472196E-3</v>
      </c>
      <c r="Q251" s="84">
        <v>901.21405786317052</v>
      </c>
      <c r="R251" s="84">
        <v>-1.8862386533956496E-3</v>
      </c>
      <c r="S251" s="133">
        <f t="shared" si="42"/>
        <v>4.5895656884430269E-3</v>
      </c>
      <c r="T251" s="134">
        <f t="shared" si="47"/>
        <v>10.506911199150977</v>
      </c>
      <c r="U251" s="16">
        <v>911.48851487209515</v>
      </c>
      <c r="V251" s="16">
        <v>2.703327035047165E-3</v>
      </c>
      <c r="W251" s="117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17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29">
        <f t="shared" si="41"/>
        <v>-1.3692852425548812E-2</v>
      </c>
      <c r="Q252" s="84">
        <v>889.28662771393431</v>
      </c>
      <c r="R252" s="84">
        <v>-1.3234846976884523E-2</v>
      </c>
      <c r="S252" s="133">
        <f t="shared" si="42"/>
        <v>-4.5800544866445546E-4</v>
      </c>
      <c r="T252" s="134">
        <f t="shared" si="47"/>
        <v>9.9502806657383189</v>
      </c>
      <c r="U252" s="16">
        <v>899.00763715036896</v>
      </c>
      <c r="V252" s="16">
        <v>-1.369285242554874E-2</v>
      </c>
      <c r="W252" s="117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17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29">
        <f t="shared" si="41"/>
        <v>1.73818362147342E-2</v>
      </c>
      <c r="Q253" s="84">
        <v>901.84803520456512</v>
      </c>
      <c r="R253" s="84">
        <v>1.4125262990766085E-2</v>
      </c>
      <c r="S253" s="133">
        <f t="shared" si="42"/>
        <v>3.25657322396798E-3</v>
      </c>
      <c r="T253" s="134">
        <f t="shared" si="47"/>
        <v>13.019261834806798</v>
      </c>
      <c r="U253" s="16">
        <v>914.6340406551119</v>
      </c>
      <c r="V253" s="16">
        <v>1.7381836214734235E-2</v>
      </c>
      <c r="W253" s="117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17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29">
        <f t="shared" si="41"/>
        <v>8.9303795381869694E-3</v>
      </c>
      <c r="Q254" s="84">
        <v>910.43300939952928</v>
      </c>
      <c r="R254" s="84">
        <v>9.5193135205055273E-3</v>
      </c>
      <c r="S254" s="133">
        <f t="shared" si="42"/>
        <v>-5.8893398231843648E-4</v>
      </c>
      <c r="T254" s="134">
        <f t="shared" si="47"/>
        <v>12.604399829479576</v>
      </c>
      <c r="U254" s="16">
        <v>922.80206977670741</v>
      </c>
      <c r="V254" s="16">
        <v>8.930379538186782E-3</v>
      </c>
      <c r="W254" s="117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17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29">
        <f t="shared" si="41"/>
        <v>7.2701132994061517E-3</v>
      </c>
      <c r="Q255" s="84">
        <v>915.63238532839694</v>
      </c>
      <c r="R255" s="84">
        <v>5.7108824868914521E-3</v>
      </c>
      <c r="S255" s="133">
        <f t="shared" si="42"/>
        <v>1.5592308125146354E-3</v>
      </c>
      <c r="T255" s="134">
        <f t="shared" si="47"/>
        <v>14.115610445297079</v>
      </c>
      <c r="U255" s="16">
        <v>929.51094537691063</v>
      </c>
      <c r="V255" s="16">
        <v>7.2701132994062055E-3</v>
      </c>
      <c r="W255" s="117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17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29">
        <f t="shared" si="41"/>
        <v>-1.9435494802256502E-2</v>
      </c>
      <c r="Q256" s="84">
        <v>896.67116530049179</v>
      </c>
      <c r="R256" s="84">
        <v>-2.0708332658094644E-2</v>
      </c>
      <c r="S256" s="133">
        <f t="shared" si="42"/>
        <v>1.2728378558384129E-3</v>
      </c>
      <c r="T256" s="134">
        <f t="shared" si="47"/>
        <v>15.006718133934442</v>
      </c>
      <c r="U256" s="16">
        <v>911.44544022939738</v>
      </c>
      <c r="V256" s="16">
        <v>-1.9435494802256259E-2</v>
      </c>
      <c r="W256" s="117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17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29">
        <f t="shared" si="41"/>
        <v>1.4390580195584623E-3</v>
      </c>
      <c r="Q257" s="84">
        <v>894.5310156923905</v>
      </c>
      <c r="R257" s="84">
        <v>-2.3867719749682049E-3</v>
      </c>
      <c r="S257" s="133">
        <f t="shared" si="42"/>
        <v>3.8258299945266487E-3</v>
      </c>
      <c r="T257" s="134">
        <f t="shared" si="47"/>
        <v>18.458825111446117</v>
      </c>
      <c r="U257" s="16">
        <v>912.75706309954933</v>
      </c>
      <c r="V257" s="16">
        <v>1.4390580195582899E-3</v>
      </c>
      <c r="W257" s="117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17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29">
        <f t="shared" si="41"/>
        <v>-1.1392098913998784E-2</v>
      </c>
      <c r="Q258" s="84">
        <v>881.51193958319141</v>
      </c>
      <c r="R258" s="84">
        <v>-1.4554080161347993E-2</v>
      </c>
      <c r="S258" s="133">
        <f t="shared" si="42"/>
        <v>3.161981247349132E-3</v>
      </c>
      <c r="T258" s="134">
        <f t="shared" si="47"/>
        <v>21.077030646731828</v>
      </c>
      <c r="U258" s="16">
        <v>902.35884435226819</v>
      </c>
      <c r="V258" s="16">
        <v>-1.1392098913998828E-2</v>
      </c>
      <c r="W258" s="117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17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29">
        <f t="shared" si="41"/>
        <v>-1.2701250314756534E-2</v>
      </c>
      <c r="Q259" s="84">
        <v>866.76724017263439</v>
      </c>
      <c r="R259" s="84">
        <v>-1.6726602044129783E-2</v>
      </c>
      <c r="S259" s="133">
        <f t="shared" si="42"/>
        <v>4.0253517293729335E-3</v>
      </c>
      <c r="T259" s="134">
        <f t="shared" si="47"/>
        <v>24.357721615059972</v>
      </c>
      <c r="U259" s="16">
        <v>890.89775879641547</v>
      </c>
      <c r="V259" s="16">
        <v>-1.2701250314756678E-2</v>
      </c>
      <c r="W259" s="117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17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29">
        <f t="shared" si="41"/>
        <v>1.9202084839225086E-2</v>
      </c>
      <c r="Q260" s="84">
        <v>884.98569221070125</v>
      </c>
      <c r="R260" s="84">
        <v>2.101885165207476E-2</v>
      </c>
      <c r="S260" s="133">
        <f t="shared" si="42"/>
        <v>-1.8167668128495282E-3</v>
      </c>
      <c r="T260" s="134">
        <f t="shared" si="47"/>
        <v>23.250726695591766</v>
      </c>
      <c r="U260" s="16">
        <v>908.00485314389994</v>
      </c>
      <c r="V260" s="16">
        <v>1.9202084839225315E-2</v>
      </c>
      <c r="W260" s="117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17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29">
        <f t="shared" ref="P261:P324" si="53">(O261-O260)/O260</f>
        <v>-3.5116557083083731E-3</v>
      </c>
      <c r="Q261" s="84">
        <v>879.80882230662792</v>
      </c>
      <c r="R261" s="84">
        <v>-5.8496650845749456E-3</v>
      </c>
      <c r="S261" s="133">
        <f t="shared" ref="S261:S324" si="54">L261-R261</f>
        <v>2.338009376266742E-3</v>
      </c>
      <c r="T261" s="134">
        <f t="shared" si="47"/>
        <v>25.238182994719409</v>
      </c>
      <c r="U261" s="16">
        <v>904.81625271818518</v>
      </c>
      <c r="V261" s="16">
        <v>-3.5116557083086715E-3</v>
      </c>
      <c r="W261" s="117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17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29">
        <f t="shared" si="53"/>
        <v>-8.2834363407207788E-4</v>
      </c>
      <c r="Q262" s="84">
        <v>881.0317649398288</v>
      </c>
      <c r="R262" s="84">
        <v>1.3900095136516731E-3</v>
      </c>
      <c r="S262" s="133">
        <f t="shared" si="54"/>
        <v>-2.2183531477239378E-3</v>
      </c>
      <c r="T262" s="134">
        <f t="shared" si="47"/>
        <v>23.265550436140984</v>
      </c>
      <c r="U262" s="16">
        <v>904.06675393524131</v>
      </c>
      <c r="V262" s="16">
        <v>-8.2834363407187123E-4</v>
      </c>
      <c r="W262" s="117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17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29">
        <f t="shared" si="53"/>
        <v>-1.5901659847417093E-3</v>
      </c>
      <c r="Q263" s="84">
        <v>879.91761295507138</v>
      </c>
      <c r="R263" s="84">
        <v>-1.2645991087886822E-3</v>
      </c>
      <c r="S263" s="133">
        <f t="shared" si="54"/>
        <v>-3.2556687595287816E-4</v>
      </c>
      <c r="T263" s="134">
        <f t="shared" si="47"/>
        <v>22.941719589894433</v>
      </c>
      <c r="U263" s="16">
        <v>902.62913773519767</v>
      </c>
      <c r="V263" s="16">
        <v>-1.5901659847416668E-3</v>
      </c>
      <c r="W263" s="117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17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29">
        <f t="shared" si="53"/>
        <v>3.3310665712240568E-2</v>
      </c>
      <c r="Q264" s="84">
        <v>910.43487913729359</v>
      </c>
      <c r="R264" s="84">
        <v>3.4681958552613301E-2</v>
      </c>
      <c r="S264" s="133">
        <f t="shared" si="54"/>
        <v>-1.3712928403726912E-3</v>
      </c>
      <c r="T264" s="134">
        <f t="shared" si="47"/>
        <v>22.49929881925425</v>
      </c>
      <c r="U264" s="16">
        <v>932.6963152044226</v>
      </c>
      <c r="V264" s="16">
        <v>3.331066571224036E-2</v>
      </c>
      <c r="W264" s="117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17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29">
        <f t="shared" si="53"/>
        <v>1.8809150222659419E-2</v>
      </c>
      <c r="Q265" s="84">
        <v>924.48182260760086</v>
      </c>
      <c r="R265" s="84">
        <v>1.5428828345875565E-2</v>
      </c>
      <c r="S265" s="133">
        <f t="shared" si="54"/>
        <v>3.3803218767838785E-3</v>
      </c>
      <c r="T265" s="134">
        <f t="shared" ref="T265:T328" si="59">K265-Q265</f>
        <v>26.000054449984987</v>
      </c>
      <c r="U265" s="16">
        <v>950.23954030922368</v>
      </c>
      <c r="V265" s="16">
        <v>1.880915022265963E-2</v>
      </c>
      <c r="W265" s="117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17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29">
        <f t="shared" si="53"/>
        <v>9.6043571483616121E-3</v>
      </c>
      <c r="Q266" s="84">
        <v>933.80956479240308</v>
      </c>
      <c r="R266" s="84">
        <v>1.00896977709008E-2</v>
      </c>
      <c r="S266" s="133">
        <f t="shared" si="54"/>
        <v>-4.8534062253919458E-4</v>
      </c>
      <c r="T266" s="134">
        <f t="shared" si="59"/>
        <v>25.80107967548895</v>
      </c>
      <c r="U266" s="16">
        <v>959.36598023084844</v>
      </c>
      <c r="V266" s="16">
        <v>9.604357148361619E-3</v>
      </c>
      <c r="W266" s="117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17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29">
        <f t="shared" si="53"/>
        <v>3.1923240545658309E-3</v>
      </c>
      <c r="Q267" s="84">
        <v>935.73213310361757</v>
      </c>
      <c r="R267" s="84">
        <v>2.058844098091778E-3</v>
      </c>
      <c r="S267" s="133">
        <f t="shared" si="54"/>
        <v>1.1334799564739779E-3</v>
      </c>
      <c r="T267" s="134">
        <f t="shared" si="59"/>
        <v>26.941899507626658</v>
      </c>
      <c r="U267" s="16">
        <v>962.42858732667139</v>
      </c>
      <c r="V267" s="16">
        <v>3.192324054565716E-3</v>
      </c>
      <c r="W267" s="117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17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29">
        <f t="shared" si="53"/>
        <v>2.0653865648612227E-2</v>
      </c>
      <c r="Q268" s="84">
        <v>955.19603379967953</v>
      </c>
      <c r="R268" s="84">
        <v>2.0800718504241679E-2</v>
      </c>
      <c r="S268" s="133">
        <f t="shared" si="54"/>
        <v>-1.468528556293619E-4</v>
      </c>
      <c r="T268" s="134">
        <f t="shared" si="59"/>
        <v>27.360938944525174</v>
      </c>
      <c r="U268" s="16">
        <v>982.30645806570033</v>
      </c>
      <c r="V268" s="16">
        <v>2.0653865648612438E-2</v>
      </c>
      <c r="W268" s="117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17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29">
        <f t="shared" si="53"/>
        <v>7.7429044387684071E-3</v>
      </c>
      <c r="Q269" s="84">
        <v>964.69821496954444</v>
      </c>
      <c r="R269" s="84">
        <v>9.9478859141260596E-3</v>
      </c>
      <c r="S269" s="133">
        <f t="shared" si="54"/>
        <v>-2.2049814753577349E-3</v>
      </c>
      <c r="T269" s="134">
        <f t="shared" si="59"/>
        <v>25.466602520264132</v>
      </c>
      <c r="U269" s="16">
        <v>989.91236310008787</v>
      </c>
      <c r="V269" s="16">
        <v>7.7429044387681669E-3</v>
      </c>
      <c r="W269" s="117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17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29">
        <f t="shared" si="53"/>
        <v>-9.4304832293176672E-3</v>
      </c>
      <c r="Q270" s="84">
        <v>953.40476216170282</v>
      </c>
      <c r="R270" s="84">
        <v>-1.1706720954384841E-2</v>
      </c>
      <c r="S270" s="133">
        <f t="shared" si="54"/>
        <v>2.2762377250670866E-3</v>
      </c>
      <c r="T270" s="134">
        <f t="shared" si="59"/>
        <v>27.422322622507636</v>
      </c>
      <c r="U270" s="16">
        <v>980.57701116137832</v>
      </c>
      <c r="V270" s="16">
        <v>-9.4304832293176169E-3</v>
      </c>
      <c r="W270" s="117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17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29">
        <f t="shared" si="53"/>
        <v>-2.7410980206110797E-3</v>
      </c>
      <c r="Q271" s="84">
        <v>950.87072253388806</v>
      </c>
      <c r="R271" s="84">
        <v>-2.6578843827769513E-3</v>
      </c>
      <c r="S271" s="133">
        <f t="shared" si="54"/>
        <v>-8.3213637833991303E-5</v>
      </c>
      <c r="T271" s="134">
        <f t="shared" si="59"/>
        <v>27.267819069658799</v>
      </c>
      <c r="U271" s="16">
        <v>977.88915345702731</v>
      </c>
      <c r="V271" s="16">
        <v>-2.7410980206109114E-3</v>
      </c>
      <c r="W271" s="117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17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29">
        <f t="shared" si="53"/>
        <v>-1.1164116253050265E-2</v>
      </c>
      <c r="Q272" s="84">
        <v>943.31174596226799</v>
      </c>
      <c r="R272" s="84">
        <v>-7.9495313006134449E-3</v>
      </c>
      <c r="S272" s="133">
        <f t="shared" si="54"/>
        <v>-3.2145849524369656E-3</v>
      </c>
      <c r="T272" s="134">
        <f t="shared" si="59"/>
        <v>23.906743251227681</v>
      </c>
      <c r="U272" s="16">
        <v>966.97188526523598</v>
      </c>
      <c r="V272" s="16">
        <v>-1.1164116253050428E-2</v>
      </c>
      <c r="W272" s="117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17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29">
        <f t="shared" si="53"/>
        <v>3.275238042207329E-3</v>
      </c>
      <c r="Q273" s="84">
        <v>946.21716958500201</v>
      </c>
      <c r="R273" s="84">
        <v>3.0800248541061159E-3</v>
      </c>
      <c r="S273" s="133">
        <f t="shared" si="54"/>
        <v>1.9521318810120872E-4</v>
      </c>
      <c r="T273" s="134">
        <f t="shared" si="59"/>
        <v>24.169190419491997</v>
      </c>
      <c r="U273" s="16">
        <v>970.13894836960151</v>
      </c>
      <c r="V273" s="16">
        <v>3.2752380422072084E-3</v>
      </c>
      <c r="W273" s="117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17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29">
        <f t="shared" si="53"/>
        <v>2.6407190215019111E-3</v>
      </c>
      <c r="Q274" s="84">
        <v>945.49690761995794</v>
      </c>
      <c r="R274" s="84">
        <v>-7.6120153828953554E-4</v>
      </c>
      <c r="S274" s="133">
        <f t="shared" si="54"/>
        <v>3.401920559791701E-3</v>
      </c>
      <c r="T274" s="134">
        <f t="shared" si="59"/>
        <v>27.451970103606186</v>
      </c>
      <c r="U274" s="16">
        <v>972.70081274406118</v>
      </c>
      <c r="V274" s="16">
        <v>2.640719021502124E-3</v>
      </c>
      <c r="W274" s="117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17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29">
        <f t="shared" si="53"/>
        <v>1.9263343186407794E-4</v>
      </c>
      <c r="Q275" s="84">
        <v>945.1911719616578</v>
      </c>
      <c r="R275" s="84">
        <v>-3.2335976546950994E-4</v>
      </c>
      <c r="S275" s="133">
        <f t="shared" si="54"/>
        <v>5.1599319733340468E-4</v>
      </c>
      <c r="T275" s="134">
        <f t="shared" si="59"/>
        <v>27.945128243250338</v>
      </c>
      <c r="U275" s="16">
        <v>972.88818743979698</v>
      </c>
      <c r="V275" s="16">
        <v>1.9263343186400769E-4</v>
      </c>
      <c r="W275" s="117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17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29">
        <f t="shared" si="53"/>
        <v>7.6662194889779191E-3</v>
      </c>
      <c r="Q276" s="84">
        <v>949.16760525732468</v>
      </c>
      <c r="R276" s="84">
        <v>4.2070148490851392E-3</v>
      </c>
      <c r="S276" s="133">
        <f t="shared" si="54"/>
        <v>3.4592046398927399E-3</v>
      </c>
      <c r="T276" s="134">
        <f t="shared" si="59"/>
        <v>31.428971417646153</v>
      </c>
      <c r="U276" s="16">
        <v>980.3465618229443</v>
      </c>
      <c r="V276" s="16">
        <v>7.6662194889778592E-3</v>
      </c>
      <c r="W276" s="117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17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29">
        <f t="shared" si="53"/>
        <v>-1.5450860639080926E-2</v>
      </c>
      <c r="Q277" s="84">
        <v>936.97758176161267</v>
      </c>
      <c r="R277" s="84">
        <v>-1.2842856654813065E-2</v>
      </c>
      <c r="S277" s="133">
        <f t="shared" si="54"/>
        <v>-2.6080039842678367E-3</v>
      </c>
      <c r="T277" s="134">
        <f t="shared" si="59"/>
        <v>28.46793386399338</v>
      </c>
      <c r="U277" s="16">
        <v>965.19936371821598</v>
      </c>
      <c r="V277" s="16">
        <v>-1.5450860639080796E-2</v>
      </c>
      <c r="W277" s="117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17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29">
        <f t="shared" si="53"/>
        <v>7.9660472339741165E-3</v>
      </c>
      <c r="Q278" s="84">
        <v>945.1911719616578</v>
      </c>
      <c r="R278" s="84">
        <v>8.7660477261395642E-3</v>
      </c>
      <c r="S278" s="133">
        <f t="shared" si="54"/>
        <v>-8.000004921654303E-4</v>
      </c>
      <c r="T278" s="134">
        <f t="shared" si="59"/>
        <v>27.945128243250338</v>
      </c>
      <c r="U278" s="16">
        <v>972.88818743979698</v>
      </c>
      <c r="V278" s="16">
        <v>7.9660472339740454E-3</v>
      </c>
      <c r="W278" s="117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17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29">
        <f t="shared" si="53"/>
        <v>5.2476965921518515E-3</v>
      </c>
      <c r="Q279" s="84">
        <v>951.85357784540747</v>
      </c>
      <c r="R279" s="84">
        <v>7.0487390079220233E-3</v>
      </c>
      <c r="S279" s="133">
        <f t="shared" si="54"/>
        <v>-1.8010424157699845E-3</v>
      </c>
      <c r="T279" s="134">
        <f t="shared" si="59"/>
        <v>26.389446405785407</v>
      </c>
      <c r="U279" s="16">
        <v>977.99360946556965</v>
      </c>
      <c r="V279" s="16">
        <v>5.247696592151907E-3</v>
      </c>
      <c r="W279" s="117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17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29">
        <f t="shared" si="53"/>
        <v>5.4746554942000586E-3</v>
      </c>
      <c r="Q280" s="84">
        <v>954.64995484934241</v>
      </c>
      <c r="R280" s="84">
        <v>2.9378226536320284E-3</v>
      </c>
      <c r="S280" s="133">
        <f t="shared" si="54"/>
        <v>2.5368328405677475E-3</v>
      </c>
      <c r="T280" s="134">
        <f t="shared" si="59"/>
        <v>28.948612949229869</v>
      </c>
      <c r="U280" s="16">
        <v>983.34778755292268</v>
      </c>
      <c r="V280" s="16">
        <v>5.4746554941998609E-3</v>
      </c>
      <c r="W280" s="117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17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29">
        <f t="shared" si="53"/>
        <v>-1.476963983192381E-2</v>
      </c>
      <c r="Q281" s="84">
        <v>937.98241871827918</v>
      </c>
      <c r="R281" s="84">
        <v>-1.7459316942714995E-2</v>
      </c>
      <c r="S281" s="133">
        <f t="shared" si="54"/>
        <v>2.689677110791348E-3</v>
      </c>
      <c r="T281" s="134">
        <f t="shared" si="59"/>
        <v>31.088752494712253</v>
      </c>
      <c r="U281" s="16">
        <v>968.82409490124724</v>
      </c>
      <c r="V281" s="16">
        <v>-1.4769639831923451E-2</v>
      </c>
      <c r="W281" s="117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17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29">
        <f t="shared" si="53"/>
        <v>6.880300554648859E-4</v>
      </c>
      <c r="Q282" s="84">
        <v>938.04800523502365</v>
      </c>
      <c r="R282" s="84">
        <v>6.9922970234448731E-5</v>
      </c>
      <c r="S282" s="133">
        <f t="shared" si="54"/>
        <v>6.1810708523031468E-4</v>
      </c>
      <c r="T282" s="134">
        <f t="shared" si="59"/>
        <v>31.689916069646756</v>
      </c>
      <c r="U282" s="16">
        <v>969.49067499699754</v>
      </c>
      <c r="V282" s="16">
        <v>6.8803005546455782E-4</v>
      </c>
      <c r="W282" s="117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17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29">
        <f t="shared" si="53"/>
        <v>-5.7603725026074823E-3</v>
      </c>
      <c r="Q283" s="84">
        <v>931.01404589634285</v>
      </c>
      <c r="R283" s="84">
        <v>-7.4985067922173935E-3</v>
      </c>
      <c r="S283" s="133">
        <f t="shared" si="54"/>
        <v>1.7381342896100578E-3</v>
      </c>
      <c r="T283" s="134">
        <f t="shared" si="59"/>
        <v>33.137823751708538</v>
      </c>
      <c r="U283" s="16">
        <v>963.90604757121048</v>
      </c>
      <c r="V283" s="16">
        <v>-5.7603725026074718E-3</v>
      </c>
      <c r="W283" s="117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17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29">
        <f t="shared" si="53"/>
        <v>-4.6687364470905813E-3</v>
      </c>
      <c r="Q284" s="84">
        <v>927.97746800393929</v>
      </c>
      <c r="R284" s="84">
        <v>-3.26158118214002E-3</v>
      </c>
      <c r="S284" s="133">
        <f t="shared" si="54"/>
        <v>-1.4071552649507E-3</v>
      </c>
      <c r="T284" s="134">
        <f t="shared" si="59"/>
        <v>31.673030669755576</v>
      </c>
      <c r="U284" s="16">
        <v>959.40582427534389</v>
      </c>
      <c r="V284" s="16">
        <v>-4.6687364470904278E-3</v>
      </c>
      <c r="W284" s="117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17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29">
        <f t="shared" si="53"/>
        <v>-5.2125658305309493E-3</v>
      </c>
      <c r="Q285" s="84">
        <v>922.29783131959903</v>
      </c>
      <c r="R285" s="84">
        <v>-6.1204467567052574E-3</v>
      </c>
      <c r="S285" s="133">
        <f t="shared" si="54"/>
        <v>9.0788092617430718E-4</v>
      </c>
      <c r="T285" s="134">
        <f t="shared" si="59"/>
        <v>32.350425955457354</v>
      </c>
      <c r="U285" s="16">
        <v>954.40485825811379</v>
      </c>
      <c r="V285" s="16">
        <v>-5.2125658305310126E-3</v>
      </c>
      <c r="W285" s="117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17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29">
        <f t="shared" si="53"/>
        <v>-1.1329376720675143E-2</v>
      </c>
      <c r="Q286" s="84">
        <v>915.72212857934574</v>
      </c>
      <c r="R286" s="84">
        <v>-7.1296955462260515E-3</v>
      </c>
      <c r="S286" s="133">
        <f t="shared" si="54"/>
        <v>-4.199681174449253E-3</v>
      </c>
      <c r="T286" s="134">
        <f t="shared" si="59"/>
        <v>28.110558953305372</v>
      </c>
      <c r="U286" s="16">
        <v>943.59204607486504</v>
      </c>
      <c r="V286" s="16">
        <v>-1.1329376720675162E-2</v>
      </c>
      <c r="W286" s="117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17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29">
        <f t="shared" si="53"/>
        <v>5.4106242703189844E-3</v>
      </c>
      <c r="Q287" s="84">
        <v>922.38471399606919</v>
      </c>
      <c r="R287" s="84">
        <v>7.275771993257186E-3</v>
      </c>
      <c r="S287" s="133">
        <f t="shared" si="54"/>
        <v>-1.8651477229378877E-3</v>
      </c>
      <c r="T287" s="134">
        <f t="shared" si="59"/>
        <v>26.554697582866766</v>
      </c>
      <c r="U287" s="16">
        <v>948.69746810063759</v>
      </c>
      <c r="V287" s="16">
        <v>5.4106242703189211E-3</v>
      </c>
      <c r="W287" s="117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17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29">
        <f t="shared" si="53"/>
        <v>5.278212899270955E-4</v>
      </c>
      <c r="Q288" s="84">
        <v>925.0277727880059</v>
      </c>
      <c r="R288" s="84">
        <v>2.8654624820115713E-3</v>
      </c>
      <c r="S288" s="133">
        <f t="shared" si="54"/>
        <v>-2.3376411920846538E-3</v>
      </c>
      <c r="T288" s="134">
        <f t="shared" si="59"/>
        <v>24.41250921521214</v>
      </c>
      <c r="U288" s="16">
        <v>949.1982108220011</v>
      </c>
      <c r="V288" s="16">
        <v>5.2782128992715893E-4</v>
      </c>
      <c r="W288" s="117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17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29">
        <f t="shared" si="53"/>
        <v>1.1004657125524762E-4</v>
      </c>
      <c r="Q289" s="84">
        <v>926.01072152038898</v>
      </c>
      <c r="R289" s="84">
        <v>1.0626153736125145E-3</v>
      </c>
      <c r="S289" s="133">
        <f t="shared" si="54"/>
        <v>-9.5256880235719608E-4</v>
      </c>
      <c r="T289" s="134">
        <f t="shared" si="59"/>
        <v>23.534043130475197</v>
      </c>
      <c r="U289" s="16">
        <v>949.30266683054367</v>
      </c>
      <c r="V289" s="16">
        <v>1.1004657125524044E-4</v>
      </c>
      <c r="W289" s="117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17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29">
        <f t="shared" si="53"/>
        <v>-5.9929078818707097E-3</v>
      </c>
      <c r="Q290" s="84">
        <v>917.99381344932499</v>
      </c>
      <c r="R290" s="84">
        <v>-8.6574678724035455E-3</v>
      </c>
      <c r="S290" s="133">
        <f t="shared" si="54"/>
        <v>2.6645599905329156E-3</v>
      </c>
      <c r="T290" s="134">
        <f t="shared" si="59"/>
        <v>25.860416897274035</v>
      </c>
      <c r="U290" s="16">
        <v>943.61358339621404</v>
      </c>
      <c r="V290" s="16">
        <v>-5.9929078818706915E-3</v>
      </c>
      <c r="W290" s="117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17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29">
        <f t="shared" si="53"/>
        <v>-9.2518307943199873E-3</v>
      </c>
      <c r="Q291" s="84">
        <v>910.32613412170895</v>
      </c>
      <c r="R291" s="84">
        <v>-8.3526481499968334E-3</v>
      </c>
      <c r="S291" s="133">
        <f t="shared" si="54"/>
        <v>-8.9918264432319386E-4</v>
      </c>
      <c r="T291" s="134">
        <f t="shared" si="59"/>
        <v>24.795716591220184</v>
      </c>
      <c r="U291" s="16">
        <v>934.88343018741034</v>
      </c>
      <c r="V291" s="16">
        <v>-9.2518307943199613E-3</v>
      </c>
      <c r="W291" s="117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17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29">
        <f t="shared" si="53"/>
        <v>-4.2123959859563416E-3</v>
      </c>
      <c r="Q292" s="84">
        <v>906.37219401366667</v>
      </c>
      <c r="R292" s="84">
        <v>-4.3434324906612429E-3</v>
      </c>
      <c r="S292" s="133">
        <f t="shared" si="54"/>
        <v>1.310365047048857E-4</v>
      </c>
      <c r="T292" s="134">
        <f t="shared" si="59"/>
        <v>24.810553168939236</v>
      </c>
      <c r="U292" s="16">
        <v>930.94533097875171</v>
      </c>
      <c r="V292" s="16">
        <v>-4.2123959859564318E-3</v>
      </c>
      <c r="W292" s="117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17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29">
        <f t="shared" si="53"/>
        <v>2.1038872405276961E-2</v>
      </c>
      <c r="Q293" s="84">
        <v>925.15894582149497</v>
      </c>
      <c r="R293" s="84">
        <v>2.0727414115205105E-2</v>
      </c>
      <c r="S293" s="133">
        <f t="shared" si="54"/>
        <v>3.1145829007206763E-4</v>
      </c>
      <c r="T293" s="134">
        <f t="shared" si="59"/>
        <v>25.61483636508126</v>
      </c>
      <c r="U293" s="16">
        <v>950.53137101350205</v>
      </c>
      <c r="V293" s="16">
        <v>2.1038872405277017E-2</v>
      </c>
      <c r="W293" s="117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17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29">
        <f t="shared" si="53"/>
        <v>-1.2012239954774274E-2</v>
      </c>
      <c r="Q294" s="84">
        <v>914.95723555692155</v>
      </c>
      <c r="R294" s="84">
        <v>-1.1026981158912982E-2</v>
      </c>
      <c r="S294" s="133">
        <f t="shared" si="54"/>
        <v>-9.8525879586146455E-4</v>
      </c>
      <c r="T294" s="134">
        <f t="shared" si="59"/>
        <v>24.395623815321073</v>
      </c>
      <c r="U294" s="16">
        <v>939.11336010034756</v>
      </c>
      <c r="V294" s="16">
        <v>-1.2012239954773992E-2</v>
      </c>
      <c r="W294" s="117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17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29">
        <f t="shared" si="53"/>
        <v>-3.9938996422346192E-3</v>
      </c>
      <c r="Q295" s="84">
        <v>910.6975080436664</v>
      </c>
      <c r="R295" s="84">
        <v>-4.6556574971094765E-3</v>
      </c>
      <c r="S295" s="133">
        <f t="shared" si="54"/>
        <v>6.617578548749779E-4</v>
      </c>
      <c r="T295" s="134">
        <f t="shared" si="59"/>
        <v>24.903670279597463</v>
      </c>
      <c r="U295" s="16">
        <v>935.36263558742496</v>
      </c>
      <c r="V295" s="16">
        <v>-3.9938996422346964E-3</v>
      </c>
      <c r="W295" s="117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17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29">
        <f t="shared" si="53"/>
        <v>-4.4335865769741262E-3</v>
      </c>
      <c r="Q296" s="84">
        <v>904.77767047085774</v>
      </c>
      <c r="R296" s="84">
        <v>-6.5003335580938191E-3</v>
      </c>
      <c r="S296" s="133">
        <f t="shared" si="54"/>
        <v>2.0667469811194959E-3</v>
      </c>
      <c r="T296" s="134">
        <f t="shared" si="59"/>
        <v>26.675439026790741</v>
      </c>
      <c r="U296" s="16">
        <v>931.21562436168142</v>
      </c>
      <c r="V296" s="16">
        <v>-4.4335865769741176E-3</v>
      </c>
      <c r="W296" s="117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17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29">
        <f t="shared" si="53"/>
        <v>-1.0516382845367177E-2</v>
      </c>
      <c r="Q297" s="84">
        <v>895.38429456694359</v>
      </c>
      <c r="R297" s="84">
        <v>-1.0381971406329819E-2</v>
      </c>
      <c r="S297" s="133">
        <f t="shared" si="54"/>
        <v>-1.3441143903742368E-4</v>
      </c>
      <c r="T297" s="134">
        <f t="shared" si="59"/>
        <v>26.273297428719843</v>
      </c>
      <c r="U297" s="16">
        <v>921.42260434430602</v>
      </c>
      <c r="V297" s="16">
        <v>-1.0516382845367527E-2</v>
      </c>
      <c r="W297" s="117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17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29">
        <f t="shared" si="53"/>
        <v>7.5077251031960409E-3</v>
      </c>
      <c r="Q298" s="84">
        <v>902.54942693911346</v>
      </c>
      <c r="R298" s="84">
        <v>8.0022984718927988E-3</v>
      </c>
      <c r="S298" s="133">
        <f t="shared" si="54"/>
        <v>-4.9457336869660005E-4</v>
      </c>
      <c r="T298" s="134">
        <f t="shared" si="59"/>
        <v>26.027716896527181</v>
      </c>
      <c r="U298" s="16">
        <v>928.34039196159438</v>
      </c>
      <c r="V298" s="16">
        <v>7.5077251031964044E-3</v>
      </c>
      <c r="W298" s="117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17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29">
        <f t="shared" si="53"/>
        <v>-3.8384086785851388E-3</v>
      </c>
      <c r="Q299" s="84">
        <v>897.98391202064545</v>
      </c>
      <c r="R299" s="84">
        <v>-5.0584652565249522E-3</v>
      </c>
      <c r="S299" s="133">
        <f t="shared" si="54"/>
        <v>1.220056577939705E-3</v>
      </c>
      <c r="T299" s="134">
        <f t="shared" si="59"/>
        <v>27.028973247360568</v>
      </c>
      <c r="U299" s="16">
        <v>924.77704214440757</v>
      </c>
      <c r="V299" s="16">
        <v>-3.8384086785854519E-3</v>
      </c>
      <c r="W299" s="117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17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29">
        <f t="shared" si="53"/>
        <v>1.7302714240300408E-2</v>
      </c>
      <c r="Q300" s="84">
        <v>909.93346404002591</v>
      </c>
      <c r="R300" s="84">
        <v>1.3307089202179082E-2</v>
      </c>
      <c r="S300" s="133">
        <f t="shared" si="54"/>
        <v>3.9956250381214756E-3</v>
      </c>
      <c r="T300" s="134">
        <f t="shared" si="59"/>
        <v>31.084654850368338</v>
      </c>
      <c r="U300" s="16">
        <v>940.77819504062268</v>
      </c>
      <c r="V300" s="16">
        <v>1.7302714240300592E-2</v>
      </c>
      <c r="W300" s="117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17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29">
        <f t="shared" si="53"/>
        <v>4.4733100892142587E-3</v>
      </c>
      <c r="Q301" s="84">
        <v>912.29288060525926</v>
      </c>
      <c r="R301" s="84">
        <v>2.5929550439410596E-3</v>
      </c>
      <c r="S301" s="133">
        <f t="shared" si="54"/>
        <v>1.8803550452730516E-3</v>
      </c>
      <c r="T301" s="134">
        <f t="shared" si="59"/>
        <v>32.934704130500677</v>
      </c>
      <c r="U301" s="16">
        <v>944.98658763221067</v>
      </c>
      <c r="V301" s="16">
        <v>4.4733100892142561E-3</v>
      </c>
      <c r="W301" s="117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17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29">
        <f t="shared" si="53"/>
        <v>-1.4618237014178272E-2</v>
      </c>
      <c r="Q302" s="84">
        <v>900.23430073089912</v>
      </c>
      <c r="R302" s="84">
        <v>-1.3217882251103274E-2</v>
      </c>
      <c r="S302" s="133">
        <f t="shared" si="54"/>
        <v>-1.4003547630749846E-3</v>
      </c>
      <c r="T302" s="134">
        <f t="shared" si="59"/>
        <v>31.17572313885421</v>
      </c>
      <c r="U302" s="16">
        <v>931.17254971898319</v>
      </c>
      <c r="V302" s="16">
        <v>-1.4618237014178567E-2</v>
      </c>
      <c r="W302" s="117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17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29">
        <f t="shared" si="53"/>
        <v>-1.7342310565672085E-2</v>
      </c>
      <c r="Q303" s="84">
        <v>882.75843023917662</v>
      </c>
      <c r="R303" s="84">
        <v>-1.9412580122234697E-2</v>
      </c>
      <c r="S303" s="133">
        <f t="shared" si="54"/>
        <v>2.0702695565627538E-3</v>
      </c>
      <c r="T303" s="134">
        <f t="shared" si="59"/>
        <v>32.498791732647533</v>
      </c>
      <c r="U303" s="16">
        <v>915.0238661715282</v>
      </c>
      <c r="V303" s="16">
        <v>-1.7342310565671717E-2</v>
      </c>
      <c r="W303" s="117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17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29">
        <f t="shared" si="53"/>
        <v>-2.4913205681938406E-2</v>
      </c>
      <c r="Q304" s="84">
        <v>856.52290383247521</v>
      </c>
      <c r="R304" s="84">
        <v>-2.9719938669510181E-2</v>
      </c>
      <c r="S304" s="133">
        <f t="shared" si="54"/>
        <v>4.8067329875715603E-3</v>
      </c>
      <c r="T304" s="134">
        <f t="shared" si="59"/>
        <v>35.932326716485136</v>
      </c>
      <c r="U304" s="16">
        <v>892.22768838971422</v>
      </c>
      <c r="V304" s="16">
        <v>-2.4913205681938642E-2</v>
      </c>
      <c r="W304" s="117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17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29">
        <f t="shared" si="53"/>
        <v>-1.2377178679148223E-2</v>
      </c>
      <c r="Q305" s="84">
        <v>845.70961875747616</v>
      </c>
      <c r="R305" s="84">
        <v>-1.2624630382463167E-2</v>
      </c>
      <c r="S305" s="133">
        <f t="shared" si="54"/>
        <v>2.4745170331508075E-4</v>
      </c>
      <c r="T305" s="134">
        <f t="shared" si="59"/>
        <v>35.699533939839398</v>
      </c>
      <c r="U305" s="16">
        <v>881.18442686803144</v>
      </c>
      <c r="V305" s="16">
        <v>-1.2377178679148115E-2</v>
      </c>
      <c r="W305" s="117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17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29">
        <f t="shared" si="53"/>
        <v>-7.5645923307982239E-4</v>
      </c>
      <c r="Q306" s="84">
        <v>845.64403224073169</v>
      </c>
      <c r="R306" s="84">
        <v>-7.7552052489168494E-5</v>
      </c>
      <c r="S306" s="133">
        <f t="shared" si="54"/>
        <v>-6.7890718059081734E-4</v>
      </c>
      <c r="T306" s="134">
        <f t="shared" si="59"/>
        <v>35.098370364904781</v>
      </c>
      <c r="U306" s="16">
        <v>880.51784677228102</v>
      </c>
      <c r="V306" s="16">
        <v>-7.5645923307975994E-4</v>
      </c>
      <c r="W306" s="117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17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29">
        <f t="shared" si="53"/>
        <v>7.1936375076895659E-3</v>
      </c>
      <c r="Q307" s="84">
        <v>851.45484195856079</v>
      </c>
      <c r="R307" s="84">
        <v>6.8714606811946652E-3</v>
      </c>
      <c r="S307" s="133">
        <f t="shared" si="54"/>
        <v>3.221768264950603E-4</v>
      </c>
      <c r="T307" s="134">
        <f t="shared" si="59"/>
        <v>35.623302229072351</v>
      </c>
      <c r="U307" s="16">
        <v>886.85197298101218</v>
      </c>
      <c r="V307" s="16">
        <v>7.1936375076895988E-3</v>
      </c>
      <c r="W307" s="117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17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29">
        <f t="shared" si="53"/>
        <v>3.0120854982520734E-2</v>
      </c>
      <c r="Q308" s="84">
        <v>879.37262360332511</v>
      </c>
      <c r="R308" s="84">
        <v>3.2788329185545979E-2</v>
      </c>
      <c r="S308" s="133">
        <f t="shared" si="54"/>
        <v>-2.6674742030252177E-3</v>
      </c>
      <c r="T308" s="134">
        <f t="shared" si="59"/>
        <v>34.425072723547373</v>
      </c>
      <c r="U308" s="16">
        <v>913.56471265013545</v>
      </c>
      <c r="V308" s="16">
        <v>3.0120854982520512E-2</v>
      </c>
      <c r="W308" s="117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17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29">
        <f t="shared" si="53"/>
        <v>1.8496973554702839E-2</v>
      </c>
      <c r="Q309" s="84">
        <v>895.62534447419591</v>
      </c>
      <c r="R309" s="84">
        <v>1.8482177446317933E-2</v>
      </c>
      <c r="S309" s="133">
        <f t="shared" si="54"/>
        <v>1.4796108384982493E-5</v>
      </c>
      <c r="T309" s="134">
        <f t="shared" si="59"/>
        <v>35.074843675983175</v>
      </c>
      <c r="U309" s="16">
        <v>930.46289498053488</v>
      </c>
      <c r="V309" s="16">
        <v>1.849697355470304E-2</v>
      </c>
      <c r="W309" s="117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17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29">
        <f t="shared" si="53"/>
        <v>9.1777414886007119E-4</v>
      </c>
      <c r="Q310" s="84">
        <v>895.38514358572752</v>
      </c>
      <c r="R310" s="84">
        <v>-2.6819349178803213E-4</v>
      </c>
      <c r="S310" s="133">
        <f t="shared" si="54"/>
        <v>1.1859676406479906E-3</v>
      </c>
      <c r="T310" s="134">
        <f t="shared" si="59"/>
        <v>36.169217137474902</v>
      </c>
      <c r="U310" s="16">
        <v>931.31684977202144</v>
      </c>
      <c r="V310" s="16">
        <v>9.1777414885998488E-4</v>
      </c>
      <c r="W310" s="117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17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29">
        <f t="shared" si="53"/>
        <v>-2.3715369316866606E-3</v>
      </c>
      <c r="Q311" s="84">
        <v>893.22248657072771</v>
      </c>
      <c r="R311" s="84">
        <v>-2.4153371657911005E-3</v>
      </c>
      <c r="S311" s="133">
        <f t="shared" si="54"/>
        <v>4.3800234104282056E-5</v>
      </c>
      <c r="T311" s="134">
        <f t="shared" si="59"/>
        <v>36.122658582145732</v>
      </c>
      <c r="U311" s="16">
        <v>929.10819746768482</v>
      </c>
      <c r="V311" s="16">
        <v>-2.3715369316868731E-3</v>
      </c>
      <c r="W311" s="117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17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29">
        <f t="shared" si="53"/>
        <v>7.356375660792891E-3</v>
      </c>
      <c r="Q312" s="84">
        <v>901.67635508049352</v>
      </c>
      <c r="R312" s="84">
        <v>9.464460016251966E-3</v>
      </c>
      <c r="S312" s="133">
        <f t="shared" si="54"/>
        <v>-2.108084355458944E-3</v>
      </c>
      <c r="T312" s="134">
        <f t="shared" si="59"/>
        <v>34.505402078658676</v>
      </c>
      <c r="U312" s="16">
        <v>935.9430663977796</v>
      </c>
      <c r="V312" s="16">
        <v>7.3563756607932717E-3</v>
      </c>
      <c r="W312" s="117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17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29">
        <f t="shared" si="53"/>
        <v>2.4044568398961814E-2</v>
      </c>
      <c r="Q313" s="84">
        <v>927.23472016002472</v>
      </c>
      <c r="R313" s="84">
        <v>2.8345386829234952E-2</v>
      </c>
      <c r="S313" s="133">
        <f t="shared" si="54"/>
        <v>-4.3008184302730859E-3</v>
      </c>
      <c r="T313" s="134">
        <f t="shared" si="59"/>
        <v>31.457123293001018</v>
      </c>
      <c r="U313" s="16">
        <v>958.44741347531499</v>
      </c>
      <c r="V313" s="16">
        <v>2.4044568398961724E-2</v>
      </c>
      <c r="W313" s="117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17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29">
        <f t="shared" si="53"/>
        <v>3.1088699982247067E-3</v>
      </c>
      <c r="Q314" s="84">
        <v>930.44591242415208</v>
      </c>
      <c r="R314" s="84">
        <v>3.4631924304702115E-3</v>
      </c>
      <c r="S314" s="133">
        <f t="shared" si="54"/>
        <v>-3.5432243224560542E-4</v>
      </c>
      <c r="T314" s="134">
        <f t="shared" si="59"/>
        <v>31.226379338527408</v>
      </c>
      <c r="U314" s="16">
        <v>961.42710188394437</v>
      </c>
      <c r="V314" s="16">
        <v>3.1088699982246113E-3</v>
      </c>
      <c r="W314" s="117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17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29">
        <f t="shared" si="53"/>
        <v>8.5181356203678626E-3</v>
      </c>
      <c r="Q315" s="84">
        <v>941.30263883738621</v>
      </c>
      <c r="R315" s="84">
        <v>1.1668304700214526E-2</v>
      </c>
      <c r="S315" s="133">
        <f t="shared" si="54"/>
        <v>-3.150169079846386E-3</v>
      </c>
      <c r="T315" s="134">
        <f t="shared" si="59"/>
        <v>28.561307928878023</v>
      </c>
      <c r="U315" s="16">
        <v>969.61666832688911</v>
      </c>
      <c r="V315" s="16">
        <v>8.5181356203679337E-3</v>
      </c>
      <c r="W315" s="117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17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29">
        <f t="shared" si="53"/>
        <v>2.0624029604422948E-3</v>
      </c>
      <c r="Q316" s="84">
        <v>941.49939838761952</v>
      </c>
      <c r="R316" s="84">
        <v>2.0902900099837148E-4</v>
      </c>
      <c r="S316" s="133">
        <f t="shared" si="54"/>
        <v>1.8533739594436285E-3</v>
      </c>
      <c r="T316" s="134">
        <f t="shared" si="59"/>
        <v>30.364798653681419</v>
      </c>
      <c r="U316" s="16">
        <v>971.61640861414071</v>
      </c>
      <c r="V316" s="16">
        <v>2.0624029604423225E-3</v>
      </c>
      <c r="W316" s="117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17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29">
        <f t="shared" si="53"/>
        <v>-1.2181592285176351E-2</v>
      </c>
      <c r="Q317" s="84">
        <v>927.36589319351344</v>
      </c>
      <c r="R317" s="84">
        <v>-1.5011698593021566E-2</v>
      </c>
      <c r="S317" s="133">
        <f t="shared" si="54"/>
        <v>2.8301063078453956E-3</v>
      </c>
      <c r="T317" s="134">
        <f t="shared" si="59"/>
        <v>32.659450442870252</v>
      </c>
      <c r="U317" s="16">
        <v>959.78057366681594</v>
      </c>
      <c r="V317" s="16">
        <v>-1.2181592285176351E-2</v>
      </c>
      <c r="W317" s="117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17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29">
        <f t="shared" si="53"/>
        <v>1.3720839429489517E-2</v>
      </c>
      <c r="Q318" s="84">
        <v>941.63057142110858</v>
      </c>
      <c r="R318" s="84">
        <v>1.5381931050399899E-2</v>
      </c>
      <c r="S318" s="133">
        <f t="shared" si="54"/>
        <v>-1.6610916209103856E-3</v>
      </c>
      <c r="T318" s="134">
        <f t="shared" si="59"/>
        <v>31.567125803550425</v>
      </c>
      <c r="U318" s="16">
        <v>972.94956880564177</v>
      </c>
      <c r="V318" s="16">
        <v>1.372083942948964E-2</v>
      </c>
      <c r="W318" s="117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17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29">
        <f t="shared" si="53"/>
        <v>-6.8511268941590054E-4</v>
      </c>
      <c r="Q319" s="84">
        <v>941.564984904364</v>
      </c>
      <c r="R319" s="84">
        <v>-6.9652068162575685E-5</v>
      </c>
      <c r="S319" s="133">
        <f t="shared" si="54"/>
        <v>-6.1546062125347278E-4</v>
      </c>
      <c r="T319" s="134">
        <f t="shared" si="59"/>
        <v>30.965962228615922</v>
      </c>
      <c r="U319" s="16">
        <v>972.28298870989113</v>
      </c>
      <c r="V319" s="16">
        <v>-6.8511268941607759E-4</v>
      </c>
      <c r="W319" s="117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17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29">
        <f t="shared" si="53"/>
        <v>-2.7151942335764654E-2</v>
      </c>
      <c r="Q320" s="84">
        <v>916.59604945674948</v>
      </c>
      <c r="R320" s="84">
        <v>-2.6518547150678761E-2</v>
      </c>
      <c r="S320" s="133">
        <f t="shared" si="54"/>
        <v>-6.3339518508602824E-4</v>
      </c>
      <c r="T320" s="134">
        <f t="shared" si="59"/>
        <v>29.52879347992905</v>
      </c>
      <c r="U320" s="16">
        <v>945.88361706639512</v>
      </c>
      <c r="V320" s="16">
        <v>-2.7151942335764789E-2</v>
      </c>
      <c r="W320" s="117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17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29">
        <f t="shared" si="53"/>
        <v>3.5291626393068001E-2</v>
      </c>
      <c r="Q321" s="84">
        <v>955.54517188647185</v>
      </c>
      <c r="R321" s="84">
        <v>4.2493225290253907E-2</v>
      </c>
      <c r="S321" s="133">
        <f t="shared" si="54"/>
        <v>-7.2015988971857528E-3</v>
      </c>
      <c r="T321" s="134">
        <f t="shared" si="59"/>
        <v>23.969955528328228</v>
      </c>
      <c r="U321" s="16">
        <v>979.26538829122615</v>
      </c>
      <c r="V321" s="16">
        <v>3.5291626393068015E-2</v>
      </c>
      <c r="W321" s="117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17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29">
        <f t="shared" si="53"/>
        <v>6.8729202543310755E-3</v>
      </c>
      <c r="Q322" s="84">
        <v>963.01609166385424</v>
      </c>
      <c r="R322" s="84">
        <v>7.8184893788255262E-3</v>
      </c>
      <c r="S322" s="133">
        <f t="shared" si="54"/>
        <v>-9.4556912449458418E-4</v>
      </c>
      <c r="T322" s="134">
        <f t="shared" si="59"/>
        <v>23.231165109578569</v>
      </c>
      <c r="U322" s="16">
        <v>985.99580121277825</v>
      </c>
      <c r="V322" s="16">
        <v>6.8729202543310226E-3</v>
      </c>
      <c r="W322" s="117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17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29">
        <f t="shared" si="53"/>
        <v>1.0779628141054597E-3</v>
      </c>
      <c r="Q323" s="84">
        <v>964.74178824015246</v>
      </c>
      <c r="R323" s="84">
        <v>1.7919706547339629E-3</v>
      </c>
      <c r="S323" s="133">
        <f t="shared" si="54"/>
        <v>-7.1400784062828639E-4</v>
      </c>
      <c r="T323" s="134">
        <f t="shared" si="59"/>
        <v>22.568606401595844</v>
      </c>
      <c r="U323" s="16">
        <v>987.05866802134983</v>
      </c>
      <c r="V323" s="16">
        <v>1.0779628141055517E-3</v>
      </c>
      <c r="W323" s="117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17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29">
        <f t="shared" si="53"/>
        <v>-1.3235828379353083E-2</v>
      </c>
      <c r="Q324" s="84">
        <v>951.43496759516268</v>
      </c>
      <c r="R324" s="84">
        <v>-1.3793142172542988E-2</v>
      </c>
      <c r="S324" s="133">
        <f t="shared" si="54"/>
        <v>5.5731379319016137E-4</v>
      </c>
      <c r="T324" s="134">
        <f t="shared" si="59"/>
        <v>22.807556105956337</v>
      </c>
      <c r="U324" s="16">
        <v>973.99412889106634</v>
      </c>
      <c r="V324" s="16">
        <v>-1.3235828379353141E-2</v>
      </c>
      <c r="W324" s="117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17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29">
        <f t="shared" ref="P325:P381" si="65">(O325-O324)/O324</f>
        <v>-1.7671102777203355E-2</v>
      </c>
      <c r="Q325" s="84">
        <v>932.11693729199101</v>
      </c>
      <c r="R325" s="84">
        <v>-2.0304099556062907E-2</v>
      </c>
      <c r="S325" s="133">
        <f t="shared" ref="S325:S381" si="66">L325-R325</f>
        <v>2.6329967788592049E-3</v>
      </c>
      <c r="T325" s="134">
        <f t="shared" si="59"/>
        <v>24.909646642883217</v>
      </c>
      <c r="U325" s="16">
        <v>956.78257853503953</v>
      </c>
      <c r="V325" s="16">
        <v>-1.767110277720348E-2</v>
      </c>
      <c r="W325" s="117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17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29">
        <f t="shared" si="65"/>
        <v>3.310117863156208E-3</v>
      </c>
      <c r="Q326" s="84">
        <v>935.013038811304</v>
      </c>
      <c r="R326" s="84">
        <v>3.1070152289334185E-3</v>
      </c>
      <c r="S326" s="133">
        <f t="shared" si="66"/>
        <v>2.0310263422282197E-4</v>
      </c>
      <c r="T326" s="134">
        <f t="shared" si="59"/>
        <v>25.181415914568447</v>
      </c>
      <c r="U326" s="16">
        <v>959.94964163940494</v>
      </c>
      <c r="V326" s="16">
        <v>3.3101178631561238E-3</v>
      </c>
      <c r="W326" s="117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17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29">
        <f t="shared" si="65"/>
        <v>2.3398386186673344E-2</v>
      </c>
      <c r="Q327" s="84">
        <v>955.98209623206014</v>
      </c>
      <c r="R327" s="84">
        <v>2.2426486637463813E-2</v>
      </c>
      <c r="S327" s="133">
        <f t="shared" si="66"/>
        <v>9.7189954920973154E-4</v>
      </c>
      <c r="T327" s="134">
        <f t="shared" si="59"/>
        <v>26.679359159790693</v>
      </c>
      <c r="U327" s="16">
        <v>982.41091407424256</v>
      </c>
      <c r="V327" s="16">
        <v>2.3398386186673479E-2</v>
      </c>
      <c r="W327" s="117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17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29">
        <f t="shared" si="65"/>
        <v>-1.3107717198644611E-2</v>
      </c>
      <c r="Q328" s="84">
        <v>942.34555459046271</v>
      </c>
      <c r="R328" s="84">
        <v>-1.4264432038366571E-2</v>
      </c>
      <c r="S328" s="133">
        <f t="shared" si="66"/>
        <v>1.156714839721816E-3</v>
      </c>
      <c r="T328" s="134">
        <f t="shared" si="59"/>
        <v>27.435452342103076</v>
      </c>
      <c r="U328" s="16">
        <v>969.53374963969532</v>
      </c>
      <c r="V328" s="16">
        <v>-1.3107717198644731E-2</v>
      </c>
      <c r="W328" s="117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17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29">
        <f t="shared" si="65"/>
        <v>-1.2401022292961876E-2</v>
      </c>
      <c r="Q329" s="84">
        <v>928.41619674460867</v>
      </c>
      <c r="R329" s="84">
        <v>-1.4781581743554413E-2</v>
      </c>
      <c r="S329" s="133">
        <f t="shared" si="66"/>
        <v>2.3805594505925867E-3</v>
      </c>
      <c r="T329" s="134">
        <f t="shared" ref="T329:T381" si="71">K329-Q329</f>
        <v>29.338534301695404</v>
      </c>
      <c r="U329" s="16">
        <v>957.51053999663452</v>
      </c>
      <c r="V329" s="16">
        <v>-1.2401022292961892E-2</v>
      </c>
      <c r="W329" s="117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17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29">
        <f t="shared" si="65"/>
        <v>-1.2534245650970928E-2</v>
      </c>
      <c r="Q330" s="84">
        <v>916.86869545970728</v>
      </c>
      <c r="R330" s="84">
        <v>-1.2437849883911391E-2</v>
      </c>
      <c r="S330" s="133">
        <f t="shared" si="66"/>
        <v>-9.6395767059715212E-5</v>
      </c>
      <c r="T330" s="134">
        <f t="shared" si="71"/>
        <v>28.881302514282652</v>
      </c>
      <c r="U330" s="16">
        <v>945.50886767492307</v>
      </c>
      <c r="V330" s="16">
        <v>-1.2534245650970732E-2</v>
      </c>
      <c r="W330" s="117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17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29">
        <f t="shared" si="65"/>
        <v>-1.9168150119759811E-3</v>
      </c>
      <c r="Q331" s="84">
        <v>916.42826008604823</v>
      </c>
      <c r="R331" s="84">
        <v>-4.8036908211619912E-4</v>
      </c>
      <c r="S331" s="133">
        <f t="shared" si="66"/>
        <v>-1.436445929859669E-3</v>
      </c>
      <c r="T331" s="134">
        <f t="shared" si="71"/>
        <v>27.508910094249018</v>
      </c>
      <c r="U331" s="16">
        <v>943.69650208340727</v>
      </c>
      <c r="V331" s="16">
        <v>-1.9168150119760823E-3</v>
      </c>
      <c r="W331" s="117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17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29">
        <f t="shared" si="65"/>
        <v>-6.0935531576929072E-3</v>
      </c>
      <c r="Q332" s="84">
        <v>912.02875061855298</v>
      </c>
      <c r="R332" s="84">
        <v>-4.800713442732721E-3</v>
      </c>
      <c r="S332" s="133">
        <f t="shared" si="66"/>
        <v>-1.292839714960246E-3</v>
      </c>
      <c r="T332" s="134">
        <f t="shared" si="71"/>
        <v>26.156488237728354</v>
      </c>
      <c r="U332" s="16">
        <v>937.94603728323307</v>
      </c>
      <c r="V332" s="16">
        <v>-6.0935531576930156E-3</v>
      </c>
      <c r="W332" s="117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17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29">
        <f t="shared" si="65"/>
        <v>-6.3961258145845403E-3</v>
      </c>
      <c r="Q333" s="84">
        <v>911.69660748739807</v>
      </c>
      <c r="R333" s="84">
        <v>-3.6418054905576464E-4</v>
      </c>
      <c r="S333" s="133">
        <f t="shared" si="66"/>
        <v>-6.0319452655288701E-3</v>
      </c>
      <c r="T333" s="134">
        <f t="shared" si="71"/>
        <v>20.487880543772349</v>
      </c>
      <c r="U333" s="16">
        <v>931.9468164214785</v>
      </c>
      <c r="V333" s="16">
        <v>-6.3961258145845456E-3</v>
      </c>
      <c r="W333" s="117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17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29">
        <f t="shared" si="65"/>
        <v>-1.8178351676921865E-2</v>
      </c>
      <c r="Q334" s="84">
        <v>890.69306740883883</v>
      </c>
      <c r="R334" s="84">
        <v>-2.3037861396067071E-2</v>
      </c>
      <c r="S334" s="133">
        <f t="shared" si="66"/>
        <v>4.8595097191454426E-3</v>
      </c>
      <c r="T334" s="134">
        <f t="shared" si="71"/>
        <v>24.545843171129832</v>
      </c>
      <c r="U334" s="16">
        <v>915.00555944838129</v>
      </c>
      <c r="V334" s="16">
        <v>-1.8178351676921688E-2</v>
      </c>
      <c r="W334" s="117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17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29">
        <f t="shared" si="65"/>
        <v>-2.1747854813444403E-2</v>
      </c>
      <c r="Q335" s="84">
        <v>868.84556137531217</v>
      </c>
      <c r="R335" s="84">
        <v>-2.4528658449183133E-2</v>
      </c>
      <c r="S335" s="133">
        <f t="shared" si="66"/>
        <v>2.7808036357387551E-3</v>
      </c>
      <c r="T335" s="134">
        <f t="shared" si="71"/>
        <v>26.488866257748327</v>
      </c>
      <c r="U335" s="16">
        <v>895.10615138800347</v>
      </c>
      <c r="V335" s="16">
        <v>-2.1747854813444354E-2</v>
      </c>
      <c r="W335" s="117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17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29">
        <f t="shared" si="65"/>
        <v>2.7935044404930349E-3</v>
      </c>
      <c r="Q336" s="84">
        <v>871.70475810227492</v>
      </c>
      <c r="R336" s="84">
        <v>3.2907997163924892E-3</v>
      </c>
      <c r="S336" s="133">
        <f t="shared" si="66"/>
        <v>-4.9729527589958099E-4</v>
      </c>
      <c r="T336" s="134">
        <f t="shared" si="71"/>
        <v>26.130790230104708</v>
      </c>
      <c r="U336" s="16">
        <v>897.60663439661846</v>
      </c>
      <c r="V336" s="16">
        <v>2.7935044404930058E-3</v>
      </c>
      <c r="W336" s="117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17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29">
        <f t="shared" si="65"/>
        <v>3.2512093058978349E-4</v>
      </c>
      <c r="Q337" s="84">
        <v>872.40110488784012</v>
      </c>
      <c r="R337" s="84">
        <v>7.9883329658675146E-4</v>
      </c>
      <c r="S337" s="133">
        <f t="shared" si="66"/>
        <v>-4.7371236599700434E-4</v>
      </c>
      <c r="T337" s="134">
        <f t="shared" si="71"/>
        <v>25.72634857352989</v>
      </c>
      <c r="U337" s="16">
        <v>897.89846510089683</v>
      </c>
      <c r="V337" s="16">
        <v>3.251209305895339E-4</v>
      </c>
      <c r="W337" s="117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17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29">
        <f t="shared" si="65"/>
        <v>-9.2815243815417073E-3</v>
      </c>
      <c r="Q338" s="84">
        <v>866.4981874721625</v>
      </c>
      <c r="R338" s="84">
        <v>-6.766288330683083E-3</v>
      </c>
      <c r="S338" s="133">
        <f t="shared" si="66"/>
        <v>-2.5152360508584248E-3</v>
      </c>
      <c r="T338" s="134">
        <f t="shared" si="71"/>
        <v>23.29327413217402</v>
      </c>
      <c r="U338" s="16">
        <v>889.56459860491429</v>
      </c>
      <c r="V338" s="16">
        <v>-9.2815243815413551E-3</v>
      </c>
      <c r="W338" s="117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17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29">
        <f t="shared" si="65"/>
        <v>-6.5817826135377653E-3</v>
      </c>
      <c r="Q339" s="84">
        <v>861.07454006994419</v>
      </c>
      <c r="R339" s="84">
        <v>-6.2592714914277304E-3</v>
      </c>
      <c r="S339" s="133">
        <f t="shared" si="66"/>
        <v>-3.2251112211021272E-4</v>
      </c>
      <c r="T339" s="134">
        <f t="shared" si="71"/>
        <v>22.86050756273039</v>
      </c>
      <c r="U339" s="16">
        <v>883.70967779619764</v>
      </c>
      <c r="V339" s="16">
        <v>-6.5817826135379119E-3</v>
      </c>
      <c r="W339" s="117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17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29">
        <f t="shared" si="65"/>
        <v>-1.2545224345655862E-2</v>
      </c>
      <c r="Q340" s="84">
        <v>845.46334452367569</v>
      </c>
      <c r="R340" s="84">
        <v>-1.8129900281339664E-2</v>
      </c>
      <c r="S340" s="133">
        <f t="shared" si="66"/>
        <v>5.5846759356837673E-3</v>
      </c>
      <c r="T340" s="134">
        <f t="shared" si="71"/>
        <v>27.382539629458961</v>
      </c>
      <c r="U340" s="16">
        <v>872.6233416318172</v>
      </c>
      <c r="V340" s="16">
        <v>-1.2545224345655732E-2</v>
      </c>
      <c r="W340" s="117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17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29">
        <f t="shared" si="65"/>
        <v>-7.4277830430833497E-3</v>
      </c>
      <c r="Q341" s="84">
        <v>833.8447253777324</v>
      </c>
      <c r="R341" s="84">
        <v>-1.3742309730162319E-2</v>
      </c>
      <c r="S341" s="133">
        <f t="shared" si="66"/>
        <v>6.3145266870788547E-3</v>
      </c>
      <c r="T341" s="134">
        <f t="shared" si="71"/>
        <v>32.517848917864399</v>
      </c>
      <c r="U341" s="16">
        <v>866.14168477184546</v>
      </c>
      <c r="V341" s="16">
        <v>-7.4277830430835735E-3</v>
      </c>
      <c r="W341" s="117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17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29">
        <f t="shared" si="65"/>
        <v>1.3977076202542026E-2</v>
      </c>
      <c r="Q342" s="84">
        <v>846.4237277894166</v>
      </c>
      <c r="R342" s="84">
        <v>1.5085545340573931E-2</v>
      </c>
      <c r="S342" s="133">
        <f t="shared" si="66"/>
        <v>-1.1084691380318888E-3</v>
      </c>
      <c r="T342" s="134">
        <f t="shared" si="71"/>
        <v>32.048062226140246</v>
      </c>
      <c r="U342" s="16">
        <v>878.24781310209983</v>
      </c>
      <c r="V342" s="16">
        <v>1.3977076202542195E-2</v>
      </c>
      <c r="W342" s="117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17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29">
        <f t="shared" si="65"/>
        <v>-7.5690416021405079E-3</v>
      </c>
      <c r="Q343" s="84">
        <v>837.53666517270278</v>
      </c>
      <c r="R343" s="84">
        <v>-1.0499543343289697E-2</v>
      </c>
      <c r="S343" s="133">
        <f t="shared" si="66"/>
        <v>2.9305017411492768E-3</v>
      </c>
      <c r="T343" s="134">
        <f t="shared" si="71"/>
        <v>34.285935317919552</v>
      </c>
      <c r="U343" s="16">
        <v>871.60031886774129</v>
      </c>
      <c r="V343" s="16">
        <v>-7.5690416021403006E-3</v>
      </c>
      <c r="W343" s="117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17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29">
        <f t="shared" si="65"/>
        <v>-1.1210967325849473E-2</v>
      </c>
      <c r="Q344" s="84">
        <v>830.55136129403422</v>
      </c>
      <c r="R344" s="84">
        <v>-8.3402962152446993E-3</v>
      </c>
      <c r="S344" s="133">
        <f t="shared" si="66"/>
        <v>-2.8706711106047545E-3</v>
      </c>
      <c r="T344" s="134">
        <f t="shared" si="71"/>
        <v>31.497264508550643</v>
      </c>
      <c r="U344" s="16">
        <v>861.82883617171501</v>
      </c>
      <c r="V344" s="16">
        <v>-1.1210967325849534E-2</v>
      </c>
      <c r="W344" s="117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17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29">
        <f t="shared" si="65"/>
        <v>-2.0865612411159563E-2</v>
      </c>
      <c r="Q345" s="84">
        <v>810.15043792489587</v>
      </c>
      <c r="R345" s="84">
        <v>-2.4563108700890998E-2</v>
      </c>
      <c r="S345" s="133">
        <f t="shared" si="66"/>
        <v>3.697496289731584E-3</v>
      </c>
      <c r="T345" s="134">
        <f t="shared" si="71"/>
        <v>33.911015372119664</v>
      </c>
      <c r="U345" s="16">
        <v>843.84624971139522</v>
      </c>
      <c r="V345" s="16">
        <v>-2.0865612411159629E-2</v>
      </c>
      <c r="W345" s="117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17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29">
        <f t="shared" si="65"/>
        <v>3.4422604014992045E-2</v>
      </c>
      <c r="Q346" s="84">
        <v>843.76428328506722</v>
      </c>
      <c r="R346" s="84">
        <v>4.1490868592590317E-2</v>
      </c>
      <c r="S346" s="133">
        <f t="shared" si="66"/>
        <v>-7.0682645775983488E-3</v>
      </c>
      <c r="T346" s="134">
        <f t="shared" si="71"/>
        <v>29.351963183110115</v>
      </c>
      <c r="U346" s="16">
        <v>872.89363501474668</v>
      </c>
      <c r="V346" s="16">
        <v>3.4422604014992059E-2</v>
      </c>
      <c r="W346" s="117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17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29">
        <f t="shared" si="65"/>
        <v>-9.6670684331230973E-3</v>
      </c>
      <c r="Q347" s="84">
        <v>836.84427214367713</v>
      </c>
      <c r="R347" s="84">
        <v>-8.2013558507692298E-3</v>
      </c>
      <c r="S347" s="133">
        <f t="shared" si="66"/>
        <v>-1.465712582353949E-3</v>
      </c>
      <c r="T347" s="134">
        <f t="shared" si="71"/>
        <v>27.831499819820692</v>
      </c>
      <c r="U347" s="16">
        <v>864.45531251022157</v>
      </c>
      <c r="V347" s="16">
        <v>-9.6670684331230643E-3</v>
      </c>
      <c r="W347" s="117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17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29">
        <f t="shared" si="65"/>
        <v>9.7614328727089125E-3</v>
      </c>
      <c r="Q348" s="84">
        <v>843.76428328506722</v>
      </c>
      <c r="R348" s="84">
        <v>8.2691742917277208E-3</v>
      </c>
      <c r="S348" s="133">
        <f t="shared" si="66"/>
        <v>1.4922585809812733E-3</v>
      </c>
      <c r="T348" s="134">
        <f t="shared" si="71"/>
        <v>29.351963183110115</v>
      </c>
      <c r="U348" s="16">
        <v>872.89363501474668</v>
      </c>
      <c r="V348" s="16">
        <v>9.7614328727088796E-3</v>
      </c>
      <c r="W348" s="117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17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29">
        <f t="shared" si="65"/>
        <v>1.0909378018645865E-2</v>
      </c>
      <c r="Q349" s="84">
        <v>854.84692195757998</v>
      </c>
      <c r="R349" s="84">
        <v>1.313475681782144E-2</v>
      </c>
      <c r="S349" s="133">
        <f t="shared" si="66"/>
        <v>-2.2253787991757621E-3</v>
      </c>
      <c r="T349" s="134">
        <f t="shared" si="71"/>
        <v>27.794479697539714</v>
      </c>
      <c r="U349" s="16">
        <v>882.41636164919237</v>
      </c>
      <c r="V349" s="16">
        <v>1.090937801864578E-2</v>
      </c>
      <c r="W349" s="117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17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29">
        <f t="shared" si="65"/>
        <v>2.2620602125867875E-2</v>
      </c>
      <c r="Q350" s="84">
        <v>872.94751087740042</v>
      </c>
      <c r="R350" s="84">
        <v>2.117407041528617E-2</v>
      </c>
      <c r="S350" s="133">
        <f t="shared" si="66"/>
        <v>1.4465317105819657E-3</v>
      </c>
      <c r="T350" s="134">
        <f t="shared" si="71"/>
        <v>29.659770744378307</v>
      </c>
      <c r="U350" s="16">
        <v>902.37715107541487</v>
      </c>
      <c r="V350" s="16">
        <v>2.2620602125868087E-2</v>
      </c>
      <c r="W350" s="117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17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29">
        <f t="shared" si="65"/>
        <v>3.2101541112646652E-3</v>
      </c>
      <c r="Q351" s="84">
        <v>877.54136048843463</v>
      </c>
      <c r="R351" s="84">
        <v>5.2624579986681359E-3</v>
      </c>
      <c r="S351" s="133">
        <f t="shared" si="66"/>
        <v>-2.0523038874035188E-3</v>
      </c>
      <c r="T351" s="134">
        <f t="shared" si="71"/>
        <v>27.963429609299624</v>
      </c>
      <c r="U351" s="16">
        <v>905.2739207968508</v>
      </c>
      <c r="V351" s="16">
        <v>3.2101541112645451E-3</v>
      </c>
      <c r="W351" s="117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17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29">
        <f t="shared" si="65"/>
        <v>6.1452008907329119E-3</v>
      </c>
      <c r="Q352" s="84">
        <v>882.26579557402601</v>
      </c>
      <c r="R352" s="84">
        <v>5.3837178488792669E-3</v>
      </c>
      <c r="S352" s="133">
        <f t="shared" si="66"/>
        <v>7.6148304185369182E-4</v>
      </c>
      <c r="T352" s="134">
        <f t="shared" si="71"/>
        <v>28.8035033663798</v>
      </c>
      <c r="U352" s="16">
        <v>910.83701090128898</v>
      </c>
      <c r="V352" s="16">
        <v>6.1452008907330125E-3</v>
      </c>
      <c r="W352" s="117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17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29">
        <f t="shared" si="65"/>
        <v>4.5293217721931733E-3</v>
      </c>
      <c r="Q353" s="84">
        <v>885.89244263171804</v>
      </c>
      <c r="R353" s="84">
        <v>4.1106059827837153E-3</v>
      </c>
      <c r="S353" s="133">
        <f t="shared" si="66"/>
        <v>4.1871578940936433E-4</v>
      </c>
      <c r="T353" s="134">
        <f t="shared" si="71"/>
        <v>29.30338232035524</v>
      </c>
      <c r="U353" s="16">
        <v>914.9624848056834</v>
      </c>
      <c r="V353" s="16">
        <v>4.5293217721930268E-3</v>
      </c>
      <c r="W353" s="117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17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29">
        <f t="shared" si="65"/>
        <v>1.1750679395000152E-2</v>
      </c>
      <c r="Q354" s="84">
        <v>896.00787875088838</v>
      </c>
      <c r="R354" s="84">
        <v>1.141835693859228E-2</v>
      </c>
      <c r="S354" s="133">
        <f t="shared" si="66"/>
        <v>3.3232245640789707E-4</v>
      </c>
      <c r="T354" s="134">
        <f t="shared" si="71"/>
        <v>29.942118923839416</v>
      </c>
      <c r="U354" s="16">
        <v>925.71391562308759</v>
      </c>
      <c r="V354" s="16">
        <v>1.1750679395000043E-2</v>
      </c>
      <c r="W354" s="117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17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29">
        <f t="shared" si="65"/>
        <v>9.9716508247084199E-3</v>
      </c>
      <c r="Q355" s="84">
        <v>906.39130510677398</v>
      </c>
      <c r="R355" s="84">
        <v>1.1588543585532962E-2</v>
      </c>
      <c r="S355" s="133">
        <f t="shared" si="66"/>
        <v>-1.6168927608244E-3</v>
      </c>
      <c r="T355" s="134">
        <f t="shared" si="71"/>
        <v>28.791942625905904</v>
      </c>
      <c r="U355" s="16">
        <v>934.94481155325491</v>
      </c>
      <c r="V355" s="16">
        <v>9.9716508247087426E-3</v>
      </c>
      <c r="W355" s="117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17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29">
        <f t="shared" si="65"/>
        <v>2.7861954897957283E-3</v>
      </c>
      <c r="Q356" s="84">
        <v>910.28594240118139</v>
      </c>
      <c r="R356" s="84">
        <v>4.2968608287218841E-3</v>
      </c>
      <c r="S356" s="133">
        <f t="shared" si="66"/>
        <v>-1.5106653389263271E-3</v>
      </c>
      <c r="T356" s="134">
        <f t="shared" si="71"/>
        <v>27.502908678463655</v>
      </c>
      <c r="U356" s="16">
        <v>937.54975057041236</v>
      </c>
      <c r="V356" s="16">
        <v>2.7861954897955708E-3</v>
      </c>
      <c r="W356" s="117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17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29">
        <f t="shared" si="65"/>
        <v>-6.8800911525925467E-4</v>
      </c>
      <c r="Q357" s="84">
        <v>912.65156958777766</v>
      </c>
      <c r="R357" s="84">
        <v>2.5987737219759144E-3</v>
      </c>
      <c r="S357" s="133">
        <f t="shared" si="66"/>
        <v>-3.2867828372351564E-3</v>
      </c>
      <c r="T357" s="134">
        <f t="shared" si="71"/>
        <v>24.492074214136096</v>
      </c>
      <c r="U357" s="16">
        <v>936.90470779601071</v>
      </c>
      <c r="V357" s="16">
        <v>-6.880091152594262E-4</v>
      </c>
      <c r="W357" s="117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17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29">
        <f t="shared" si="65"/>
        <v>-1.3455873309970091E-2</v>
      </c>
      <c r="Q358" s="84">
        <v>897.30836427822453</v>
      </c>
      <c r="R358" s="84">
        <v>-1.6811679090721642E-2</v>
      </c>
      <c r="S358" s="133">
        <f t="shared" si="66"/>
        <v>3.3558057807514755E-3</v>
      </c>
      <c r="T358" s="134">
        <f t="shared" si="71"/>
        <v>27.225193379446864</v>
      </c>
      <c r="U358" s="16">
        <v>924.29783674439329</v>
      </c>
      <c r="V358" s="16">
        <v>-1.3455873309969824E-2</v>
      </c>
      <c r="W358" s="117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17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29">
        <f t="shared" si="65"/>
        <v>9.7842068594303847E-3</v>
      </c>
      <c r="Q359" s="84">
        <v>908.02507360810421</v>
      </c>
      <c r="R359" s="84">
        <v>1.1943173335400663E-2</v>
      </c>
      <c r="S359" s="133">
        <f t="shared" si="66"/>
        <v>-2.1589664759701886E-3</v>
      </c>
      <c r="T359" s="134">
        <f t="shared" si="71"/>
        <v>25.554311626175036</v>
      </c>
      <c r="U359" s="16">
        <v>933.34135797882425</v>
      </c>
      <c r="V359" s="16">
        <v>9.7842068594301643E-3</v>
      </c>
      <c r="W359" s="117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17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29">
        <f t="shared" si="65"/>
        <v>1.2658067195864766E-2</v>
      </c>
      <c r="Q360" s="84">
        <v>919.90486370316171</v>
      </c>
      <c r="R360" s="84">
        <v>1.3083107989355717E-2</v>
      </c>
      <c r="S360" s="133">
        <f t="shared" si="66"/>
        <v>-4.2504079349078329E-4</v>
      </c>
      <c r="T360" s="134">
        <f t="shared" si="71"/>
        <v>25.491832122087317</v>
      </c>
      <c r="U360" s="16">
        <v>945.15565560480002</v>
      </c>
      <c r="V360" s="16">
        <v>1.2658067195864917E-2</v>
      </c>
      <c r="W360" s="117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17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29">
        <f t="shared" si="65"/>
        <v>1.939976597686436E-2</v>
      </c>
      <c r="Q361" s="84">
        <v>937.24094756907664</v>
      </c>
      <c r="R361" s="84">
        <v>1.8845518216010868E-2</v>
      </c>
      <c r="S361" s="133">
        <f t="shared" si="66"/>
        <v>5.5424776085317984E-4</v>
      </c>
      <c r="T361" s="134">
        <f t="shared" si="71"/>
        <v>26.496222910482743</v>
      </c>
      <c r="U361" s="16">
        <v>963.49145413524286</v>
      </c>
      <c r="V361" s="16">
        <v>1.9399765976864273E-2</v>
      </c>
      <c r="W361" s="117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17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29">
        <f t="shared" si="65"/>
        <v>7.98016805295069E-3</v>
      </c>
      <c r="Q362" s="84">
        <v>945.49409060644211</v>
      </c>
      <c r="R362" s="84">
        <v>8.8057858107583389E-3</v>
      </c>
      <c r="S362" s="133">
        <f t="shared" si="66"/>
        <v>-8.2561775780751363E-4</v>
      </c>
      <c r="T362" s="134">
        <f t="shared" si="71"/>
        <v>25.933864452419471</v>
      </c>
      <c r="U362" s="16">
        <v>971.18027785682409</v>
      </c>
      <c r="V362" s="16">
        <v>7.9801680529508548E-3</v>
      </c>
      <c r="W362" s="117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17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29">
        <f t="shared" si="65"/>
        <v>-1.8883238824736084E-3</v>
      </c>
      <c r="Q363" s="84">
        <v>942.66459497129506</v>
      </c>
      <c r="R363" s="84">
        <v>-2.9926105972087141E-3</v>
      </c>
      <c r="S363" s="133">
        <f t="shared" si="66"/>
        <v>1.1042867147350998E-3</v>
      </c>
      <c r="T363" s="134">
        <f t="shared" si="71"/>
        <v>26.928989479926372</v>
      </c>
      <c r="U363" s="16">
        <v>969.34637494395952</v>
      </c>
      <c r="V363" s="16">
        <v>-1.8883238824737912E-3</v>
      </c>
      <c r="W363" s="117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17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29">
        <f t="shared" si="65"/>
        <v>-1.2295660191855837E-2</v>
      </c>
      <c r="Q364" s="84">
        <v>929.75230958561656</v>
      </c>
      <c r="R364" s="84">
        <v>-1.3697645434611546E-2</v>
      </c>
      <c r="S364" s="133">
        <f t="shared" si="66"/>
        <v>1.4019852427555948E-3</v>
      </c>
      <c r="T364" s="134">
        <f t="shared" si="71"/>
        <v>27.919481626989068</v>
      </c>
      <c r="U364" s="16">
        <v>957.42762130944129</v>
      </c>
      <c r="V364" s="16">
        <v>-1.2295660191855858E-2</v>
      </c>
      <c r="W364" s="117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17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29">
        <f t="shared" si="65"/>
        <v>-3.048070661252338E-4</v>
      </c>
      <c r="Q365" s="84">
        <v>929.05309726898952</v>
      </c>
      <c r="R365" s="84">
        <v>-7.520414947274225E-4</v>
      </c>
      <c r="S365" s="133">
        <f t="shared" si="66"/>
        <v>4.4723442860234152E-4</v>
      </c>
      <c r="T365" s="134">
        <f t="shared" si="71"/>
        <v>28.326788814625843</v>
      </c>
      <c r="U365" s="16">
        <v>957.13579060516258</v>
      </c>
      <c r="V365" s="16">
        <v>-3.0480706612535599E-4</v>
      </c>
      <c r="W365" s="117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17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29">
        <f t="shared" si="65"/>
        <v>7.5324926643984633E-3</v>
      </c>
      <c r="Q366" s="84">
        <v>936.94031096372203</v>
      </c>
      <c r="R366" s="84">
        <v>8.4895187561587968E-3</v>
      </c>
      <c r="S366" s="133">
        <f t="shared" si="66"/>
        <v>-9.5702609176045311E-4</v>
      </c>
      <c r="T366" s="134">
        <f t="shared" si="71"/>
        <v>27.651032088860688</v>
      </c>
      <c r="U366" s="16">
        <v>964.34540892672942</v>
      </c>
      <c r="V366" s="16">
        <v>7.5324926643986984E-3</v>
      </c>
      <c r="W366" s="117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17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29">
        <f t="shared" si="65"/>
        <v>-8.9032965535877709E-3</v>
      </c>
      <c r="Q367" s="84">
        <v>924.19125742124004</v>
      </c>
      <c r="R367" s="84">
        <v>-1.3607113914619079E-2</v>
      </c>
      <c r="S367" s="133">
        <f t="shared" si="66"/>
        <v>4.7038173610313948E-3</v>
      </c>
      <c r="T367" s="134">
        <f t="shared" si="71"/>
        <v>31.812042851122101</v>
      </c>
      <c r="U367" s="16">
        <v>955.75955577096374</v>
      </c>
      <c r="V367" s="16">
        <v>-8.9032965535879131E-3</v>
      </c>
      <c r="W367" s="117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17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29">
        <f t="shared" si="65"/>
        <v>8.9382088428890186E-3</v>
      </c>
      <c r="Q368" s="84">
        <v>932.1437638532509</v>
      </c>
      <c r="R368" s="84">
        <v>8.6048275918565263E-3</v>
      </c>
      <c r="S368" s="133">
        <f t="shared" si="66"/>
        <v>3.3338125103251834E-4</v>
      </c>
      <c r="T368" s="134">
        <f t="shared" si="71"/>
        <v>32.404493571436774</v>
      </c>
      <c r="U368" s="16">
        <v>964.30233428403153</v>
      </c>
      <c r="V368" s="16">
        <v>8.9382088428891018E-3</v>
      </c>
      <c r="W368" s="117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17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28">
        <f t="shared" si="65"/>
        <v>3.8950147538437578E-3</v>
      </c>
      <c r="Q369" s="132">
        <v>936.37168412165192</v>
      </c>
      <c r="R369" s="132">
        <v>4.5356954928538586E-3</v>
      </c>
      <c r="S369" s="133">
        <f t="shared" si="66"/>
        <v>-6.4068073901020137E-4</v>
      </c>
      <c r="T369" s="134">
        <f t="shared" si="71"/>
        <v>31.933502996499101</v>
      </c>
      <c r="U369" s="17">
        <v>968.05830610323369</v>
      </c>
      <c r="V369" s="17">
        <v>3.8950147538436342E-3</v>
      </c>
      <c r="W369" s="117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17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29">
        <f t="shared" si="65"/>
        <v>-1.1692305788294697E-2</v>
      </c>
      <c r="Q370" s="84">
        <v>925.22375271186093</v>
      </c>
      <c r="R370" s="84">
        <v>-1.1905455492546353E-2</v>
      </c>
      <c r="S370" s="133">
        <f t="shared" si="66"/>
        <v>2.1314970425173087E-4</v>
      </c>
      <c r="T370" s="134">
        <f t="shared" si="71"/>
        <v>31.759714062112835</v>
      </c>
      <c r="U370" s="16">
        <v>956.73947236737627</v>
      </c>
      <c r="V370" s="16">
        <v>-1.1692305788294517E-2</v>
      </c>
      <c r="W370" s="117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17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29">
        <f t="shared" si="65"/>
        <v>-4.3484386006105132E-3</v>
      </c>
      <c r="Q371" s="84">
        <v>921.86509589088428</v>
      </c>
      <c r="R371" s="84">
        <v>-3.630102244059684E-3</v>
      </c>
      <c r="S371" s="133">
        <f t="shared" si="66"/>
        <v>-7.1833635655089252E-4</v>
      </c>
      <c r="T371" s="134">
        <f t="shared" si="71"/>
        <v>30.956987036023406</v>
      </c>
      <c r="U371" s="16">
        <v>952.57914951500607</v>
      </c>
      <c r="V371" s="16">
        <v>-4.3484386006106867E-3</v>
      </c>
      <c r="W371" s="117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17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29">
        <f t="shared" si="65"/>
        <v>-2.2198744796186553E-3</v>
      </c>
      <c r="Q372" s="84">
        <v>919.10089299301546</v>
      </c>
      <c r="R372" s="84">
        <v>-2.9984895948332937E-3</v>
      </c>
      <c r="S372" s="133">
        <f t="shared" si="66"/>
        <v>7.7861511521466016E-4</v>
      </c>
      <c r="T372" s="134">
        <f t="shared" si="71"/>
        <v>31.606044508385708</v>
      </c>
      <c r="U372" s="16">
        <v>950.46454337118087</v>
      </c>
      <c r="V372" s="16">
        <v>-2.2198744796186488E-3</v>
      </c>
      <c r="W372" s="117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17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29">
        <f t="shared" si="65"/>
        <v>1.0307881385308795E-2</v>
      </c>
      <c r="Q373" s="84">
        <v>929.41902661162283</v>
      </c>
      <c r="R373" s="84">
        <v>1.1226334015416709E-2</v>
      </c>
      <c r="S373" s="133">
        <f t="shared" si="66"/>
        <v>-9.1845263010806484E-4</v>
      </c>
      <c r="T373" s="134">
        <f t="shared" si="71"/>
        <v>31.087685233732827</v>
      </c>
      <c r="U373" s="16">
        <v>960.2618191451927</v>
      </c>
      <c r="V373" s="16">
        <v>1.0307881385308814E-2</v>
      </c>
      <c r="W373" s="117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17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29">
        <f t="shared" si="65"/>
        <v>-1.6547047576270929E-2</v>
      </c>
      <c r="Q374" s="84">
        <v>914.54650903822187</v>
      </c>
      <c r="R374" s="84">
        <v>-1.6001950839786012E-2</v>
      </c>
      <c r="S374" s="133">
        <f t="shared" si="66"/>
        <v>-5.4509673648487147E-4</v>
      </c>
      <c r="T374" s="134">
        <f t="shared" si="71"/>
        <v>30.066652548901175</v>
      </c>
      <c r="U374" s="16">
        <v>944.3723211381207</v>
      </c>
      <c r="V374" s="16">
        <v>-1.6547047576270964E-2</v>
      </c>
      <c r="W374" s="117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17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29">
        <f t="shared" si="65"/>
        <v>-3.416472140464831E-2</v>
      </c>
      <c r="Q375" s="84">
        <v>881.03060278396822</v>
      </c>
      <c r="R375" s="84">
        <v>-3.6647568956881676E-2</v>
      </c>
      <c r="S375" s="133">
        <f t="shared" si="66"/>
        <v>2.4828475522336232E-3</v>
      </c>
      <c r="T375" s="134">
        <f t="shared" si="71"/>
        <v>31.310113302366972</v>
      </c>
      <c r="U375" s="16">
        <v>912.10810388417588</v>
      </c>
      <c r="V375" s="16">
        <v>-3.4164721404648164E-2</v>
      </c>
      <c r="W375" s="117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17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29">
        <f t="shared" si="65"/>
        <v>-6.7548042190435946E-3</v>
      </c>
      <c r="Q376" s="84">
        <v>874.30646985441388</v>
      </c>
      <c r="R376" s="84">
        <v>-7.6321218676249827E-3</v>
      </c>
      <c r="S376" s="133">
        <f t="shared" si="66"/>
        <v>8.7731764858118774E-4</v>
      </c>
      <c r="T376" s="134">
        <f t="shared" si="71"/>
        <v>31.871563313695901</v>
      </c>
      <c r="U376" s="16">
        <v>905.94699221583528</v>
      </c>
      <c r="V376" s="16">
        <v>-6.7548042190434966E-3</v>
      </c>
      <c r="W376" s="117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17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29">
        <f t="shared" si="65"/>
        <v>1.3657688276737691E-2</v>
      </c>
      <c r="Q377" s="84">
        <v>886.21890631811038</v>
      </c>
      <c r="R377" s="84">
        <v>1.3625012366293161E-2</v>
      </c>
      <c r="S377" s="133">
        <f t="shared" si="66"/>
        <v>3.2675910444590617E-5</v>
      </c>
      <c r="T377" s="134">
        <f t="shared" si="71"/>
        <v>32.335423950236759</v>
      </c>
      <c r="U377" s="16">
        <v>918.32013383076719</v>
      </c>
      <c r="V377" s="16">
        <v>1.3657688276737608E-2</v>
      </c>
      <c r="W377" s="117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17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29">
        <f t="shared" si="65"/>
        <v>-8.3040332944116588E-3</v>
      </c>
      <c r="Q378" s="84">
        <v>878.36433899201734</v>
      </c>
      <c r="R378" s="84">
        <v>-8.8630103353647387E-3</v>
      </c>
      <c r="S378" s="133">
        <f t="shared" si="66"/>
        <v>5.589770409531146E-4</v>
      </c>
      <c r="T378" s="134">
        <f t="shared" si="71"/>
        <v>32.56228553505548</v>
      </c>
      <c r="U378" s="16">
        <v>910.69437286450807</v>
      </c>
      <c r="V378" s="16">
        <v>-8.3040332944115079E-3</v>
      </c>
      <c r="W378" s="117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17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29">
        <f t="shared" si="65"/>
        <v>-1.4106139739255025E-2</v>
      </c>
      <c r="Q379" s="84">
        <v>865.15141700098457</v>
      </c>
      <c r="R379" s="84">
        <v>-1.5042643928595162E-2</v>
      </c>
      <c r="S379" s="133">
        <f t="shared" si="66"/>
        <v>9.3650418934010382E-4</v>
      </c>
      <c r="T379" s="134">
        <f t="shared" si="71"/>
        <v>32.925549268301438</v>
      </c>
      <c r="U379" s="16">
        <v>897.84799078112803</v>
      </c>
      <c r="V379" s="16">
        <v>-1.4106139739255097E-2</v>
      </c>
      <c r="W379" s="117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17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29">
        <f t="shared" si="65"/>
        <v>1.9335274867145015E-2</v>
      </c>
      <c r="Q380" s="84">
        <v>882.38956176098179</v>
      </c>
      <c r="R380" s="84">
        <v>1.9925003208978862E-2</v>
      </c>
      <c r="S380" s="133">
        <f t="shared" si="66"/>
        <v>-5.8972834183381243E-4</v>
      </c>
      <c r="T380" s="134">
        <f t="shared" si="71"/>
        <v>33.051969502972611</v>
      </c>
      <c r="U380" s="16">
        <v>915.20812847179491</v>
      </c>
      <c r="V380" s="16">
        <v>1.9335274867144883E-2</v>
      </c>
      <c r="W380" s="117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17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29">
        <f t="shared" si="65"/>
        <v>-1.9479053145219031E-2</v>
      </c>
      <c r="Q381" s="84">
        <v>865.08612426370587</v>
      </c>
      <c r="R381" s="84">
        <v>-1.9609748627061625E-2</v>
      </c>
      <c r="S381" s="133">
        <f t="shared" si="66"/>
        <v>1.3069548184228841E-4</v>
      </c>
      <c r="T381" s="134">
        <f t="shared" si="71"/>
        <v>32.523472761416997</v>
      </c>
      <c r="U381" s="16">
        <v>897.38074069835648</v>
      </c>
      <c r="V381" s="16">
        <v>-1.9479053145218913E-2</v>
      </c>
      <c r="W381" s="117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17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0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04" t="s">
        <v>173</v>
      </c>
    </row>
    <row r="4" spans="1:4">
      <c r="A4" s="104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276" t="s">
        <v>175</v>
      </c>
      <c r="B21" s="260"/>
      <c r="C21" s="261"/>
    </row>
    <row r="22" spans="1:8" ht="10.5" customHeight="1" thickBot="1">
      <c r="A22" s="262"/>
      <c r="B22" s="263"/>
      <c r="C22" s="264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05" t="s">
        <v>80</v>
      </c>
      <c r="B25" s="106" t="s">
        <v>5</v>
      </c>
      <c r="C25" s="105" t="s">
        <v>54</v>
      </c>
      <c r="D25" s="105">
        <v>0.4</v>
      </c>
      <c r="E25" s="105">
        <v>2548000</v>
      </c>
      <c r="F25" s="105">
        <v>129098494</v>
      </c>
      <c r="G25" s="107">
        <f>E25*F25</f>
        <v>328942962712000</v>
      </c>
      <c r="H25" s="105">
        <f>D25*SUM($G$25:$G$26)/G25</f>
        <v>0.43298024207332964</v>
      </c>
    </row>
    <row r="26" spans="1:8">
      <c r="A26" s="105" t="s">
        <v>80</v>
      </c>
      <c r="B26" s="106" t="s">
        <v>58</v>
      </c>
      <c r="C26" s="105" t="s">
        <v>59</v>
      </c>
      <c r="D26" s="105">
        <v>0.6</v>
      </c>
      <c r="E26" s="105">
        <v>221100</v>
      </c>
      <c r="F26" s="107">
        <v>122666424</v>
      </c>
      <c r="G26" s="107">
        <f t="shared" ref="G26:G35" si="0">E26*F26</f>
        <v>27121546346400</v>
      </c>
      <c r="H26" s="105">
        <f>D26*SUM($G$25:$G$26)/G26</f>
        <v>7.8770842453604235</v>
      </c>
    </row>
    <row r="27" spans="1:8" ht="3" customHeight="1">
      <c r="A27" s="111"/>
      <c r="B27" s="111"/>
      <c r="C27" s="111"/>
      <c r="D27" s="111"/>
      <c r="E27" s="111"/>
      <c r="F27" s="111"/>
      <c r="G27" s="112"/>
      <c r="H27" s="111"/>
    </row>
    <row r="28" spans="1:8">
      <c r="A28" s="105" t="s">
        <v>81</v>
      </c>
      <c r="B28" s="106" t="s">
        <v>5</v>
      </c>
      <c r="C28" s="105" t="s">
        <v>54</v>
      </c>
      <c r="D28" s="105">
        <v>0.4</v>
      </c>
      <c r="E28" s="105">
        <v>46650</v>
      </c>
      <c r="F28" s="105">
        <v>6419324700</v>
      </c>
      <c r="G28" s="107">
        <f t="shared" si="0"/>
        <v>299461497255000</v>
      </c>
      <c r="H28" s="105">
        <f>D28*SUM($G$28:$G$29)/G28</f>
        <v>0.45083479099564217</v>
      </c>
    </row>
    <row r="29" spans="1:8">
      <c r="A29" s="105" t="s">
        <v>82</v>
      </c>
      <c r="B29" s="106" t="s">
        <v>58</v>
      </c>
      <c r="C29" s="105" t="s">
        <v>59</v>
      </c>
      <c r="D29" s="105">
        <v>0.6</v>
      </c>
      <c r="E29" s="105">
        <v>303500</v>
      </c>
      <c r="F29" s="107">
        <v>125395903</v>
      </c>
      <c r="G29" s="107">
        <f t="shared" si="0"/>
        <v>38057656560500</v>
      </c>
      <c r="H29" s="105">
        <f>D29*SUM($G$28:$G$29)/G29</f>
        <v>5.3211760941551631</v>
      </c>
    </row>
    <row r="30" spans="1:8" ht="3" customHeight="1">
      <c r="A30" s="111"/>
      <c r="B30" s="111"/>
      <c r="C30" s="111"/>
      <c r="D30" s="111"/>
      <c r="E30" s="111"/>
      <c r="F30" s="111"/>
      <c r="G30" s="112"/>
      <c r="H30" s="111"/>
    </row>
    <row r="31" spans="1:8">
      <c r="A31" s="105" t="s">
        <v>86</v>
      </c>
      <c r="B31" s="106" t="s">
        <v>5</v>
      </c>
      <c r="C31" s="105" t="s">
        <v>54</v>
      </c>
      <c r="D31" s="105">
        <v>0.4</v>
      </c>
      <c r="E31" s="105">
        <v>38700</v>
      </c>
      <c r="F31" s="105">
        <v>5969782550</v>
      </c>
      <c r="G31" s="107">
        <f t="shared" si="0"/>
        <v>231030584685000</v>
      </c>
      <c r="H31" s="105">
        <f>D31*SUM($G$31:$G$32)/G31</f>
        <v>0.44832951382702768</v>
      </c>
    </row>
    <row r="32" spans="1:8">
      <c r="A32" s="105" t="s">
        <v>86</v>
      </c>
      <c r="B32" s="106" t="s">
        <v>58</v>
      </c>
      <c r="C32" s="105" t="s">
        <v>59</v>
      </c>
      <c r="D32" s="105">
        <v>0.6</v>
      </c>
      <c r="E32" s="105">
        <v>222500</v>
      </c>
      <c r="F32" s="107">
        <v>125456133</v>
      </c>
      <c r="G32" s="107">
        <f t="shared" si="0"/>
        <v>27913989592500</v>
      </c>
      <c r="H32" s="105">
        <f>D32*SUM($G$31:$G$32)/G32</f>
        <v>5.5659096687577874</v>
      </c>
    </row>
    <row r="33" spans="1:8" ht="3" customHeight="1">
      <c r="A33" s="111"/>
      <c r="B33" s="111"/>
      <c r="C33" s="111"/>
      <c r="D33" s="111"/>
      <c r="E33" s="111"/>
      <c r="F33" s="111"/>
      <c r="G33" s="112"/>
      <c r="H33" s="111"/>
    </row>
    <row r="34" spans="1:8">
      <c r="A34" s="105" t="s">
        <v>87</v>
      </c>
      <c r="B34" s="106" t="s">
        <v>5</v>
      </c>
      <c r="C34" s="105" t="s">
        <v>54</v>
      </c>
      <c r="D34" s="105">
        <v>0.4</v>
      </c>
      <c r="E34" s="105">
        <v>47000</v>
      </c>
      <c r="F34" s="105">
        <v>5969782550</v>
      </c>
      <c r="G34" s="107">
        <f t="shared" si="0"/>
        <v>280579779850000</v>
      </c>
      <c r="H34" s="105">
        <f>D34*SUM($G$34:$G$35)/G34</f>
        <v>0.43759590074395022</v>
      </c>
    </row>
    <row r="35" spans="1:8">
      <c r="A35" s="105" t="s">
        <v>87</v>
      </c>
      <c r="B35" s="106" t="s">
        <v>58</v>
      </c>
      <c r="C35" s="105" t="s">
        <v>59</v>
      </c>
      <c r="D35" s="105">
        <v>0.6</v>
      </c>
      <c r="E35" s="105">
        <v>205500</v>
      </c>
      <c r="F35" s="107">
        <v>128329070</v>
      </c>
      <c r="G35" s="107">
        <f t="shared" si="0"/>
        <v>26371623885000</v>
      </c>
      <c r="H35" s="105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265" t="s">
        <v>121</v>
      </c>
      <c r="B39" s="266"/>
      <c r="C39" s="266"/>
      <c r="D39" s="266"/>
      <c r="E39" s="266"/>
      <c r="F39" s="266"/>
      <c r="G39" s="63"/>
    </row>
    <row r="40" spans="1:8">
      <c r="A40" s="266"/>
      <c r="B40" s="266"/>
      <c r="C40" s="266"/>
      <c r="D40" s="266"/>
      <c r="E40" s="266"/>
      <c r="F40" s="266"/>
      <c r="G40" s="63"/>
    </row>
    <row r="41" spans="1:8">
      <c r="A41" s="266"/>
      <c r="B41" s="266"/>
      <c r="C41" s="266"/>
      <c r="D41" s="266"/>
      <c r="E41" s="266"/>
      <c r="F41" s="266"/>
      <c r="G41" s="63"/>
    </row>
    <row r="42" spans="1:8">
      <c r="A42" s="266"/>
      <c r="B42" s="266"/>
      <c r="C42" s="266"/>
      <c r="D42" s="266"/>
      <c r="E42" s="266"/>
      <c r="F42" s="266"/>
      <c r="G42" s="63"/>
    </row>
    <row r="43" spans="1:8">
      <c r="A43" s="266"/>
      <c r="B43" s="266"/>
      <c r="C43" s="266"/>
      <c r="D43" s="266"/>
      <c r="E43" s="266"/>
      <c r="F43" s="266"/>
      <c r="G43" s="63"/>
    </row>
    <row r="44" spans="1:8">
      <c r="A44" s="266"/>
      <c r="B44" s="266"/>
      <c r="C44" s="266"/>
      <c r="D44" s="266"/>
      <c r="E44" s="266"/>
      <c r="F44" s="266"/>
      <c r="G44" s="63"/>
    </row>
    <row r="45" spans="1:8">
      <c r="A45" s="266"/>
      <c r="B45" s="266"/>
      <c r="C45" s="266"/>
      <c r="D45" s="266"/>
      <c r="E45" s="266"/>
      <c r="F45" s="266"/>
      <c r="G45" s="63"/>
    </row>
    <row r="46" spans="1:8">
      <c r="A46" s="266"/>
      <c r="B46" s="266"/>
      <c r="C46" s="266"/>
      <c r="D46" s="266"/>
      <c r="E46" s="266"/>
      <c r="F46" s="266"/>
      <c r="G46" s="63"/>
    </row>
    <row r="47" spans="1:8">
      <c r="A47" s="266"/>
      <c r="B47" s="266"/>
      <c r="C47" s="266"/>
      <c r="D47" s="266"/>
      <c r="E47" s="266"/>
      <c r="F47" s="266"/>
      <c r="G47" s="63"/>
    </row>
    <row r="48" spans="1:8">
      <c r="A48" s="266"/>
      <c r="B48" s="266"/>
      <c r="C48" s="266"/>
      <c r="D48" s="266"/>
      <c r="E48" s="266"/>
      <c r="F48" s="266"/>
      <c r="G48" s="63"/>
    </row>
    <row r="49" spans="1:7">
      <c r="A49" s="266"/>
      <c r="B49" s="266"/>
      <c r="C49" s="266"/>
      <c r="D49" s="266"/>
      <c r="E49" s="266"/>
      <c r="F49" s="266"/>
      <c r="G49" s="63"/>
    </row>
    <row r="50" spans="1:7">
      <c r="A50" s="266"/>
      <c r="B50" s="266"/>
      <c r="C50" s="266"/>
      <c r="D50" s="266"/>
      <c r="E50" s="266"/>
      <c r="F50" s="266"/>
      <c r="G50" s="63"/>
    </row>
    <row r="51" spans="1:7">
      <c r="A51" s="266"/>
      <c r="B51" s="266"/>
      <c r="C51" s="266"/>
      <c r="D51" s="266"/>
      <c r="E51" s="266"/>
      <c r="F51" s="266"/>
      <c r="G51" s="63"/>
    </row>
    <row r="52" spans="1:7">
      <c r="A52" s="266"/>
      <c r="B52" s="266"/>
      <c r="C52" s="266"/>
      <c r="D52" s="266"/>
      <c r="E52" s="266"/>
      <c r="F52" s="266"/>
      <c r="G52" s="63"/>
    </row>
    <row r="53" spans="1:7">
      <c r="A53" s="266"/>
      <c r="B53" s="266"/>
      <c r="C53" s="266"/>
      <c r="D53" s="266"/>
      <c r="E53" s="266"/>
      <c r="F53" s="266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topLeftCell="A370" workbookViewId="0">
      <selection activeCell="P27" sqref="P27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72" t="s">
        <v>115</v>
      </c>
      <c r="D1" s="272"/>
      <c r="E1" s="272"/>
      <c r="F1" s="272"/>
      <c r="G1" s="113"/>
      <c r="H1" s="273" t="s">
        <v>95</v>
      </c>
      <c r="I1" s="273"/>
      <c r="J1" s="273"/>
      <c r="K1" s="273"/>
      <c r="L1" s="136"/>
      <c r="M1" s="275" t="s">
        <v>105</v>
      </c>
      <c r="N1" s="275"/>
      <c r="O1" s="275"/>
      <c r="P1" s="275"/>
      <c r="Q1" s="275"/>
      <c r="R1" s="271" t="s">
        <v>165</v>
      </c>
      <c r="S1" s="271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2" t="s">
        <v>14</v>
      </c>
      <c r="I2" s="82" t="s">
        <v>132</v>
      </c>
      <c r="J2" s="82" t="s">
        <v>17</v>
      </c>
      <c r="K2" s="82" t="s">
        <v>191</v>
      </c>
      <c r="L2" s="82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f>0.4*(D3*E3+I3*J3)/(D3*E3)</f>
        <v>0.43298024207332964</v>
      </c>
      <c r="G3" s="135">
        <f>0.4*(D3*E3+I3*J3)/(D3*E3)</f>
        <v>0.43298024207332964</v>
      </c>
      <c r="H3" s="84">
        <v>220000</v>
      </c>
      <c r="I3" s="84">
        <v>221100</v>
      </c>
      <c r="J3" s="88">
        <v>122666424</v>
      </c>
      <c r="K3" s="82">
        <f>0.6*(D3*E3+I3*J3)/(I3*J3)</f>
        <v>7.8770842453604235</v>
      </c>
      <c r="L3" s="82">
        <f>0.6*(D3*E3+I3*J3)/(I3*J3)</f>
        <v>7.8770842453604235</v>
      </c>
      <c r="M3" s="89" t="e">
        <f>C3*E3*F3+H3*J3*K3+#REF!*#REF!*#REF!+#REF!*#REF!*#REF!</f>
        <v>#REF!</v>
      </c>
      <c r="N3" s="89">
        <f>D3*E3*G3+I3*J3*L3</f>
        <v>356064509058400</v>
      </c>
      <c r="O3" s="89">
        <f>D3*E3*G3+I3*J3*K3</f>
        <v>356064509058400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f>G3</f>
        <v>0.43298024207332964</v>
      </c>
      <c r="G4" s="148">
        <f>IF(B4="Y",0.4*(C4*E4+H4*J4)/(C4*E4),IF(M4=0,F4,D3*E3*G3/O3*(C4*E4+H4*J4)/(C4*E4)))</f>
        <v>0.43298024207332964</v>
      </c>
      <c r="H4" s="91">
        <v>221100</v>
      </c>
      <c r="I4" s="91">
        <v>225900</v>
      </c>
      <c r="J4" s="92">
        <v>122666424</v>
      </c>
      <c r="K4" s="91">
        <f>L3</f>
        <v>7.8770842453604235</v>
      </c>
      <c r="L4" s="91">
        <f>IF(B4="Y",0.6*(C4*E4+H4*J4)/(H4*J4),IF(M4=0,K4,I3*J3*L3/O3*(C4*E4+H4*J4)/(H4*J4)))</f>
        <v>7.8770842453604235</v>
      </c>
      <c r="M4" s="93">
        <f>IF(O3&lt;&gt;(C4*E4*F4+H4*J4*K4),1,0)</f>
        <v>0</v>
      </c>
      <c r="N4" s="93">
        <f>IF(AND(M4=0,B4="N"),N3,N3*(C4*E4*G4+H4*J4*L4)/O3)</f>
        <v>356064509058400</v>
      </c>
      <c r="O4" s="92">
        <f>D4*E4*G4+I4*J4*L4</f>
        <v>360870218378390.75</v>
      </c>
      <c r="P4" s="94">
        <f t="shared" ref="P4:P67" si="0">O4/N4*1000</f>
        <v>1013.4967378037741</v>
      </c>
      <c r="Q4" s="95">
        <f>(P4-P3)/P3</f>
        <v>1.3496737803774068E-2</v>
      </c>
      <c r="R4" s="91">
        <f t="shared" ref="R4:R67" si="1">(D4-C4)/C4</f>
        <v>1.1773940345368916E-3</v>
      </c>
      <c r="S4" s="91">
        <f t="shared" ref="S4:S67" si="2">(I4-H4)/H4</f>
        <v>2.1709633649932156E-2</v>
      </c>
    </row>
    <row r="5" spans="1:19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f t="shared" ref="F5:F68" si="3">G4</f>
        <v>0.43298024207332964</v>
      </c>
      <c r="G5" s="135">
        <f t="shared" ref="G5:G68" si="4">IF(B5="Y",0.4*(C5*E5+H5*J5)/(C5*E5),IF(M5=0,F5,D4*E4*G4/O4*(C5*E5+H5*J5)/(C5*E5)))</f>
        <v>0.43298024207332964</v>
      </c>
      <c r="H5" s="84">
        <v>225900</v>
      </c>
      <c r="I5" s="84">
        <v>246700</v>
      </c>
      <c r="J5" s="88">
        <v>122666424</v>
      </c>
      <c r="K5" s="82">
        <f t="shared" ref="K5:K68" si="5">L4</f>
        <v>7.8770842453604235</v>
      </c>
      <c r="L5" s="82">
        <f t="shared" ref="L5:L68" si="6">IF(B5="Y",0.6*(C5*E5+H5*J5)/(H5*J5),IF(M5=0,K5,I4*J4*L4/O4*(C5*E5+H5*J5)/(H5*J5)))</f>
        <v>7.8770842453604235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356064509058400</v>
      </c>
      <c r="O5" s="89">
        <f t="shared" ref="O5:O68" si="9">D5*E5*G5+I5*J5*L5</f>
        <v>382645209417135.5</v>
      </c>
      <c r="P5" s="86">
        <f t="shared" si="0"/>
        <v>1074.6513614317453</v>
      </c>
      <c r="Q5" s="97">
        <f t="shared" ref="Q5:Q68" si="10">(P5-P4)/P4</f>
        <v>6.0340227399736851E-2</v>
      </c>
      <c r="R5" s="87">
        <f t="shared" si="1"/>
        <v>1.1760094080752646E-2</v>
      </c>
      <c r="S5" s="87">
        <f t="shared" si="2"/>
        <v>9.2076139884904831E-2</v>
      </c>
    </row>
    <row r="6" spans="1:19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f t="shared" si="3"/>
        <v>0.43298024207332964</v>
      </c>
      <c r="G6" s="135">
        <f t="shared" si="4"/>
        <v>0.43298024207332964</v>
      </c>
      <c r="H6" s="84">
        <v>246700</v>
      </c>
      <c r="I6" s="84">
        <v>250000</v>
      </c>
      <c r="J6" s="88">
        <v>122666424</v>
      </c>
      <c r="K6" s="82">
        <f t="shared" si="5"/>
        <v>7.8770842453604235</v>
      </c>
      <c r="L6" s="82">
        <f t="shared" si="6"/>
        <v>7.8770842453604235</v>
      </c>
      <c r="M6" s="96">
        <f t="shared" si="7"/>
        <v>0</v>
      </c>
      <c r="N6" s="96">
        <f t="shared" si="8"/>
        <v>356064509058400</v>
      </c>
      <c r="O6" s="89">
        <f t="shared" si="9"/>
        <v>384324625187736</v>
      </c>
      <c r="P6" s="86">
        <f t="shared" si="0"/>
        <v>1079.3679667880094</v>
      </c>
      <c r="Q6" s="97">
        <f t="shared" si="10"/>
        <v>4.3889632726843396E-3</v>
      </c>
      <c r="R6" s="87">
        <f t="shared" si="1"/>
        <v>-1.0461061604029445E-2</v>
      </c>
      <c r="S6" s="87">
        <f t="shared" si="2"/>
        <v>1.3376570733684636E-2</v>
      </c>
    </row>
    <row r="7" spans="1:19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f t="shared" si="3"/>
        <v>0.43298024207332964</v>
      </c>
      <c r="G7" s="135">
        <f t="shared" si="4"/>
        <v>0.43298024207332964</v>
      </c>
      <c r="H7" s="84">
        <v>250000</v>
      </c>
      <c r="I7" s="84">
        <v>266900</v>
      </c>
      <c r="J7" s="88">
        <v>122666424</v>
      </c>
      <c r="K7" s="82">
        <f t="shared" si="5"/>
        <v>7.8770842453604235</v>
      </c>
      <c r="L7" s="82">
        <f t="shared" si="6"/>
        <v>7.8770842453604235</v>
      </c>
      <c r="M7" s="96">
        <f t="shared" si="7"/>
        <v>0</v>
      </c>
      <c r="N7" s="96">
        <f t="shared" si="8"/>
        <v>356064509058400</v>
      </c>
      <c r="O7" s="89">
        <f t="shared" si="9"/>
        <v>403560962716408.12</v>
      </c>
      <c r="P7" s="86">
        <f t="shared" si="0"/>
        <v>1133.3928331796135</v>
      </c>
      <c r="Q7" s="97">
        <f t="shared" si="10"/>
        <v>5.0052315849590787E-2</v>
      </c>
      <c r="R7" s="87">
        <f t="shared" si="1"/>
        <v>2.0360219263899765E-2</v>
      </c>
      <c r="S7" s="87">
        <f t="shared" si="2"/>
        <v>6.7599999999999993E-2</v>
      </c>
    </row>
    <row r="8" spans="1:19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f t="shared" si="3"/>
        <v>0.43298024207332964</v>
      </c>
      <c r="G8" s="135">
        <f t="shared" si="4"/>
        <v>0.43298024207332964</v>
      </c>
      <c r="H8" s="84">
        <v>266900</v>
      </c>
      <c r="I8" s="84">
        <v>302500</v>
      </c>
      <c r="J8" s="88">
        <v>122666424</v>
      </c>
      <c r="K8" s="82">
        <f t="shared" si="5"/>
        <v>7.8770842453604235</v>
      </c>
      <c r="L8" s="82">
        <f t="shared" si="6"/>
        <v>7.8770842453604235</v>
      </c>
      <c r="M8" s="96">
        <f t="shared" si="7"/>
        <v>0</v>
      </c>
      <c r="N8" s="96">
        <f t="shared" si="8"/>
        <v>356064509058400</v>
      </c>
      <c r="O8" s="89">
        <f t="shared" si="9"/>
        <v>437680110941424.62</v>
      </c>
      <c r="P8" s="86">
        <f t="shared" si="0"/>
        <v>1229.2157735654537</v>
      </c>
      <c r="Q8" s="97">
        <f t="shared" si="10"/>
        <v>8.4545214669320856E-2</v>
      </c>
      <c r="R8" s="87">
        <f t="shared" si="1"/>
        <v>-1.918649270913277E-3</v>
      </c>
      <c r="S8" s="87">
        <f t="shared" si="2"/>
        <v>0.13338328962158111</v>
      </c>
    </row>
    <row r="9" spans="1:19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f t="shared" si="3"/>
        <v>0.43298024207332964</v>
      </c>
      <c r="G9" s="135">
        <f t="shared" si="4"/>
        <v>0.43298024207332964</v>
      </c>
      <c r="H9" s="84">
        <v>302500</v>
      </c>
      <c r="I9" s="84">
        <v>292500</v>
      </c>
      <c r="J9" s="88">
        <v>122666424</v>
      </c>
      <c r="K9" s="82">
        <f t="shared" si="5"/>
        <v>7.8770842453604235</v>
      </c>
      <c r="L9" s="82">
        <f t="shared" si="6"/>
        <v>7.8770842453604235</v>
      </c>
      <c r="M9" s="96">
        <f t="shared" si="7"/>
        <v>0</v>
      </c>
      <c r="N9" s="96">
        <f t="shared" si="8"/>
        <v>356064509058400</v>
      </c>
      <c r="O9" s="89">
        <f t="shared" si="9"/>
        <v>423489908510316.44</v>
      </c>
      <c r="P9" s="86">
        <f t="shared" si="0"/>
        <v>1189.36287593004</v>
      </c>
      <c r="Q9" s="97">
        <f t="shared" si="10"/>
        <v>-3.2421401101790842E-2</v>
      </c>
      <c r="R9" s="87">
        <f t="shared" si="1"/>
        <v>-3.1141868512110725E-2</v>
      </c>
      <c r="S9" s="87">
        <f t="shared" si="2"/>
        <v>-3.3057851239669422E-2</v>
      </c>
    </row>
    <row r="10" spans="1:19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f t="shared" si="3"/>
        <v>0.43298024207332964</v>
      </c>
      <c r="G10" s="135">
        <f t="shared" si="4"/>
        <v>0.43298024207332964</v>
      </c>
      <c r="H10" s="84">
        <v>292500</v>
      </c>
      <c r="I10" s="84">
        <v>296000</v>
      </c>
      <c r="J10" s="88">
        <v>122666424</v>
      </c>
      <c r="K10" s="82">
        <f t="shared" si="5"/>
        <v>7.8770842453604235</v>
      </c>
      <c r="L10" s="82">
        <f t="shared" si="6"/>
        <v>7.8770842453604235</v>
      </c>
      <c r="M10" s="96">
        <f t="shared" si="7"/>
        <v>0</v>
      </c>
      <c r="N10" s="96">
        <f t="shared" si="8"/>
        <v>356064509058400</v>
      </c>
      <c r="O10" s="89">
        <f t="shared" si="9"/>
        <v>422511823075747.37</v>
      </c>
      <c r="P10" s="86">
        <f t="shared" si="0"/>
        <v>1186.6159426927018</v>
      </c>
      <c r="Q10" s="97">
        <f t="shared" si="10"/>
        <v>-2.3095838056911107E-3</v>
      </c>
      <c r="R10" s="87">
        <f t="shared" si="1"/>
        <v>-3.0952380952380953E-2</v>
      </c>
      <c r="S10" s="87">
        <f t="shared" si="2"/>
        <v>1.1965811965811967E-2</v>
      </c>
    </row>
    <row r="11" spans="1:19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f t="shared" si="3"/>
        <v>0.43298024207332964</v>
      </c>
      <c r="G11" s="135">
        <f t="shared" si="4"/>
        <v>0.43298024207332964</v>
      </c>
      <c r="H11" s="84">
        <v>296000</v>
      </c>
      <c r="I11" s="84">
        <v>307000</v>
      </c>
      <c r="J11" s="88">
        <v>122666424</v>
      </c>
      <c r="K11" s="82">
        <f t="shared" si="5"/>
        <v>7.8770842453604235</v>
      </c>
      <c r="L11" s="82">
        <f t="shared" si="6"/>
        <v>7.8770842453604235</v>
      </c>
      <c r="M11" s="96">
        <f t="shared" si="7"/>
        <v>0</v>
      </c>
      <c r="N11" s="96">
        <f t="shared" si="8"/>
        <v>356064509058400</v>
      </c>
      <c r="O11" s="89">
        <f t="shared" si="9"/>
        <v>431463701475420.81</v>
      </c>
      <c r="P11" s="86">
        <f t="shared" si="0"/>
        <v>1211.7571128232109</v>
      </c>
      <c r="Q11" s="97">
        <f t="shared" si="10"/>
        <v>2.1187284972303794E-2</v>
      </c>
      <c r="R11" s="87">
        <f t="shared" si="1"/>
        <v>-1.2285012285012284E-2</v>
      </c>
      <c r="S11" s="87">
        <f t="shared" si="2"/>
        <v>3.7162162162162164E-2</v>
      </c>
    </row>
    <row r="12" spans="1:19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f t="shared" si="3"/>
        <v>0.43298024207332964</v>
      </c>
      <c r="G12" s="135">
        <f t="shared" si="4"/>
        <v>0.43298024207332964</v>
      </c>
      <c r="H12" s="84">
        <v>307000</v>
      </c>
      <c r="I12" s="84">
        <v>341500</v>
      </c>
      <c r="J12" s="88">
        <v>122666424</v>
      </c>
      <c r="K12" s="82">
        <f t="shared" si="5"/>
        <v>7.8770842453604235</v>
      </c>
      <c r="L12" s="82">
        <f t="shared" si="6"/>
        <v>7.8770842453604235</v>
      </c>
      <c r="M12" s="96">
        <f t="shared" si="7"/>
        <v>0</v>
      </c>
      <c r="N12" s="96">
        <f t="shared" si="8"/>
        <v>356064509058400</v>
      </c>
      <c r="O12" s="89">
        <f t="shared" si="9"/>
        <v>464687661860470</v>
      </c>
      <c r="P12" s="86">
        <f t="shared" si="0"/>
        <v>1305.0659361960002</v>
      </c>
      <c r="Q12" s="97">
        <f t="shared" si="10"/>
        <v>7.7002909564437186E-2</v>
      </c>
      <c r="R12" s="87">
        <f t="shared" si="1"/>
        <v>-8.2918739635157548E-4</v>
      </c>
      <c r="S12" s="87">
        <f t="shared" si="2"/>
        <v>0.11237785016286644</v>
      </c>
    </row>
    <row r="13" spans="1:19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f t="shared" si="3"/>
        <v>0.43298024207332964</v>
      </c>
      <c r="G13" s="135">
        <f t="shared" si="4"/>
        <v>0.43298024207332964</v>
      </c>
      <c r="H13" s="84">
        <v>341500</v>
      </c>
      <c r="I13" s="84">
        <v>350000</v>
      </c>
      <c r="J13" s="88">
        <v>122666424</v>
      </c>
      <c r="K13" s="82">
        <f t="shared" si="5"/>
        <v>7.8770842453604235</v>
      </c>
      <c r="L13" s="82">
        <f t="shared" si="6"/>
        <v>7.8770842453604235</v>
      </c>
      <c r="M13" s="96">
        <f t="shared" si="7"/>
        <v>0</v>
      </c>
      <c r="N13" s="96">
        <f t="shared" si="8"/>
        <v>356064509058400</v>
      </c>
      <c r="O13" s="89">
        <f t="shared" si="9"/>
        <v>473851069437951.5</v>
      </c>
      <c r="P13" s="86">
        <f t="shared" si="0"/>
        <v>1330.80118176067</v>
      </c>
      <c r="Q13" s="97">
        <f t="shared" si="10"/>
        <v>1.9719498341733473E-2</v>
      </c>
      <c r="R13" s="87">
        <f t="shared" si="1"/>
        <v>7.053941908713693E-3</v>
      </c>
      <c r="S13" s="87">
        <f t="shared" si="2"/>
        <v>2.4890190336749635E-2</v>
      </c>
    </row>
    <row r="14" spans="1:19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f t="shared" si="3"/>
        <v>0.43298024207332964</v>
      </c>
      <c r="G14" s="135">
        <f t="shared" si="4"/>
        <v>0.43298024207332964</v>
      </c>
      <c r="H14" s="84">
        <v>350000</v>
      </c>
      <c r="I14" s="84">
        <v>347400</v>
      </c>
      <c r="J14" s="88">
        <v>122666424</v>
      </c>
      <c r="K14" s="82">
        <f t="shared" si="5"/>
        <v>7.8770842453604235</v>
      </c>
      <c r="L14" s="82">
        <f t="shared" si="6"/>
        <v>7.8770842453604235</v>
      </c>
      <c r="M14" s="96">
        <f t="shared" si="7"/>
        <v>0</v>
      </c>
      <c r="N14" s="96">
        <f t="shared" si="8"/>
        <v>356064509058400</v>
      </c>
      <c r="O14" s="89">
        <f t="shared" si="9"/>
        <v>475419297766936.12</v>
      </c>
      <c r="P14" s="86">
        <f t="shared" si="0"/>
        <v>1335.2055194272677</v>
      </c>
      <c r="Q14" s="97">
        <f t="shared" si="10"/>
        <v>3.3095384396718878E-3</v>
      </c>
      <c r="R14" s="87">
        <f t="shared" si="1"/>
        <v>3.0078285949732178E-2</v>
      </c>
      <c r="S14" s="87">
        <f t="shared" si="2"/>
        <v>-7.4285714285714285E-3</v>
      </c>
    </row>
    <row r="15" spans="1:19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f t="shared" si="3"/>
        <v>0.43298024207332964</v>
      </c>
      <c r="G15" s="135">
        <f t="shared" si="4"/>
        <v>0.43298024207332964</v>
      </c>
      <c r="H15" s="84">
        <v>347400</v>
      </c>
      <c r="I15" s="84">
        <v>313500</v>
      </c>
      <c r="J15" s="88">
        <v>122666424</v>
      </c>
      <c r="K15" s="82">
        <f t="shared" si="5"/>
        <v>7.8770842453604235</v>
      </c>
      <c r="L15" s="82">
        <f t="shared" si="6"/>
        <v>7.8770842453604235</v>
      </c>
      <c r="M15" s="96">
        <f t="shared" si="7"/>
        <v>0</v>
      </c>
      <c r="N15" s="96">
        <f t="shared" si="8"/>
        <v>356064509058400</v>
      </c>
      <c r="O15" s="89">
        <f t="shared" si="9"/>
        <v>441601250594590.06</v>
      </c>
      <c r="P15" s="86">
        <f t="shared" si="0"/>
        <v>1240.2282152815201</v>
      </c>
      <c r="Q15" s="97">
        <f t="shared" si="10"/>
        <v>-7.1133097312605392E-2</v>
      </c>
      <c r="R15" s="87">
        <f t="shared" si="1"/>
        <v>-7.6E-3</v>
      </c>
      <c r="S15" s="87">
        <f t="shared" si="2"/>
        <v>-9.7582037996545773E-2</v>
      </c>
    </row>
    <row r="16" spans="1:19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f t="shared" si="3"/>
        <v>0.43298024207332964</v>
      </c>
      <c r="G16" s="135">
        <f t="shared" si="4"/>
        <v>0.43298024207332964</v>
      </c>
      <c r="H16" s="84">
        <v>313500</v>
      </c>
      <c r="I16" s="84">
        <v>319300</v>
      </c>
      <c r="J16" s="88">
        <v>122666424</v>
      </c>
      <c r="K16" s="82">
        <f t="shared" si="5"/>
        <v>7.8770842453604235</v>
      </c>
      <c r="L16" s="82">
        <f t="shared" si="6"/>
        <v>7.8770842453604235</v>
      </c>
      <c r="M16" s="96">
        <f t="shared" si="7"/>
        <v>0</v>
      </c>
      <c r="N16" s="96">
        <f t="shared" si="8"/>
        <v>356064509058400</v>
      </c>
      <c r="O16" s="89">
        <f t="shared" si="9"/>
        <v>447988081739523.62</v>
      </c>
      <c r="P16" s="86">
        <f t="shared" si="0"/>
        <v>1258.1655018755234</v>
      </c>
      <c r="Q16" s="97">
        <f t="shared" si="10"/>
        <v>1.4462891887951251E-2</v>
      </c>
      <c r="R16" s="87">
        <f t="shared" si="1"/>
        <v>5.642885933091495E-3</v>
      </c>
      <c r="S16" s="87">
        <f t="shared" si="2"/>
        <v>1.8500797448165868E-2</v>
      </c>
    </row>
    <row r="17" spans="1:19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f t="shared" si="3"/>
        <v>0.43298024207332964</v>
      </c>
      <c r="G17" s="135">
        <f t="shared" si="4"/>
        <v>0.43298024207332964</v>
      </c>
      <c r="H17" s="84">
        <v>319300</v>
      </c>
      <c r="I17" s="84">
        <v>287800</v>
      </c>
      <c r="J17" s="88">
        <v>122666424</v>
      </c>
      <c r="K17" s="82">
        <f t="shared" si="5"/>
        <v>7.8770842453604235</v>
      </c>
      <c r="L17" s="82">
        <f t="shared" si="6"/>
        <v>7.8770842453604235</v>
      </c>
      <c r="M17" s="96">
        <f t="shared" si="7"/>
        <v>0</v>
      </c>
      <c r="N17" s="96">
        <f t="shared" si="8"/>
        <v>356064509058400</v>
      </c>
      <c r="O17" s="89">
        <f t="shared" si="9"/>
        <v>415930072609563.62</v>
      </c>
      <c r="P17" s="86">
        <f t="shared" si="0"/>
        <v>1168.1312291120391</v>
      </c>
      <c r="Q17" s="97">
        <f t="shared" si="10"/>
        <v>-7.15599598218771E-2</v>
      </c>
      <c r="R17" s="87">
        <f t="shared" si="1"/>
        <v>-1.1623246492985972E-2</v>
      </c>
      <c r="S17" s="87">
        <f t="shared" si="2"/>
        <v>-9.8653304102724715E-2</v>
      </c>
    </row>
    <row r="18" spans="1:19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f t="shared" si="3"/>
        <v>0.43298024207332964</v>
      </c>
      <c r="G18" s="135">
        <f t="shared" si="4"/>
        <v>0.43298024207332964</v>
      </c>
      <c r="H18" s="84">
        <v>287800</v>
      </c>
      <c r="I18" s="84">
        <v>280600</v>
      </c>
      <c r="J18" s="88">
        <v>122666424</v>
      </c>
      <c r="K18" s="82">
        <f t="shared" si="5"/>
        <v>7.8770842453604235</v>
      </c>
      <c r="L18" s="82">
        <f t="shared" si="6"/>
        <v>7.8770842453604235</v>
      </c>
      <c r="M18" s="96">
        <f t="shared" si="7"/>
        <v>0</v>
      </c>
      <c r="N18" s="96">
        <f t="shared" si="8"/>
        <v>356064509058400</v>
      </c>
      <c r="O18" s="89">
        <f t="shared" si="9"/>
        <v>405954602318998.12</v>
      </c>
      <c r="P18" s="86">
        <f t="shared" si="0"/>
        <v>1140.1153217784347</v>
      </c>
      <c r="Q18" s="97">
        <f t="shared" si="10"/>
        <v>-2.3983527394350102E-2</v>
      </c>
      <c r="R18" s="87">
        <f t="shared" si="1"/>
        <v>-2.1897810218978103E-2</v>
      </c>
      <c r="S18" s="87">
        <f t="shared" si="2"/>
        <v>-2.5017373175816541E-2</v>
      </c>
    </row>
    <row r="19" spans="1:19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f t="shared" si="3"/>
        <v>0.43298024207332964</v>
      </c>
      <c r="G19" s="135">
        <f t="shared" si="4"/>
        <v>0.43298024207332964</v>
      </c>
      <c r="H19" s="84">
        <v>280600</v>
      </c>
      <c r="I19" s="84">
        <v>299000</v>
      </c>
      <c r="J19" s="88">
        <v>122666424</v>
      </c>
      <c r="K19" s="82">
        <f t="shared" si="5"/>
        <v>7.8770842453604235</v>
      </c>
      <c r="L19" s="82">
        <f t="shared" si="6"/>
        <v>7.8770842453604235</v>
      </c>
      <c r="M19" s="96">
        <f t="shared" si="7"/>
        <v>0</v>
      </c>
      <c r="N19" s="96">
        <f t="shared" si="8"/>
        <v>356064509058400</v>
      </c>
      <c r="O19" s="89">
        <f t="shared" si="9"/>
        <v>426304937898457.44</v>
      </c>
      <c r="P19" s="86">
        <f t="shared" si="0"/>
        <v>1197.2688292517716</v>
      </c>
      <c r="Q19" s="97">
        <f t="shared" si="10"/>
        <v>5.0129584596920219E-2</v>
      </c>
      <c r="R19" s="87">
        <f t="shared" si="1"/>
        <v>1.9071310116086235E-2</v>
      </c>
      <c r="S19" s="87">
        <f t="shared" si="2"/>
        <v>6.5573770491803282E-2</v>
      </c>
    </row>
    <row r="20" spans="1:19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f t="shared" si="3"/>
        <v>0.43298024207332964</v>
      </c>
      <c r="G20" s="135">
        <f t="shared" si="4"/>
        <v>0.43298024207332964</v>
      </c>
      <c r="H20" s="84">
        <v>299000</v>
      </c>
      <c r="I20" s="84">
        <v>293500</v>
      </c>
      <c r="J20" s="88">
        <v>122666424</v>
      </c>
      <c r="K20" s="82">
        <f t="shared" si="5"/>
        <v>7.8770842453604235</v>
      </c>
      <c r="L20" s="82">
        <f t="shared" si="6"/>
        <v>7.8770842453604235</v>
      </c>
      <c r="M20" s="96">
        <f t="shared" si="7"/>
        <v>0</v>
      </c>
      <c r="N20" s="96">
        <f t="shared" si="8"/>
        <v>356064509058400</v>
      </c>
      <c r="O20" s="89">
        <f t="shared" si="9"/>
        <v>421493616115520.19</v>
      </c>
      <c r="P20" s="86">
        <f t="shared" si="0"/>
        <v>1183.7563289588877</v>
      </c>
      <c r="Q20" s="97">
        <f t="shared" si="10"/>
        <v>-1.1286103807887929E-2</v>
      </c>
      <c r="R20" s="87">
        <f t="shared" si="1"/>
        <v>3.6615134255492269E-3</v>
      </c>
      <c r="S20" s="87">
        <f t="shared" si="2"/>
        <v>-1.839464882943144E-2</v>
      </c>
    </row>
    <row r="21" spans="1:19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f t="shared" si="3"/>
        <v>0.43298024207332964</v>
      </c>
      <c r="G21" s="135">
        <f t="shared" si="4"/>
        <v>0.43298024207332964</v>
      </c>
      <c r="H21" s="84">
        <v>293500</v>
      </c>
      <c r="I21" s="84">
        <v>289700</v>
      </c>
      <c r="J21" s="88">
        <v>122666424</v>
      </c>
      <c r="K21" s="82">
        <f t="shared" si="5"/>
        <v>7.8770842453604235</v>
      </c>
      <c r="L21" s="82">
        <f t="shared" si="6"/>
        <v>7.8770842453604235</v>
      </c>
      <c r="M21" s="96">
        <f t="shared" si="7"/>
        <v>0</v>
      </c>
      <c r="N21" s="96">
        <f t="shared" si="8"/>
        <v>356064509058400</v>
      </c>
      <c r="O21" s="89">
        <f t="shared" si="9"/>
        <v>420393118313442.19</v>
      </c>
      <c r="P21" s="86">
        <f t="shared" si="0"/>
        <v>1180.6656030536626</v>
      </c>
      <c r="Q21" s="97">
        <f t="shared" si="10"/>
        <v>-2.6109477344407436E-3</v>
      </c>
      <c r="R21" s="87">
        <f t="shared" si="1"/>
        <v>1.8646128901499796E-2</v>
      </c>
      <c r="S21" s="87">
        <f t="shared" si="2"/>
        <v>-1.2947189097103918E-2</v>
      </c>
    </row>
    <row r="22" spans="1:19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f t="shared" si="3"/>
        <v>0.43298024207332964</v>
      </c>
      <c r="G22" s="135">
        <f t="shared" si="4"/>
        <v>0.43298024207332964</v>
      </c>
      <c r="H22" s="84">
        <v>289700</v>
      </c>
      <c r="I22" s="84">
        <v>300000</v>
      </c>
      <c r="J22" s="88">
        <v>122666424</v>
      </c>
      <c r="K22" s="82">
        <f t="shared" si="5"/>
        <v>7.8770842453604235</v>
      </c>
      <c r="L22" s="82">
        <f t="shared" si="6"/>
        <v>7.8770842453604235</v>
      </c>
      <c r="M22" s="96">
        <f t="shared" si="7"/>
        <v>0</v>
      </c>
      <c r="N22" s="96">
        <f t="shared" si="8"/>
        <v>356064509058400</v>
      </c>
      <c r="O22" s="89">
        <f t="shared" si="9"/>
        <v>431798856526239.75</v>
      </c>
      <c r="P22" s="86">
        <f t="shared" si="0"/>
        <v>1212.6983890310116</v>
      </c>
      <c r="Q22" s="97">
        <f t="shared" si="10"/>
        <v>2.7131124930293321E-2</v>
      </c>
      <c r="R22" s="87">
        <f t="shared" si="1"/>
        <v>1.0346199761241544E-2</v>
      </c>
      <c r="S22" s="87">
        <f t="shared" si="2"/>
        <v>3.5554021401449774E-2</v>
      </c>
    </row>
    <row r="23" spans="1:19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f t="shared" si="3"/>
        <v>0.43298024207332964</v>
      </c>
      <c r="G23" s="135">
        <f t="shared" si="4"/>
        <v>0.43298024207332964</v>
      </c>
      <c r="H23" s="84">
        <v>300000</v>
      </c>
      <c r="I23" s="84">
        <v>328300</v>
      </c>
      <c r="J23" s="88">
        <v>122666424</v>
      </c>
      <c r="K23" s="82">
        <f t="shared" si="5"/>
        <v>7.8770842453604235</v>
      </c>
      <c r="L23" s="82">
        <f t="shared" si="6"/>
        <v>7.8770842453604235</v>
      </c>
      <c r="M23" s="96">
        <f t="shared" si="7"/>
        <v>0</v>
      </c>
      <c r="N23" s="96">
        <f t="shared" si="8"/>
        <v>356064509058400</v>
      </c>
      <c r="O23" s="89">
        <f t="shared" si="9"/>
        <v>460373573956955.37</v>
      </c>
      <c r="P23" s="86">
        <f t="shared" si="0"/>
        <v>1292.9499072356214</v>
      </c>
      <c r="Q23" s="97">
        <f t="shared" si="10"/>
        <v>6.6175991434056003E-2</v>
      </c>
      <c r="R23" s="87">
        <f t="shared" si="1"/>
        <v>8.6648286727057898E-3</v>
      </c>
      <c r="S23" s="87">
        <f t="shared" si="2"/>
        <v>9.4333333333333338E-2</v>
      </c>
    </row>
    <row r="24" spans="1:19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f t="shared" si="3"/>
        <v>0.43298024207332964</v>
      </c>
      <c r="G24" s="135">
        <f t="shared" si="4"/>
        <v>0.43298024207332964</v>
      </c>
      <c r="H24" s="84">
        <v>328300</v>
      </c>
      <c r="I24" s="84">
        <v>326600</v>
      </c>
      <c r="J24" s="88">
        <v>122666424</v>
      </c>
      <c r="K24" s="82">
        <f t="shared" si="5"/>
        <v>7.8770842453604235</v>
      </c>
      <c r="L24" s="82">
        <f t="shared" si="6"/>
        <v>7.8770842453604235</v>
      </c>
      <c r="M24" s="96">
        <f t="shared" si="7"/>
        <v>0</v>
      </c>
      <c r="N24" s="96">
        <f t="shared" si="8"/>
        <v>356064509058400</v>
      </c>
      <c r="O24" s="89">
        <f t="shared" si="9"/>
        <v>454762248671859.75</v>
      </c>
      <c r="P24" s="86">
        <f t="shared" si="0"/>
        <v>1277.1906132247284</v>
      </c>
      <c r="Q24" s="97">
        <f t="shared" si="10"/>
        <v>-1.2188634627452021E-2</v>
      </c>
      <c r="R24" s="87">
        <f t="shared" si="1"/>
        <v>-2.7723545490042953E-2</v>
      </c>
      <c r="S24" s="87">
        <f t="shared" si="2"/>
        <v>-5.1781906792567776E-3</v>
      </c>
    </row>
    <row r="25" spans="1:19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f t="shared" si="3"/>
        <v>0.43298024207332964</v>
      </c>
      <c r="G25" s="135">
        <f t="shared" si="4"/>
        <v>0.43298024207332964</v>
      </c>
      <c r="H25" s="84">
        <v>326600</v>
      </c>
      <c r="I25" s="84">
        <v>315700</v>
      </c>
      <c r="J25" s="88">
        <v>122666424</v>
      </c>
      <c r="K25" s="82">
        <f t="shared" si="5"/>
        <v>7.8770842453604235</v>
      </c>
      <c r="L25" s="82">
        <f t="shared" si="6"/>
        <v>7.8770842453604235</v>
      </c>
      <c r="M25" s="96">
        <f t="shared" si="7"/>
        <v>0</v>
      </c>
      <c r="N25" s="96">
        <f t="shared" si="8"/>
        <v>356064509058400</v>
      </c>
      <c r="O25" s="89">
        <f t="shared" si="9"/>
        <v>444509568218193.25</v>
      </c>
      <c r="P25" s="86">
        <f t="shared" si="0"/>
        <v>1248.3961667330536</v>
      </c>
      <c r="Q25" s="97">
        <f t="shared" si="10"/>
        <v>-2.2545144157435353E-2</v>
      </c>
      <c r="R25" s="87">
        <f t="shared" si="1"/>
        <v>2.008032128514056E-3</v>
      </c>
      <c r="S25" s="87">
        <f t="shared" si="2"/>
        <v>-3.3374157991426824E-2</v>
      </c>
    </row>
    <row r="26" spans="1:19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f t="shared" si="3"/>
        <v>0.43298024207332964</v>
      </c>
      <c r="G26" s="135">
        <f t="shared" si="4"/>
        <v>0.43298024207332964</v>
      </c>
      <c r="H26" s="84">
        <v>315700</v>
      </c>
      <c r="I26" s="84">
        <v>299800</v>
      </c>
      <c r="J26" s="88">
        <v>122666424</v>
      </c>
      <c r="K26" s="82">
        <f t="shared" si="5"/>
        <v>7.8770842453604235</v>
      </c>
      <c r="L26" s="82">
        <f t="shared" si="6"/>
        <v>7.8770842453604235</v>
      </c>
      <c r="M26" s="96">
        <f t="shared" si="7"/>
        <v>0</v>
      </c>
      <c r="N26" s="96">
        <f t="shared" si="8"/>
        <v>356064509058400</v>
      </c>
      <c r="O26" s="89">
        <f t="shared" si="9"/>
        <v>428922545110250.44</v>
      </c>
      <c r="P26" s="86">
        <f t="shared" si="0"/>
        <v>1204.6203263687271</v>
      </c>
      <c r="Q26" s="97">
        <f t="shared" si="10"/>
        <v>-3.5065663874060252E-2</v>
      </c>
      <c r="R26" s="87">
        <f t="shared" si="1"/>
        <v>-1.6032064128256513E-3</v>
      </c>
      <c r="S26" s="87">
        <f t="shared" si="2"/>
        <v>-5.0364269876465001E-2</v>
      </c>
    </row>
    <row r="27" spans="1:19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f t="shared" si="3"/>
        <v>0.43298024207332964</v>
      </c>
      <c r="G27" s="135">
        <f t="shared" si="4"/>
        <v>0.43298024207332964</v>
      </c>
      <c r="H27" s="84">
        <v>299800</v>
      </c>
      <c r="I27" s="84">
        <v>301400</v>
      </c>
      <c r="J27" s="88">
        <v>122666424</v>
      </c>
      <c r="K27" s="82">
        <f t="shared" si="5"/>
        <v>7.8770842453604235</v>
      </c>
      <c r="L27" s="82">
        <f t="shared" si="6"/>
        <v>7.8770842453604235</v>
      </c>
      <c r="M27" s="96">
        <f t="shared" si="7"/>
        <v>0</v>
      </c>
      <c r="N27" s="96">
        <f t="shared" si="8"/>
        <v>356064509058400</v>
      </c>
      <c r="O27" s="89">
        <f t="shared" si="9"/>
        <v>424543458818287.87</v>
      </c>
      <c r="P27" s="86">
        <f t="shared" si="0"/>
        <v>1192.3217507439256</v>
      </c>
      <c r="Q27" s="97">
        <f t="shared" si="10"/>
        <v>-1.0209503654877723E-2</v>
      </c>
      <c r="R27" s="87">
        <f t="shared" si="1"/>
        <v>-4.2553191489361701E-2</v>
      </c>
      <c r="S27" s="87">
        <f t="shared" si="2"/>
        <v>5.3368912608405599E-3</v>
      </c>
    </row>
    <row r="28" spans="1:19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f t="shared" si="3"/>
        <v>0.43298024207332964</v>
      </c>
      <c r="G28" s="135">
        <f t="shared" si="4"/>
        <v>0.43298024207332964</v>
      </c>
      <c r="H28" s="84">
        <v>301400</v>
      </c>
      <c r="I28" s="84">
        <v>286000</v>
      </c>
      <c r="J28" s="88">
        <v>122666424</v>
      </c>
      <c r="K28" s="82">
        <f t="shared" si="5"/>
        <v>7.8770842453604235</v>
      </c>
      <c r="L28" s="82">
        <f t="shared" si="6"/>
        <v>7.8770842453604235</v>
      </c>
      <c r="M28" s="96">
        <f t="shared" si="7"/>
        <v>0</v>
      </c>
      <c r="N28" s="96">
        <f t="shared" si="8"/>
        <v>356064509058400</v>
      </c>
      <c r="O28" s="89">
        <f t="shared" si="9"/>
        <v>410278019046058.87</v>
      </c>
      <c r="P28" s="86">
        <f t="shared" si="0"/>
        <v>1152.2575505517937</v>
      </c>
      <c r="Q28" s="97">
        <f t="shared" si="10"/>
        <v>-3.3601836221753612E-2</v>
      </c>
      <c r="R28" s="87">
        <f t="shared" si="1"/>
        <v>4.6121593291404616E-3</v>
      </c>
      <c r="S28" s="87">
        <f t="shared" si="2"/>
        <v>-5.1094890510948905E-2</v>
      </c>
    </row>
    <row r="29" spans="1:19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f t="shared" si="3"/>
        <v>0.43298024207332964</v>
      </c>
      <c r="G29" s="135">
        <f t="shared" si="4"/>
        <v>0.43298024207332964</v>
      </c>
      <c r="H29" s="84">
        <v>286000</v>
      </c>
      <c r="I29" s="84">
        <v>284200</v>
      </c>
      <c r="J29" s="88">
        <v>122666424</v>
      </c>
      <c r="K29" s="82">
        <f t="shared" si="5"/>
        <v>7.8770842453604235</v>
      </c>
      <c r="L29" s="82">
        <f t="shared" si="6"/>
        <v>7.8770842453604235</v>
      </c>
      <c r="M29" s="96">
        <f t="shared" si="7"/>
        <v>0</v>
      </c>
      <c r="N29" s="96">
        <f t="shared" si="8"/>
        <v>356064509058400</v>
      </c>
      <c r="O29" s="89">
        <f t="shared" si="9"/>
        <v>407141334855808.19</v>
      </c>
      <c r="P29" s="86">
        <f t="shared" si="0"/>
        <v>1143.4482361987693</v>
      </c>
      <c r="Q29" s="97">
        <f t="shared" si="10"/>
        <v>-7.6452650267344402E-3</v>
      </c>
      <c r="R29" s="87">
        <f t="shared" si="1"/>
        <v>-1.0434056761268781E-2</v>
      </c>
      <c r="S29" s="87">
        <f t="shared" si="2"/>
        <v>-6.2937062937062941E-3</v>
      </c>
    </row>
    <row r="30" spans="1:19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f t="shared" si="3"/>
        <v>0.43298024207332964</v>
      </c>
      <c r="G30" s="135">
        <f t="shared" si="4"/>
        <v>0.43298024207332964</v>
      </c>
      <c r="H30" s="84">
        <v>284200</v>
      </c>
      <c r="I30" s="84">
        <v>256000</v>
      </c>
      <c r="J30" s="88">
        <v>122666424</v>
      </c>
      <c r="K30" s="82">
        <f t="shared" si="5"/>
        <v>7.8770842453604235</v>
      </c>
      <c r="L30" s="82">
        <f t="shared" si="6"/>
        <v>7.8770842453604235</v>
      </c>
      <c r="M30" s="96">
        <f t="shared" si="7"/>
        <v>0</v>
      </c>
      <c r="N30" s="96">
        <f t="shared" si="8"/>
        <v>356064509058400</v>
      </c>
      <c r="O30" s="89">
        <f t="shared" si="9"/>
        <v>375365314066863.06</v>
      </c>
      <c r="P30" s="86">
        <f t="shared" si="0"/>
        <v>1054.2059220097599</v>
      </c>
      <c r="Q30" s="97">
        <f t="shared" si="10"/>
        <v>-7.8046658662645541E-2</v>
      </c>
      <c r="R30" s="87">
        <f t="shared" si="1"/>
        <v>-3.4162800506115566E-2</v>
      </c>
      <c r="S30" s="87">
        <f t="shared" si="2"/>
        <v>-9.9225897255453901E-2</v>
      </c>
    </row>
    <row r="31" spans="1:19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3"/>
        <v>0.43298024207332964</v>
      </c>
      <c r="G31" s="148">
        <f t="shared" si="4"/>
        <v>0.37743621629684448</v>
      </c>
      <c r="H31" s="91">
        <v>256000</v>
      </c>
      <c r="I31" s="91">
        <v>271400</v>
      </c>
      <c r="J31" s="92">
        <v>122666424</v>
      </c>
      <c r="K31" s="91">
        <f t="shared" si="5"/>
        <v>7.8770842453604235</v>
      </c>
      <c r="L31" s="91">
        <f t="shared" si="6"/>
        <v>6.8287174662559567</v>
      </c>
      <c r="M31" s="93">
        <f t="shared" si="7"/>
        <v>1</v>
      </c>
      <c r="N31" s="93">
        <f t="shared" si="8"/>
        <v>308675628745886.87</v>
      </c>
      <c r="O31" s="92">
        <f t="shared" si="9"/>
        <v>338792129951405.94</v>
      </c>
      <c r="P31" s="94">
        <f t="shared" si="0"/>
        <v>1097.5668254985951</v>
      </c>
      <c r="Q31" s="95">
        <f t="shared" si="10"/>
        <v>4.1131341214789514E-2</v>
      </c>
      <c r="R31" s="91">
        <f t="shared" si="1"/>
        <v>4.3668122270742356E-3</v>
      </c>
      <c r="S31" s="91">
        <f t="shared" si="2"/>
        <v>6.0156250000000001E-2</v>
      </c>
    </row>
    <row r="32" spans="1:19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f t="shared" si="3"/>
        <v>0.37743621629684448</v>
      </c>
      <c r="G32" s="148">
        <f t="shared" si="4"/>
        <v>0.36607358527478112</v>
      </c>
      <c r="H32" s="99">
        <v>271500</v>
      </c>
      <c r="I32" s="99">
        <v>288000</v>
      </c>
      <c r="J32" s="100">
        <v>122666424</v>
      </c>
      <c r="K32" s="91">
        <f t="shared" si="5"/>
        <v>6.8287174662559567</v>
      </c>
      <c r="L32" s="91">
        <f t="shared" si="6"/>
        <v>6.6207010253289766</v>
      </c>
      <c r="M32" s="93">
        <f t="shared" si="7"/>
        <v>1</v>
      </c>
      <c r="N32" s="93">
        <f t="shared" si="8"/>
        <v>299383019495627.62</v>
      </c>
      <c r="O32" s="92">
        <f t="shared" si="9"/>
        <v>338938213911615.37</v>
      </c>
      <c r="P32" s="94">
        <f t="shared" si="0"/>
        <v>1132.1223711439166</v>
      </c>
      <c r="Q32" s="95">
        <f t="shared" si="10"/>
        <v>3.1483773782633957E-2</v>
      </c>
      <c r="R32" s="91">
        <f t="shared" si="1"/>
        <v>-2.8260869565217391E-2</v>
      </c>
      <c r="S32" s="91">
        <f t="shared" si="2"/>
        <v>6.0773480662983423E-2</v>
      </c>
    </row>
    <row r="33" spans="1:19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f t="shared" si="3"/>
        <v>0.36607358527478112</v>
      </c>
      <c r="G33" s="135">
        <f t="shared" si="4"/>
        <v>0.36607358527478112</v>
      </c>
      <c r="H33" s="84">
        <v>288000</v>
      </c>
      <c r="I33" s="84">
        <v>302500</v>
      </c>
      <c r="J33" s="88">
        <v>122666424</v>
      </c>
      <c r="K33" s="82">
        <f t="shared" si="5"/>
        <v>6.6207010253289766</v>
      </c>
      <c r="L33" s="82">
        <f t="shared" si="6"/>
        <v>6.6207010253289766</v>
      </c>
      <c r="M33" s="96">
        <f t="shared" si="7"/>
        <v>0</v>
      </c>
      <c r="N33" s="96">
        <f t="shared" si="8"/>
        <v>299383019495627.62</v>
      </c>
      <c r="O33" s="89">
        <f t="shared" si="9"/>
        <v>353111154951425.25</v>
      </c>
      <c r="P33" s="86">
        <f t="shared" si="0"/>
        <v>1179.462868489715</v>
      </c>
      <c r="Q33" s="97">
        <f t="shared" si="10"/>
        <v>4.1815706987544783E-2</v>
      </c>
      <c r="R33" s="87">
        <f t="shared" si="1"/>
        <v>2.2818791946308724E-2</v>
      </c>
      <c r="S33" s="87">
        <f t="shared" si="2"/>
        <v>5.0347222222222224E-2</v>
      </c>
    </row>
    <row r="34" spans="1:19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f t="shared" si="3"/>
        <v>0.36607358527478112</v>
      </c>
      <c r="G34" s="135">
        <f t="shared" si="4"/>
        <v>0.36607358527478112</v>
      </c>
      <c r="H34" s="84">
        <v>302500</v>
      </c>
      <c r="I34" s="84">
        <v>294000</v>
      </c>
      <c r="J34" s="88">
        <v>122666424</v>
      </c>
      <c r="K34" s="82">
        <f t="shared" si="5"/>
        <v>6.6207010253289766</v>
      </c>
      <c r="L34" s="82">
        <f t="shared" si="6"/>
        <v>6.6207010253289766</v>
      </c>
      <c r="M34" s="96">
        <f t="shared" si="7"/>
        <v>0</v>
      </c>
      <c r="N34" s="96">
        <f t="shared" si="8"/>
        <v>299383019495627.62</v>
      </c>
      <c r="O34" s="89">
        <f t="shared" si="9"/>
        <v>350484884617157.19</v>
      </c>
      <c r="P34" s="86">
        <f t="shared" si="0"/>
        <v>1170.6905929655636</v>
      </c>
      <c r="Q34" s="97">
        <f t="shared" si="10"/>
        <v>-7.4375173297181905E-3</v>
      </c>
      <c r="R34" s="87">
        <f t="shared" si="1"/>
        <v>3.9807524059492561E-2</v>
      </c>
      <c r="S34" s="87">
        <f t="shared" si="2"/>
        <v>-2.809917355371901E-2</v>
      </c>
    </row>
    <row r="35" spans="1:19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f t="shared" si="3"/>
        <v>0.36607358527478112</v>
      </c>
      <c r="G35" s="135">
        <f t="shared" si="4"/>
        <v>0.36607358527478112</v>
      </c>
      <c r="H35" s="84">
        <v>294000</v>
      </c>
      <c r="I35" s="84">
        <v>312500</v>
      </c>
      <c r="J35" s="88">
        <v>122666424</v>
      </c>
      <c r="K35" s="82">
        <f t="shared" si="5"/>
        <v>6.6207010253289766</v>
      </c>
      <c r="L35" s="82">
        <f t="shared" si="6"/>
        <v>6.6207010253289766</v>
      </c>
      <c r="M35" s="96">
        <f t="shared" si="7"/>
        <v>0</v>
      </c>
      <c r="N35" s="96">
        <f t="shared" si="8"/>
        <v>299383019495627.62</v>
      </c>
      <c r="O35" s="89">
        <f t="shared" si="9"/>
        <v>368940352425075.69</v>
      </c>
      <c r="P35" s="86">
        <f t="shared" si="0"/>
        <v>1232.3355982133914</v>
      </c>
      <c r="Q35" s="97">
        <f t="shared" si="10"/>
        <v>5.2656957883013548E-2</v>
      </c>
      <c r="R35" s="87">
        <f t="shared" si="1"/>
        <v>3.0710980227177113E-2</v>
      </c>
      <c r="S35" s="87">
        <f t="shared" si="2"/>
        <v>6.2925170068027211E-2</v>
      </c>
    </row>
    <row r="36" spans="1:19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f t="shared" si="3"/>
        <v>0.36607358527478112</v>
      </c>
      <c r="G36" s="135">
        <f t="shared" si="4"/>
        <v>0.36607358527478112</v>
      </c>
      <c r="H36" s="84">
        <v>312500</v>
      </c>
      <c r="I36" s="84">
        <v>316500</v>
      </c>
      <c r="J36" s="88">
        <v>122666424</v>
      </c>
      <c r="K36" s="82">
        <f t="shared" si="5"/>
        <v>6.6207010253289766</v>
      </c>
      <c r="L36" s="82">
        <f t="shared" si="6"/>
        <v>6.6207010253289766</v>
      </c>
      <c r="M36" s="96">
        <f t="shared" si="7"/>
        <v>0</v>
      </c>
      <c r="N36" s="96">
        <f t="shared" si="8"/>
        <v>299383019495627.62</v>
      </c>
      <c r="O36" s="89">
        <f t="shared" si="9"/>
        <v>370731937272734</v>
      </c>
      <c r="P36" s="86">
        <f t="shared" si="0"/>
        <v>1238.3198549380265</v>
      </c>
      <c r="Q36" s="97">
        <f t="shared" si="10"/>
        <v>4.8560284498077554E-3</v>
      </c>
      <c r="R36" s="87">
        <f t="shared" si="1"/>
        <v>-1.2653061224489797E-2</v>
      </c>
      <c r="S36" s="87">
        <f t="shared" si="2"/>
        <v>1.2800000000000001E-2</v>
      </c>
    </row>
    <row r="37" spans="1:19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f t="shared" si="3"/>
        <v>0.36607358527478112</v>
      </c>
      <c r="G37" s="135">
        <f t="shared" si="4"/>
        <v>0.36607358527478112</v>
      </c>
      <c r="H37" s="84">
        <v>316500</v>
      </c>
      <c r="I37" s="84">
        <v>304000</v>
      </c>
      <c r="J37" s="88">
        <v>122666424</v>
      </c>
      <c r="K37" s="82">
        <f t="shared" si="5"/>
        <v>6.6207010253289766</v>
      </c>
      <c r="L37" s="82">
        <f t="shared" si="6"/>
        <v>6.6207010253289766</v>
      </c>
      <c r="M37" s="96">
        <f t="shared" si="7"/>
        <v>0</v>
      </c>
      <c r="N37" s="96">
        <f t="shared" si="8"/>
        <v>299383019495627.62</v>
      </c>
      <c r="O37" s="89">
        <f t="shared" si="9"/>
        <v>358277269479543.5</v>
      </c>
      <c r="P37" s="86">
        <f t="shared" si="0"/>
        <v>1196.7187387017989</v>
      </c>
      <c r="Q37" s="97">
        <f t="shared" si="10"/>
        <v>-3.3594806762029701E-2</v>
      </c>
      <c r="R37" s="87">
        <f t="shared" si="1"/>
        <v>-2.0256304257957835E-2</v>
      </c>
      <c r="S37" s="87">
        <f t="shared" si="2"/>
        <v>-3.9494470774091628E-2</v>
      </c>
    </row>
    <row r="38" spans="1:19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f t="shared" si="3"/>
        <v>0.36607358527478112</v>
      </c>
      <c r="G38" s="135">
        <f t="shared" si="4"/>
        <v>0.36607358527478112</v>
      </c>
      <c r="H38" s="84">
        <v>304000</v>
      </c>
      <c r="I38" s="84">
        <v>307500</v>
      </c>
      <c r="J38" s="88">
        <v>122666424</v>
      </c>
      <c r="K38" s="82">
        <f t="shared" si="5"/>
        <v>6.6207010253289766</v>
      </c>
      <c r="L38" s="82">
        <f t="shared" si="6"/>
        <v>6.6207010253289766</v>
      </c>
      <c r="M38" s="96">
        <f t="shared" si="7"/>
        <v>0</v>
      </c>
      <c r="N38" s="96">
        <f t="shared" si="8"/>
        <v>299383019495627.62</v>
      </c>
      <c r="O38" s="89">
        <f t="shared" si="9"/>
        <v>360837758071612.69</v>
      </c>
      <c r="P38" s="86">
        <f t="shared" si="0"/>
        <v>1205.2712898664668</v>
      </c>
      <c r="Q38" s="97">
        <f t="shared" si="10"/>
        <v>7.1466677073559384E-3</v>
      </c>
      <c r="R38" s="87">
        <f t="shared" si="1"/>
        <v>-2.5316455696202532E-3</v>
      </c>
      <c r="S38" s="87">
        <f t="shared" si="2"/>
        <v>1.1513157894736841E-2</v>
      </c>
    </row>
    <row r="39" spans="1:19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f t="shared" si="3"/>
        <v>0.36607358527478112</v>
      </c>
      <c r="G39" s="135">
        <f t="shared" si="4"/>
        <v>0.36607358527478112</v>
      </c>
      <c r="H39" s="84">
        <v>307500</v>
      </c>
      <c r="I39" s="84">
        <v>307500</v>
      </c>
      <c r="J39" s="88">
        <v>122666424</v>
      </c>
      <c r="K39" s="82">
        <f t="shared" si="5"/>
        <v>6.6207010253289766</v>
      </c>
      <c r="L39" s="82">
        <f t="shared" si="6"/>
        <v>6.6207010253289766</v>
      </c>
      <c r="M39" s="96">
        <f t="shared" si="7"/>
        <v>0</v>
      </c>
      <c r="N39" s="96">
        <f t="shared" si="8"/>
        <v>299383019495627.62</v>
      </c>
      <c r="O39" s="89">
        <f t="shared" si="9"/>
        <v>359615786563467.31</v>
      </c>
      <c r="P39" s="86">
        <f t="shared" si="0"/>
        <v>1201.1896572134058</v>
      </c>
      <c r="Q39" s="97">
        <f t="shared" si="10"/>
        <v>-3.3864845926207922E-3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f t="shared" si="3"/>
        <v>0.36607358527478112</v>
      </c>
      <c r="G40" s="135">
        <f t="shared" si="4"/>
        <v>0.36607358527478112</v>
      </c>
      <c r="H40" s="84">
        <v>307500</v>
      </c>
      <c r="I40" s="84">
        <v>318000</v>
      </c>
      <c r="J40" s="88">
        <v>122666424</v>
      </c>
      <c r="K40" s="82">
        <f t="shared" si="5"/>
        <v>6.6207010253289766</v>
      </c>
      <c r="L40" s="82">
        <f t="shared" si="6"/>
        <v>6.6207010253289766</v>
      </c>
      <c r="M40" s="96">
        <f t="shared" si="7"/>
        <v>0</v>
      </c>
      <c r="N40" s="96">
        <f t="shared" si="8"/>
        <v>299383019495627.62</v>
      </c>
      <c r="O40" s="89">
        <f t="shared" si="9"/>
        <v>369224207410211.87</v>
      </c>
      <c r="P40" s="86">
        <f t="shared" si="0"/>
        <v>1233.283731429545</v>
      </c>
      <c r="Q40" s="97">
        <f t="shared" si="10"/>
        <v>2.6718573560309416E-2</v>
      </c>
      <c r="R40" s="87">
        <f t="shared" si="1"/>
        <v>9.8374679213002574E-3</v>
      </c>
      <c r="S40" s="87">
        <f t="shared" si="2"/>
        <v>3.4146341463414637E-2</v>
      </c>
    </row>
    <row r="41" spans="1:19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f t="shared" si="3"/>
        <v>0.36607358527478112</v>
      </c>
      <c r="G41" s="135">
        <f t="shared" si="4"/>
        <v>0.36607358527478112</v>
      </c>
      <c r="H41" s="84">
        <v>318000</v>
      </c>
      <c r="I41" s="84">
        <v>326500</v>
      </c>
      <c r="J41" s="88">
        <v>122666424</v>
      </c>
      <c r="K41" s="82">
        <f t="shared" si="5"/>
        <v>6.6207010253289766</v>
      </c>
      <c r="L41" s="82">
        <f t="shared" si="6"/>
        <v>6.6207010253289766</v>
      </c>
      <c r="M41" s="96">
        <f t="shared" si="7"/>
        <v>0</v>
      </c>
      <c r="N41" s="96">
        <f t="shared" si="8"/>
        <v>299383019495627.62</v>
      </c>
      <c r="O41" s="89">
        <f t="shared" si="9"/>
        <v>376503369256264.44</v>
      </c>
      <c r="P41" s="86">
        <f t="shared" si="0"/>
        <v>1257.5976082095838</v>
      </c>
      <c r="Q41" s="97">
        <f t="shared" si="10"/>
        <v>1.9714747028938454E-2</v>
      </c>
      <c r="R41" s="87">
        <f t="shared" si="1"/>
        <v>3.3883947479881405E-3</v>
      </c>
      <c r="S41" s="87">
        <f t="shared" si="2"/>
        <v>2.6729559748427674E-2</v>
      </c>
    </row>
    <row r="42" spans="1:19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f t="shared" si="3"/>
        <v>0.36607358527478112</v>
      </c>
      <c r="G42" s="135">
        <f t="shared" si="4"/>
        <v>0.36607358527478112</v>
      </c>
      <c r="H42" s="84">
        <v>326500</v>
      </c>
      <c r="I42" s="84">
        <v>351000</v>
      </c>
      <c r="J42" s="88">
        <v>122666424</v>
      </c>
      <c r="K42" s="82">
        <f t="shared" si="5"/>
        <v>6.6207010253289766</v>
      </c>
      <c r="L42" s="82">
        <f t="shared" si="6"/>
        <v>6.6207010253289766</v>
      </c>
      <c r="M42" s="96">
        <f t="shared" si="7"/>
        <v>0</v>
      </c>
      <c r="N42" s="96">
        <f t="shared" si="8"/>
        <v>299383019495627.62</v>
      </c>
      <c r="O42" s="89">
        <f t="shared" si="9"/>
        <v>396400743375445.25</v>
      </c>
      <c r="P42" s="86">
        <f t="shared" si="0"/>
        <v>1324.0588729556673</v>
      </c>
      <c r="Q42" s="97">
        <f t="shared" si="10"/>
        <v>5.2847798303865337E-2</v>
      </c>
      <c r="R42" s="87">
        <f t="shared" si="1"/>
        <v>0</v>
      </c>
      <c r="S42" s="87">
        <f t="shared" si="2"/>
        <v>7.5038284839203676E-2</v>
      </c>
    </row>
    <row r="43" spans="1:19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f t="shared" si="3"/>
        <v>0.36607358527478112</v>
      </c>
      <c r="G43" s="135">
        <f t="shared" si="4"/>
        <v>0.36607358527478112</v>
      </c>
      <c r="H43" s="84">
        <v>351000</v>
      </c>
      <c r="I43" s="84">
        <v>353000</v>
      </c>
      <c r="J43" s="88">
        <v>122666424</v>
      </c>
      <c r="K43" s="82">
        <f t="shared" si="5"/>
        <v>6.6207010253289766</v>
      </c>
      <c r="L43" s="82">
        <f t="shared" si="6"/>
        <v>6.6207010253289766</v>
      </c>
      <c r="M43" s="96">
        <f t="shared" si="7"/>
        <v>0</v>
      </c>
      <c r="N43" s="96">
        <f t="shared" si="8"/>
        <v>299383019495627.62</v>
      </c>
      <c r="O43" s="89">
        <f t="shared" si="9"/>
        <v>397273036347194.75</v>
      </c>
      <c r="P43" s="86">
        <f t="shared" si="0"/>
        <v>1326.9725083823491</v>
      </c>
      <c r="Q43" s="97">
        <f t="shared" si="10"/>
        <v>2.2005331380603775E-3</v>
      </c>
      <c r="R43" s="87">
        <f t="shared" si="1"/>
        <v>-6.7539046010975093E-3</v>
      </c>
      <c r="S43" s="87">
        <f t="shared" si="2"/>
        <v>5.6980056980056983E-3</v>
      </c>
    </row>
    <row r="44" spans="1:19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f t="shared" si="3"/>
        <v>0.36607358527478112</v>
      </c>
      <c r="G44" s="135">
        <f t="shared" si="4"/>
        <v>0.36607358527478112</v>
      </c>
      <c r="H44" s="84">
        <v>353000</v>
      </c>
      <c r="I44" s="84">
        <v>372000</v>
      </c>
      <c r="J44" s="88">
        <v>122666424</v>
      </c>
      <c r="K44" s="82">
        <f t="shared" si="5"/>
        <v>6.6207010253289766</v>
      </c>
      <c r="L44" s="82">
        <f t="shared" si="6"/>
        <v>6.6207010253289766</v>
      </c>
      <c r="M44" s="96">
        <f t="shared" si="7"/>
        <v>0</v>
      </c>
      <c r="N44" s="96">
        <f t="shared" si="8"/>
        <v>299383019495627.62</v>
      </c>
      <c r="O44" s="89">
        <f t="shared" si="9"/>
        <v>410259709994758.44</v>
      </c>
      <c r="P44" s="86">
        <f t="shared" si="0"/>
        <v>1370.3506320629854</v>
      </c>
      <c r="Q44" s="97">
        <f t="shared" si="10"/>
        <v>3.2689542101754995E-2</v>
      </c>
      <c r="R44" s="87">
        <f t="shared" si="1"/>
        <v>-2.2099447513812154E-2</v>
      </c>
      <c r="S44" s="87">
        <f t="shared" si="2"/>
        <v>5.3824362606232294E-2</v>
      </c>
    </row>
    <row r="45" spans="1:19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f t="shared" si="3"/>
        <v>0.36607358527478112</v>
      </c>
      <c r="G45" s="135">
        <f t="shared" si="4"/>
        <v>0.36607358527478112</v>
      </c>
      <c r="H45" s="84">
        <v>372000</v>
      </c>
      <c r="I45" s="84">
        <v>373500</v>
      </c>
      <c r="J45" s="88">
        <v>122666424</v>
      </c>
      <c r="K45" s="82">
        <f t="shared" si="5"/>
        <v>6.6207010253289766</v>
      </c>
      <c r="L45" s="82">
        <f t="shared" si="6"/>
        <v>6.6207010253289766</v>
      </c>
      <c r="M45" s="96">
        <f t="shared" si="7"/>
        <v>0</v>
      </c>
      <c r="N45" s="96">
        <f t="shared" si="8"/>
        <v>299383019495627.62</v>
      </c>
      <c r="O45" s="89">
        <f t="shared" si="9"/>
        <v>409550961502946.75</v>
      </c>
      <c r="P45" s="86">
        <f t="shared" si="0"/>
        <v>1367.9832683661209</v>
      </c>
      <c r="Q45" s="97">
        <f t="shared" si="10"/>
        <v>-1.7275605538274001E-3</v>
      </c>
      <c r="R45" s="87">
        <f t="shared" si="1"/>
        <v>-1.7818339852238158E-2</v>
      </c>
      <c r="S45" s="87">
        <f t="shared" si="2"/>
        <v>4.0322580645161289E-3</v>
      </c>
    </row>
    <row r="46" spans="1:19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f t="shared" si="3"/>
        <v>0.36607358527478112</v>
      </c>
      <c r="G46" s="135">
        <f t="shared" si="4"/>
        <v>0.36607358527478112</v>
      </c>
      <c r="H46" s="84">
        <v>373500</v>
      </c>
      <c r="I46" s="84">
        <v>370000</v>
      </c>
      <c r="J46" s="88">
        <v>122666424</v>
      </c>
      <c r="K46" s="82">
        <f t="shared" si="5"/>
        <v>6.6207010253289766</v>
      </c>
      <c r="L46" s="82">
        <f t="shared" si="6"/>
        <v>6.6207010253289766</v>
      </c>
      <c r="M46" s="96">
        <f t="shared" si="7"/>
        <v>0</v>
      </c>
      <c r="N46" s="96">
        <f t="shared" si="8"/>
        <v>299383019495627.62</v>
      </c>
      <c r="O46" s="89">
        <f t="shared" si="9"/>
        <v>410985379764429.94</v>
      </c>
      <c r="P46" s="86">
        <f t="shared" si="0"/>
        <v>1372.7745162595377</v>
      </c>
      <c r="Q46" s="97">
        <f t="shared" si="10"/>
        <v>3.5024170281989578E-3</v>
      </c>
      <c r="R46" s="87">
        <f t="shared" si="1"/>
        <v>4.026548672566372E-2</v>
      </c>
      <c r="S46" s="87">
        <f t="shared" si="2"/>
        <v>-9.3708165997322627E-3</v>
      </c>
    </row>
    <row r="47" spans="1:19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f t="shared" si="3"/>
        <v>0.36607358527478112</v>
      </c>
      <c r="G47" s="135">
        <f t="shared" si="4"/>
        <v>0.36607358527478112</v>
      </c>
      <c r="H47" s="84">
        <v>370000</v>
      </c>
      <c r="I47" s="84">
        <v>325000</v>
      </c>
      <c r="J47" s="88">
        <v>122666424</v>
      </c>
      <c r="K47" s="82">
        <f t="shared" si="5"/>
        <v>6.6207010253289766</v>
      </c>
      <c r="L47" s="82">
        <f t="shared" si="6"/>
        <v>6.6207010253289766</v>
      </c>
      <c r="M47" s="96">
        <f t="shared" si="7"/>
        <v>0</v>
      </c>
      <c r="N47" s="96">
        <f t="shared" si="8"/>
        <v>299383019495627.62</v>
      </c>
      <c r="O47" s="89">
        <f t="shared" si="9"/>
        <v>378199094735424.31</v>
      </c>
      <c r="P47" s="86">
        <f t="shared" si="0"/>
        <v>1263.2616752031515</v>
      </c>
      <c r="Q47" s="97">
        <f t="shared" si="10"/>
        <v>-7.9774820816736064E-2</v>
      </c>
      <c r="R47" s="87">
        <f t="shared" si="1"/>
        <v>3.4028073160357296E-2</v>
      </c>
      <c r="S47" s="87">
        <f t="shared" si="2"/>
        <v>-0.12162162162162163</v>
      </c>
    </row>
    <row r="48" spans="1:19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f t="shared" si="3"/>
        <v>0.36607358527478112</v>
      </c>
      <c r="G48" s="135">
        <f t="shared" si="4"/>
        <v>0.36607358527478112</v>
      </c>
      <c r="H48" s="84">
        <v>325000</v>
      </c>
      <c r="I48" s="84">
        <v>354000</v>
      </c>
      <c r="J48" s="88">
        <v>122666424</v>
      </c>
      <c r="K48" s="82">
        <f t="shared" si="5"/>
        <v>6.6207010253289766</v>
      </c>
      <c r="L48" s="82">
        <f t="shared" si="6"/>
        <v>6.6207010253289766</v>
      </c>
      <c r="M48" s="96">
        <f t="shared" si="7"/>
        <v>0</v>
      </c>
      <c r="N48" s="96">
        <f t="shared" si="8"/>
        <v>299383019495627.62</v>
      </c>
      <c r="O48" s="89">
        <f t="shared" si="9"/>
        <v>403114056811405</v>
      </c>
      <c r="P48" s="86">
        <f t="shared" si="0"/>
        <v>1346.4827012919225</v>
      </c>
      <c r="Q48" s="97">
        <f t="shared" si="10"/>
        <v>6.5877899822606223E-2</v>
      </c>
      <c r="R48" s="87">
        <f t="shared" si="1"/>
        <v>1.192924722336487E-2</v>
      </c>
      <c r="S48" s="87">
        <f t="shared" si="2"/>
        <v>8.9230769230769225E-2</v>
      </c>
    </row>
    <row r="49" spans="1:19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f t="shared" si="3"/>
        <v>0.36607358527478112</v>
      </c>
      <c r="G49" s="135">
        <f t="shared" si="4"/>
        <v>0.36607358527478112</v>
      </c>
      <c r="H49" s="84">
        <v>354000</v>
      </c>
      <c r="I49" s="84">
        <v>326000</v>
      </c>
      <c r="J49" s="88">
        <v>122666424</v>
      </c>
      <c r="K49" s="82">
        <f t="shared" si="5"/>
        <v>6.6207010253289766</v>
      </c>
      <c r="L49" s="82">
        <f t="shared" si="6"/>
        <v>6.6207010253289766</v>
      </c>
      <c r="M49" s="96">
        <f t="shared" si="7"/>
        <v>0</v>
      </c>
      <c r="N49" s="96">
        <f t="shared" si="8"/>
        <v>299383019495627.62</v>
      </c>
      <c r="O49" s="89">
        <f t="shared" si="9"/>
        <v>381643171087503.12</v>
      </c>
      <c r="P49" s="86">
        <f t="shared" si="0"/>
        <v>1274.7655886778739</v>
      </c>
      <c r="Q49" s="97">
        <f t="shared" si="10"/>
        <v>-5.3262557733001308E-2</v>
      </c>
      <c r="R49" s="87">
        <f t="shared" si="1"/>
        <v>1.097560975609756E-2</v>
      </c>
      <c r="S49" s="87">
        <f t="shared" si="2"/>
        <v>-7.909604519774012E-2</v>
      </c>
    </row>
    <row r="50" spans="1:19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f t="shared" si="3"/>
        <v>0.36607358527478112</v>
      </c>
      <c r="G50" s="135">
        <f t="shared" si="4"/>
        <v>0.36607358527478112</v>
      </c>
      <c r="H50" s="84">
        <v>326000</v>
      </c>
      <c r="I50" s="84">
        <v>322000</v>
      </c>
      <c r="J50" s="88">
        <v>122666424</v>
      </c>
      <c r="K50" s="82">
        <f t="shared" si="5"/>
        <v>6.6207010253289766</v>
      </c>
      <c r="L50" s="82">
        <f t="shared" si="6"/>
        <v>6.6207010253289766</v>
      </c>
      <c r="M50" s="96">
        <f t="shared" si="7"/>
        <v>0</v>
      </c>
      <c r="N50" s="96">
        <f t="shared" si="8"/>
        <v>299383019495627.62</v>
      </c>
      <c r="O50" s="89">
        <f t="shared" si="9"/>
        <v>378394620210902.19</v>
      </c>
      <c r="P50" s="86">
        <f t="shared" si="0"/>
        <v>1263.9147699438192</v>
      </c>
      <c r="Q50" s="97">
        <f t="shared" si="10"/>
        <v>-8.512011016322308E-3</v>
      </c>
      <c r="R50" s="87">
        <f t="shared" si="1"/>
        <v>0</v>
      </c>
      <c r="S50" s="87">
        <f t="shared" si="2"/>
        <v>-1.2269938650306749E-2</v>
      </c>
    </row>
    <row r="51" spans="1:19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f t="shared" si="3"/>
        <v>0.36607358527478112</v>
      </c>
      <c r="G51" s="135">
        <f t="shared" si="4"/>
        <v>0.36607358527478112</v>
      </c>
      <c r="H51" s="84">
        <v>322000</v>
      </c>
      <c r="I51" s="84">
        <v>311000</v>
      </c>
      <c r="J51" s="88">
        <v>122666424</v>
      </c>
      <c r="K51" s="82">
        <f t="shared" si="5"/>
        <v>6.6207010253289766</v>
      </c>
      <c r="L51" s="82">
        <f t="shared" si="6"/>
        <v>6.6207010253289766</v>
      </c>
      <c r="M51" s="96">
        <f t="shared" si="7"/>
        <v>0</v>
      </c>
      <c r="N51" s="96">
        <f t="shared" si="8"/>
        <v>299383019495627.62</v>
      </c>
      <c r="O51" s="89">
        <f t="shared" si="9"/>
        <v>373973000099555.69</v>
      </c>
      <c r="P51" s="86">
        <f t="shared" si="0"/>
        <v>1249.1456620672416</v>
      </c>
      <c r="Q51" s="97">
        <f t="shared" si="10"/>
        <v>-1.1685208708522448E-2</v>
      </c>
      <c r="R51" s="87">
        <f t="shared" si="1"/>
        <v>3.8600723763570564E-2</v>
      </c>
      <c r="S51" s="87">
        <f t="shared" si="2"/>
        <v>-3.4161490683229816E-2</v>
      </c>
    </row>
    <row r="52" spans="1:19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f t="shared" si="3"/>
        <v>0.36607358527478112</v>
      </c>
      <c r="G52" s="135">
        <f t="shared" si="4"/>
        <v>0.36607358527478112</v>
      </c>
      <c r="H52" s="84">
        <v>311000</v>
      </c>
      <c r="I52" s="84">
        <v>306500</v>
      </c>
      <c r="J52" s="88">
        <v>122666424</v>
      </c>
      <c r="K52" s="82">
        <f t="shared" si="5"/>
        <v>6.6207010253289766</v>
      </c>
      <c r="L52" s="82">
        <f t="shared" si="6"/>
        <v>6.6207010253289766</v>
      </c>
      <c r="M52" s="96">
        <f t="shared" si="7"/>
        <v>0</v>
      </c>
      <c r="N52" s="96">
        <f t="shared" si="8"/>
        <v>299383019495627.62</v>
      </c>
      <c r="O52" s="89">
        <f t="shared" si="9"/>
        <v>370553374884176.81</v>
      </c>
      <c r="P52" s="86">
        <f t="shared" si="0"/>
        <v>1237.7234203477883</v>
      </c>
      <c r="Q52" s="97">
        <f t="shared" si="10"/>
        <v>-9.1440430578370833E-3</v>
      </c>
      <c r="R52" s="87">
        <f t="shared" si="1"/>
        <v>1.9357336430507162E-3</v>
      </c>
      <c r="S52" s="87">
        <f t="shared" si="2"/>
        <v>-1.4469453376205787E-2</v>
      </c>
    </row>
    <row r="53" spans="1:19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f t="shared" si="3"/>
        <v>0.36607358527478112</v>
      </c>
      <c r="G53" s="135">
        <f t="shared" si="4"/>
        <v>0.36607358527478112</v>
      </c>
      <c r="H53" s="84">
        <v>306500</v>
      </c>
      <c r="I53" s="84">
        <v>322500</v>
      </c>
      <c r="J53" s="88">
        <v>122666424</v>
      </c>
      <c r="K53" s="82">
        <f t="shared" si="5"/>
        <v>6.6207010253289766</v>
      </c>
      <c r="L53" s="82">
        <f t="shared" si="6"/>
        <v>6.6207010253289766</v>
      </c>
      <c r="M53" s="96">
        <f t="shared" si="7"/>
        <v>0</v>
      </c>
      <c r="N53" s="96">
        <f t="shared" si="8"/>
        <v>299383019495627.62</v>
      </c>
      <c r="O53" s="89">
        <f t="shared" si="9"/>
        <v>383030590444826.81</v>
      </c>
      <c r="P53" s="86">
        <f t="shared" si="0"/>
        <v>1279.3998507000188</v>
      </c>
      <c r="Q53" s="97">
        <f t="shared" si="10"/>
        <v>3.3671844345095917E-2</v>
      </c>
      <c r="R53" s="87">
        <f t="shared" si="1"/>
        <v>-4.250386398763524E-3</v>
      </c>
      <c r="S53" s="87">
        <f t="shared" si="2"/>
        <v>5.2202283849918436E-2</v>
      </c>
    </row>
    <row r="54" spans="1:19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f t="shared" si="3"/>
        <v>0.36607358527478112</v>
      </c>
      <c r="G54" s="135">
        <f t="shared" si="4"/>
        <v>0.36607358527478112</v>
      </c>
      <c r="H54" s="84">
        <v>322500</v>
      </c>
      <c r="I54" s="84">
        <v>324000</v>
      </c>
      <c r="J54" s="88">
        <v>122666424</v>
      </c>
      <c r="K54" s="82">
        <f t="shared" si="5"/>
        <v>6.6207010253289766</v>
      </c>
      <c r="L54" s="82">
        <f t="shared" si="6"/>
        <v>6.6207010253289766</v>
      </c>
      <c r="M54" s="96">
        <f t="shared" si="7"/>
        <v>0</v>
      </c>
      <c r="N54" s="96">
        <f t="shared" si="8"/>
        <v>299383019495627.62</v>
      </c>
      <c r="O54" s="89">
        <f t="shared" si="9"/>
        <v>383308818940363.37</v>
      </c>
      <c r="P54" s="86">
        <f t="shared" si="0"/>
        <v>1280.3291902998574</v>
      </c>
      <c r="Q54" s="97">
        <f t="shared" si="10"/>
        <v>7.2638714107253375E-4</v>
      </c>
      <c r="R54" s="87">
        <f t="shared" si="1"/>
        <v>-7.7609623593325574E-3</v>
      </c>
      <c r="S54" s="87">
        <f t="shared" si="2"/>
        <v>4.6511627906976744E-3</v>
      </c>
    </row>
    <row r="55" spans="1:19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f t="shared" si="3"/>
        <v>0.36607358527478112</v>
      </c>
      <c r="G55" s="135">
        <f t="shared" si="4"/>
        <v>0.36607358527478112</v>
      </c>
      <c r="H55" s="84">
        <v>324000</v>
      </c>
      <c r="I55" s="84">
        <v>319000</v>
      </c>
      <c r="J55" s="88">
        <v>122666424</v>
      </c>
      <c r="K55" s="82">
        <f t="shared" si="5"/>
        <v>6.6207010253289766</v>
      </c>
      <c r="L55" s="82">
        <f t="shared" si="6"/>
        <v>6.6207010253289766</v>
      </c>
      <c r="M55" s="96">
        <f t="shared" si="7"/>
        <v>0</v>
      </c>
      <c r="N55" s="96">
        <f t="shared" si="8"/>
        <v>299383019495627.62</v>
      </c>
      <c r="O55" s="89">
        <f t="shared" si="9"/>
        <v>378308152261423.44</v>
      </c>
      <c r="P55" s="86">
        <f t="shared" si="0"/>
        <v>1263.6259494568578</v>
      </c>
      <c r="Q55" s="97">
        <f t="shared" si="10"/>
        <v>-1.3046051726031172E-2</v>
      </c>
      <c r="R55" s="87">
        <f t="shared" si="1"/>
        <v>-7.8216660148611658E-3</v>
      </c>
      <c r="S55" s="87">
        <f t="shared" si="2"/>
        <v>-1.5432098765432098E-2</v>
      </c>
    </row>
    <row r="56" spans="1:19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f t="shared" si="3"/>
        <v>0.36607358527478112</v>
      </c>
      <c r="G56" s="135">
        <f t="shared" si="4"/>
        <v>0.36607358527478112</v>
      </c>
      <c r="H56" s="84">
        <v>319000</v>
      </c>
      <c r="I56" s="84">
        <v>322500</v>
      </c>
      <c r="J56" s="88">
        <v>122666424</v>
      </c>
      <c r="K56" s="82">
        <f t="shared" si="5"/>
        <v>6.6207010253289766</v>
      </c>
      <c r="L56" s="82">
        <f t="shared" si="6"/>
        <v>6.6207010253289766</v>
      </c>
      <c r="M56" s="96">
        <f t="shared" si="7"/>
        <v>0</v>
      </c>
      <c r="N56" s="96">
        <f t="shared" si="8"/>
        <v>299383019495627.62</v>
      </c>
      <c r="O56" s="89">
        <f t="shared" si="9"/>
        <v>382231609074116.37</v>
      </c>
      <c r="P56" s="86">
        <f t="shared" si="0"/>
        <v>1276.7310908884019</v>
      </c>
      <c r="Q56" s="97">
        <f t="shared" si="10"/>
        <v>1.0371060706039678E-2</v>
      </c>
      <c r="R56" s="87">
        <f t="shared" si="1"/>
        <v>9.0658257784785173E-3</v>
      </c>
      <c r="S56" s="87">
        <f t="shared" si="2"/>
        <v>1.0971786833855799E-2</v>
      </c>
    </row>
    <row r="57" spans="1:19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f t="shared" si="3"/>
        <v>0.36607358527478112</v>
      </c>
      <c r="G57" s="135">
        <f t="shared" si="4"/>
        <v>0.36607358527478112</v>
      </c>
      <c r="H57" s="84">
        <v>322500</v>
      </c>
      <c r="I57" s="84">
        <v>311500</v>
      </c>
      <c r="J57" s="88">
        <v>122666424</v>
      </c>
      <c r="K57" s="82">
        <f t="shared" si="5"/>
        <v>6.6207010253289766</v>
      </c>
      <c r="L57" s="82">
        <f t="shared" si="6"/>
        <v>6.6207010253289766</v>
      </c>
      <c r="M57" s="96">
        <f t="shared" si="7"/>
        <v>0</v>
      </c>
      <c r="N57" s="96">
        <f t="shared" si="8"/>
        <v>299383019495627.62</v>
      </c>
      <c r="O57" s="89">
        <f t="shared" si="9"/>
        <v>372969101834347.62</v>
      </c>
      <c r="P57" s="86">
        <f t="shared" si="0"/>
        <v>1245.7924382708509</v>
      </c>
      <c r="Q57" s="97">
        <f t="shared" si="10"/>
        <v>-2.4232708702991369E-2</v>
      </c>
      <c r="R57" s="87">
        <f t="shared" si="1"/>
        <v>-2.7343749999999998E-3</v>
      </c>
      <c r="S57" s="87">
        <f t="shared" si="2"/>
        <v>-3.4108527131782945E-2</v>
      </c>
    </row>
    <row r="58" spans="1:19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f t="shared" si="3"/>
        <v>0.36607358527478112</v>
      </c>
      <c r="G58" s="135">
        <f t="shared" si="4"/>
        <v>0.36607358527478112</v>
      </c>
      <c r="H58" s="84">
        <v>311500</v>
      </c>
      <c r="I58" s="84">
        <v>310500</v>
      </c>
      <c r="J58" s="88">
        <v>122666424</v>
      </c>
      <c r="K58" s="82">
        <f t="shared" si="5"/>
        <v>6.6207010253289766</v>
      </c>
      <c r="L58" s="82">
        <f t="shared" si="6"/>
        <v>6.6207010253289766</v>
      </c>
      <c r="M58" s="96">
        <f t="shared" si="7"/>
        <v>0</v>
      </c>
      <c r="N58" s="96">
        <f t="shared" si="8"/>
        <v>299383019495627.62</v>
      </c>
      <c r="O58" s="89">
        <f t="shared" si="9"/>
        <v>373848924664937.25</v>
      </c>
      <c r="P58" s="86">
        <f t="shared" si="0"/>
        <v>1248.7312249531146</v>
      </c>
      <c r="Q58" s="97">
        <f t="shared" si="10"/>
        <v>2.3589697544984011E-3</v>
      </c>
      <c r="R58" s="87">
        <f t="shared" si="1"/>
        <v>1.4101057579318449E-2</v>
      </c>
      <c r="S58" s="87">
        <f t="shared" si="2"/>
        <v>-3.2102728731942215E-3</v>
      </c>
    </row>
    <row r="59" spans="1:19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f t="shared" si="3"/>
        <v>0.36607358527478112</v>
      </c>
      <c r="G59" s="135">
        <f t="shared" si="4"/>
        <v>0.36607358527478112</v>
      </c>
      <c r="H59" s="84">
        <v>310500</v>
      </c>
      <c r="I59" s="84">
        <v>300000</v>
      </c>
      <c r="J59" s="88">
        <v>122666424</v>
      </c>
      <c r="K59" s="82">
        <f t="shared" si="5"/>
        <v>6.6207010253289766</v>
      </c>
      <c r="L59" s="82">
        <f t="shared" si="6"/>
        <v>6.6207010253289766</v>
      </c>
      <c r="M59" s="96">
        <f t="shared" si="7"/>
        <v>0</v>
      </c>
      <c r="N59" s="96">
        <f t="shared" si="8"/>
        <v>299383019495627.62</v>
      </c>
      <c r="O59" s="89">
        <f t="shared" si="9"/>
        <v>360480591485437.5</v>
      </c>
      <c r="P59" s="86">
        <f t="shared" si="0"/>
        <v>1204.0782810352482</v>
      </c>
      <c r="Q59" s="97">
        <f t="shared" si="10"/>
        <v>-3.5758650881452074E-2</v>
      </c>
      <c r="R59" s="87">
        <f t="shared" si="1"/>
        <v>-3.9783700270374665E-2</v>
      </c>
      <c r="S59" s="87">
        <f t="shared" si="2"/>
        <v>-3.3816425120772944E-2</v>
      </c>
    </row>
    <row r="60" spans="1:19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f t="shared" si="3"/>
        <v>0.36607358527478112</v>
      </c>
      <c r="G60" s="135">
        <f t="shared" si="4"/>
        <v>0.36607358527478112</v>
      </c>
      <c r="H60" s="84">
        <v>300000</v>
      </c>
      <c r="I60" s="84">
        <v>300000</v>
      </c>
      <c r="J60" s="88">
        <v>122666424</v>
      </c>
      <c r="K60" s="82">
        <f t="shared" si="5"/>
        <v>6.6207010253289766</v>
      </c>
      <c r="L60" s="82">
        <f t="shared" si="6"/>
        <v>6.6207010253289766</v>
      </c>
      <c r="M60" s="96">
        <f t="shared" si="7"/>
        <v>0</v>
      </c>
      <c r="N60" s="96">
        <f t="shared" si="8"/>
        <v>299383019495627.62</v>
      </c>
      <c r="O60" s="89">
        <f t="shared" si="9"/>
        <v>361796560801901.75</v>
      </c>
      <c r="P60" s="86">
        <f t="shared" si="0"/>
        <v>1208.4738854308523</v>
      </c>
      <c r="Q60" s="97">
        <f t="shared" si="10"/>
        <v>3.6505968630418462E-3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f t="shared" si="3"/>
        <v>0.36607358527478112</v>
      </c>
      <c r="G61" s="135">
        <f t="shared" si="4"/>
        <v>0.36607358527478112</v>
      </c>
      <c r="H61" s="84">
        <v>300000</v>
      </c>
      <c r="I61" s="84">
        <v>297000</v>
      </c>
      <c r="J61" s="88">
        <v>122666424</v>
      </c>
      <c r="K61" s="82">
        <f t="shared" si="5"/>
        <v>6.6207010253289766</v>
      </c>
      <c r="L61" s="82">
        <f t="shared" si="6"/>
        <v>6.6207010253289766</v>
      </c>
      <c r="M61" s="96">
        <f t="shared" si="7"/>
        <v>0</v>
      </c>
      <c r="N61" s="96">
        <f t="shared" si="8"/>
        <v>299383019495627.62</v>
      </c>
      <c r="O61" s="89">
        <f t="shared" si="9"/>
        <v>358655164082059.5</v>
      </c>
      <c r="P61" s="86">
        <f t="shared" si="0"/>
        <v>1197.9809833112381</v>
      </c>
      <c r="Q61" s="97">
        <f t="shared" si="10"/>
        <v>-8.6827710934549562E-3</v>
      </c>
      <c r="R61" s="87">
        <f t="shared" si="1"/>
        <v>-5.9665871121718375E-3</v>
      </c>
      <c r="S61" s="87">
        <f t="shared" si="2"/>
        <v>-0.01</v>
      </c>
    </row>
    <row r="62" spans="1:19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f t="shared" si="3"/>
        <v>0.36607358527478112</v>
      </c>
      <c r="G62" s="135">
        <f t="shared" si="4"/>
        <v>0.36607358527478112</v>
      </c>
      <c r="H62" s="84">
        <v>297000</v>
      </c>
      <c r="I62" s="84">
        <v>289500</v>
      </c>
      <c r="J62" s="88">
        <v>122666424</v>
      </c>
      <c r="K62" s="82">
        <f t="shared" si="5"/>
        <v>6.6207010253289766</v>
      </c>
      <c r="L62" s="82">
        <f t="shared" si="6"/>
        <v>6.6207010253289766</v>
      </c>
      <c r="M62" s="96">
        <f t="shared" si="7"/>
        <v>0</v>
      </c>
      <c r="N62" s="96">
        <f t="shared" si="8"/>
        <v>299383019495627.62</v>
      </c>
      <c r="O62" s="89">
        <f t="shared" si="9"/>
        <v>349556201322228.56</v>
      </c>
      <c r="P62" s="86">
        <f t="shared" si="0"/>
        <v>1167.5886024235042</v>
      </c>
      <c r="Q62" s="97">
        <f t="shared" si="10"/>
        <v>-2.5369668893849128E-2</v>
      </c>
      <c r="R62" s="87">
        <f t="shared" si="1"/>
        <v>-2.5610244097639057E-2</v>
      </c>
      <c r="S62" s="87">
        <f t="shared" si="2"/>
        <v>-2.5252525252525252E-2</v>
      </c>
    </row>
    <row r="63" spans="1:19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f t="shared" si="3"/>
        <v>0.36607358527478112</v>
      </c>
      <c r="G63" s="135">
        <f t="shared" si="4"/>
        <v>0.36607358527478112</v>
      </c>
      <c r="H63" s="84">
        <v>289500</v>
      </c>
      <c r="I63" s="84">
        <v>317000</v>
      </c>
      <c r="J63" s="88">
        <v>122666424</v>
      </c>
      <c r="K63" s="82">
        <f t="shared" si="5"/>
        <v>6.6207010253289766</v>
      </c>
      <c r="L63" s="82">
        <f t="shared" si="6"/>
        <v>6.6207010253289766</v>
      </c>
      <c r="M63" s="96">
        <f t="shared" si="7"/>
        <v>0</v>
      </c>
      <c r="N63" s="96">
        <f t="shared" si="8"/>
        <v>299383019495627.62</v>
      </c>
      <c r="O63" s="89">
        <f t="shared" si="9"/>
        <v>372688969969570.62</v>
      </c>
      <c r="P63" s="86">
        <f t="shared" si="0"/>
        <v>1244.8567410317457</v>
      </c>
      <c r="Q63" s="97">
        <f t="shared" si="10"/>
        <v>6.617753757433055E-2</v>
      </c>
      <c r="R63" s="87">
        <f t="shared" si="1"/>
        <v>6.9815195071868588E-3</v>
      </c>
      <c r="S63" s="87">
        <f t="shared" si="2"/>
        <v>9.499136442141623E-2</v>
      </c>
    </row>
    <row r="64" spans="1:19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f t="shared" si="3"/>
        <v>0.36607358527478112</v>
      </c>
      <c r="G64" s="135">
        <f t="shared" si="4"/>
        <v>0.36607358527478112</v>
      </c>
      <c r="H64" s="84">
        <v>317000</v>
      </c>
      <c r="I64" s="84">
        <v>309500</v>
      </c>
      <c r="J64" s="88">
        <v>122666424</v>
      </c>
      <c r="K64" s="82">
        <f t="shared" si="5"/>
        <v>6.6207010253289766</v>
      </c>
      <c r="L64" s="82">
        <f t="shared" si="6"/>
        <v>6.6207010253289766</v>
      </c>
      <c r="M64" s="96">
        <f t="shared" si="7"/>
        <v>0</v>
      </c>
      <c r="N64" s="96">
        <f t="shared" si="8"/>
        <v>299383019495627.62</v>
      </c>
      <c r="O64" s="89">
        <f t="shared" si="9"/>
        <v>367020927213378.75</v>
      </c>
      <c r="P64" s="86">
        <f t="shared" si="0"/>
        <v>1225.9243287468378</v>
      </c>
      <c r="Q64" s="97">
        <f t="shared" si="10"/>
        <v>-1.5208506859364923E-2</v>
      </c>
      <c r="R64" s="87">
        <f t="shared" si="1"/>
        <v>3.67047308319739E-3</v>
      </c>
      <c r="S64" s="87">
        <f t="shared" si="2"/>
        <v>-2.365930599369085E-2</v>
      </c>
    </row>
    <row r="65" spans="1:19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f t="shared" si="3"/>
        <v>0.36607358527478112</v>
      </c>
      <c r="G65" s="135">
        <f t="shared" si="4"/>
        <v>0.36607358527478112</v>
      </c>
      <c r="H65" s="84">
        <v>309500</v>
      </c>
      <c r="I65" s="84">
        <v>304000</v>
      </c>
      <c r="J65" s="88">
        <v>122666424</v>
      </c>
      <c r="K65" s="82">
        <f t="shared" si="5"/>
        <v>6.6207010253289766</v>
      </c>
      <c r="L65" s="82">
        <f t="shared" si="6"/>
        <v>6.6207010253289766</v>
      </c>
      <c r="M65" s="96">
        <f t="shared" si="7"/>
        <v>0</v>
      </c>
      <c r="N65" s="96">
        <f t="shared" si="8"/>
        <v>299383019495627.62</v>
      </c>
      <c r="O65" s="89">
        <f t="shared" si="9"/>
        <v>360956207016631.5</v>
      </c>
      <c r="P65" s="86">
        <f t="shared" si="0"/>
        <v>1205.666933364279</v>
      </c>
      <c r="Q65" s="97">
        <f t="shared" si="10"/>
        <v>-1.6524180903780803E-2</v>
      </c>
      <c r="R65" s="87">
        <f t="shared" si="1"/>
        <v>-1.3815522145469321E-2</v>
      </c>
      <c r="S65" s="87">
        <f t="shared" si="2"/>
        <v>-1.7770597738287562E-2</v>
      </c>
    </row>
    <row r="66" spans="1:19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f t="shared" si="3"/>
        <v>0.36607358527478112</v>
      </c>
      <c r="G66" s="135">
        <f t="shared" si="4"/>
        <v>0.36607358527478112</v>
      </c>
      <c r="H66" s="84">
        <v>304000</v>
      </c>
      <c r="I66" s="84">
        <v>299000</v>
      </c>
      <c r="J66" s="88">
        <v>122666424</v>
      </c>
      <c r="K66" s="82">
        <f t="shared" si="5"/>
        <v>6.6207010253289766</v>
      </c>
      <c r="L66" s="82">
        <f t="shared" si="6"/>
        <v>6.6207010253289766</v>
      </c>
      <c r="M66" s="96">
        <f t="shared" si="7"/>
        <v>0</v>
      </c>
      <c r="N66" s="96">
        <f t="shared" si="8"/>
        <v>299383019495627.62</v>
      </c>
      <c r="O66" s="89">
        <f t="shared" si="9"/>
        <v>355908541433532.12</v>
      </c>
      <c r="P66" s="86">
        <f t="shared" si="0"/>
        <v>1188.8067066500078</v>
      </c>
      <c r="Q66" s="97">
        <f t="shared" si="10"/>
        <v>-1.3984149558804471E-2</v>
      </c>
      <c r="R66" s="87">
        <f t="shared" si="1"/>
        <v>-8.65265760197775E-3</v>
      </c>
      <c r="S66" s="87">
        <f t="shared" si="2"/>
        <v>-1.6447368421052631E-2</v>
      </c>
    </row>
    <row r="67" spans="1:19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f t="shared" si="3"/>
        <v>0.36607358527478112</v>
      </c>
      <c r="G67" s="135">
        <f t="shared" si="4"/>
        <v>0.36607358527478112</v>
      </c>
      <c r="H67" s="84">
        <v>299000</v>
      </c>
      <c r="I67" s="84">
        <v>294000</v>
      </c>
      <c r="J67" s="88">
        <v>122666424</v>
      </c>
      <c r="K67" s="82">
        <f t="shared" si="5"/>
        <v>6.6207010253289766</v>
      </c>
      <c r="L67" s="82">
        <f t="shared" si="6"/>
        <v>6.6207010253289766</v>
      </c>
      <c r="M67" s="96">
        <f t="shared" si="7"/>
        <v>0</v>
      </c>
      <c r="N67" s="96">
        <f t="shared" si="8"/>
        <v>299383019495627.62</v>
      </c>
      <c r="O67" s="89">
        <f t="shared" si="9"/>
        <v>349027918588214.56</v>
      </c>
      <c r="P67" s="86">
        <f t="shared" si="0"/>
        <v>1165.8240309561445</v>
      </c>
      <c r="Q67" s="97">
        <f t="shared" si="10"/>
        <v>-1.9332558914162908E-2</v>
      </c>
      <c r="R67" s="87">
        <f t="shared" si="1"/>
        <v>-2.4937655860349128E-2</v>
      </c>
      <c r="S67" s="87">
        <f t="shared" si="2"/>
        <v>-1.6722408026755852E-2</v>
      </c>
    </row>
    <row r="68" spans="1:19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f t="shared" si="3"/>
        <v>0.36607358527478112</v>
      </c>
      <c r="G68" s="135">
        <f t="shared" si="4"/>
        <v>0.36607358527478112</v>
      </c>
      <c r="H68" s="84">
        <v>294000</v>
      </c>
      <c r="I68" s="84">
        <v>295000</v>
      </c>
      <c r="J68" s="88">
        <v>122666424</v>
      </c>
      <c r="K68" s="82">
        <f t="shared" si="5"/>
        <v>6.6207010253289766</v>
      </c>
      <c r="L68" s="82">
        <f t="shared" si="6"/>
        <v>6.6207010253289766</v>
      </c>
      <c r="M68" s="96">
        <f t="shared" si="7"/>
        <v>0</v>
      </c>
      <c r="N68" s="96">
        <f t="shared" si="8"/>
        <v>299383019495627.62</v>
      </c>
      <c r="O68" s="89">
        <f t="shared" si="9"/>
        <v>354116956585873.75</v>
      </c>
      <c r="P68" s="86">
        <f t="shared" ref="P68:P131" si="11">O68/N68*1000</f>
        <v>1182.8224499253724</v>
      </c>
      <c r="Q68" s="97">
        <f t="shared" si="10"/>
        <v>1.4580604377563549E-2</v>
      </c>
      <c r="R68" s="87">
        <f t="shared" ref="R68:R131" si="12">(D68-C68)/C68</f>
        <v>3.8789428815004259E-2</v>
      </c>
      <c r="S68" s="87">
        <f t="shared" ref="S68:S131" si="13">(I68-H68)/H68</f>
        <v>3.4013605442176869E-3</v>
      </c>
    </row>
    <row r="69" spans="1:19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f t="shared" ref="F69:F132" si="14">G68</f>
        <v>0.36607358527478112</v>
      </c>
      <c r="G69" s="135">
        <f t="shared" ref="G69:G132" si="15">IF(B69="Y",0.4*(C69*E69+H69*J69)/(C69*E69),IF(M69=0,F69,D68*E68*G68/O68*(C69*E69+H69*J69)/(C69*E69)))</f>
        <v>0.36607358527478112</v>
      </c>
      <c r="H69" s="84">
        <v>295000</v>
      </c>
      <c r="I69" s="84">
        <v>292000</v>
      </c>
      <c r="J69" s="88">
        <v>122666424</v>
      </c>
      <c r="K69" s="82">
        <f t="shared" ref="K69:K132" si="16">L68</f>
        <v>6.6207010253289766</v>
      </c>
      <c r="L69" s="82">
        <f t="shared" ref="L69:L132" si="17">IF(B69="Y",0.6*(C69*E69+H69*J69)/(H69*J69),IF(M69=0,K69,I68*J68*L68/O68*(C69*E69+H69*J69)/(H69*J69)))</f>
        <v>6.6207010253289766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299383019495627.62</v>
      </c>
      <c r="O69" s="89">
        <f t="shared" ref="O69:O132" si="20">D69*E69*G69+I69*J69*L69</f>
        <v>350881562057712.56</v>
      </c>
      <c r="P69" s="86">
        <f t="shared" si="11"/>
        <v>1172.0155760632144</v>
      </c>
      <c r="Q69" s="97">
        <f t="shared" ref="Q69:Q132" si="21">(P69-P68)/P68</f>
        <v>-9.1365139906161193E-3</v>
      </c>
      <c r="R69" s="87">
        <f t="shared" si="12"/>
        <v>-6.9757899056216658E-3</v>
      </c>
      <c r="S69" s="87">
        <f t="shared" si="13"/>
        <v>-1.0169491525423728E-2</v>
      </c>
    </row>
    <row r="70" spans="1:19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f t="shared" si="14"/>
        <v>0.36607358527478112</v>
      </c>
      <c r="G70" s="135">
        <f t="shared" si="15"/>
        <v>0.36607358527478112</v>
      </c>
      <c r="H70" s="84">
        <v>292000</v>
      </c>
      <c r="I70" s="84">
        <v>306000</v>
      </c>
      <c r="J70" s="88">
        <v>122666424</v>
      </c>
      <c r="K70" s="82">
        <f t="shared" si="16"/>
        <v>6.6207010253289766</v>
      </c>
      <c r="L70" s="82">
        <f t="shared" si="17"/>
        <v>6.6207010253289766</v>
      </c>
      <c r="M70" s="96">
        <f t="shared" si="18"/>
        <v>0</v>
      </c>
      <c r="N70" s="96">
        <f t="shared" si="19"/>
        <v>299383019495627.62</v>
      </c>
      <c r="O70" s="89">
        <f t="shared" si="20"/>
        <v>364131446292193.5</v>
      </c>
      <c r="P70" s="86">
        <f t="shared" si="11"/>
        <v>1216.2728764832686</v>
      </c>
      <c r="Q70" s="97">
        <f t="shared" si="21"/>
        <v>3.776169986470139E-2</v>
      </c>
      <c r="R70" s="87">
        <f t="shared" si="12"/>
        <v>1.6528925619834711E-2</v>
      </c>
      <c r="S70" s="87">
        <f t="shared" si="13"/>
        <v>4.7945205479452052E-2</v>
      </c>
    </row>
    <row r="71" spans="1:19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f t="shared" si="14"/>
        <v>0.36607358527478112</v>
      </c>
      <c r="G71" s="135">
        <f t="shared" si="15"/>
        <v>0.36607358527478112</v>
      </c>
      <c r="H71" s="84">
        <v>306000</v>
      </c>
      <c r="I71" s="84">
        <v>303000</v>
      </c>
      <c r="J71" s="88">
        <v>122666424</v>
      </c>
      <c r="K71" s="82">
        <f t="shared" si="16"/>
        <v>6.6207010253289766</v>
      </c>
      <c r="L71" s="82">
        <f t="shared" si="17"/>
        <v>6.6207010253289766</v>
      </c>
      <c r="M71" s="96">
        <f t="shared" si="18"/>
        <v>0</v>
      </c>
      <c r="N71" s="96">
        <f t="shared" si="19"/>
        <v>299383019495627.62</v>
      </c>
      <c r="O71" s="89">
        <f t="shared" si="20"/>
        <v>360943050668191.75</v>
      </c>
      <c r="P71" s="86">
        <f t="shared" si="11"/>
        <v>1205.6229884923823</v>
      </c>
      <c r="Q71" s="97">
        <f t="shared" si="21"/>
        <v>-8.7561666438533206E-3</v>
      </c>
      <c r="R71" s="87">
        <f t="shared" si="12"/>
        <v>-6.5040650406504065E-3</v>
      </c>
      <c r="S71" s="87">
        <f t="shared" si="13"/>
        <v>-9.8039215686274508E-3</v>
      </c>
    </row>
    <row r="72" spans="1:19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f t="shared" si="14"/>
        <v>0.36607358527478112</v>
      </c>
      <c r="G72" s="135">
        <f t="shared" si="15"/>
        <v>0.36607358527478112</v>
      </c>
      <c r="H72" s="84">
        <v>303000</v>
      </c>
      <c r="I72" s="84">
        <v>298000</v>
      </c>
      <c r="J72" s="88">
        <v>122666424</v>
      </c>
      <c r="K72" s="82">
        <f t="shared" si="16"/>
        <v>6.6207010253289766</v>
      </c>
      <c r="L72" s="82">
        <f t="shared" si="17"/>
        <v>6.6207010253289766</v>
      </c>
      <c r="M72" s="96">
        <f t="shared" si="18"/>
        <v>0</v>
      </c>
      <c r="N72" s="96">
        <f t="shared" si="19"/>
        <v>299383019495627.62</v>
      </c>
      <c r="O72" s="89">
        <f t="shared" si="20"/>
        <v>356835363168281.12</v>
      </c>
      <c r="P72" s="86">
        <f t="shared" si="11"/>
        <v>1191.9024792035427</v>
      </c>
      <c r="Q72" s="97">
        <f t="shared" si="21"/>
        <v>-1.1380431046688098E-2</v>
      </c>
      <c r="R72" s="87">
        <f t="shared" si="12"/>
        <v>-4.0916530278232408E-4</v>
      </c>
      <c r="S72" s="87">
        <f t="shared" si="13"/>
        <v>-1.65016501650165E-2</v>
      </c>
    </row>
    <row r="73" spans="1:19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f t="shared" si="14"/>
        <v>0.36607358527478112</v>
      </c>
      <c r="G73" s="135">
        <f t="shared" si="15"/>
        <v>0.36607358527478112</v>
      </c>
      <c r="H73" s="84">
        <v>298000</v>
      </c>
      <c r="I73" s="84">
        <v>298500</v>
      </c>
      <c r="J73" s="88">
        <v>122666424</v>
      </c>
      <c r="K73" s="82">
        <f t="shared" si="16"/>
        <v>6.6207010253289766</v>
      </c>
      <c r="L73" s="82">
        <f t="shared" si="17"/>
        <v>6.6207010253289766</v>
      </c>
      <c r="M73" s="96">
        <f t="shared" si="18"/>
        <v>0</v>
      </c>
      <c r="N73" s="96">
        <f t="shared" si="19"/>
        <v>299383019495627.62</v>
      </c>
      <c r="O73" s="89">
        <f t="shared" si="20"/>
        <v>357570424356972.31</v>
      </c>
      <c r="P73" s="86">
        <f t="shared" si="11"/>
        <v>1194.3577326442005</v>
      </c>
      <c r="Q73" s="97">
        <f t="shared" si="21"/>
        <v>2.0599449061457012E-3</v>
      </c>
      <c r="R73" s="87">
        <f t="shared" si="12"/>
        <v>2.8653295128939827E-3</v>
      </c>
      <c r="S73" s="87">
        <f t="shared" si="13"/>
        <v>1.6778523489932886E-3</v>
      </c>
    </row>
    <row r="74" spans="1:19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f t="shared" si="14"/>
        <v>0.36607358527478112</v>
      </c>
      <c r="G74" s="135">
        <f t="shared" si="15"/>
        <v>0.36607358527478112</v>
      </c>
      <c r="H74" s="84">
        <v>298500</v>
      </c>
      <c r="I74" s="84">
        <v>290000</v>
      </c>
      <c r="J74" s="88">
        <v>122666424</v>
      </c>
      <c r="K74" s="82">
        <f t="shared" si="16"/>
        <v>6.6207010253289766</v>
      </c>
      <c r="L74" s="82">
        <f t="shared" si="17"/>
        <v>6.6207010253289766</v>
      </c>
      <c r="M74" s="96">
        <f t="shared" si="18"/>
        <v>0</v>
      </c>
      <c r="N74" s="96">
        <f t="shared" si="19"/>
        <v>299383019495627.62</v>
      </c>
      <c r="O74" s="89">
        <f t="shared" si="20"/>
        <v>352547209910572.87</v>
      </c>
      <c r="P74" s="86">
        <f t="shared" si="11"/>
        <v>1177.5791776851984</v>
      </c>
      <c r="Q74" s="97">
        <f t="shared" si="21"/>
        <v>-1.4048182132045072E-2</v>
      </c>
      <c r="R74" s="87">
        <f t="shared" si="12"/>
        <v>1.6326530612244899E-2</v>
      </c>
      <c r="S74" s="87">
        <f t="shared" si="13"/>
        <v>-2.8475711892797319E-2</v>
      </c>
    </row>
    <row r="75" spans="1:19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f t="shared" si="14"/>
        <v>0.36607358527478112</v>
      </c>
      <c r="G75" s="135">
        <f t="shared" si="15"/>
        <v>0.36607358527478112</v>
      </c>
      <c r="H75" s="84">
        <v>290000</v>
      </c>
      <c r="I75" s="84">
        <v>295500</v>
      </c>
      <c r="J75" s="88">
        <v>122666424</v>
      </c>
      <c r="K75" s="82">
        <f t="shared" si="16"/>
        <v>6.6207010253289766</v>
      </c>
      <c r="L75" s="82">
        <f t="shared" si="17"/>
        <v>6.6207010253289766</v>
      </c>
      <c r="M75" s="96">
        <f t="shared" si="18"/>
        <v>0</v>
      </c>
      <c r="N75" s="96">
        <f t="shared" si="19"/>
        <v>299383019495627.62</v>
      </c>
      <c r="O75" s="89">
        <f t="shared" si="20"/>
        <v>358282937778204</v>
      </c>
      <c r="P75" s="86">
        <f t="shared" si="11"/>
        <v>1196.7376719688559</v>
      </c>
      <c r="Q75" s="97">
        <f t="shared" si="21"/>
        <v>1.6269389478606403E-2</v>
      </c>
      <c r="R75" s="87">
        <f t="shared" si="12"/>
        <v>1.0843373493975903E-2</v>
      </c>
      <c r="S75" s="87">
        <f t="shared" si="13"/>
        <v>1.896551724137931E-2</v>
      </c>
    </row>
    <row r="76" spans="1:19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f t="shared" si="14"/>
        <v>0.36607358527478112</v>
      </c>
      <c r="G76" s="148">
        <f t="shared" si="15"/>
        <v>0.36794888781805274</v>
      </c>
      <c r="H76" s="91">
        <v>295500</v>
      </c>
      <c r="I76" s="91">
        <v>290000</v>
      </c>
      <c r="J76" s="92">
        <v>125108377</v>
      </c>
      <c r="K76" s="91">
        <f t="shared" si="16"/>
        <v>6.6207010253289766</v>
      </c>
      <c r="L76" s="91">
        <f t="shared" si="17"/>
        <v>6.5247277216260136</v>
      </c>
      <c r="M76" s="93">
        <f t="shared" si="18"/>
        <v>1</v>
      </c>
      <c r="N76" s="93">
        <f t="shared" si="19"/>
        <v>300916683109873.62</v>
      </c>
      <c r="O76" s="92">
        <f t="shared" si="20"/>
        <v>354778377257385.75</v>
      </c>
      <c r="P76" s="94">
        <f t="shared" si="11"/>
        <v>1178.9920505266423</v>
      </c>
      <c r="Q76" s="95">
        <f t="shared" si="21"/>
        <v>-1.4828330266414015E-2</v>
      </c>
      <c r="R76" s="91">
        <f t="shared" si="12"/>
        <v>-7.1513706793802142E-3</v>
      </c>
      <c r="S76" s="91">
        <f t="shared" si="13"/>
        <v>-1.8612521150592216E-2</v>
      </c>
    </row>
    <row r="77" spans="1:19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f t="shared" si="14"/>
        <v>0.36794888781805274</v>
      </c>
      <c r="G77" s="135">
        <f t="shared" si="15"/>
        <v>0.36794888781805274</v>
      </c>
      <c r="H77" s="84">
        <v>290000</v>
      </c>
      <c r="I77" s="84">
        <v>284500</v>
      </c>
      <c r="J77" s="88">
        <v>125108377</v>
      </c>
      <c r="K77" s="82">
        <f t="shared" si="16"/>
        <v>6.5247277216260136</v>
      </c>
      <c r="L77" s="82">
        <f t="shared" si="17"/>
        <v>6.5247277216260136</v>
      </c>
      <c r="M77" s="96">
        <f t="shared" si="18"/>
        <v>0</v>
      </c>
      <c r="N77" s="96">
        <f t="shared" si="19"/>
        <v>300916683109873.62</v>
      </c>
      <c r="O77" s="89">
        <f t="shared" si="20"/>
        <v>353548274801271.25</v>
      </c>
      <c r="P77" s="86">
        <f t="shared" si="11"/>
        <v>1174.9041998850566</v>
      </c>
      <c r="Q77" s="97">
        <f t="shared" si="21"/>
        <v>-3.4672419035901474E-3</v>
      </c>
      <c r="R77" s="87">
        <f t="shared" si="12"/>
        <v>2.7611044417767107E-2</v>
      </c>
      <c r="S77" s="87">
        <f t="shared" si="13"/>
        <v>-1.896551724137931E-2</v>
      </c>
    </row>
    <row r="78" spans="1:19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f t="shared" si="14"/>
        <v>0.36794888781805274</v>
      </c>
      <c r="G78" s="135">
        <f t="shared" si="15"/>
        <v>0.36794888781805274</v>
      </c>
      <c r="H78" s="84">
        <v>284500</v>
      </c>
      <c r="I78" s="84">
        <v>266500</v>
      </c>
      <c r="J78" s="88">
        <v>125108377</v>
      </c>
      <c r="K78" s="82">
        <f t="shared" si="16"/>
        <v>6.5247277216260136</v>
      </c>
      <c r="L78" s="82">
        <f t="shared" si="17"/>
        <v>6.5247277216260136</v>
      </c>
      <c r="M78" s="96">
        <f t="shared" si="18"/>
        <v>0</v>
      </c>
      <c r="N78" s="96">
        <f t="shared" si="19"/>
        <v>300916683109873.62</v>
      </c>
      <c r="O78" s="89">
        <f t="shared" si="20"/>
        <v>342208925485268.87</v>
      </c>
      <c r="P78" s="86">
        <f t="shared" si="11"/>
        <v>1137.2215124420941</v>
      </c>
      <c r="Q78" s="97">
        <f t="shared" si="21"/>
        <v>-3.2072987267088786E-2</v>
      </c>
      <c r="R78" s="87">
        <f t="shared" si="12"/>
        <v>2.764797507788162E-2</v>
      </c>
      <c r="S78" s="87">
        <f t="shared" si="13"/>
        <v>-6.32688927943761E-2</v>
      </c>
    </row>
    <row r="79" spans="1:19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f t="shared" si="14"/>
        <v>0.36794888781805274</v>
      </c>
      <c r="G79" s="135">
        <f t="shared" si="15"/>
        <v>0.36794888781805274</v>
      </c>
      <c r="H79" s="84">
        <v>266500</v>
      </c>
      <c r="I79" s="84">
        <v>269000</v>
      </c>
      <c r="J79" s="88">
        <v>125108377</v>
      </c>
      <c r="K79" s="82">
        <f t="shared" si="16"/>
        <v>6.5247277216260136</v>
      </c>
      <c r="L79" s="82">
        <f t="shared" si="17"/>
        <v>6.5247277216260136</v>
      </c>
      <c r="M79" s="96">
        <f t="shared" si="18"/>
        <v>0</v>
      </c>
      <c r="N79" s="96">
        <f t="shared" si="19"/>
        <v>300916683109873.62</v>
      </c>
      <c r="O79" s="89">
        <f t="shared" si="20"/>
        <v>341509769998984.44</v>
      </c>
      <c r="P79" s="86">
        <f t="shared" si="11"/>
        <v>1134.8980936171263</v>
      </c>
      <c r="Q79" s="97">
        <f t="shared" si="21"/>
        <v>-2.0430661920723282E-3</v>
      </c>
      <c r="R79" s="87">
        <f t="shared" si="12"/>
        <v>-2.197802197802198E-2</v>
      </c>
      <c r="S79" s="87">
        <f t="shared" si="13"/>
        <v>9.3808630393996256E-3</v>
      </c>
    </row>
    <row r="80" spans="1:19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f t="shared" si="14"/>
        <v>0.36794888781805274</v>
      </c>
      <c r="G80" s="135">
        <f t="shared" si="15"/>
        <v>0.36794888781805274</v>
      </c>
      <c r="H80" s="84">
        <v>269000</v>
      </c>
      <c r="I80" s="84">
        <v>250500</v>
      </c>
      <c r="J80" s="88">
        <v>125108377</v>
      </c>
      <c r="K80" s="82">
        <f t="shared" si="16"/>
        <v>6.5247277216260136</v>
      </c>
      <c r="L80" s="82">
        <f t="shared" si="17"/>
        <v>6.5247277216260136</v>
      </c>
      <c r="M80" s="96">
        <f t="shared" si="18"/>
        <v>0</v>
      </c>
      <c r="N80" s="96">
        <f t="shared" si="19"/>
        <v>300916683109873.62</v>
      </c>
      <c r="O80" s="89">
        <f t="shared" si="20"/>
        <v>327069610577517.25</v>
      </c>
      <c r="P80" s="86">
        <f t="shared" si="11"/>
        <v>1086.9108591699267</v>
      </c>
      <c r="Q80" s="97">
        <f t="shared" si="21"/>
        <v>-4.228329813671252E-2</v>
      </c>
      <c r="R80" s="87">
        <f t="shared" si="12"/>
        <v>5.424254165052305E-3</v>
      </c>
      <c r="S80" s="87">
        <f t="shared" si="13"/>
        <v>-6.8773234200743494E-2</v>
      </c>
    </row>
    <row r="81" spans="1:19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f t="shared" si="14"/>
        <v>0.36794888781805274</v>
      </c>
      <c r="G81" s="135">
        <f t="shared" si="15"/>
        <v>0.36794888781805274</v>
      </c>
      <c r="H81" s="84">
        <v>250500</v>
      </c>
      <c r="I81" s="84">
        <v>248500</v>
      </c>
      <c r="J81" s="88">
        <v>125108377</v>
      </c>
      <c r="K81" s="82">
        <f t="shared" si="16"/>
        <v>6.5247277216260136</v>
      </c>
      <c r="L81" s="82">
        <f t="shared" si="17"/>
        <v>6.5247277216260136</v>
      </c>
      <c r="M81" s="96">
        <f t="shared" si="18"/>
        <v>0</v>
      </c>
      <c r="N81" s="96">
        <f t="shared" si="19"/>
        <v>300916683109873.62</v>
      </c>
      <c r="O81" s="89">
        <f t="shared" si="20"/>
        <v>322035758313450.69</v>
      </c>
      <c r="P81" s="86">
        <f t="shared" si="11"/>
        <v>1070.1824670713449</v>
      </c>
      <c r="Q81" s="97">
        <f t="shared" si="21"/>
        <v>-1.5390767290113537E-2</v>
      </c>
      <c r="R81" s="87">
        <f t="shared" si="12"/>
        <v>-2.7745664739884393E-2</v>
      </c>
      <c r="S81" s="87">
        <f t="shared" si="13"/>
        <v>-7.9840319361277438E-3</v>
      </c>
    </row>
    <row r="82" spans="1:19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f t="shared" si="14"/>
        <v>0.36794888781805274</v>
      </c>
      <c r="G82" s="135">
        <f t="shared" si="15"/>
        <v>0.36794888781805274</v>
      </c>
      <c r="H82" s="84">
        <v>248500</v>
      </c>
      <c r="I82" s="84">
        <v>251000</v>
      </c>
      <c r="J82" s="88">
        <v>125108377</v>
      </c>
      <c r="K82" s="82">
        <f t="shared" si="16"/>
        <v>6.5247277216260136</v>
      </c>
      <c r="L82" s="82">
        <f t="shared" si="17"/>
        <v>6.5247277216260136</v>
      </c>
      <c r="M82" s="96">
        <f t="shared" si="18"/>
        <v>0</v>
      </c>
      <c r="N82" s="96">
        <f t="shared" si="19"/>
        <v>300916683109873.62</v>
      </c>
      <c r="O82" s="89">
        <f t="shared" si="20"/>
        <v>323934784549465.06</v>
      </c>
      <c r="P82" s="86">
        <f t="shared" si="11"/>
        <v>1076.4932711663141</v>
      </c>
      <c r="Q82" s="97">
        <f t="shared" si="21"/>
        <v>5.8969421469212448E-3</v>
      </c>
      <c r="R82" s="87">
        <f t="shared" si="12"/>
        <v>-1.1890606420927466E-3</v>
      </c>
      <c r="S82" s="87">
        <f t="shared" si="13"/>
        <v>1.0060362173038229E-2</v>
      </c>
    </row>
    <row r="83" spans="1:19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f t="shared" si="14"/>
        <v>0.36794888781805274</v>
      </c>
      <c r="G83" s="135">
        <f t="shared" si="15"/>
        <v>0.36794888781805274</v>
      </c>
      <c r="H83" s="84">
        <v>251000</v>
      </c>
      <c r="I83" s="84">
        <v>257000</v>
      </c>
      <c r="J83" s="88">
        <v>125108377</v>
      </c>
      <c r="K83" s="82">
        <f t="shared" si="16"/>
        <v>6.5247277216260136</v>
      </c>
      <c r="L83" s="82">
        <f t="shared" si="17"/>
        <v>6.5247277216260136</v>
      </c>
      <c r="M83" s="96">
        <f t="shared" si="18"/>
        <v>0</v>
      </c>
      <c r="N83" s="96">
        <f t="shared" si="19"/>
        <v>300916683109873.62</v>
      </c>
      <c r="O83" s="89">
        <f t="shared" si="20"/>
        <v>332942424211182.12</v>
      </c>
      <c r="P83" s="86">
        <f t="shared" si="11"/>
        <v>1106.427270068024</v>
      </c>
      <c r="Q83" s="97">
        <f t="shared" si="21"/>
        <v>2.780695402701237E-2</v>
      </c>
      <c r="R83" s="87">
        <f t="shared" si="12"/>
        <v>3.4523809523809526E-2</v>
      </c>
      <c r="S83" s="87">
        <f t="shared" si="13"/>
        <v>2.3904382470119521E-2</v>
      </c>
    </row>
    <row r="84" spans="1:19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f t="shared" si="14"/>
        <v>0.36794888781805274</v>
      </c>
      <c r="G84" s="135">
        <f t="shared" si="15"/>
        <v>0.36794888781805274</v>
      </c>
      <c r="H84" s="84">
        <v>257000</v>
      </c>
      <c r="I84" s="84">
        <v>276500</v>
      </c>
      <c r="J84" s="88">
        <v>125108377</v>
      </c>
      <c r="K84" s="82">
        <f t="shared" si="16"/>
        <v>6.5247277216260136</v>
      </c>
      <c r="L84" s="82">
        <f t="shared" si="17"/>
        <v>6.5247277216260136</v>
      </c>
      <c r="M84" s="96">
        <f t="shared" si="18"/>
        <v>0</v>
      </c>
      <c r="N84" s="96">
        <f t="shared" si="19"/>
        <v>300916683109873.62</v>
      </c>
      <c r="O84" s="89">
        <f t="shared" si="20"/>
        <v>350891542785924</v>
      </c>
      <c r="P84" s="86">
        <f t="shared" si="11"/>
        <v>1166.0754038612179</v>
      </c>
      <c r="Q84" s="97">
        <f t="shared" si="21"/>
        <v>5.3910578134545327E-2</v>
      </c>
      <c r="R84" s="87">
        <f t="shared" si="12"/>
        <v>1.6494054468738015E-2</v>
      </c>
      <c r="S84" s="87">
        <f t="shared" si="13"/>
        <v>7.5875486381322951E-2</v>
      </c>
    </row>
    <row r="85" spans="1:19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f t="shared" si="14"/>
        <v>0.36794888781805274</v>
      </c>
      <c r="G85" s="135">
        <f t="shared" si="15"/>
        <v>0.36794888781805274</v>
      </c>
      <c r="H85" s="84">
        <v>276500</v>
      </c>
      <c r="I85" s="84">
        <v>271000</v>
      </c>
      <c r="J85" s="88">
        <v>125108377</v>
      </c>
      <c r="K85" s="82">
        <f t="shared" si="16"/>
        <v>6.5247277216260136</v>
      </c>
      <c r="L85" s="82">
        <f t="shared" si="17"/>
        <v>6.5247277216260136</v>
      </c>
      <c r="M85" s="96">
        <f t="shared" si="18"/>
        <v>0</v>
      </c>
      <c r="N85" s="96">
        <f t="shared" si="19"/>
        <v>300916683109873.62</v>
      </c>
      <c r="O85" s="89">
        <f t="shared" si="20"/>
        <v>346401903260016.5</v>
      </c>
      <c r="P85" s="86">
        <f t="shared" si="11"/>
        <v>1151.1555281018927</v>
      </c>
      <c r="Q85" s="97">
        <f t="shared" si="21"/>
        <v>-1.2794949374561059E-2</v>
      </c>
      <c r="R85" s="87">
        <f t="shared" si="12"/>
        <v>0</v>
      </c>
      <c r="S85" s="87">
        <f t="shared" si="13"/>
        <v>-1.9891500904159132E-2</v>
      </c>
    </row>
    <row r="86" spans="1:19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f t="shared" si="14"/>
        <v>0.36794888781805274</v>
      </c>
      <c r="G86" s="135">
        <f t="shared" si="15"/>
        <v>0.36794888781805274</v>
      </c>
      <c r="H86" s="84">
        <v>271000</v>
      </c>
      <c r="I86" s="84">
        <v>259000</v>
      </c>
      <c r="J86" s="88">
        <v>125108377</v>
      </c>
      <c r="K86" s="82">
        <f t="shared" si="16"/>
        <v>6.5247277216260136</v>
      </c>
      <c r="L86" s="82">
        <f t="shared" si="17"/>
        <v>6.5247277216260136</v>
      </c>
      <c r="M86" s="96">
        <f t="shared" si="18"/>
        <v>0</v>
      </c>
      <c r="N86" s="96">
        <f t="shared" si="19"/>
        <v>300916683109873.62</v>
      </c>
      <c r="O86" s="89">
        <f t="shared" si="20"/>
        <v>336606326112582.06</v>
      </c>
      <c r="P86" s="86">
        <f t="shared" si="11"/>
        <v>1118.6030718997295</v>
      </c>
      <c r="Q86" s="97">
        <f t="shared" si="21"/>
        <v>-2.8278069650447751E-2</v>
      </c>
      <c r="R86" s="87">
        <f t="shared" si="12"/>
        <v>0</v>
      </c>
      <c r="S86" s="87">
        <f t="shared" si="13"/>
        <v>-4.4280442804428041E-2</v>
      </c>
    </row>
    <row r="87" spans="1:19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f t="shared" si="14"/>
        <v>0.36794888781805274</v>
      </c>
      <c r="G87" s="135">
        <f t="shared" si="15"/>
        <v>0.36794888781805274</v>
      </c>
      <c r="H87" s="84">
        <v>259000</v>
      </c>
      <c r="I87" s="84">
        <v>262000</v>
      </c>
      <c r="J87" s="88">
        <v>125108377</v>
      </c>
      <c r="K87" s="82">
        <f t="shared" si="16"/>
        <v>6.5247277216260136</v>
      </c>
      <c r="L87" s="82">
        <f t="shared" si="17"/>
        <v>6.5247277216260136</v>
      </c>
      <c r="M87" s="96">
        <f t="shared" si="18"/>
        <v>0</v>
      </c>
      <c r="N87" s="96">
        <f t="shared" si="19"/>
        <v>300916683109873.62</v>
      </c>
      <c r="O87" s="89">
        <f t="shared" si="20"/>
        <v>339055220399440.69</v>
      </c>
      <c r="P87" s="86">
        <f t="shared" si="11"/>
        <v>1126.7411859502704</v>
      </c>
      <c r="Q87" s="97">
        <f t="shared" si="21"/>
        <v>7.2752473643040629E-3</v>
      </c>
      <c r="R87" s="87">
        <f t="shared" si="12"/>
        <v>0</v>
      </c>
      <c r="S87" s="87">
        <f t="shared" si="13"/>
        <v>1.1583011583011582E-2</v>
      </c>
    </row>
    <row r="88" spans="1:19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f t="shared" si="14"/>
        <v>0.36794888781805274</v>
      </c>
      <c r="G88" s="135">
        <f t="shared" si="15"/>
        <v>0.36794888781805274</v>
      </c>
      <c r="H88" s="84">
        <v>262000</v>
      </c>
      <c r="I88" s="84">
        <v>250000</v>
      </c>
      <c r="J88" s="88">
        <v>125108377</v>
      </c>
      <c r="K88" s="82">
        <f t="shared" si="16"/>
        <v>6.5247277216260136</v>
      </c>
      <c r="L88" s="82">
        <f t="shared" si="17"/>
        <v>6.5247277216260136</v>
      </c>
      <c r="M88" s="96">
        <f t="shared" si="18"/>
        <v>0</v>
      </c>
      <c r="N88" s="96">
        <f t="shared" si="19"/>
        <v>300916683109873.62</v>
      </c>
      <c r="O88" s="89">
        <f t="shared" si="20"/>
        <v>326661461529707.5</v>
      </c>
      <c r="P88" s="86">
        <f t="shared" si="11"/>
        <v>1085.5545068281697</v>
      </c>
      <c r="Q88" s="97">
        <f t="shared" si="21"/>
        <v>-3.6553806353820918E-2</v>
      </c>
      <c r="R88" s="87">
        <f t="shared" si="12"/>
        <v>-2.0754716981132074E-2</v>
      </c>
      <c r="S88" s="87">
        <f t="shared" si="13"/>
        <v>-4.5801526717557252E-2</v>
      </c>
    </row>
    <row r="89" spans="1:19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f t="shared" si="14"/>
        <v>0.36794888781805274</v>
      </c>
      <c r="G89" s="135">
        <f t="shared" si="15"/>
        <v>0.36794888781805274</v>
      </c>
      <c r="H89" s="84">
        <v>250000</v>
      </c>
      <c r="I89" s="84">
        <v>236000</v>
      </c>
      <c r="J89" s="88">
        <v>125108377</v>
      </c>
      <c r="K89" s="82">
        <f t="shared" si="16"/>
        <v>6.5247277216260136</v>
      </c>
      <c r="L89" s="82">
        <f t="shared" si="17"/>
        <v>6.5247277216260136</v>
      </c>
      <c r="M89" s="96">
        <f t="shared" si="18"/>
        <v>0</v>
      </c>
      <c r="N89" s="96">
        <f t="shared" si="19"/>
        <v>300916683109873.62</v>
      </c>
      <c r="O89" s="89">
        <f t="shared" si="20"/>
        <v>316886676559769.5</v>
      </c>
      <c r="P89" s="86">
        <f t="shared" si="11"/>
        <v>1053.0711467534843</v>
      </c>
      <c r="Q89" s="97">
        <f t="shared" si="21"/>
        <v>-2.9923287932908105E-2</v>
      </c>
      <c r="R89" s="87">
        <f t="shared" si="12"/>
        <v>1.348747591522158E-2</v>
      </c>
      <c r="S89" s="87">
        <f t="shared" si="13"/>
        <v>-5.6000000000000001E-2</v>
      </c>
    </row>
    <row r="90" spans="1:19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f t="shared" si="14"/>
        <v>0.36794888781805274</v>
      </c>
      <c r="G90" s="135">
        <f t="shared" si="15"/>
        <v>0.36794888781805274</v>
      </c>
      <c r="H90" s="84">
        <v>236000</v>
      </c>
      <c r="I90" s="84">
        <v>259000</v>
      </c>
      <c r="J90" s="88">
        <v>125108377</v>
      </c>
      <c r="K90" s="82">
        <f t="shared" si="16"/>
        <v>6.5247277216260136</v>
      </c>
      <c r="L90" s="82">
        <f t="shared" si="17"/>
        <v>6.5247277216260136</v>
      </c>
      <c r="M90" s="96">
        <f t="shared" si="18"/>
        <v>0</v>
      </c>
      <c r="N90" s="96">
        <f t="shared" si="19"/>
        <v>300916683109873.62</v>
      </c>
      <c r="O90" s="89">
        <f t="shared" si="20"/>
        <v>331646161006375.37</v>
      </c>
      <c r="P90" s="86">
        <f t="shared" si="11"/>
        <v>1102.1195554162132</v>
      </c>
      <c r="Q90" s="97">
        <f t="shared" si="21"/>
        <v>4.6576538360148176E-2</v>
      </c>
      <c r="R90" s="87">
        <f t="shared" si="12"/>
        <v>-3.2319391634980987E-2</v>
      </c>
      <c r="S90" s="87">
        <f t="shared" si="13"/>
        <v>9.7457627118644072E-2</v>
      </c>
    </row>
    <row r="91" spans="1:19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f t="shared" si="14"/>
        <v>0.36794888781805274</v>
      </c>
      <c r="G91" s="135">
        <f t="shared" si="15"/>
        <v>0.36794888781805274</v>
      </c>
      <c r="H91" s="84">
        <v>259000</v>
      </c>
      <c r="I91" s="84">
        <v>259000</v>
      </c>
      <c r="J91" s="88">
        <v>125108377</v>
      </c>
      <c r="K91" s="82">
        <f t="shared" si="16"/>
        <v>6.5247277216260136</v>
      </c>
      <c r="L91" s="82">
        <f t="shared" si="17"/>
        <v>6.5247277216260136</v>
      </c>
      <c r="M91" s="96">
        <f t="shared" si="18"/>
        <v>0</v>
      </c>
      <c r="N91" s="96">
        <f t="shared" si="19"/>
        <v>300916683109873.62</v>
      </c>
      <c r="O91" s="89">
        <f t="shared" si="20"/>
        <v>333299549375110.94</v>
      </c>
      <c r="P91" s="86">
        <f t="shared" si="11"/>
        <v>1107.6140609107185</v>
      </c>
      <c r="Q91" s="97">
        <f t="shared" si="21"/>
        <v>4.9853987868225041E-3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f t="shared" si="14"/>
        <v>0.36794888781805274</v>
      </c>
      <c r="G92" s="135">
        <f t="shared" si="15"/>
        <v>0.36794888781805274</v>
      </c>
      <c r="H92" s="84">
        <v>259000</v>
      </c>
      <c r="I92" s="84">
        <v>260000</v>
      </c>
      <c r="J92" s="88">
        <v>125108377</v>
      </c>
      <c r="K92" s="82">
        <f t="shared" si="16"/>
        <v>6.5247277216260136</v>
      </c>
      <c r="L92" s="82">
        <f t="shared" si="17"/>
        <v>6.5247277216260136</v>
      </c>
      <c r="M92" s="96">
        <f t="shared" si="18"/>
        <v>0</v>
      </c>
      <c r="N92" s="96">
        <f t="shared" si="19"/>
        <v>300916683109873.62</v>
      </c>
      <c r="O92" s="89">
        <f t="shared" si="20"/>
        <v>333407252455558.06</v>
      </c>
      <c r="P92" s="86">
        <f t="shared" si="11"/>
        <v>1107.9719775251581</v>
      </c>
      <c r="Q92" s="97">
        <f t="shared" si="21"/>
        <v>3.2314199238790307E-4</v>
      </c>
      <c r="R92" s="87">
        <f t="shared" si="12"/>
        <v>-5.8139534883720929E-3</v>
      </c>
      <c r="S92" s="87">
        <f t="shared" si="13"/>
        <v>3.8610038610038611E-3</v>
      </c>
    </row>
    <row r="93" spans="1:19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f t="shared" si="14"/>
        <v>0.36794888781805274</v>
      </c>
      <c r="G93" s="135">
        <f t="shared" si="15"/>
        <v>0.36794888781805274</v>
      </c>
      <c r="H93" s="84">
        <v>260000</v>
      </c>
      <c r="I93" s="84">
        <v>255000</v>
      </c>
      <c r="J93" s="88">
        <v>125108377</v>
      </c>
      <c r="K93" s="82">
        <f t="shared" si="16"/>
        <v>6.5247277216260136</v>
      </c>
      <c r="L93" s="82">
        <f t="shared" si="17"/>
        <v>6.5247277216260136</v>
      </c>
      <c r="M93" s="96">
        <f t="shared" si="18"/>
        <v>0</v>
      </c>
      <c r="N93" s="96">
        <f t="shared" si="19"/>
        <v>300916683109873.62</v>
      </c>
      <c r="O93" s="89">
        <f t="shared" si="20"/>
        <v>326491381916770.81</v>
      </c>
      <c r="P93" s="86">
        <f t="shared" si="11"/>
        <v>1084.9893018312951</v>
      </c>
      <c r="Q93" s="97">
        <f t="shared" si="21"/>
        <v>-2.0743011700709892E-2</v>
      </c>
      <c r="R93" s="87">
        <f t="shared" si="12"/>
        <v>-2.3391812865497075E-2</v>
      </c>
      <c r="S93" s="87">
        <f t="shared" si="13"/>
        <v>-1.9230769230769232E-2</v>
      </c>
    </row>
    <row r="94" spans="1:19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f t="shared" si="14"/>
        <v>0.36794888781805274</v>
      </c>
      <c r="G94" s="148">
        <f t="shared" si="15"/>
        <v>0.39848183418094152</v>
      </c>
      <c r="H94" s="91">
        <v>255000</v>
      </c>
      <c r="I94" s="91">
        <v>268000</v>
      </c>
      <c r="J94" s="92">
        <v>125395903</v>
      </c>
      <c r="K94" s="91">
        <f t="shared" si="16"/>
        <v>6.5247277216260136</v>
      </c>
      <c r="L94" s="91">
        <f t="shared" si="17"/>
        <v>7.0499570194461558</v>
      </c>
      <c r="M94" s="93">
        <f t="shared" si="18"/>
        <v>1</v>
      </c>
      <c r="N94" s="93">
        <f t="shared" si="19"/>
        <v>325887197355959.56</v>
      </c>
      <c r="O94" s="92">
        <f t="shared" si="20"/>
        <v>362774401327747.19</v>
      </c>
      <c r="P94" s="94">
        <f t="shared" si="11"/>
        <v>1113.1900985097507</v>
      </c>
      <c r="Q94" s="95">
        <f t="shared" si="21"/>
        <v>2.5991773956533036E-2</v>
      </c>
      <c r="R94" s="91">
        <f t="shared" si="12"/>
        <v>-1.7964071856287425E-2</v>
      </c>
      <c r="S94" s="91">
        <f t="shared" si="13"/>
        <v>5.0980392156862744E-2</v>
      </c>
    </row>
    <row r="95" spans="1:19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f t="shared" si="14"/>
        <v>0.39848183418094152</v>
      </c>
      <c r="G95" s="135">
        <f t="shared" si="15"/>
        <v>0.39848183418094152</v>
      </c>
      <c r="H95" s="84">
        <v>268000</v>
      </c>
      <c r="I95" s="84">
        <v>268500</v>
      </c>
      <c r="J95" s="88">
        <v>125395903</v>
      </c>
      <c r="K95" s="82">
        <f t="shared" si="16"/>
        <v>7.0499570194461558</v>
      </c>
      <c r="L95" s="82">
        <f t="shared" si="17"/>
        <v>7.0499570194461558</v>
      </c>
      <c r="M95" s="96">
        <f t="shared" si="18"/>
        <v>0</v>
      </c>
      <c r="N95" s="96">
        <f t="shared" si="19"/>
        <v>325887197355959.56</v>
      </c>
      <c r="O95" s="89">
        <f t="shared" si="20"/>
        <v>364879108973457.87</v>
      </c>
      <c r="P95" s="86">
        <f t="shared" si="11"/>
        <v>1119.6484916678339</v>
      </c>
      <c r="Q95" s="97">
        <f t="shared" si="21"/>
        <v>5.8016983502900635E-3</v>
      </c>
      <c r="R95" s="87">
        <f t="shared" si="12"/>
        <v>1.3211382113821139E-2</v>
      </c>
      <c r="S95" s="87">
        <f t="shared" si="13"/>
        <v>1.8656716417910447E-3</v>
      </c>
    </row>
    <row r="96" spans="1:19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f t="shared" si="14"/>
        <v>0.39848183418094152</v>
      </c>
      <c r="G96" s="135">
        <f t="shared" si="15"/>
        <v>0.39848183418094152</v>
      </c>
      <c r="H96" s="84">
        <v>268500</v>
      </c>
      <c r="I96" s="84">
        <v>267500</v>
      </c>
      <c r="J96" s="88">
        <v>125395903</v>
      </c>
      <c r="K96" s="82">
        <f t="shared" si="16"/>
        <v>7.0499570194461558</v>
      </c>
      <c r="L96" s="82">
        <f t="shared" si="17"/>
        <v>7.0499570194461558</v>
      </c>
      <c r="M96" s="96">
        <f t="shared" si="18"/>
        <v>0</v>
      </c>
      <c r="N96" s="96">
        <f t="shared" si="19"/>
        <v>325887197355959.56</v>
      </c>
      <c r="O96" s="89">
        <f t="shared" si="20"/>
        <v>362843980320596.69</v>
      </c>
      <c r="P96" s="86">
        <f t="shared" si="11"/>
        <v>1113.4036048807097</v>
      </c>
      <c r="Q96" s="97">
        <f t="shared" si="21"/>
        <v>-5.5775422675930844E-3</v>
      </c>
      <c r="R96" s="87">
        <f t="shared" si="12"/>
        <v>-9.0270812437311942E-3</v>
      </c>
      <c r="S96" s="87">
        <f t="shared" si="13"/>
        <v>-3.7243947858472998E-3</v>
      </c>
    </row>
    <row r="97" spans="1:19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f t="shared" si="14"/>
        <v>0.39848183418094152</v>
      </c>
      <c r="G97" s="135">
        <f t="shared" si="15"/>
        <v>0.39848183418094152</v>
      </c>
      <c r="H97" s="84">
        <v>267500</v>
      </c>
      <c r="I97" s="84">
        <v>270000</v>
      </c>
      <c r="J97" s="88">
        <v>125395903</v>
      </c>
      <c r="K97" s="82">
        <f t="shared" si="16"/>
        <v>7.0499570194461558</v>
      </c>
      <c r="L97" s="82">
        <f t="shared" si="17"/>
        <v>7.0499570194461558</v>
      </c>
      <c r="M97" s="96">
        <f t="shared" si="18"/>
        <v>0</v>
      </c>
      <c r="N97" s="96">
        <f t="shared" si="19"/>
        <v>325887197355959.56</v>
      </c>
      <c r="O97" s="89">
        <f t="shared" si="20"/>
        <v>365309868065074.19</v>
      </c>
      <c r="P97" s="86">
        <f t="shared" si="11"/>
        <v>1120.9702959458518</v>
      </c>
      <c r="Q97" s="97">
        <f t="shared" si="21"/>
        <v>6.7960001494272075E-3</v>
      </c>
      <c r="R97" s="87">
        <f t="shared" si="12"/>
        <v>2.0242914979757085E-3</v>
      </c>
      <c r="S97" s="87">
        <f t="shared" si="13"/>
        <v>9.3457943925233638E-3</v>
      </c>
    </row>
    <row r="98" spans="1:19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f t="shared" si="14"/>
        <v>0.39848183418094152</v>
      </c>
      <c r="G98" s="135">
        <f t="shared" si="15"/>
        <v>0.39848183418094152</v>
      </c>
      <c r="H98" s="84">
        <v>270000</v>
      </c>
      <c r="I98" s="84">
        <v>270000</v>
      </c>
      <c r="J98" s="88">
        <v>125395903</v>
      </c>
      <c r="K98" s="82">
        <f t="shared" si="16"/>
        <v>7.0499570194461558</v>
      </c>
      <c r="L98" s="82">
        <f t="shared" si="17"/>
        <v>7.0499570194461558</v>
      </c>
      <c r="M98" s="96">
        <f t="shared" si="18"/>
        <v>0</v>
      </c>
      <c r="N98" s="96">
        <f t="shared" si="19"/>
        <v>325887197355959.56</v>
      </c>
      <c r="O98" s="89">
        <f t="shared" si="20"/>
        <v>366588860205403.69</v>
      </c>
      <c r="P98" s="86">
        <f t="shared" si="11"/>
        <v>1124.8949427276414</v>
      </c>
      <c r="Q98" s="97">
        <f t="shared" si="21"/>
        <v>3.5011157708492151E-3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f t="shared" si="14"/>
        <v>0.39848183418094152</v>
      </c>
      <c r="G99" s="135">
        <f t="shared" si="15"/>
        <v>0.39848183418094152</v>
      </c>
      <c r="H99" s="84">
        <v>270000</v>
      </c>
      <c r="I99" s="84">
        <v>257500</v>
      </c>
      <c r="J99" s="88">
        <v>125395903</v>
      </c>
      <c r="K99" s="82">
        <f t="shared" si="16"/>
        <v>7.0499570194461558</v>
      </c>
      <c r="L99" s="82">
        <f t="shared" si="17"/>
        <v>7.0499570194461558</v>
      </c>
      <c r="M99" s="96">
        <f t="shared" si="18"/>
        <v>0</v>
      </c>
      <c r="N99" s="96">
        <f t="shared" si="19"/>
        <v>325887197355959.56</v>
      </c>
      <c r="O99" s="89">
        <f t="shared" si="20"/>
        <v>360142785328532</v>
      </c>
      <c r="P99" s="86">
        <f t="shared" si="11"/>
        <v>1105.1148625981639</v>
      </c>
      <c r="Q99" s="97">
        <f t="shared" si="21"/>
        <v>-1.7583935510915191E-2</v>
      </c>
      <c r="R99" s="87">
        <f t="shared" si="12"/>
        <v>3.5999999999999997E-2</v>
      </c>
      <c r="S99" s="87">
        <f t="shared" si="13"/>
        <v>-4.6296296296296294E-2</v>
      </c>
    </row>
    <row r="100" spans="1:19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f t="shared" si="14"/>
        <v>0.39848183418094152</v>
      </c>
      <c r="G100" s="135">
        <f t="shared" si="15"/>
        <v>0.39848183418094152</v>
      </c>
      <c r="H100" s="84">
        <v>257500</v>
      </c>
      <c r="I100" s="84">
        <v>264500</v>
      </c>
      <c r="J100" s="88">
        <v>125395903</v>
      </c>
      <c r="K100" s="82">
        <f t="shared" si="16"/>
        <v>7.0499570194461558</v>
      </c>
      <c r="L100" s="82">
        <f t="shared" si="17"/>
        <v>7.0499570194461558</v>
      </c>
      <c r="M100" s="96">
        <f t="shared" si="18"/>
        <v>0</v>
      </c>
      <c r="N100" s="96">
        <f t="shared" si="19"/>
        <v>325887197355959.56</v>
      </c>
      <c r="O100" s="89">
        <f t="shared" si="20"/>
        <v>365307841702220.81</v>
      </c>
      <c r="P100" s="86">
        <f t="shared" si="11"/>
        <v>1120.9640779573276</v>
      </c>
      <c r="Q100" s="97">
        <f t="shared" si="21"/>
        <v>1.4341690529708084E-2</v>
      </c>
      <c r="R100" s="87">
        <f t="shared" si="12"/>
        <v>-7.7220077220077222E-3</v>
      </c>
      <c r="S100" s="87">
        <f t="shared" si="13"/>
        <v>2.7184466019417475E-2</v>
      </c>
    </row>
    <row r="101" spans="1:19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f t="shared" si="14"/>
        <v>0.39848183418094152</v>
      </c>
      <c r="G101" s="135">
        <f t="shared" si="15"/>
        <v>0.39848183418094152</v>
      </c>
      <c r="H101" s="84">
        <v>264500</v>
      </c>
      <c r="I101" s="84">
        <v>275000</v>
      </c>
      <c r="J101" s="88">
        <v>125395903</v>
      </c>
      <c r="K101" s="82">
        <f t="shared" si="16"/>
        <v>7.0499570194461558</v>
      </c>
      <c r="L101" s="82">
        <f t="shared" si="17"/>
        <v>7.0499570194461558</v>
      </c>
      <c r="M101" s="96">
        <f t="shared" si="18"/>
        <v>0</v>
      </c>
      <c r="N101" s="96">
        <f t="shared" si="19"/>
        <v>325887197355959.56</v>
      </c>
      <c r="O101" s="89">
        <f t="shared" si="20"/>
        <v>377915596396006.25</v>
      </c>
      <c r="P101" s="86">
        <f t="shared" si="11"/>
        <v>1159.6515587668734</v>
      </c>
      <c r="Q101" s="97">
        <f t="shared" si="21"/>
        <v>3.4512685616156356E-2</v>
      </c>
      <c r="R101" s="87">
        <f t="shared" si="12"/>
        <v>2.5291828793774319E-2</v>
      </c>
      <c r="S101" s="87">
        <f t="shared" si="13"/>
        <v>3.9697542533081283E-2</v>
      </c>
    </row>
    <row r="102" spans="1:19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f t="shared" si="14"/>
        <v>0.39848183418094152</v>
      </c>
      <c r="G102" s="135">
        <f t="shared" si="15"/>
        <v>0.39848183418094152</v>
      </c>
      <c r="H102" s="84">
        <v>275000</v>
      </c>
      <c r="I102" s="84">
        <v>271000</v>
      </c>
      <c r="J102" s="88">
        <v>125395903</v>
      </c>
      <c r="K102" s="82">
        <f t="shared" si="16"/>
        <v>7.0499570194461558</v>
      </c>
      <c r="L102" s="82">
        <f t="shared" si="17"/>
        <v>7.0499570194461558</v>
      </c>
      <c r="M102" s="96">
        <f t="shared" si="18"/>
        <v>0</v>
      </c>
      <c r="N102" s="96">
        <f t="shared" si="19"/>
        <v>325887197355959.56</v>
      </c>
      <c r="O102" s="89">
        <f t="shared" si="20"/>
        <v>373356259777484.12</v>
      </c>
      <c r="P102" s="86">
        <f t="shared" si="11"/>
        <v>1145.6610226073876</v>
      </c>
      <c r="Q102" s="97">
        <f t="shared" si="21"/>
        <v>-1.206443095231364E-2</v>
      </c>
      <c r="R102" s="87">
        <f t="shared" si="12"/>
        <v>-7.5901328273244783E-3</v>
      </c>
      <c r="S102" s="87">
        <f t="shared" si="13"/>
        <v>-1.4545454545454545E-2</v>
      </c>
    </row>
    <row r="103" spans="1:19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f t="shared" si="14"/>
        <v>0.39848183418094152</v>
      </c>
      <c r="G103" s="135">
        <f t="shared" si="15"/>
        <v>0.39848183418094152</v>
      </c>
      <c r="H103" s="84">
        <v>271000</v>
      </c>
      <c r="I103" s="84">
        <v>270500</v>
      </c>
      <c r="J103" s="88">
        <v>125395903</v>
      </c>
      <c r="K103" s="82">
        <f t="shared" si="16"/>
        <v>7.0499570194461558</v>
      </c>
      <c r="L103" s="82">
        <f t="shared" si="17"/>
        <v>7.0499570194461558</v>
      </c>
      <c r="M103" s="96">
        <f t="shared" si="18"/>
        <v>0</v>
      </c>
      <c r="N103" s="96">
        <f t="shared" si="19"/>
        <v>325887197355959.56</v>
      </c>
      <c r="O103" s="89">
        <f t="shared" si="20"/>
        <v>370356257633542.75</v>
      </c>
      <c r="P103" s="86">
        <f t="shared" si="11"/>
        <v>1136.4553767020514</v>
      </c>
      <c r="Q103" s="97">
        <f t="shared" si="21"/>
        <v>-8.0352265841996777E-3</v>
      </c>
      <c r="R103" s="87">
        <f t="shared" si="12"/>
        <v>-1.9120458891013385E-2</v>
      </c>
      <c r="S103" s="87">
        <f t="shared" si="13"/>
        <v>-1.8450184501845018E-3</v>
      </c>
    </row>
    <row r="104" spans="1:19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f t="shared" si="14"/>
        <v>0.39848183418094152</v>
      </c>
      <c r="G104" s="135">
        <f t="shared" si="15"/>
        <v>0.39848183418094152</v>
      </c>
      <c r="H104" s="84">
        <v>270500</v>
      </c>
      <c r="I104" s="84">
        <v>269500</v>
      </c>
      <c r="J104" s="88">
        <v>125395903</v>
      </c>
      <c r="K104" s="82">
        <f t="shared" si="16"/>
        <v>7.0499570194461558</v>
      </c>
      <c r="L104" s="82">
        <f t="shared" si="17"/>
        <v>7.0499570194461558</v>
      </c>
      <c r="M104" s="96">
        <f t="shared" si="18"/>
        <v>0</v>
      </c>
      <c r="N104" s="96">
        <f t="shared" si="19"/>
        <v>325887197355959.56</v>
      </c>
      <c r="O104" s="89">
        <f t="shared" si="20"/>
        <v>364867850201791.87</v>
      </c>
      <c r="P104" s="86">
        <f t="shared" si="11"/>
        <v>1119.6139436040951</v>
      </c>
      <c r="Q104" s="97">
        <f t="shared" si="21"/>
        <v>-1.4819264744762301E-2</v>
      </c>
      <c r="R104" s="87">
        <f t="shared" si="12"/>
        <v>-3.5087719298245612E-2</v>
      </c>
      <c r="S104" s="87">
        <f t="shared" si="13"/>
        <v>-3.6968576709796672E-3</v>
      </c>
    </row>
    <row r="105" spans="1:19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f t="shared" si="14"/>
        <v>0.39848183418094152</v>
      </c>
      <c r="G105" s="135">
        <f t="shared" si="15"/>
        <v>0.39848183418094152</v>
      </c>
      <c r="H105" s="84">
        <v>269500</v>
      </c>
      <c r="I105" s="84">
        <v>265500</v>
      </c>
      <c r="J105" s="88">
        <v>125395903</v>
      </c>
      <c r="K105" s="82">
        <f t="shared" si="16"/>
        <v>7.0499570194461558</v>
      </c>
      <c r="L105" s="82">
        <f t="shared" si="17"/>
        <v>7.0499570194461558</v>
      </c>
      <c r="M105" s="96">
        <f t="shared" si="18"/>
        <v>0</v>
      </c>
      <c r="N105" s="96">
        <f t="shared" si="19"/>
        <v>325887197355959.56</v>
      </c>
      <c r="O105" s="89">
        <f t="shared" si="20"/>
        <v>364401288432324.12</v>
      </c>
      <c r="P105" s="86">
        <f t="shared" si="11"/>
        <v>1118.1822771463355</v>
      </c>
      <c r="Q105" s="97">
        <f t="shared" si="21"/>
        <v>-1.2787143871671866E-3</v>
      </c>
      <c r="R105" s="87">
        <f t="shared" si="12"/>
        <v>2.4242424242424242E-2</v>
      </c>
      <c r="S105" s="87">
        <f t="shared" si="13"/>
        <v>-1.4842300556586271E-2</v>
      </c>
    </row>
    <row r="106" spans="1:19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f t="shared" si="14"/>
        <v>0.39848183418094152</v>
      </c>
      <c r="G106" s="135">
        <f t="shared" si="15"/>
        <v>0.39848183418094152</v>
      </c>
      <c r="H106" s="84">
        <v>265500</v>
      </c>
      <c r="I106" s="84">
        <v>273500</v>
      </c>
      <c r="J106" s="88">
        <v>125395903</v>
      </c>
      <c r="K106" s="82">
        <f t="shared" si="16"/>
        <v>7.0499570194461558</v>
      </c>
      <c r="L106" s="82">
        <f t="shared" si="17"/>
        <v>7.0499570194461558</v>
      </c>
      <c r="M106" s="96">
        <f t="shared" si="18"/>
        <v>0</v>
      </c>
      <c r="N106" s="96">
        <f t="shared" si="19"/>
        <v>325887197355959.56</v>
      </c>
      <c r="O106" s="89">
        <f t="shared" si="20"/>
        <v>373008364813236.69</v>
      </c>
      <c r="P106" s="86">
        <f t="shared" si="11"/>
        <v>1144.5934907525921</v>
      </c>
      <c r="Q106" s="97">
        <f t="shared" si="21"/>
        <v>2.3619774831040458E-2</v>
      </c>
      <c r="R106" s="87">
        <f t="shared" si="12"/>
        <v>1.1834319526627219E-2</v>
      </c>
      <c r="S106" s="87">
        <f t="shared" si="13"/>
        <v>3.0131826741996232E-2</v>
      </c>
    </row>
    <row r="107" spans="1:19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f t="shared" si="14"/>
        <v>0.39848183418094152</v>
      </c>
      <c r="G107" s="135">
        <f t="shared" si="15"/>
        <v>0.39848183418094152</v>
      </c>
      <c r="H107" s="84">
        <v>273500</v>
      </c>
      <c r="I107" s="84">
        <v>266500</v>
      </c>
      <c r="J107" s="88">
        <v>125395903</v>
      </c>
      <c r="K107" s="82">
        <f t="shared" si="16"/>
        <v>7.0499570194461558</v>
      </c>
      <c r="L107" s="82">
        <f t="shared" si="17"/>
        <v>7.0499570194461558</v>
      </c>
      <c r="M107" s="96">
        <f t="shared" si="18"/>
        <v>0</v>
      </c>
      <c r="N107" s="96">
        <f t="shared" si="19"/>
        <v>325887197355959.56</v>
      </c>
      <c r="O107" s="89">
        <f t="shared" si="20"/>
        <v>366308517871152.37</v>
      </c>
      <c r="P107" s="86">
        <f t="shared" si="11"/>
        <v>1124.0346992552809</v>
      </c>
      <c r="Q107" s="97">
        <f t="shared" si="21"/>
        <v>-1.7961653341041963E-2</v>
      </c>
      <c r="R107" s="87">
        <f t="shared" si="12"/>
        <v>-3.8986354775828458E-3</v>
      </c>
      <c r="S107" s="87">
        <f t="shared" si="13"/>
        <v>-2.5594149908592323E-2</v>
      </c>
    </row>
    <row r="108" spans="1:19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f t="shared" si="14"/>
        <v>0.39848183418094152</v>
      </c>
      <c r="G108" s="135">
        <f t="shared" si="15"/>
        <v>0.39848183418094152</v>
      </c>
      <c r="H108" s="84">
        <v>266500</v>
      </c>
      <c r="I108" s="84">
        <v>267000</v>
      </c>
      <c r="J108" s="88">
        <v>125395903</v>
      </c>
      <c r="K108" s="82">
        <f t="shared" si="16"/>
        <v>7.0499570194461558</v>
      </c>
      <c r="L108" s="82">
        <f t="shared" si="17"/>
        <v>7.0499570194461558</v>
      </c>
      <c r="M108" s="96">
        <f t="shared" si="18"/>
        <v>0</v>
      </c>
      <c r="N108" s="96">
        <f t="shared" si="19"/>
        <v>325887197355959.56</v>
      </c>
      <c r="O108" s="89">
        <f t="shared" si="20"/>
        <v>367262132590566.5</v>
      </c>
      <c r="P108" s="86">
        <f t="shared" si="11"/>
        <v>1126.9609103097534</v>
      </c>
      <c r="Q108" s="97">
        <f t="shared" si="21"/>
        <v>2.6033102504854121E-3</v>
      </c>
      <c r="R108" s="87">
        <f t="shared" si="12"/>
        <v>3.9138943248532287E-3</v>
      </c>
      <c r="S108" s="87">
        <f t="shared" si="13"/>
        <v>1.876172607879925E-3</v>
      </c>
    </row>
    <row r="109" spans="1:19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f t="shared" si="14"/>
        <v>0.39848183418094152</v>
      </c>
      <c r="G109" s="135">
        <f t="shared" si="15"/>
        <v>0.39848183418094152</v>
      </c>
      <c r="H109" s="84">
        <v>267000</v>
      </c>
      <c r="I109" s="84">
        <v>271000</v>
      </c>
      <c r="J109" s="88">
        <v>125395903</v>
      </c>
      <c r="K109" s="82">
        <f t="shared" si="16"/>
        <v>7.0499570194461558</v>
      </c>
      <c r="L109" s="82">
        <f t="shared" si="17"/>
        <v>7.0499570194461558</v>
      </c>
      <c r="M109" s="96">
        <f t="shared" si="18"/>
        <v>0</v>
      </c>
      <c r="N109" s="96">
        <f t="shared" si="19"/>
        <v>325887197355959.56</v>
      </c>
      <c r="O109" s="89">
        <f t="shared" si="20"/>
        <v>369007686500363.75</v>
      </c>
      <c r="P109" s="86">
        <f t="shared" si="11"/>
        <v>1132.3172235493028</v>
      </c>
      <c r="Q109" s="97">
        <f t="shared" si="21"/>
        <v>4.7528828999730674E-3</v>
      </c>
      <c r="R109" s="87">
        <f t="shared" si="12"/>
        <v>-1.364522417153996E-2</v>
      </c>
      <c r="S109" s="87">
        <f t="shared" si="13"/>
        <v>1.4981273408239701E-2</v>
      </c>
    </row>
    <row r="110" spans="1:19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f t="shared" si="14"/>
        <v>0.39848183418094152</v>
      </c>
      <c r="G110" s="135">
        <f t="shared" si="15"/>
        <v>0.39848183418094152</v>
      </c>
      <c r="H110" s="84">
        <v>271000</v>
      </c>
      <c r="I110" s="84">
        <v>269500</v>
      </c>
      <c r="J110" s="88">
        <v>125395903</v>
      </c>
      <c r="K110" s="82">
        <f t="shared" si="16"/>
        <v>7.0499570194461558</v>
      </c>
      <c r="L110" s="82">
        <f t="shared" si="17"/>
        <v>7.0499570194461558</v>
      </c>
      <c r="M110" s="96">
        <f t="shared" si="18"/>
        <v>0</v>
      </c>
      <c r="N110" s="96">
        <f t="shared" si="19"/>
        <v>325887197355959.56</v>
      </c>
      <c r="O110" s="89">
        <f t="shared" si="20"/>
        <v>365251547843890.75</v>
      </c>
      <c r="P110" s="86">
        <f t="shared" si="11"/>
        <v>1120.7913376386318</v>
      </c>
      <c r="Q110" s="97">
        <f t="shared" si="21"/>
        <v>-1.0179025515961402E-2</v>
      </c>
      <c r="R110" s="87">
        <f t="shared" si="12"/>
        <v>-1.8774703557312252E-2</v>
      </c>
      <c r="S110" s="87">
        <f t="shared" si="13"/>
        <v>-5.5350553505535052E-3</v>
      </c>
    </row>
    <row r="111" spans="1:19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f t="shared" si="14"/>
        <v>0.39848183418094152</v>
      </c>
      <c r="G111" s="135">
        <f t="shared" si="15"/>
        <v>0.39848183418094152</v>
      </c>
      <c r="H111" s="84">
        <v>269500</v>
      </c>
      <c r="I111" s="84">
        <v>267500</v>
      </c>
      <c r="J111" s="88">
        <v>125395903</v>
      </c>
      <c r="K111" s="82">
        <f t="shared" si="16"/>
        <v>7.0499570194461558</v>
      </c>
      <c r="L111" s="82">
        <f t="shared" si="17"/>
        <v>7.0499570194461558</v>
      </c>
      <c r="M111" s="96">
        <f t="shared" si="18"/>
        <v>0</v>
      </c>
      <c r="N111" s="96">
        <f t="shared" si="19"/>
        <v>325887197355959.56</v>
      </c>
      <c r="O111" s="89">
        <f t="shared" si="20"/>
        <v>364122972460926.19</v>
      </c>
      <c r="P111" s="86">
        <f t="shared" si="11"/>
        <v>1117.3282516624995</v>
      </c>
      <c r="Q111" s="97">
        <f t="shared" si="21"/>
        <v>-3.0898579064936615E-3</v>
      </c>
      <c r="R111" s="87">
        <f t="shared" si="12"/>
        <v>5.0352467270896274E-3</v>
      </c>
      <c r="S111" s="87">
        <f t="shared" si="13"/>
        <v>-7.4211502782931356E-3</v>
      </c>
    </row>
    <row r="112" spans="1:19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f t="shared" si="14"/>
        <v>0.39848183418094152</v>
      </c>
      <c r="G112" s="135">
        <f t="shared" si="15"/>
        <v>0.39848183418094152</v>
      </c>
      <c r="H112" s="84">
        <v>267500</v>
      </c>
      <c r="I112" s="84">
        <v>273000</v>
      </c>
      <c r="J112" s="88">
        <v>125395903</v>
      </c>
      <c r="K112" s="82">
        <f t="shared" si="16"/>
        <v>7.0499570194461558</v>
      </c>
      <c r="L112" s="82">
        <f t="shared" si="17"/>
        <v>7.0499570194461558</v>
      </c>
      <c r="M112" s="96">
        <f t="shared" si="18"/>
        <v>0</v>
      </c>
      <c r="N112" s="96">
        <f t="shared" si="19"/>
        <v>325887197355959.56</v>
      </c>
      <c r="O112" s="89">
        <f t="shared" si="20"/>
        <v>367706176816702.25</v>
      </c>
      <c r="P112" s="86">
        <f t="shared" si="11"/>
        <v>1128.3234806400349</v>
      </c>
      <c r="Q112" s="97">
        <f t="shared" si="21"/>
        <v>9.8406434824997013E-3</v>
      </c>
      <c r="R112" s="87">
        <f t="shared" si="12"/>
        <v>-1.002004008016032E-2</v>
      </c>
      <c r="S112" s="87">
        <f t="shared" si="13"/>
        <v>2.0560747663551402E-2</v>
      </c>
    </row>
    <row r="113" spans="1:19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f t="shared" si="14"/>
        <v>0.39848183418094152</v>
      </c>
      <c r="G113" s="135">
        <f t="shared" si="15"/>
        <v>0.39848183418094152</v>
      </c>
      <c r="H113" s="84">
        <v>273000</v>
      </c>
      <c r="I113" s="84">
        <v>280000</v>
      </c>
      <c r="J113" s="88">
        <v>125395903</v>
      </c>
      <c r="K113" s="82">
        <f t="shared" si="16"/>
        <v>7.0499570194461558</v>
      </c>
      <c r="L113" s="82">
        <f t="shared" si="17"/>
        <v>7.0499570194461558</v>
      </c>
      <c r="M113" s="96">
        <f t="shared" si="18"/>
        <v>0</v>
      </c>
      <c r="N113" s="96">
        <f t="shared" si="19"/>
        <v>325887197355959.56</v>
      </c>
      <c r="O113" s="89">
        <f t="shared" si="20"/>
        <v>370824845765863.87</v>
      </c>
      <c r="P113" s="86">
        <f t="shared" si="11"/>
        <v>1137.8932611483351</v>
      </c>
      <c r="Q113" s="97">
        <f t="shared" si="21"/>
        <v>8.4814157220869432E-3</v>
      </c>
      <c r="R113" s="87">
        <f t="shared" si="12"/>
        <v>-2.4291497975708502E-2</v>
      </c>
      <c r="S113" s="87">
        <f t="shared" si="13"/>
        <v>2.564102564102564E-2</v>
      </c>
    </row>
    <row r="114" spans="1:19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f t="shared" si="14"/>
        <v>0.39848183418094152</v>
      </c>
      <c r="G114" s="135">
        <f t="shared" si="15"/>
        <v>0.39848183418094152</v>
      </c>
      <c r="H114" s="84">
        <v>280000</v>
      </c>
      <c r="I114" s="84">
        <v>298500</v>
      </c>
      <c r="J114" s="88">
        <v>125395903</v>
      </c>
      <c r="K114" s="82">
        <f t="shared" si="16"/>
        <v>7.0499570194461558</v>
      </c>
      <c r="L114" s="82">
        <f t="shared" si="17"/>
        <v>7.0499570194461558</v>
      </c>
      <c r="M114" s="96">
        <f t="shared" si="18"/>
        <v>0</v>
      </c>
      <c r="N114" s="96">
        <f t="shared" si="19"/>
        <v>325887197355959.56</v>
      </c>
      <c r="O114" s="89">
        <f t="shared" si="20"/>
        <v>385772615352947.25</v>
      </c>
      <c r="P114" s="86">
        <f t="shared" si="11"/>
        <v>1183.7611863333684</v>
      </c>
      <c r="Q114" s="97">
        <f t="shared" si="21"/>
        <v>4.030951474195784E-2</v>
      </c>
      <c r="R114" s="87">
        <f t="shared" si="12"/>
        <v>-1.1410788381742738E-2</v>
      </c>
      <c r="S114" s="87">
        <f t="shared" si="13"/>
        <v>6.6071428571428573E-2</v>
      </c>
    </row>
    <row r="115" spans="1:19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f t="shared" si="14"/>
        <v>0.39848183418094152</v>
      </c>
      <c r="G115" s="135">
        <f t="shared" si="15"/>
        <v>0.39848183418094152</v>
      </c>
      <c r="H115" s="84">
        <v>298500</v>
      </c>
      <c r="I115" s="84">
        <v>305000</v>
      </c>
      <c r="J115" s="88">
        <v>125395903</v>
      </c>
      <c r="K115" s="82">
        <f t="shared" si="16"/>
        <v>7.0499570194461558</v>
      </c>
      <c r="L115" s="82">
        <f t="shared" si="17"/>
        <v>7.0499570194461558</v>
      </c>
      <c r="M115" s="96">
        <f t="shared" si="18"/>
        <v>0</v>
      </c>
      <c r="N115" s="96">
        <f t="shared" si="19"/>
        <v>325887197355959.56</v>
      </c>
      <c r="O115" s="89">
        <f t="shared" si="20"/>
        <v>388832964080925.37</v>
      </c>
      <c r="P115" s="86">
        <f t="shared" si="11"/>
        <v>1193.1520085344484</v>
      </c>
      <c r="Q115" s="97">
        <f t="shared" si="21"/>
        <v>7.9330377693557896E-3</v>
      </c>
      <c r="R115" s="87">
        <f t="shared" si="12"/>
        <v>-2.2035676810073453E-2</v>
      </c>
      <c r="S115" s="87">
        <f t="shared" si="13"/>
        <v>2.1775544388609715E-2</v>
      </c>
    </row>
    <row r="116" spans="1:19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f t="shared" si="14"/>
        <v>0.39848183418094152</v>
      </c>
      <c r="G116" s="135">
        <f t="shared" si="15"/>
        <v>0.39848183418094152</v>
      </c>
      <c r="H116" s="84">
        <v>305000</v>
      </c>
      <c r="I116" s="84">
        <v>287500</v>
      </c>
      <c r="J116" s="88">
        <v>125395903</v>
      </c>
      <c r="K116" s="82">
        <f t="shared" si="16"/>
        <v>7.0499570194461558</v>
      </c>
      <c r="L116" s="82">
        <f t="shared" si="17"/>
        <v>7.0499570194461558</v>
      </c>
      <c r="M116" s="96">
        <f t="shared" si="18"/>
        <v>0</v>
      </c>
      <c r="N116" s="96">
        <f t="shared" si="19"/>
        <v>325887197355959.56</v>
      </c>
      <c r="O116" s="89">
        <f t="shared" si="20"/>
        <v>374385532578307.81</v>
      </c>
      <c r="P116" s="86">
        <f t="shared" si="11"/>
        <v>1148.8193939983919</v>
      </c>
      <c r="Q116" s="97">
        <f t="shared" si="21"/>
        <v>-3.7155881412386349E-2</v>
      </c>
      <c r="R116" s="87">
        <f t="shared" si="12"/>
        <v>8.5836909871244635E-3</v>
      </c>
      <c r="S116" s="87">
        <f t="shared" si="13"/>
        <v>-5.737704918032787E-2</v>
      </c>
    </row>
    <row r="117" spans="1:19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f t="shared" si="14"/>
        <v>0.39848183418094152</v>
      </c>
      <c r="G117" s="135">
        <f t="shared" si="15"/>
        <v>0.39848183418094152</v>
      </c>
      <c r="H117" s="84">
        <v>287500</v>
      </c>
      <c r="I117" s="84">
        <v>297000</v>
      </c>
      <c r="J117" s="88">
        <v>125395903</v>
      </c>
      <c r="K117" s="82">
        <f t="shared" si="16"/>
        <v>7.0499570194461558</v>
      </c>
      <c r="L117" s="82">
        <f t="shared" si="17"/>
        <v>7.0499570194461558</v>
      </c>
      <c r="M117" s="96">
        <f t="shared" si="18"/>
        <v>0</v>
      </c>
      <c r="N117" s="96">
        <f t="shared" si="19"/>
        <v>325887197355959.56</v>
      </c>
      <c r="O117" s="89">
        <f t="shared" si="20"/>
        <v>382783871980671.94</v>
      </c>
      <c r="P117" s="86">
        <f t="shared" si="11"/>
        <v>1174.5900884917714</v>
      </c>
      <c r="Q117" s="97">
        <f t="shared" si="21"/>
        <v>2.243232890044301E-2</v>
      </c>
      <c r="R117" s="87">
        <f t="shared" si="12"/>
        <v>0</v>
      </c>
      <c r="S117" s="87">
        <f t="shared" si="13"/>
        <v>3.3043478260869563E-2</v>
      </c>
    </row>
    <row r="118" spans="1:19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f t="shared" si="14"/>
        <v>0.39848183418094152</v>
      </c>
      <c r="G118" s="135">
        <f t="shared" si="15"/>
        <v>0.39848183418094152</v>
      </c>
      <c r="H118" s="84">
        <v>297000</v>
      </c>
      <c r="I118" s="84">
        <v>292000</v>
      </c>
      <c r="J118" s="88">
        <v>125395903</v>
      </c>
      <c r="K118" s="82">
        <f t="shared" si="16"/>
        <v>7.0499570194461558</v>
      </c>
      <c r="L118" s="82">
        <f t="shared" si="17"/>
        <v>7.0499570194461558</v>
      </c>
      <c r="M118" s="96">
        <f t="shared" si="18"/>
        <v>0</v>
      </c>
      <c r="N118" s="96">
        <f t="shared" si="19"/>
        <v>325887197355959.56</v>
      </c>
      <c r="O118" s="89">
        <f t="shared" si="20"/>
        <v>378491592561881.62</v>
      </c>
      <c r="P118" s="86">
        <f t="shared" si="11"/>
        <v>1161.4190297523821</v>
      </c>
      <c r="Q118" s="97">
        <f t="shared" si="21"/>
        <v>-1.1213323582784157E-2</v>
      </c>
      <c r="R118" s="87">
        <f t="shared" si="12"/>
        <v>1.0638297872340426E-3</v>
      </c>
      <c r="S118" s="87">
        <f t="shared" si="13"/>
        <v>-1.6835016835016835E-2</v>
      </c>
    </row>
    <row r="119" spans="1:19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f t="shared" si="14"/>
        <v>0.39848183418094152</v>
      </c>
      <c r="G119" s="135">
        <f t="shared" si="15"/>
        <v>0.39848183418094152</v>
      </c>
      <c r="H119" s="84">
        <v>292000</v>
      </c>
      <c r="I119" s="84">
        <v>295500</v>
      </c>
      <c r="J119" s="88">
        <v>125395903</v>
      </c>
      <c r="K119" s="82">
        <f t="shared" si="16"/>
        <v>7.0499570194461558</v>
      </c>
      <c r="L119" s="82">
        <f t="shared" si="17"/>
        <v>7.0499570194461558</v>
      </c>
      <c r="M119" s="96">
        <f t="shared" si="18"/>
        <v>0</v>
      </c>
      <c r="N119" s="96">
        <f t="shared" si="19"/>
        <v>325887197355959.56</v>
      </c>
      <c r="O119" s="89">
        <f t="shared" si="20"/>
        <v>382097314460989.69</v>
      </c>
      <c r="P119" s="86">
        <f t="shared" si="11"/>
        <v>1172.4833548573956</v>
      </c>
      <c r="Q119" s="97">
        <f t="shared" si="21"/>
        <v>9.5265574453110534E-3</v>
      </c>
      <c r="R119" s="87">
        <f t="shared" si="12"/>
        <v>4.2507970244420826E-3</v>
      </c>
      <c r="S119" s="87">
        <f t="shared" si="13"/>
        <v>1.1986301369863013E-2</v>
      </c>
    </row>
    <row r="120" spans="1:19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f t="shared" si="14"/>
        <v>0.39848183418094152</v>
      </c>
      <c r="G120" s="135">
        <f t="shared" si="15"/>
        <v>0.39848183418094152</v>
      </c>
      <c r="H120" s="84">
        <v>295500</v>
      </c>
      <c r="I120" s="84">
        <v>296000</v>
      </c>
      <c r="J120" s="88">
        <v>125395903</v>
      </c>
      <c r="K120" s="82">
        <f t="shared" si="16"/>
        <v>7.0499570194461558</v>
      </c>
      <c r="L120" s="82">
        <f t="shared" si="17"/>
        <v>7.0499570194461558</v>
      </c>
      <c r="M120" s="96">
        <f t="shared" si="18"/>
        <v>0</v>
      </c>
      <c r="N120" s="96">
        <f t="shared" si="19"/>
        <v>325887197355959.56</v>
      </c>
      <c r="O120" s="89">
        <f t="shared" si="20"/>
        <v>381004541755876.62</v>
      </c>
      <c r="P120" s="86">
        <f t="shared" si="11"/>
        <v>1169.1301310610052</v>
      </c>
      <c r="Q120" s="97">
        <f t="shared" si="21"/>
        <v>-2.8599329640788848E-3</v>
      </c>
      <c r="R120" s="87">
        <f t="shared" si="12"/>
        <v>-1.2698412698412698E-2</v>
      </c>
      <c r="S120" s="87">
        <f t="shared" si="13"/>
        <v>1.6920473773265651E-3</v>
      </c>
    </row>
    <row r="121" spans="1:19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f t="shared" si="14"/>
        <v>0.39848183418094152</v>
      </c>
      <c r="G121" s="135">
        <f t="shared" si="15"/>
        <v>0.39848183418094152</v>
      </c>
      <c r="H121" s="84">
        <v>296000</v>
      </c>
      <c r="I121" s="84">
        <v>301000</v>
      </c>
      <c r="J121" s="88">
        <v>125395903</v>
      </c>
      <c r="K121" s="82">
        <f t="shared" si="16"/>
        <v>7.0499570194461558</v>
      </c>
      <c r="L121" s="82">
        <f t="shared" si="17"/>
        <v>7.0499570194461558</v>
      </c>
      <c r="M121" s="96">
        <f t="shared" si="18"/>
        <v>0</v>
      </c>
      <c r="N121" s="96">
        <f t="shared" si="19"/>
        <v>325887197355959.56</v>
      </c>
      <c r="O121" s="89">
        <f t="shared" si="20"/>
        <v>386320014886930.44</v>
      </c>
      <c r="P121" s="86">
        <f t="shared" si="11"/>
        <v>1185.4409072258259</v>
      </c>
      <c r="Q121" s="97">
        <f t="shared" si="21"/>
        <v>1.39512067403638E-2</v>
      </c>
      <c r="R121" s="87">
        <f t="shared" si="12"/>
        <v>7.502679528403001E-3</v>
      </c>
      <c r="S121" s="87">
        <f t="shared" si="13"/>
        <v>1.6891891891891893E-2</v>
      </c>
    </row>
    <row r="122" spans="1:19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f t="shared" si="14"/>
        <v>0.39848183418094152</v>
      </c>
      <c r="G122" s="135">
        <f t="shared" si="15"/>
        <v>0.39848183418094152</v>
      </c>
      <c r="H122" s="84">
        <v>301000</v>
      </c>
      <c r="I122" s="84">
        <v>302000</v>
      </c>
      <c r="J122" s="88">
        <v>125395903</v>
      </c>
      <c r="K122" s="82">
        <f t="shared" si="16"/>
        <v>7.0499570194461558</v>
      </c>
      <c r="L122" s="82">
        <f t="shared" si="17"/>
        <v>7.0499570194461558</v>
      </c>
      <c r="M122" s="96">
        <f t="shared" si="18"/>
        <v>0</v>
      </c>
      <c r="N122" s="96">
        <f t="shared" si="19"/>
        <v>325887197355959.56</v>
      </c>
      <c r="O122" s="89">
        <f t="shared" si="20"/>
        <v>389634135680121.19</v>
      </c>
      <c r="P122" s="86">
        <f t="shared" si="11"/>
        <v>1195.6104407947398</v>
      </c>
      <c r="Q122" s="97">
        <f t="shared" si="21"/>
        <v>8.5786929630366285E-3</v>
      </c>
      <c r="R122" s="87">
        <f t="shared" si="12"/>
        <v>2.021276595744681E-2</v>
      </c>
      <c r="S122" s="87">
        <f t="shared" si="13"/>
        <v>3.3222591362126247E-3</v>
      </c>
    </row>
    <row r="123" spans="1:19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f t="shared" si="14"/>
        <v>0.39848183418094152</v>
      </c>
      <c r="G123" s="135">
        <f t="shared" si="15"/>
        <v>0.39848183418094152</v>
      </c>
      <c r="H123" s="84">
        <v>302000</v>
      </c>
      <c r="I123" s="84">
        <v>298000</v>
      </c>
      <c r="J123" s="88">
        <v>125395903</v>
      </c>
      <c r="K123" s="82">
        <f t="shared" si="16"/>
        <v>7.0499570194461558</v>
      </c>
      <c r="L123" s="82">
        <f t="shared" si="17"/>
        <v>7.0499570194461558</v>
      </c>
      <c r="M123" s="96">
        <f t="shared" si="18"/>
        <v>0</v>
      </c>
      <c r="N123" s="96">
        <f t="shared" si="19"/>
        <v>325887197355959.56</v>
      </c>
      <c r="O123" s="89">
        <f t="shared" si="20"/>
        <v>383156310851104.75</v>
      </c>
      <c r="P123" s="86">
        <f t="shared" si="11"/>
        <v>1175.7329344625691</v>
      </c>
      <c r="Q123" s="97">
        <f t="shared" si="21"/>
        <v>-1.6625403771949186E-2</v>
      </c>
      <c r="R123" s="87">
        <f t="shared" si="12"/>
        <v>-2.3983315954118872E-2</v>
      </c>
      <c r="S123" s="87">
        <f t="shared" si="13"/>
        <v>-1.3245033112582781E-2</v>
      </c>
    </row>
    <row r="124" spans="1:19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f t="shared" si="14"/>
        <v>0.39848183418094152</v>
      </c>
      <c r="G124" s="135">
        <f t="shared" si="15"/>
        <v>0.39848183418094152</v>
      </c>
      <c r="H124" s="84">
        <v>298000</v>
      </c>
      <c r="I124" s="84">
        <v>303500</v>
      </c>
      <c r="J124" s="88">
        <v>125395903</v>
      </c>
      <c r="K124" s="82">
        <f t="shared" si="16"/>
        <v>7.0499570194461558</v>
      </c>
      <c r="L124" s="82">
        <f t="shared" si="17"/>
        <v>7.0499570194461558</v>
      </c>
      <c r="M124" s="96">
        <f t="shared" si="18"/>
        <v>0</v>
      </c>
      <c r="N124" s="96">
        <f t="shared" si="19"/>
        <v>325887197355959.56</v>
      </c>
      <c r="O124" s="89">
        <f t="shared" si="20"/>
        <v>387634809705111.44</v>
      </c>
      <c r="P124" s="86">
        <f t="shared" si="11"/>
        <v>1189.4754161873573</v>
      </c>
      <c r="Q124" s="97">
        <f t="shared" si="21"/>
        <v>1.168843818351476E-2</v>
      </c>
      <c r="R124" s="87">
        <f t="shared" si="12"/>
        <v>-3.205128205128205E-3</v>
      </c>
      <c r="S124" s="87">
        <f t="shared" si="13"/>
        <v>1.8456375838926176E-2</v>
      </c>
    </row>
    <row r="125" spans="1:19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f t="shared" si="14"/>
        <v>0.39848183418094152</v>
      </c>
      <c r="G125" s="148">
        <f t="shared" si="15"/>
        <v>0.45083479099564217</v>
      </c>
      <c r="H125" s="91">
        <v>303500</v>
      </c>
      <c r="I125" s="91">
        <v>303500</v>
      </c>
      <c r="J125" s="92">
        <v>125395903</v>
      </c>
      <c r="K125" s="91">
        <f t="shared" si="16"/>
        <v>7.0499570194461558</v>
      </c>
      <c r="L125" s="91">
        <f t="shared" si="17"/>
        <v>5.3211760941551631</v>
      </c>
      <c r="M125" s="93">
        <f t="shared" si="18"/>
        <v>0</v>
      </c>
      <c r="N125" s="93">
        <f t="shared" si="19"/>
        <v>283754627646996.69</v>
      </c>
      <c r="O125" s="92">
        <f t="shared" si="20"/>
        <v>334335693415096.56</v>
      </c>
      <c r="P125" s="94">
        <f t="shared" si="11"/>
        <v>1178.2563554559008</v>
      </c>
      <c r="Q125" s="95">
        <f t="shared" si="21"/>
        <v>-9.4319399785638986E-3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f t="shared" si="14"/>
        <v>0.45083479099564217</v>
      </c>
      <c r="G126" s="135">
        <f t="shared" si="15"/>
        <v>0.45083479099564217</v>
      </c>
      <c r="H126" s="84">
        <v>303500</v>
      </c>
      <c r="I126" s="84">
        <v>303000</v>
      </c>
      <c r="J126" s="88">
        <v>125395903</v>
      </c>
      <c r="K126" s="82">
        <f t="shared" si="16"/>
        <v>5.3211760941551631</v>
      </c>
      <c r="L126" s="82">
        <f t="shared" si="17"/>
        <v>5.3211760941551631</v>
      </c>
      <c r="M126" s="96">
        <f t="shared" si="18"/>
        <v>0</v>
      </c>
      <c r="N126" s="96">
        <f t="shared" si="19"/>
        <v>283754627646996.69</v>
      </c>
      <c r="O126" s="89">
        <f t="shared" si="20"/>
        <v>335738499520096.87</v>
      </c>
      <c r="P126" s="86">
        <f t="shared" si="11"/>
        <v>1183.200084890846</v>
      </c>
      <c r="Q126" s="97">
        <f t="shared" si="21"/>
        <v>4.1958012040871672E-3</v>
      </c>
      <c r="R126" s="87">
        <f t="shared" si="12"/>
        <v>1.3172338090010977E-2</v>
      </c>
      <c r="S126" s="87">
        <f t="shared" si="13"/>
        <v>-1.6474464579901153E-3</v>
      </c>
    </row>
    <row r="127" spans="1:19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f t="shared" si="14"/>
        <v>0.45083479099564217</v>
      </c>
      <c r="G127" s="135">
        <f t="shared" si="15"/>
        <v>0.45083479099564217</v>
      </c>
      <c r="H127" s="84">
        <v>303000</v>
      </c>
      <c r="I127" s="84">
        <v>291500</v>
      </c>
      <c r="J127" s="88">
        <v>125395903</v>
      </c>
      <c r="K127" s="82">
        <f t="shared" si="16"/>
        <v>5.3211760941551631</v>
      </c>
      <c r="L127" s="82">
        <f t="shared" si="17"/>
        <v>5.3211760941551631</v>
      </c>
      <c r="M127" s="96">
        <f t="shared" si="18"/>
        <v>0</v>
      </c>
      <c r="N127" s="96">
        <f t="shared" si="19"/>
        <v>283754627646996.69</v>
      </c>
      <c r="O127" s="89">
        <f t="shared" si="20"/>
        <v>328354487675533.75</v>
      </c>
      <c r="P127" s="86">
        <f t="shared" si="11"/>
        <v>1157.1775600573508</v>
      </c>
      <c r="Q127" s="97">
        <f t="shared" si="21"/>
        <v>-2.199334260181017E-2</v>
      </c>
      <c r="R127" s="87">
        <f t="shared" si="12"/>
        <v>2.1668472372697724E-3</v>
      </c>
      <c r="S127" s="87">
        <f t="shared" si="13"/>
        <v>-3.7953795379537955E-2</v>
      </c>
    </row>
    <row r="128" spans="1:19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f t="shared" si="14"/>
        <v>0.45083479099564217</v>
      </c>
      <c r="G128" s="135">
        <f t="shared" si="15"/>
        <v>0.45083479099564217</v>
      </c>
      <c r="H128" s="84">
        <v>291500</v>
      </c>
      <c r="I128" s="84">
        <v>282000</v>
      </c>
      <c r="J128" s="88">
        <v>125395903</v>
      </c>
      <c r="K128" s="82">
        <f t="shared" si="16"/>
        <v>5.3211760941551631</v>
      </c>
      <c r="L128" s="82">
        <f t="shared" si="17"/>
        <v>5.3211760941551631</v>
      </c>
      <c r="M128" s="96">
        <f t="shared" si="18"/>
        <v>0</v>
      </c>
      <c r="N128" s="96">
        <f t="shared" si="19"/>
        <v>283754627646996.69</v>
      </c>
      <c r="O128" s="89">
        <f t="shared" si="20"/>
        <v>321147361229884.75</v>
      </c>
      <c r="P128" s="86">
        <f t="shared" si="11"/>
        <v>1131.7784097230874</v>
      </c>
      <c r="Q128" s="97">
        <f t="shared" si="21"/>
        <v>-2.1949224743871253E-2</v>
      </c>
      <c r="R128" s="87">
        <f t="shared" si="12"/>
        <v>-6.4864864864864862E-3</v>
      </c>
      <c r="S128" s="87">
        <f t="shared" si="13"/>
        <v>-3.2590051457975985E-2</v>
      </c>
    </row>
    <row r="129" spans="1:19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f t="shared" si="14"/>
        <v>0.45083479099564217</v>
      </c>
      <c r="G129" s="135">
        <f t="shared" si="15"/>
        <v>0.45083479099564217</v>
      </c>
      <c r="H129" s="84">
        <v>282000</v>
      </c>
      <c r="I129" s="84">
        <v>289500</v>
      </c>
      <c r="J129" s="88">
        <v>125395903</v>
      </c>
      <c r="K129" s="82">
        <f t="shared" si="16"/>
        <v>5.3211760941551631</v>
      </c>
      <c r="L129" s="82">
        <f t="shared" si="17"/>
        <v>5.3211760941551631</v>
      </c>
      <c r="M129" s="96">
        <f t="shared" si="18"/>
        <v>0</v>
      </c>
      <c r="N129" s="96">
        <f t="shared" si="19"/>
        <v>283754627646996.69</v>
      </c>
      <c r="O129" s="89">
        <f t="shared" si="20"/>
        <v>323113006185068.69</v>
      </c>
      <c r="P129" s="86">
        <f t="shared" si="11"/>
        <v>1138.7056798489841</v>
      </c>
      <c r="Q129" s="97">
        <f t="shared" si="21"/>
        <v>6.1206947105410933E-3</v>
      </c>
      <c r="R129" s="87">
        <f t="shared" si="12"/>
        <v>-2.2850924918389554E-2</v>
      </c>
      <c r="S129" s="87">
        <f t="shared" si="13"/>
        <v>2.6595744680851064E-2</v>
      </c>
    </row>
    <row r="130" spans="1:19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f t="shared" si="14"/>
        <v>0.45083479099564217</v>
      </c>
      <c r="G130" s="135">
        <f t="shared" si="15"/>
        <v>0.45083479099564217</v>
      </c>
      <c r="H130" s="84">
        <v>289500</v>
      </c>
      <c r="I130" s="84">
        <v>284000</v>
      </c>
      <c r="J130" s="88">
        <v>125395903</v>
      </c>
      <c r="K130" s="82">
        <f t="shared" si="16"/>
        <v>5.3211760941551631</v>
      </c>
      <c r="L130" s="82">
        <f t="shared" si="17"/>
        <v>5.3211760941551631</v>
      </c>
      <c r="M130" s="96">
        <f t="shared" si="18"/>
        <v>0</v>
      </c>
      <c r="N130" s="96">
        <f t="shared" si="19"/>
        <v>283754627646996.69</v>
      </c>
      <c r="O130" s="89">
        <f t="shared" si="20"/>
        <v>321468949374271.75</v>
      </c>
      <c r="P130" s="86">
        <f t="shared" si="11"/>
        <v>1132.9117415282944</v>
      </c>
      <c r="Q130" s="97">
        <f t="shared" si="21"/>
        <v>-5.0881789941173141E-3</v>
      </c>
      <c r="R130" s="87">
        <f t="shared" si="12"/>
        <v>1.5590200445434299E-2</v>
      </c>
      <c r="S130" s="87">
        <f t="shared" si="13"/>
        <v>-1.8998272884283247E-2</v>
      </c>
    </row>
    <row r="131" spans="1:19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f t="shared" si="14"/>
        <v>0.45083479099564217</v>
      </c>
      <c r="G131" s="135">
        <f t="shared" si="15"/>
        <v>0.45083479099564217</v>
      </c>
      <c r="H131" s="84">
        <v>284000</v>
      </c>
      <c r="I131" s="84">
        <v>281000</v>
      </c>
      <c r="J131" s="88">
        <v>125395903</v>
      </c>
      <c r="K131" s="82">
        <f t="shared" si="16"/>
        <v>5.3211760941551631</v>
      </c>
      <c r="L131" s="82">
        <f t="shared" si="17"/>
        <v>5.3211760941551631</v>
      </c>
      <c r="M131" s="96">
        <f t="shared" si="18"/>
        <v>0</v>
      </c>
      <c r="N131" s="96">
        <f t="shared" si="19"/>
        <v>283754627646996.69</v>
      </c>
      <c r="O131" s="89">
        <f t="shared" si="20"/>
        <v>321493026766846.37</v>
      </c>
      <c r="P131" s="86">
        <f t="shared" si="11"/>
        <v>1132.9965943913976</v>
      </c>
      <c r="Q131" s="97">
        <f t="shared" si="21"/>
        <v>7.4898034853699259E-5</v>
      </c>
      <c r="R131" s="87">
        <f t="shared" si="12"/>
        <v>1.5350877192982455E-2</v>
      </c>
      <c r="S131" s="87">
        <f t="shared" si="13"/>
        <v>-1.0563380281690141E-2</v>
      </c>
    </row>
    <row r="132" spans="1:19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f t="shared" si="14"/>
        <v>0.45083479099564217</v>
      </c>
      <c r="G132" s="135">
        <f t="shared" si="15"/>
        <v>0.45083479099564217</v>
      </c>
      <c r="H132" s="84">
        <v>281000</v>
      </c>
      <c r="I132" s="84">
        <v>276500</v>
      </c>
      <c r="J132" s="88">
        <v>125395903</v>
      </c>
      <c r="K132" s="82">
        <f t="shared" si="16"/>
        <v>5.3211760941551631</v>
      </c>
      <c r="L132" s="82">
        <f t="shared" si="17"/>
        <v>5.3211760941551631</v>
      </c>
      <c r="M132" s="96">
        <f t="shared" si="18"/>
        <v>0</v>
      </c>
      <c r="N132" s="96">
        <f t="shared" si="19"/>
        <v>283754627646996.69</v>
      </c>
      <c r="O132" s="89">
        <f t="shared" si="20"/>
        <v>317622168727940.31</v>
      </c>
      <c r="P132" s="86">
        <f t="shared" ref="P132:P195" si="22">O132/N132*1000</f>
        <v>1119.3550264247192</v>
      </c>
      <c r="Q132" s="97">
        <f t="shared" si="21"/>
        <v>-1.2040255049492115E-2</v>
      </c>
      <c r="R132" s="87">
        <f t="shared" ref="R132:R195" si="23">(D132-C132)/C132</f>
        <v>-6.4794816414686825E-3</v>
      </c>
      <c r="S132" s="87">
        <f t="shared" ref="S132:S195" si="24">(I132-H132)/H132</f>
        <v>-1.601423487544484E-2</v>
      </c>
    </row>
    <row r="133" spans="1:19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f t="shared" ref="F133:F196" si="25">G132</f>
        <v>0.45083479099564217</v>
      </c>
      <c r="G133" s="135">
        <f t="shared" ref="G133:G196" si="26">IF(B133="Y",0.4*(C133*E133+H133*J133)/(C133*E133),IF(M133=0,F133,D132*E132*G132/O132*(C133*E133+H133*J133)/(C133*E133)))</f>
        <v>0.45083479099564217</v>
      </c>
      <c r="H133" s="84">
        <v>276500</v>
      </c>
      <c r="I133" s="84">
        <v>288000</v>
      </c>
      <c r="J133" s="88">
        <v>125395903</v>
      </c>
      <c r="K133" s="82">
        <f t="shared" ref="K133:K196" si="27">L132</f>
        <v>5.3211760941551631</v>
      </c>
      <c r="L133" s="82">
        <f t="shared" ref="L133:L196" si="28">IF(B133="Y",0.6*(C133*E133+H133*J133)/(H133*J133),IF(M133=0,K133,I132*J132*L132/O132*(C133*E133+H133*J133)/(H133*J133)))</f>
        <v>5.3211760941551631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283754627646996.69</v>
      </c>
      <c r="O133" s="89">
        <f t="shared" ref="O133:O196" si="31">D133*E133*G133+I133*J133*L133</f>
        <v>323848558608720.37</v>
      </c>
      <c r="P133" s="86">
        <f t="shared" si="22"/>
        <v>1141.2978928104119</v>
      </c>
      <c r="Q133" s="97">
        <f t="shared" ref="Q133:Q196" si="32">(P133-P132)/P132</f>
        <v>1.9603133829469103E-2</v>
      </c>
      <c r="R133" s="87">
        <f t="shared" si="23"/>
        <v>-1.0869565217391304E-2</v>
      </c>
      <c r="S133" s="87">
        <f t="shared" si="24"/>
        <v>4.1591320072332731E-2</v>
      </c>
    </row>
    <row r="134" spans="1:19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f t="shared" si="25"/>
        <v>0.45083479099564217</v>
      </c>
      <c r="G134" s="135">
        <f t="shared" si="26"/>
        <v>0.45083479099564217</v>
      </c>
      <c r="H134" s="84">
        <v>288000</v>
      </c>
      <c r="I134" s="84">
        <v>288000</v>
      </c>
      <c r="J134" s="88">
        <v>125395903</v>
      </c>
      <c r="K134" s="82">
        <f t="shared" si="27"/>
        <v>5.3211760941551631</v>
      </c>
      <c r="L134" s="82">
        <f t="shared" si="28"/>
        <v>5.3211760941551631</v>
      </c>
      <c r="M134" s="96">
        <f t="shared" si="29"/>
        <v>0</v>
      </c>
      <c r="N134" s="96">
        <f t="shared" si="30"/>
        <v>283754627646996.69</v>
      </c>
      <c r="O134" s="89">
        <f t="shared" si="31"/>
        <v>326742613518178.06</v>
      </c>
      <c r="P134" s="86">
        <f t="shared" si="22"/>
        <v>1151.4970389299178</v>
      </c>
      <c r="Q134" s="97">
        <f t="shared" si="32"/>
        <v>8.9364452381409804E-3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f t="shared" si="25"/>
        <v>0.45083479099564217</v>
      </c>
      <c r="G135" s="135">
        <f t="shared" si="26"/>
        <v>0.45083479099564217</v>
      </c>
      <c r="H135" s="84">
        <v>288000</v>
      </c>
      <c r="I135" s="84">
        <v>293500</v>
      </c>
      <c r="J135" s="88">
        <v>125395903</v>
      </c>
      <c r="K135" s="82">
        <f t="shared" si="27"/>
        <v>5.3211760941551631</v>
      </c>
      <c r="L135" s="82">
        <f t="shared" si="28"/>
        <v>5.3211760941551631</v>
      </c>
      <c r="M135" s="96">
        <f t="shared" si="29"/>
        <v>0</v>
      </c>
      <c r="N135" s="96">
        <f t="shared" si="30"/>
        <v>283754627646996.69</v>
      </c>
      <c r="O135" s="89">
        <f t="shared" si="31"/>
        <v>329110184056339.37</v>
      </c>
      <c r="P135" s="86">
        <f t="shared" si="22"/>
        <v>1159.8407637804837</v>
      </c>
      <c r="Q135" s="97">
        <f t="shared" si="32"/>
        <v>7.2459802921592152E-3</v>
      </c>
      <c r="R135" s="87">
        <f t="shared" si="23"/>
        <v>-9.6774193548387101E-3</v>
      </c>
      <c r="S135" s="87">
        <f t="shared" si="24"/>
        <v>1.9097222222222224E-2</v>
      </c>
    </row>
    <row r="136" spans="1:19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f t="shared" si="25"/>
        <v>0.45083479099564217</v>
      </c>
      <c r="G136" s="135">
        <f t="shared" si="26"/>
        <v>0.45083479099564217</v>
      </c>
      <c r="H136" s="84">
        <v>293500</v>
      </c>
      <c r="I136" s="84">
        <v>295500</v>
      </c>
      <c r="J136" s="88">
        <v>125395903</v>
      </c>
      <c r="K136" s="82">
        <f t="shared" si="27"/>
        <v>5.3211760941551631</v>
      </c>
      <c r="L136" s="82">
        <f t="shared" si="28"/>
        <v>5.3211760941551631</v>
      </c>
      <c r="M136" s="96">
        <f t="shared" si="29"/>
        <v>0</v>
      </c>
      <c r="N136" s="96">
        <f t="shared" si="30"/>
        <v>283754627646996.69</v>
      </c>
      <c r="O136" s="89">
        <f t="shared" si="31"/>
        <v>329865880437145.06</v>
      </c>
      <c r="P136" s="86">
        <f t="shared" si="22"/>
        <v>1162.5039675036166</v>
      </c>
      <c r="Q136" s="97">
        <f t="shared" si="32"/>
        <v>2.2961804812345662E-3</v>
      </c>
      <c r="R136" s="87">
        <f t="shared" si="23"/>
        <v>-4.3431053203040176E-3</v>
      </c>
      <c r="S136" s="87">
        <f t="shared" si="24"/>
        <v>6.8143100511073255E-3</v>
      </c>
    </row>
    <row r="137" spans="1:19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f t="shared" si="25"/>
        <v>0.45083479099564217</v>
      </c>
      <c r="G137" s="135">
        <f t="shared" si="26"/>
        <v>0.45083479099564217</v>
      </c>
      <c r="H137" s="84">
        <v>295500</v>
      </c>
      <c r="I137" s="84">
        <v>290000</v>
      </c>
      <c r="J137" s="88">
        <v>125395903</v>
      </c>
      <c r="K137" s="82">
        <f t="shared" si="27"/>
        <v>5.3211760941551631</v>
      </c>
      <c r="L137" s="82">
        <f t="shared" si="28"/>
        <v>5.3211760941551631</v>
      </c>
      <c r="M137" s="96">
        <f t="shared" si="29"/>
        <v>0</v>
      </c>
      <c r="N137" s="96">
        <f t="shared" si="30"/>
        <v>283754627646996.69</v>
      </c>
      <c r="O137" s="89">
        <f t="shared" si="31"/>
        <v>328221823626348.12</v>
      </c>
      <c r="P137" s="86">
        <f t="shared" si="22"/>
        <v>1156.7100291829272</v>
      </c>
      <c r="Q137" s="97">
        <f t="shared" si="32"/>
        <v>-4.9840159540543022E-3</v>
      </c>
      <c r="R137" s="87">
        <f t="shared" si="23"/>
        <v>1.5267175572519083E-2</v>
      </c>
      <c r="S137" s="87">
        <f t="shared" si="24"/>
        <v>-1.8612521150592216E-2</v>
      </c>
    </row>
    <row r="138" spans="1:19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f t="shared" si="25"/>
        <v>0.45083479099564217</v>
      </c>
      <c r="G138" s="135">
        <f t="shared" si="26"/>
        <v>0.45083479099564217</v>
      </c>
      <c r="H138" s="84">
        <v>290000</v>
      </c>
      <c r="I138" s="84">
        <v>288500</v>
      </c>
      <c r="J138" s="88">
        <v>125395903</v>
      </c>
      <c r="K138" s="82">
        <f t="shared" si="27"/>
        <v>5.3211760941551631</v>
      </c>
      <c r="L138" s="82">
        <f t="shared" si="28"/>
        <v>5.3211760941551631</v>
      </c>
      <c r="M138" s="96">
        <f t="shared" si="29"/>
        <v>0</v>
      </c>
      <c r="N138" s="96">
        <f t="shared" si="30"/>
        <v>283754627646996.69</v>
      </c>
      <c r="O138" s="89">
        <f t="shared" si="31"/>
        <v>328233862322635.37</v>
      </c>
      <c r="P138" s="86">
        <f t="shared" si="22"/>
        <v>1156.7524556144783</v>
      </c>
      <c r="Q138" s="97">
        <f t="shared" si="32"/>
        <v>3.6678536954581388E-5</v>
      </c>
      <c r="R138" s="87">
        <f t="shared" si="23"/>
        <v>7.5187969924812026E-3</v>
      </c>
      <c r="S138" s="87">
        <f t="shared" si="24"/>
        <v>-5.1724137931034482E-3</v>
      </c>
    </row>
    <row r="139" spans="1:19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f t="shared" si="25"/>
        <v>0.45083479099564217</v>
      </c>
      <c r="G139" s="135">
        <f t="shared" si="26"/>
        <v>0.45083479099564217</v>
      </c>
      <c r="H139" s="84">
        <v>288500</v>
      </c>
      <c r="I139" s="84">
        <v>285500</v>
      </c>
      <c r="J139" s="88">
        <v>125395903</v>
      </c>
      <c r="K139" s="82">
        <f t="shared" si="27"/>
        <v>5.3211760941551631</v>
      </c>
      <c r="L139" s="82">
        <f t="shared" si="28"/>
        <v>5.3211760941551631</v>
      </c>
      <c r="M139" s="96">
        <f t="shared" si="29"/>
        <v>0</v>
      </c>
      <c r="N139" s="96">
        <f t="shared" si="30"/>
        <v>283754627646996.69</v>
      </c>
      <c r="O139" s="89">
        <f t="shared" si="31"/>
        <v>327823831478791.37</v>
      </c>
      <c r="P139" s="86">
        <f t="shared" si="22"/>
        <v>1155.3074365596558</v>
      </c>
      <c r="Q139" s="97">
        <f t="shared" si="32"/>
        <v>-1.24920336050198E-3</v>
      </c>
      <c r="R139" s="87">
        <f t="shared" si="23"/>
        <v>1.1727078891257996E-2</v>
      </c>
      <c r="S139" s="87">
        <f t="shared" si="24"/>
        <v>-1.0398613518197574E-2</v>
      </c>
    </row>
    <row r="140" spans="1:19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f t="shared" si="25"/>
        <v>0.45083479099564217</v>
      </c>
      <c r="G140" s="135">
        <f t="shared" si="26"/>
        <v>0.45083479099564217</v>
      </c>
      <c r="H140" s="84">
        <v>285500</v>
      </c>
      <c r="I140" s="84">
        <v>267500</v>
      </c>
      <c r="J140" s="88">
        <v>125395903</v>
      </c>
      <c r="K140" s="82">
        <f t="shared" si="27"/>
        <v>5.3211760941551631</v>
      </c>
      <c r="L140" s="82">
        <f t="shared" si="28"/>
        <v>5.3211760941551631</v>
      </c>
      <c r="M140" s="96">
        <f t="shared" si="29"/>
        <v>0</v>
      </c>
      <c r="N140" s="96">
        <f t="shared" si="30"/>
        <v>283754627646996.69</v>
      </c>
      <c r="O140" s="89">
        <f t="shared" si="31"/>
        <v>313063913050531.75</v>
      </c>
      <c r="P140" s="86">
        <f t="shared" si="22"/>
        <v>1103.2909512228189</v>
      </c>
      <c r="Q140" s="97">
        <f t="shared" si="32"/>
        <v>-4.5023933622148883E-2</v>
      </c>
      <c r="R140" s="87">
        <f t="shared" si="23"/>
        <v>-2.0021074815595362E-2</v>
      </c>
      <c r="S140" s="87">
        <f t="shared" si="24"/>
        <v>-6.3047285464098074E-2</v>
      </c>
    </row>
    <row r="141" spans="1:19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f t="shared" si="25"/>
        <v>0.45083479099564217</v>
      </c>
      <c r="G141" s="135">
        <f t="shared" si="26"/>
        <v>0.45083479099564217</v>
      </c>
      <c r="H141" s="84">
        <v>267500</v>
      </c>
      <c r="I141" s="84">
        <v>265000</v>
      </c>
      <c r="J141" s="88">
        <v>125395903</v>
      </c>
      <c r="K141" s="82">
        <f t="shared" si="27"/>
        <v>5.3211760941551631</v>
      </c>
      <c r="L141" s="82">
        <f t="shared" si="28"/>
        <v>5.3211760941551631</v>
      </c>
      <c r="M141" s="96">
        <f t="shared" si="29"/>
        <v>0</v>
      </c>
      <c r="N141" s="96">
        <f t="shared" si="30"/>
        <v>283754627646996.69</v>
      </c>
      <c r="O141" s="89">
        <f t="shared" si="31"/>
        <v>310382859628850.06</v>
      </c>
      <c r="P141" s="86">
        <f t="shared" si="22"/>
        <v>1093.8424588971993</v>
      </c>
      <c r="Q141" s="97">
        <f t="shared" si="32"/>
        <v>-8.5639171744746334E-3</v>
      </c>
      <c r="R141" s="87">
        <f t="shared" si="23"/>
        <v>-7.526881720430108E-3</v>
      </c>
      <c r="S141" s="87">
        <f t="shared" si="24"/>
        <v>-9.3457943925233638E-3</v>
      </c>
    </row>
    <row r="142" spans="1:19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f t="shared" si="25"/>
        <v>0.45083479099564217</v>
      </c>
      <c r="G142" s="135">
        <f t="shared" si="26"/>
        <v>0.45083479099564217</v>
      </c>
      <c r="H142" s="84">
        <v>265000</v>
      </c>
      <c r="I142" s="84">
        <v>251000</v>
      </c>
      <c r="J142" s="88">
        <v>125395903</v>
      </c>
      <c r="K142" s="82">
        <f t="shared" si="27"/>
        <v>5.3211760941551631</v>
      </c>
      <c r="L142" s="82">
        <f t="shared" si="28"/>
        <v>5.3211760941551631</v>
      </c>
      <c r="M142" s="96">
        <f t="shared" si="29"/>
        <v>0</v>
      </c>
      <c r="N142" s="96">
        <f t="shared" si="30"/>
        <v>283754627646996.69</v>
      </c>
      <c r="O142" s="89">
        <f t="shared" si="31"/>
        <v>301041308089969.69</v>
      </c>
      <c r="P142" s="86">
        <f t="shared" si="22"/>
        <v>1060.9212282679612</v>
      </c>
      <c r="Q142" s="97">
        <f t="shared" si="32"/>
        <v>-3.0096866657040356E-2</v>
      </c>
      <c r="R142" s="87">
        <f t="shared" si="23"/>
        <v>0</v>
      </c>
      <c r="S142" s="87">
        <f t="shared" si="24"/>
        <v>-5.2830188679245285E-2</v>
      </c>
    </row>
    <row r="143" spans="1:19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f t="shared" si="25"/>
        <v>0.45083479099564217</v>
      </c>
      <c r="G143" s="135">
        <f t="shared" si="26"/>
        <v>0.45083479099564217</v>
      </c>
      <c r="H143" s="84">
        <v>251000</v>
      </c>
      <c r="I143" s="84">
        <v>254500</v>
      </c>
      <c r="J143" s="88">
        <v>125395903</v>
      </c>
      <c r="K143" s="82">
        <f t="shared" si="27"/>
        <v>5.3211760941551631</v>
      </c>
      <c r="L143" s="82">
        <f t="shared" si="28"/>
        <v>5.3211760941551631</v>
      </c>
      <c r="M143" s="96">
        <f t="shared" si="29"/>
        <v>0</v>
      </c>
      <c r="N143" s="96">
        <f t="shared" si="30"/>
        <v>283754627646996.69</v>
      </c>
      <c r="O143" s="89">
        <f t="shared" si="31"/>
        <v>305547237156783</v>
      </c>
      <c r="P143" s="86">
        <f t="shared" si="22"/>
        <v>1076.8008955148998</v>
      </c>
      <c r="Q143" s="97">
        <f t="shared" si="32"/>
        <v>1.4967809884305435E-2</v>
      </c>
      <c r="R143" s="87">
        <f t="shared" si="23"/>
        <v>1.6251354279523293E-2</v>
      </c>
      <c r="S143" s="87">
        <f t="shared" si="24"/>
        <v>1.3944223107569721E-2</v>
      </c>
    </row>
    <row r="144" spans="1:19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f t="shared" si="25"/>
        <v>0.45083479099564217</v>
      </c>
      <c r="G144" s="135">
        <f t="shared" si="26"/>
        <v>0.45083479099564217</v>
      </c>
      <c r="H144" s="84">
        <v>254500</v>
      </c>
      <c r="I144" s="84">
        <v>256500</v>
      </c>
      <c r="J144" s="88">
        <v>125395903</v>
      </c>
      <c r="K144" s="82">
        <f t="shared" si="27"/>
        <v>5.3211760941551631</v>
      </c>
      <c r="L144" s="82">
        <f t="shared" si="28"/>
        <v>5.3211760941551631</v>
      </c>
      <c r="M144" s="96">
        <f t="shared" si="29"/>
        <v>0</v>
      </c>
      <c r="N144" s="96">
        <f t="shared" si="30"/>
        <v>283754627646996.69</v>
      </c>
      <c r="O144" s="89">
        <f t="shared" si="31"/>
        <v>306881744519480.25</v>
      </c>
      <c r="P144" s="86">
        <f t="shared" si="22"/>
        <v>1081.503928461934</v>
      </c>
      <c r="Q144" s="97">
        <f t="shared" si="32"/>
        <v>4.3675975443773583E-3</v>
      </c>
      <c r="R144" s="87">
        <f t="shared" si="23"/>
        <v>0</v>
      </c>
      <c r="S144" s="87">
        <f t="shared" si="24"/>
        <v>7.8585461689587421E-3</v>
      </c>
    </row>
    <row r="145" spans="1:19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f t="shared" si="25"/>
        <v>0.45083479099564217</v>
      </c>
      <c r="G145" s="135">
        <f t="shared" si="26"/>
        <v>0.45083479099564217</v>
      </c>
      <c r="H145" s="84">
        <v>256500</v>
      </c>
      <c r="I145" s="84">
        <v>258000</v>
      </c>
      <c r="J145" s="88">
        <v>125395903</v>
      </c>
      <c r="K145" s="82">
        <f t="shared" si="27"/>
        <v>5.3211760941551631</v>
      </c>
      <c r="L145" s="82">
        <f t="shared" si="28"/>
        <v>5.3211760941551631</v>
      </c>
      <c r="M145" s="96">
        <f t="shared" si="29"/>
        <v>0</v>
      </c>
      <c r="N145" s="96">
        <f t="shared" si="30"/>
        <v>283754627646996.69</v>
      </c>
      <c r="O145" s="89">
        <f t="shared" si="31"/>
        <v>306725003077720.06</v>
      </c>
      <c r="P145" s="86">
        <f t="shared" si="22"/>
        <v>1080.9515447244071</v>
      </c>
      <c r="Q145" s="97">
        <f t="shared" si="32"/>
        <v>-5.1075518358266849E-4</v>
      </c>
      <c r="R145" s="87">
        <f t="shared" si="23"/>
        <v>-8.5287846481876331E-3</v>
      </c>
      <c r="S145" s="87">
        <f t="shared" si="24"/>
        <v>5.8479532163742687E-3</v>
      </c>
    </row>
    <row r="146" spans="1:19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f t="shared" si="25"/>
        <v>0.45083479099564217</v>
      </c>
      <c r="G146" s="135">
        <f t="shared" si="26"/>
        <v>0.45083479099564217</v>
      </c>
      <c r="H146" s="84">
        <v>258000</v>
      </c>
      <c r="I146" s="84">
        <v>271500</v>
      </c>
      <c r="J146" s="88">
        <v>125395903</v>
      </c>
      <c r="K146" s="82">
        <f t="shared" si="27"/>
        <v>5.3211760941551631</v>
      </c>
      <c r="L146" s="82">
        <f t="shared" si="28"/>
        <v>5.3211760941551631</v>
      </c>
      <c r="M146" s="96">
        <f t="shared" si="29"/>
        <v>0</v>
      </c>
      <c r="N146" s="96">
        <f t="shared" si="30"/>
        <v>283754627646996.69</v>
      </c>
      <c r="O146" s="89">
        <f t="shared" si="31"/>
        <v>315009414048561.75</v>
      </c>
      <c r="P146" s="86">
        <f t="shared" si="22"/>
        <v>1110.1472305870107</v>
      </c>
      <c r="Q146" s="97">
        <f t="shared" si="32"/>
        <v>2.7009245701246604E-2</v>
      </c>
      <c r="R146" s="87">
        <f t="shared" si="23"/>
        <v>-5.3763440860215058E-3</v>
      </c>
      <c r="S146" s="87">
        <f t="shared" si="24"/>
        <v>5.232558139534884E-2</v>
      </c>
    </row>
    <row r="147" spans="1:19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f t="shared" si="25"/>
        <v>0.45083479099564217</v>
      </c>
      <c r="G147" s="135">
        <f t="shared" si="26"/>
        <v>0.45083479099564217</v>
      </c>
      <c r="H147" s="84">
        <v>271500</v>
      </c>
      <c r="I147" s="84">
        <v>280500</v>
      </c>
      <c r="J147" s="88">
        <v>125395903</v>
      </c>
      <c r="K147" s="82">
        <f t="shared" si="27"/>
        <v>5.3211760941551631</v>
      </c>
      <c r="L147" s="82">
        <f t="shared" si="28"/>
        <v>5.3211760941551631</v>
      </c>
      <c r="M147" s="96">
        <f t="shared" si="29"/>
        <v>0</v>
      </c>
      <c r="N147" s="96">
        <f t="shared" si="30"/>
        <v>283754627646996.69</v>
      </c>
      <c r="O147" s="89">
        <f t="shared" si="31"/>
        <v>321882913653536.44</v>
      </c>
      <c r="P147" s="86">
        <f t="shared" si="22"/>
        <v>1134.3706226845154</v>
      </c>
      <c r="Q147" s="97">
        <f t="shared" si="32"/>
        <v>2.1819981557487825E-2</v>
      </c>
      <c r="R147" s="87">
        <f t="shared" si="23"/>
        <v>6.4864864864864862E-3</v>
      </c>
      <c r="S147" s="87">
        <f t="shared" si="24"/>
        <v>3.3149171270718231E-2</v>
      </c>
    </row>
    <row r="148" spans="1:19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f t="shared" si="25"/>
        <v>0.45083479099564217</v>
      </c>
      <c r="G148" s="135">
        <f t="shared" si="26"/>
        <v>0.45083479099564217</v>
      </c>
      <c r="H148" s="84">
        <v>280500</v>
      </c>
      <c r="I148" s="84">
        <v>281500</v>
      </c>
      <c r="J148" s="88">
        <v>125395903</v>
      </c>
      <c r="K148" s="82">
        <f t="shared" si="27"/>
        <v>5.3211760941551631</v>
      </c>
      <c r="L148" s="82">
        <f t="shared" si="28"/>
        <v>5.3211760941551631</v>
      </c>
      <c r="M148" s="96">
        <f t="shared" si="29"/>
        <v>0</v>
      </c>
      <c r="N148" s="96">
        <f t="shared" si="30"/>
        <v>283754627646996.69</v>
      </c>
      <c r="O148" s="89">
        <f t="shared" si="31"/>
        <v>319656112425427.37</v>
      </c>
      <c r="P148" s="86">
        <f t="shared" si="22"/>
        <v>1126.5229930385267</v>
      </c>
      <c r="Q148" s="97">
        <f t="shared" si="32"/>
        <v>-6.918047319858402E-3</v>
      </c>
      <c r="R148" s="87">
        <f t="shared" si="23"/>
        <v>-2.1482277121374866E-2</v>
      </c>
      <c r="S148" s="87">
        <f t="shared" si="24"/>
        <v>3.5650623885918001E-3</v>
      </c>
    </row>
    <row r="149" spans="1:19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f t="shared" si="25"/>
        <v>0.45083479099564217</v>
      </c>
      <c r="G149" s="135">
        <f t="shared" si="26"/>
        <v>0.45083479099564217</v>
      </c>
      <c r="H149" s="84">
        <v>281500</v>
      </c>
      <c r="I149" s="84">
        <v>280500</v>
      </c>
      <c r="J149" s="88">
        <v>125395903</v>
      </c>
      <c r="K149" s="82">
        <f t="shared" si="27"/>
        <v>5.3211760941551631</v>
      </c>
      <c r="L149" s="82">
        <f t="shared" si="28"/>
        <v>5.3211760941551631</v>
      </c>
      <c r="M149" s="96">
        <f t="shared" si="29"/>
        <v>0</v>
      </c>
      <c r="N149" s="96">
        <f t="shared" si="30"/>
        <v>283754627646996.69</v>
      </c>
      <c r="O149" s="89">
        <f t="shared" si="31"/>
        <v>319567669725970.31</v>
      </c>
      <c r="P149" s="86">
        <f t="shared" si="22"/>
        <v>1126.2113057889107</v>
      </c>
      <c r="Q149" s="97">
        <f t="shared" si="32"/>
        <v>-2.7668077042550298E-4</v>
      </c>
      <c r="R149" s="87">
        <f t="shared" si="23"/>
        <v>4.3907793633369925E-3</v>
      </c>
      <c r="S149" s="87">
        <f t="shared" si="24"/>
        <v>-3.552397868561279E-3</v>
      </c>
    </row>
    <row r="150" spans="1:19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f t="shared" si="25"/>
        <v>0.45083479099564217</v>
      </c>
      <c r="G150" s="135">
        <f t="shared" si="26"/>
        <v>0.45083479099564217</v>
      </c>
      <c r="H150" s="84">
        <v>280500</v>
      </c>
      <c r="I150" s="84">
        <v>274000</v>
      </c>
      <c r="J150" s="88">
        <v>125395903</v>
      </c>
      <c r="K150" s="82">
        <f t="shared" si="27"/>
        <v>5.3211760941551631</v>
      </c>
      <c r="L150" s="82">
        <f t="shared" si="28"/>
        <v>5.3211760941551631</v>
      </c>
      <c r="M150" s="96">
        <f t="shared" si="29"/>
        <v>0</v>
      </c>
      <c r="N150" s="96">
        <f t="shared" si="30"/>
        <v>283754627646996.69</v>
      </c>
      <c r="O150" s="89">
        <f t="shared" si="31"/>
        <v>315375223542677.31</v>
      </c>
      <c r="P150" s="86">
        <f t="shared" si="22"/>
        <v>1111.4364060170255</v>
      </c>
      <c r="Q150" s="97">
        <f t="shared" si="32"/>
        <v>-1.3119118673325152E-2</v>
      </c>
      <c r="R150" s="87">
        <f t="shared" si="23"/>
        <v>1.092896174863388E-3</v>
      </c>
      <c r="S150" s="87">
        <f t="shared" si="24"/>
        <v>-2.3172905525846704E-2</v>
      </c>
    </row>
    <row r="151" spans="1:19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f t="shared" si="25"/>
        <v>0.45083479099564217</v>
      </c>
      <c r="G151" s="135">
        <f t="shared" si="26"/>
        <v>0.45083479099564217</v>
      </c>
      <c r="H151" s="84">
        <v>274000</v>
      </c>
      <c r="I151" s="84">
        <v>274500</v>
      </c>
      <c r="J151" s="88">
        <v>125395903</v>
      </c>
      <c r="K151" s="82">
        <f t="shared" si="27"/>
        <v>5.3211760941551631</v>
      </c>
      <c r="L151" s="82">
        <f t="shared" si="28"/>
        <v>5.3211760941551631</v>
      </c>
      <c r="M151" s="96">
        <f t="shared" si="29"/>
        <v>0</v>
      </c>
      <c r="N151" s="96">
        <f t="shared" si="30"/>
        <v>283754627646996.69</v>
      </c>
      <c r="O151" s="89">
        <f t="shared" si="31"/>
        <v>318313499801863.5</v>
      </c>
      <c r="P151" s="86">
        <f t="shared" si="22"/>
        <v>1121.7913957613393</v>
      </c>
      <c r="Q151" s="97">
        <f t="shared" si="32"/>
        <v>9.3167631438511433E-3</v>
      </c>
      <c r="R151" s="87">
        <f t="shared" si="23"/>
        <v>1.9650655021834062E-2</v>
      </c>
      <c r="S151" s="87">
        <f t="shared" si="24"/>
        <v>1.8248175182481751E-3</v>
      </c>
    </row>
    <row r="152" spans="1:19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f t="shared" si="25"/>
        <v>0.45083479099564217</v>
      </c>
      <c r="G152" s="135">
        <f t="shared" si="26"/>
        <v>0.45083479099564217</v>
      </c>
      <c r="H152" s="84">
        <v>274500</v>
      </c>
      <c r="I152" s="84">
        <v>276000</v>
      </c>
      <c r="J152" s="88">
        <v>125395903</v>
      </c>
      <c r="K152" s="82">
        <f t="shared" si="27"/>
        <v>5.3211760941551631</v>
      </c>
      <c r="L152" s="82">
        <f t="shared" si="28"/>
        <v>5.3211760941551631</v>
      </c>
      <c r="M152" s="96">
        <f t="shared" si="29"/>
        <v>0</v>
      </c>
      <c r="N152" s="96">
        <f t="shared" si="30"/>
        <v>283754627646996.69</v>
      </c>
      <c r="O152" s="89">
        <f t="shared" si="31"/>
        <v>319603785814832.19</v>
      </c>
      <c r="P152" s="86">
        <f t="shared" si="22"/>
        <v>1126.3385850835655</v>
      </c>
      <c r="Q152" s="97">
        <f t="shared" si="32"/>
        <v>4.0535070418685438E-3</v>
      </c>
      <c r="R152" s="87">
        <f t="shared" si="23"/>
        <v>2.1413276231263384E-3</v>
      </c>
      <c r="S152" s="87">
        <f t="shared" si="24"/>
        <v>5.4644808743169399E-3</v>
      </c>
    </row>
    <row r="153" spans="1:19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f t="shared" si="25"/>
        <v>0.45083479099564217</v>
      </c>
      <c r="G153" s="135">
        <f t="shared" si="26"/>
        <v>0.45083479099564217</v>
      </c>
      <c r="H153" s="84">
        <v>276000</v>
      </c>
      <c r="I153" s="84">
        <v>276000</v>
      </c>
      <c r="J153" s="88">
        <v>125395903</v>
      </c>
      <c r="K153" s="82">
        <f t="shared" si="27"/>
        <v>5.3211760941551631</v>
      </c>
      <c r="L153" s="82">
        <f t="shared" si="28"/>
        <v>5.3211760941551631</v>
      </c>
      <c r="M153" s="96">
        <f t="shared" si="29"/>
        <v>0</v>
      </c>
      <c r="N153" s="96">
        <f t="shared" si="30"/>
        <v>283754627646996.69</v>
      </c>
      <c r="O153" s="89">
        <f t="shared" si="31"/>
        <v>319893191305777.94</v>
      </c>
      <c r="P153" s="86">
        <f t="shared" si="22"/>
        <v>1127.358499695516</v>
      </c>
      <c r="Q153" s="97">
        <f t="shared" si="32"/>
        <v>9.0551333804732986E-4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f t="shared" si="25"/>
        <v>0.45083479099564217</v>
      </c>
      <c r="G154" s="135">
        <f t="shared" si="26"/>
        <v>0.45083479099564217</v>
      </c>
      <c r="H154" s="84">
        <v>276000</v>
      </c>
      <c r="I154" s="84">
        <v>272000</v>
      </c>
      <c r="J154" s="88">
        <v>125395903</v>
      </c>
      <c r="K154" s="82">
        <f t="shared" si="27"/>
        <v>5.3211760941551631</v>
      </c>
      <c r="L154" s="82">
        <f t="shared" si="28"/>
        <v>5.3211760941551631</v>
      </c>
      <c r="M154" s="96">
        <f t="shared" si="29"/>
        <v>0</v>
      </c>
      <c r="N154" s="96">
        <f t="shared" si="30"/>
        <v>283754627646996.69</v>
      </c>
      <c r="O154" s="89">
        <f t="shared" si="31"/>
        <v>312883094216197.06</v>
      </c>
      <c r="P154" s="86">
        <f t="shared" si="22"/>
        <v>1102.6537146221892</v>
      </c>
      <c r="Q154" s="97">
        <f t="shared" si="32"/>
        <v>-2.191386775369077E-2</v>
      </c>
      <c r="R154" s="87">
        <f t="shared" si="23"/>
        <v>-3.1982942430703626E-2</v>
      </c>
      <c r="S154" s="87">
        <f t="shared" si="24"/>
        <v>-1.4492753623188406E-2</v>
      </c>
    </row>
    <row r="155" spans="1:19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f t="shared" si="25"/>
        <v>0.45083479099564217</v>
      </c>
      <c r="G155" s="135">
        <f t="shared" si="26"/>
        <v>0.45083479099564217</v>
      </c>
      <c r="H155" s="84">
        <v>272000</v>
      </c>
      <c r="I155" s="84">
        <v>260500</v>
      </c>
      <c r="J155" s="88">
        <v>125395903</v>
      </c>
      <c r="K155" s="82">
        <f t="shared" si="27"/>
        <v>5.3211760941551631</v>
      </c>
      <c r="L155" s="82">
        <f t="shared" si="28"/>
        <v>5.3211760941551631</v>
      </c>
      <c r="M155" s="96">
        <f t="shared" si="29"/>
        <v>0</v>
      </c>
      <c r="N155" s="96">
        <f t="shared" si="30"/>
        <v>283754627646996.69</v>
      </c>
      <c r="O155" s="89">
        <f t="shared" si="31"/>
        <v>304196757662377.94</v>
      </c>
      <c r="P155" s="86">
        <f t="shared" si="22"/>
        <v>1072.0415740349165</v>
      </c>
      <c r="Q155" s="97">
        <f t="shared" si="32"/>
        <v>-2.7762243196869481E-2</v>
      </c>
      <c r="R155" s="87">
        <f t="shared" si="23"/>
        <v>-7.709251101321586E-3</v>
      </c>
      <c r="S155" s="87">
        <f t="shared" si="24"/>
        <v>-4.2279411764705885E-2</v>
      </c>
    </row>
    <row r="156" spans="1:19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f t="shared" si="25"/>
        <v>0.45083479099564217</v>
      </c>
      <c r="G156" s="135">
        <f t="shared" si="26"/>
        <v>0.45083479099564217</v>
      </c>
      <c r="H156" s="84">
        <v>260500</v>
      </c>
      <c r="I156" s="84">
        <v>261000</v>
      </c>
      <c r="J156" s="88">
        <v>125395903</v>
      </c>
      <c r="K156" s="82">
        <f t="shared" si="27"/>
        <v>5.3211760941551631</v>
      </c>
      <c r="L156" s="82">
        <f t="shared" si="28"/>
        <v>5.3211760941551631</v>
      </c>
      <c r="M156" s="96">
        <f t="shared" si="29"/>
        <v>0</v>
      </c>
      <c r="N156" s="96">
        <f t="shared" si="30"/>
        <v>283754627646996.69</v>
      </c>
      <c r="O156" s="89">
        <f t="shared" si="31"/>
        <v>304819789993998</v>
      </c>
      <c r="P156" s="86">
        <f t="shared" si="22"/>
        <v>1074.2372468836254</v>
      </c>
      <c r="Q156" s="97">
        <f t="shared" si="32"/>
        <v>2.0481228544569447E-3</v>
      </c>
      <c r="R156" s="87">
        <f t="shared" si="23"/>
        <v>2.2197558268590455E-3</v>
      </c>
      <c r="S156" s="87">
        <f t="shared" si="24"/>
        <v>1.9193857965451055E-3</v>
      </c>
    </row>
    <row r="157" spans="1:19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f t="shared" si="25"/>
        <v>0.45083479099564217</v>
      </c>
      <c r="G157" s="135">
        <f t="shared" si="26"/>
        <v>0.45083479099564217</v>
      </c>
      <c r="H157" s="84">
        <v>261000</v>
      </c>
      <c r="I157" s="84">
        <v>258500</v>
      </c>
      <c r="J157" s="88">
        <v>125395903</v>
      </c>
      <c r="K157" s="82">
        <f t="shared" si="27"/>
        <v>5.3211760941551631</v>
      </c>
      <c r="L157" s="82">
        <f t="shared" si="28"/>
        <v>5.3211760941551631</v>
      </c>
      <c r="M157" s="96">
        <f t="shared" si="29"/>
        <v>0</v>
      </c>
      <c r="N157" s="96">
        <f t="shared" si="30"/>
        <v>283754627646996.69</v>
      </c>
      <c r="O157" s="89">
        <f t="shared" si="31"/>
        <v>300547006372114.62</v>
      </c>
      <c r="P157" s="86">
        <f t="shared" si="22"/>
        <v>1059.1792241922778</v>
      </c>
      <c r="Q157" s="97">
        <f t="shared" si="32"/>
        <v>-1.4017408849889591E-2</v>
      </c>
      <c r="R157" s="87">
        <f t="shared" si="23"/>
        <v>-1.9933554817275746E-2</v>
      </c>
      <c r="S157" s="87">
        <f t="shared" si="24"/>
        <v>-9.5785440613026813E-3</v>
      </c>
    </row>
    <row r="158" spans="1:19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f t="shared" si="25"/>
        <v>0.45083479099564217</v>
      </c>
      <c r="G158" s="135">
        <f t="shared" si="26"/>
        <v>0.45083479099564217</v>
      </c>
      <c r="H158" s="84">
        <v>258500</v>
      </c>
      <c r="I158" s="84">
        <v>263000</v>
      </c>
      <c r="J158" s="88">
        <v>125395903</v>
      </c>
      <c r="K158" s="82">
        <f t="shared" si="27"/>
        <v>5.3211760941551631</v>
      </c>
      <c r="L158" s="82">
        <f t="shared" si="28"/>
        <v>5.3211760941551631</v>
      </c>
      <c r="M158" s="96">
        <f t="shared" si="29"/>
        <v>0</v>
      </c>
      <c r="N158" s="96">
        <f t="shared" si="30"/>
        <v>283754627646996.69</v>
      </c>
      <c r="O158" s="89">
        <f t="shared" si="31"/>
        <v>303115539701764.69</v>
      </c>
      <c r="P158" s="86">
        <f t="shared" si="22"/>
        <v>1068.2311764051785</v>
      </c>
      <c r="Q158" s="97">
        <f t="shared" si="32"/>
        <v>8.5461950217194244E-3</v>
      </c>
      <c r="R158" s="87">
        <f t="shared" si="23"/>
        <v>-3.3898305084745762E-3</v>
      </c>
      <c r="S158" s="87">
        <f t="shared" si="24"/>
        <v>1.7408123791102514E-2</v>
      </c>
    </row>
    <row r="159" spans="1:19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f t="shared" si="25"/>
        <v>0.45083479099564217</v>
      </c>
      <c r="G159" s="135">
        <f t="shared" si="26"/>
        <v>0.45083479099564217</v>
      </c>
      <c r="H159" s="84">
        <v>263000</v>
      </c>
      <c r="I159" s="84">
        <v>261000</v>
      </c>
      <c r="J159" s="88">
        <v>125395903</v>
      </c>
      <c r="K159" s="82">
        <f t="shared" si="27"/>
        <v>5.3211760941551631</v>
      </c>
      <c r="L159" s="82">
        <f t="shared" si="28"/>
        <v>5.3211760941551631</v>
      </c>
      <c r="M159" s="96">
        <f t="shared" si="29"/>
        <v>0</v>
      </c>
      <c r="N159" s="96">
        <f t="shared" si="30"/>
        <v>283754627646996.69</v>
      </c>
      <c r="O159" s="89">
        <f t="shared" si="31"/>
        <v>301057518611703.06</v>
      </c>
      <c r="P159" s="86">
        <f t="shared" si="22"/>
        <v>1060.9783569282681</v>
      </c>
      <c r="Q159" s="97">
        <f t="shared" si="32"/>
        <v>-6.7895598229192984E-3</v>
      </c>
      <c r="R159" s="87">
        <f t="shared" si="23"/>
        <v>-5.6689342403628117E-3</v>
      </c>
      <c r="S159" s="87">
        <f t="shared" si="24"/>
        <v>-7.6045627376425855E-3</v>
      </c>
    </row>
    <row r="160" spans="1:19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f t="shared" si="25"/>
        <v>0.45083479099564217</v>
      </c>
      <c r="G160" s="135">
        <f t="shared" si="26"/>
        <v>0.45083479099564217</v>
      </c>
      <c r="H160" s="84">
        <v>261000</v>
      </c>
      <c r="I160" s="84">
        <v>268500</v>
      </c>
      <c r="J160" s="88">
        <v>125395903</v>
      </c>
      <c r="K160" s="82">
        <f t="shared" si="27"/>
        <v>5.3211760941551631</v>
      </c>
      <c r="L160" s="82">
        <f t="shared" si="28"/>
        <v>5.3211760941551631</v>
      </c>
      <c r="M160" s="96">
        <f t="shared" si="29"/>
        <v>0</v>
      </c>
      <c r="N160" s="96">
        <f t="shared" si="30"/>
        <v>283754627646996.69</v>
      </c>
      <c r="O160" s="89">
        <f t="shared" si="31"/>
        <v>308811273385802.37</v>
      </c>
      <c r="P160" s="86">
        <f t="shared" si="22"/>
        <v>1088.3039192931762</v>
      </c>
      <c r="Q160" s="97">
        <f t="shared" si="32"/>
        <v>2.5755061058946368E-2</v>
      </c>
      <c r="R160" s="87">
        <f t="shared" si="23"/>
        <v>2.1664766248574687E-2</v>
      </c>
      <c r="S160" s="87">
        <f t="shared" si="24"/>
        <v>2.8735632183908046E-2</v>
      </c>
    </row>
    <row r="161" spans="1:19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f t="shared" si="25"/>
        <v>0.45083479099564217</v>
      </c>
      <c r="G161" s="135">
        <f t="shared" si="26"/>
        <v>0.45083479099564217</v>
      </c>
      <c r="H161" s="84">
        <v>268500</v>
      </c>
      <c r="I161" s="84">
        <v>268500</v>
      </c>
      <c r="J161" s="88">
        <v>125395903</v>
      </c>
      <c r="K161" s="82">
        <f t="shared" si="27"/>
        <v>5.3211760941551631</v>
      </c>
      <c r="L161" s="82">
        <f t="shared" si="28"/>
        <v>5.3211760941551631</v>
      </c>
      <c r="M161" s="96">
        <f t="shared" si="29"/>
        <v>0</v>
      </c>
      <c r="N161" s="96">
        <f t="shared" si="30"/>
        <v>283754627646996.69</v>
      </c>
      <c r="O161" s="89">
        <f t="shared" si="31"/>
        <v>312573544768097.31</v>
      </c>
      <c r="P161" s="86">
        <f t="shared" si="22"/>
        <v>1101.5628092485338</v>
      </c>
      <c r="Q161" s="97">
        <f t="shared" si="32"/>
        <v>1.2183076547191711E-2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f t="shared" si="25"/>
        <v>0.45083479099564217</v>
      </c>
      <c r="G162" s="135">
        <f t="shared" si="26"/>
        <v>0.45083479099564217</v>
      </c>
      <c r="H162" s="84">
        <v>268500</v>
      </c>
      <c r="I162" s="84">
        <v>274000</v>
      </c>
      <c r="J162" s="88">
        <v>125395903</v>
      </c>
      <c r="K162" s="82">
        <f t="shared" si="27"/>
        <v>5.3211760941551631</v>
      </c>
      <c r="L162" s="82">
        <f t="shared" si="28"/>
        <v>5.3211760941551631</v>
      </c>
      <c r="M162" s="96">
        <f t="shared" si="29"/>
        <v>0</v>
      </c>
      <c r="N162" s="96">
        <f t="shared" si="30"/>
        <v>283754627646996.69</v>
      </c>
      <c r="O162" s="89">
        <f t="shared" si="31"/>
        <v>316532845506460.37</v>
      </c>
      <c r="P162" s="86">
        <f t="shared" si="22"/>
        <v>1115.5160644648279</v>
      </c>
      <c r="Q162" s="97">
        <f t="shared" si="32"/>
        <v>1.2666781321178379E-2</v>
      </c>
      <c r="R162" s="87">
        <f t="shared" si="23"/>
        <v>2.1691973969631237E-3</v>
      </c>
      <c r="S162" s="87">
        <f t="shared" si="24"/>
        <v>2.0484171322160148E-2</v>
      </c>
    </row>
    <row r="163" spans="1:19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f t="shared" si="25"/>
        <v>0.45083479099564217</v>
      </c>
      <c r="G163" s="135">
        <f t="shared" si="26"/>
        <v>0.45083479099564217</v>
      </c>
      <c r="H163" s="84">
        <v>274000</v>
      </c>
      <c r="I163" s="84">
        <v>279500</v>
      </c>
      <c r="J163" s="88">
        <v>125395903</v>
      </c>
      <c r="K163" s="82">
        <f t="shared" si="27"/>
        <v>5.3211760941551631</v>
      </c>
      <c r="L163" s="82">
        <f t="shared" si="28"/>
        <v>5.3211760941551631</v>
      </c>
      <c r="M163" s="96">
        <f t="shared" si="29"/>
        <v>0</v>
      </c>
      <c r="N163" s="96">
        <f t="shared" si="30"/>
        <v>283754627646996.69</v>
      </c>
      <c r="O163" s="89">
        <f t="shared" si="31"/>
        <v>320058038008404.75</v>
      </c>
      <c r="P163" s="86">
        <f t="shared" si="22"/>
        <v>1127.9394477631961</v>
      </c>
      <c r="Q163" s="97">
        <f t="shared" si="32"/>
        <v>1.113689322289443E-2</v>
      </c>
      <c r="R163" s="87">
        <f t="shared" si="23"/>
        <v>-1.0822510822510823E-3</v>
      </c>
      <c r="S163" s="87">
        <f t="shared" si="24"/>
        <v>2.0072992700729927E-2</v>
      </c>
    </row>
    <row r="164" spans="1:19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f t="shared" si="25"/>
        <v>0.45083479099564217</v>
      </c>
      <c r="G164" s="135">
        <f t="shared" si="26"/>
        <v>0.45083479099564217</v>
      </c>
      <c r="H164" s="84">
        <v>279500</v>
      </c>
      <c r="I164" s="84">
        <v>278000</v>
      </c>
      <c r="J164" s="88">
        <v>125395903</v>
      </c>
      <c r="K164" s="82">
        <f t="shared" si="27"/>
        <v>5.3211760941551631</v>
      </c>
      <c r="L164" s="82">
        <f t="shared" si="28"/>
        <v>5.3211760941551631</v>
      </c>
      <c r="M164" s="96">
        <f t="shared" si="29"/>
        <v>0</v>
      </c>
      <c r="N164" s="96">
        <f t="shared" si="30"/>
        <v>283754627646996.69</v>
      </c>
      <c r="O164" s="89">
        <f t="shared" si="31"/>
        <v>319491265722800.5</v>
      </c>
      <c r="P164" s="86">
        <f t="shared" si="22"/>
        <v>1125.9420449708464</v>
      </c>
      <c r="Q164" s="97">
        <f t="shared" si="32"/>
        <v>-1.7708422170274567E-3</v>
      </c>
      <c r="R164" s="87">
        <f t="shared" si="23"/>
        <v>3.2502708559046588E-3</v>
      </c>
      <c r="S164" s="87">
        <f t="shared" si="24"/>
        <v>-5.3667262969588547E-3</v>
      </c>
    </row>
    <row r="165" spans="1:19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f t="shared" si="25"/>
        <v>0.45083479099564217</v>
      </c>
      <c r="G165" s="135">
        <f t="shared" si="26"/>
        <v>0.45083479099564217</v>
      </c>
      <c r="H165" s="84">
        <v>278000</v>
      </c>
      <c r="I165" s="84">
        <v>269000</v>
      </c>
      <c r="J165" s="88">
        <v>125395903</v>
      </c>
      <c r="K165" s="82">
        <f t="shared" si="27"/>
        <v>5.3211760941551631</v>
      </c>
      <c r="L165" s="82">
        <f t="shared" si="28"/>
        <v>5.3211760941551631</v>
      </c>
      <c r="M165" s="96">
        <f t="shared" si="29"/>
        <v>0</v>
      </c>
      <c r="N165" s="96">
        <f t="shared" si="30"/>
        <v>283754627646996.69</v>
      </c>
      <c r="O165" s="89">
        <f t="shared" si="31"/>
        <v>314209496318027.56</v>
      </c>
      <c r="P165" s="86">
        <f t="shared" si="22"/>
        <v>1107.3281832390699</v>
      </c>
      <c r="Q165" s="97">
        <f t="shared" si="32"/>
        <v>-1.6531811574954095E-2</v>
      </c>
      <c r="R165" s="87">
        <f t="shared" si="23"/>
        <v>5.3995680345572351E-3</v>
      </c>
      <c r="S165" s="87">
        <f t="shared" si="24"/>
        <v>-3.237410071942446E-2</v>
      </c>
    </row>
    <row r="166" spans="1:19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f t="shared" si="25"/>
        <v>0.45083479099564217</v>
      </c>
      <c r="G166" s="135">
        <f t="shared" si="26"/>
        <v>0.45083479099564217</v>
      </c>
      <c r="H166" s="84">
        <v>269000</v>
      </c>
      <c r="I166" s="84">
        <v>269500</v>
      </c>
      <c r="J166" s="88">
        <v>125395903</v>
      </c>
      <c r="K166" s="82">
        <f t="shared" si="27"/>
        <v>5.3211760941551631</v>
      </c>
      <c r="L166" s="82">
        <f t="shared" si="28"/>
        <v>5.3211760941551631</v>
      </c>
      <c r="M166" s="96">
        <f t="shared" si="29"/>
        <v>0</v>
      </c>
      <c r="N166" s="96">
        <f t="shared" si="30"/>
        <v>283754627646996.69</v>
      </c>
      <c r="O166" s="89">
        <f t="shared" si="31"/>
        <v>315266636886066.25</v>
      </c>
      <c r="P166" s="86">
        <f t="shared" si="22"/>
        <v>1111.0537280057047</v>
      </c>
      <c r="Q166" s="97">
        <f t="shared" si="32"/>
        <v>3.3644449974506558E-3</v>
      </c>
      <c r="R166" s="87">
        <f t="shared" si="23"/>
        <v>5.3705692803437165E-3</v>
      </c>
      <c r="S166" s="87">
        <f t="shared" si="24"/>
        <v>1.8587360594795538E-3</v>
      </c>
    </row>
    <row r="167" spans="1:19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f t="shared" si="25"/>
        <v>0.45083479099564217</v>
      </c>
      <c r="G167" s="135">
        <f t="shared" si="26"/>
        <v>0.45083479099564217</v>
      </c>
      <c r="H167" s="84">
        <v>269500</v>
      </c>
      <c r="I167" s="84">
        <v>266500</v>
      </c>
      <c r="J167" s="88">
        <v>125395903</v>
      </c>
      <c r="K167" s="82">
        <f t="shared" si="27"/>
        <v>5.3211760941551631</v>
      </c>
      <c r="L167" s="82">
        <f t="shared" si="28"/>
        <v>5.3211760941551631</v>
      </c>
      <c r="M167" s="96">
        <f t="shared" si="29"/>
        <v>0</v>
      </c>
      <c r="N167" s="96">
        <f t="shared" si="30"/>
        <v>283754627646996.69</v>
      </c>
      <c r="O167" s="89">
        <f t="shared" si="31"/>
        <v>315724822515059.5</v>
      </c>
      <c r="P167" s="86">
        <f t="shared" si="22"/>
        <v>1112.6684527867337</v>
      </c>
      <c r="Q167" s="97">
        <f t="shared" si="32"/>
        <v>1.4533273597195139E-3</v>
      </c>
      <c r="R167" s="87">
        <f t="shared" si="23"/>
        <v>1.8162393162393164E-2</v>
      </c>
      <c r="S167" s="87">
        <f t="shared" si="24"/>
        <v>-1.1131725417439703E-2</v>
      </c>
    </row>
    <row r="168" spans="1:19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f t="shared" si="25"/>
        <v>0.45083479099564217</v>
      </c>
      <c r="G168" s="135">
        <f t="shared" si="26"/>
        <v>0.45083479099564217</v>
      </c>
      <c r="H168" s="84">
        <v>266500</v>
      </c>
      <c r="I168" s="84">
        <v>270000</v>
      </c>
      <c r="J168" s="88">
        <v>125395903</v>
      </c>
      <c r="K168" s="82">
        <f t="shared" si="27"/>
        <v>5.3211760941551631</v>
      </c>
      <c r="L168" s="82">
        <f t="shared" si="28"/>
        <v>5.3211760941551631</v>
      </c>
      <c r="M168" s="96">
        <f t="shared" si="29"/>
        <v>0</v>
      </c>
      <c r="N168" s="96">
        <f t="shared" si="30"/>
        <v>283754627646996.69</v>
      </c>
      <c r="O168" s="89">
        <f t="shared" si="31"/>
        <v>320375454327345.69</v>
      </c>
      <c r="P168" s="86">
        <f t="shared" si="22"/>
        <v>1129.0580773396475</v>
      </c>
      <c r="Q168" s="97">
        <f t="shared" si="32"/>
        <v>1.4730016396047868E-2</v>
      </c>
      <c r="R168" s="87">
        <f t="shared" si="23"/>
        <v>1.6789087093389297E-2</v>
      </c>
      <c r="S168" s="87">
        <f t="shared" si="24"/>
        <v>1.3133208255159476E-2</v>
      </c>
    </row>
    <row r="169" spans="1:19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f t="shared" si="25"/>
        <v>0.45083479099564217</v>
      </c>
      <c r="G169" s="135">
        <f t="shared" si="26"/>
        <v>0.45083479099564217</v>
      </c>
      <c r="H169" s="84">
        <v>270000</v>
      </c>
      <c r="I169" s="84">
        <v>267000</v>
      </c>
      <c r="J169" s="88">
        <v>125395903</v>
      </c>
      <c r="K169" s="82">
        <f t="shared" si="27"/>
        <v>5.3211760941551631</v>
      </c>
      <c r="L169" s="82">
        <f t="shared" si="28"/>
        <v>5.3211760941551631</v>
      </c>
      <c r="M169" s="96">
        <f t="shared" si="29"/>
        <v>0</v>
      </c>
      <c r="N169" s="96">
        <f t="shared" si="30"/>
        <v>283754627646996.69</v>
      </c>
      <c r="O169" s="89">
        <f t="shared" si="31"/>
        <v>315479638373842.25</v>
      </c>
      <c r="P169" s="86">
        <f t="shared" si="22"/>
        <v>1111.8043817995908</v>
      </c>
      <c r="Q169" s="97">
        <f t="shared" si="32"/>
        <v>-1.5281495156308398E-2</v>
      </c>
      <c r="R169" s="87">
        <f t="shared" si="23"/>
        <v>-2.063983488132095E-2</v>
      </c>
      <c r="S169" s="87">
        <f t="shared" si="24"/>
        <v>-1.1111111111111112E-2</v>
      </c>
    </row>
    <row r="170" spans="1:19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f t="shared" si="25"/>
        <v>0.45083479099564217</v>
      </c>
      <c r="G170" s="135">
        <f t="shared" si="26"/>
        <v>0.45083479099564217</v>
      </c>
      <c r="H170" s="84">
        <v>267000</v>
      </c>
      <c r="I170" s="84">
        <v>280000</v>
      </c>
      <c r="J170" s="88">
        <v>125395903</v>
      </c>
      <c r="K170" s="82">
        <f t="shared" si="27"/>
        <v>5.3211760941551631</v>
      </c>
      <c r="L170" s="82">
        <f t="shared" si="28"/>
        <v>5.3211760941551631</v>
      </c>
      <c r="M170" s="96">
        <f t="shared" si="29"/>
        <v>0</v>
      </c>
      <c r="N170" s="96">
        <f t="shared" si="30"/>
        <v>283754627646996.69</v>
      </c>
      <c r="O170" s="89">
        <f t="shared" si="31"/>
        <v>324732747213265.56</v>
      </c>
      <c r="P170" s="86">
        <f t="shared" si="22"/>
        <v>1144.413925179213</v>
      </c>
      <c r="Q170" s="97">
        <f t="shared" si="32"/>
        <v>2.9330288595229039E-2</v>
      </c>
      <c r="R170" s="87">
        <f t="shared" si="23"/>
        <v>4.2149631190727078E-3</v>
      </c>
      <c r="S170" s="87">
        <f t="shared" si="24"/>
        <v>4.8689138576779027E-2</v>
      </c>
    </row>
    <row r="171" spans="1:19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f t="shared" si="25"/>
        <v>0.45083479099564217</v>
      </c>
      <c r="G171" s="135">
        <f t="shared" si="26"/>
        <v>0.45083479099564217</v>
      </c>
      <c r="H171" s="84">
        <v>280000</v>
      </c>
      <c r="I171" s="84">
        <v>274500</v>
      </c>
      <c r="J171" s="88">
        <v>125395903</v>
      </c>
      <c r="K171" s="82">
        <f t="shared" si="27"/>
        <v>5.3211760941551631</v>
      </c>
      <c r="L171" s="82">
        <f t="shared" si="28"/>
        <v>5.3211760941551631</v>
      </c>
      <c r="M171" s="96">
        <f t="shared" si="29"/>
        <v>0</v>
      </c>
      <c r="N171" s="96">
        <f t="shared" si="30"/>
        <v>283754627646996.69</v>
      </c>
      <c r="O171" s="89">
        <f t="shared" si="31"/>
        <v>318024094310917.75</v>
      </c>
      <c r="P171" s="86">
        <f t="shared" si="22"/>
        <v>1120.7714811493888</v>
      </c>
      <c r="Q171" s="97">
        <f t="shared" si="32"/>
        <v>-2.065899715972248E-2</v>
      </c>
      <c r="R171" s="87">
        <f t="shared" si="23"/>
        <v>-2.2035676810073453E-2</v>
      </c>
      <c r="S171" s="87">
        <f t="shared" si="24"/>
        <v>-1.9642857142857142E-2</v>
      </c>
    </row>
    <row r="172" spans="1:19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f t="shared" si="25"/>
        <v>0.45083479099564217</v>
      </c>
      <c r="G172" s="135">
        <f t="shared" si="26"/>
        <v>0.45083479099564217</v>
      </c>
      <c r="H172" s="84">
        <v>274500</v>
      </c>
      <c r="I172" s="84">
        <v>277500</v>
      </c>
      <c r="J172" s="88">
        <v>125395903</v>
      </c>
      <c r="K172" s="82">
        <f t="shared" si="27"/>
        <v>5.3211760941551631</v>
      </c>
      <c r="L172" s="82">
        <f t="shared" si="28"/>
        <v>5.3211760941551631</v>
      </c>
      <c r="M172" s="96">
        <f t="shared" si="29"/>
        <v>0</v>
      </c>
      <c r="N172" s="96">
        <f t="shared" si="30"/>
        <v>283754627646996.69</v>
      </c>
      <c r="O172" s="89">
        <f t="shared" si="31"/>
        <v>318578827900234.69</v>
      </c>
      <c r="P172" s="86">
        <f t="shared" si="22"/>
        <v>1122.7264575101867</v>
      </c>
      <c r="Q172" s="97">
        <f t="shared" si="32"/>
        <v>1.7443130858335245E-3</v>
      </c>
      <c r="R172" s="87">
        <f t="shared" si="23"/>
        <v>-1.0729613733905579E-2</v>
      </c>
      <c r="S172" s="87">
        <f t="shared" si="24"/>
        <v>1.092896174863388E-2</v>
      </c>
    </row>
    <row r="173" spans="1:19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f t="shared" si="25"/>
        <v>0.45083479099564217</v>
      </c>
      <c r="G173" s="135">
        <f t="shared" si="26"/>
        <v>0.45083479099564217</v>
      </c>
      <c r="H173" s="84">
        <v>277500</v>
      </c>
      <c r="I173" s="84">
        <v>279500</v>
      </c>
      <c r="J173" s="88">
        <v>125395903</v>
      </c>
      <c r="K173" s="82">
        <f t="shared" si="27"/>
        <v>5.3211760941551631</v>
      </c>
      <c r="L173" s="82">
        <f t="shared" si="28"/>
        <v>5.3211760941551631</v>
      </c>
      <c r="M173" s="96">
        <f t="shared" si="29"/>
        <v>0</v>
      </c>
      <c r="N173" s="96">
        <f t="shared" si="30"/>
        <v>283754627646996.69</v>
      </c>
      <c r="O173" s="89">
        <f t="shared" si="31"/>
        <v>316440469371582.69</v>
      </c>
      <c r="P173" s="86">
        <f t="shared" si="22"/>
        <v>1115.1905151138139</v>
      </c>
      <c r="Q173" s="97">
        <f t="shared" si="32"/>
        <v>-6.7121802875162043E-3</v>
      </c>
      <c r="R173" s="87">
        <f t="shared" si="23"/>
        <v>-2.6030368763557483E-2</v>
      </c>
      <c r="S173" s="87">
        <f t="shared" si="24"/>
        <v>7.2072072072072073E-3</v>
      </c>
    </row>
    <row r="174" spans="1:19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f t="shared" si="25"/>
        <v>0.45083479099564217</v>
      </c>
      <c r="G174" s="135">
        <f t="shared" si="26"/>
        <v>0.45083479099564217</v>
      </c>
      <c r="H174" s="84">
        <v>279500</v>
      </c>
      <c r="I174" s="84">
        <v>274000</v>
      </c>
      <c r="J174" s="88">
        <v>125395903</v>
      </c>
      <c r="K174" s="82">
        <f t="shared" si="27"/>
        <v>5.3211760941551631</v>
      </c>
      <c r="L174" s="82">
        <f t="shared" si="28"/>
        <v>5.3211760941551631</v>
      </c>
      <c r="M174" s="96">
        <f t="shared" si="29"/>
        <v>0</v>
      </c>
      <c r="N174" s="96">
        <f t="shared" si="30"/>
        <v>283754627646996.69</v>
      </c>
      <c r="O174" s="89">
        <f t="shared" si="31"/>
        <v>314507007069840</v>
      </c>
      <c r="P174" s="86">
        <f t="shared" si="22"/>
        <v>1108.3766621811737</v>
      </c>
      <c r="Q174" s="97">
        <f t="shared" si="32"/>
        <v>-6.1100348687459878E-3</v>
      </c>
      <c r="R174" s="87">
        <f t="shared" si="23"/>
        <v>1.3363028953229399E-2</v>
      </c>
      <c r="S174" s="87">
        <f t="shared" si="24"/>
        <v>-1.9677996422182469E-2</v>
      </c>
    </row>
    <row r="175" spans="1:19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f t="shared" si="25"/>
        <v>0.45083479099564217</v>
      </c>
      <c r="G175" s="135">
        <f t="shared" si="26"/>
        <v>0.45083479099564217</v>
      </c>
      <c r="H175" s="84">
        <v>274000</v>
      </c>
      <c r="I175" s="84">
        <v>274500</v>
      </c>
      <c r="J175" s="88">
        <v>125395903</v>
      </c>
      <c r="K175" s="82">
        <f t="shared" si="27"/>
        <v>5.3211760941551631</v>
      </c>
      <c r="L175" s="82">
        <f t="shared" si="28"/>
        <v>5.3211760941551631</v>
      </c>
      <c r="M175" s="96">
        <f t="shared" si="29"/>
        <v>0</v>
      </c>
      <c r="N175" s="96">
        <f t="shared" si="30"/>
        <v>283754627646996.69</v>
      </c>
      <c r="O175" s="89">
        <f t="shared" si="31"/>
        <v>313538309201258.37</v>
      </c>
      <c r="P175" s="86">
        <f t="shared" si="22"/>
        <v>1104.9628046641549</v>
      </c>
      <c r="Q175" s="97">
        <f t="shared" si="32"/>
        <v>-3.0800517851943404E-3</v>
      </c>
      <c r="R175" s="87">
        <f t="shared" si="23"/>
        <v>-9.8901098901098897E-3</v>
      </c>
      <c r="S175" s="87">
        <f t="shared" si="24"/>
        <v>1.8248175182481751E-3</v>
      </c>
    </row>
    <row r="176" spans="1:19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f t="shared" si="25"/>
        <v>0.45083479099564217</v>
      </c>
      <c r="G176" s="135">
        <f t="shared" si="26"/>
        <v>0.45083479099564217</v>
      </c>
      <c r="H176" s="84">
        <v>274500</v>
      </c>
      <c r="I176" s="84">
        <v>285000</v>
      </c>
      <c r="J176" s="88">
        <v>125395903</v>
      </c>
      <c r="K176" s="82">
        <f t="shared" si="27"/>
        <v>5.3211760941551631</v>
      </c>
      <c r="L176" s="82">
        <f t="shared" si="28"/>
        <v>5.3211760941551631</v>
      </c>
      <c r="M176" s="96">
        <f t="shared" si="29"/>
        <v>0</v>
      </c>
      <c r="N176" s="96">
        <f t="shared" si="30"/>
        <v>283754627646996.69</v>
      </c>
      <c r="O176" s="89">
        <f t="shared" si="31"/>
        <v>319097445400689.81</v>
      </c>
      <c r="P176" s="86">
        <f t="shared" si="22"/>
        <v>1124.5541545763303</v>
      </c>
      <c r="Q176" s="97">
        <f t="shared" si="32"/>
        <v>1.7730325246676622E-2</v>
      </c>
      <c r="R176" s="87">
        <f t="shared" si="23"/>
        <v>-1.1098779134295227E-2</v>
      </c>
      <c r="S176" s="87">
        <f t="shared" si="24"/>
        <v>3.825136612021858E-2</v>
      </c>
    </row>
    <row r="177" spans="1:19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f t="shared" si="25"/>
        <v>0.45083479099564217</v>
      </c>
      <c r="G177" s="135">
        <f t="shared" si="26"/>
        <v>0.45083479099564217</v>
      </c>
      <c r="H177" s="84">
        <v>285000</v>
      </c>
      <c r="I177" s="84">
        <v>293500</v>
      </c>
      <c r="J177" s="88">
        <v>125395903</v>
      </c>
      <c r="K177" s="82">
        <f t="shared" si="27"/>
        <v>5.3211760941551631</v>
      </c>
      <c r="L177" s="82">
        <f t="shared" si="28"/>
        <v>5.3211760941551631</v>
      </c>
      <c r="M177" s="96">
        <f t="shared" si="29"/>
        <v>0</v>
      </c>
      <c r="N177" s="96">
        <f t="shared" si="30"/>
        <v>283754627646996.69</v>
      </c>
      <c r="O177" s="89">
        <f t="shared" si="31"/>
        <v>323322074237424.06</v>
      </c>
      <c r="P177" s="86">
        <f t="shared" si="22"/>
        <v>1139.4424715414721</v>
      </c>
      <c r="Q177" s="97">
        <f t="shared" si="32"/>
        <v>1.323930635492677E-2</v>
      </c>
      <c r="R177" s="87">
        <f t="shared" si="23"/>
        <v>-1.1223344556677889E-2</v>
      </c>
      <c r="S177" s="87">
        <f t="shared" si="24"/>
        <v>2.9824561403508771E-2</v>
      </c>
    </row>
    <row r="178" spans="1:19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f t="shared" si="25"/>
        <v>0.45083479099564217</v>
      </c>
      <c r="G178" s="135">
        <f t="shared" si="26"/>
        <v>0.45083479099564217</v>
      </c>
      <c r="H178" s="84">
        <v>293500</v>
      </c>
      <c r="I178" s="84">
        <v>291000</v>
      </c>
      <c r="J178" s="88">
        <v>125395903</v>
      </c>
      <c r="K178" s="82">
        <f t="shared" si="27"/>
        <v>5.3211760941551631</v>
      </c>
      <c r="L178" s="82">
        <f t="shared" si="28"/>
        <v>5.3211760941551631</v>
      </c>
      <c r="M178" s="96">
        <f t="shared" si="29"/>
        <v>0</v>
      </c>
      <c r="N178" s="96">
        <f t="shared" si="30"/>
        <v>283754627646996.69</v>
      </c>
      <c r="O178" s="89">
        <f t="shared" si="31"/>
        <v>326863238871076.37</v>
      </c>
      <c r="P178" s="86">
        <f t="shared" si="22"/>
        <v>1151.9221433727901</v>
      </c>
      <c r="Q178" s="97">
        <f t="shared" si="32"/>
        <v>1.0952436953166337E-2</v>
      </c>
      <c r="R178" s="87">
        <f t="shared" si="23"/>
        <v>4.0862656072644721E-2</v>
      </c>
      <c r="S178" s="87">
        <f t="shared" si="24"/>
        <v>-8.5178875638841564E-3</v>
      </c>
    </row>
    <row r="179" spans="1:19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f t="shared" si="25"/>
        <v>0.45083479099564217</v>
      </c>
      <c r="G179" s="135">
        <f t="shared" si="26"/>
        <v>0.45083479099564217</v>
      </c>
      <c r="H179" s="84">
        <v>291000</v>
      </c>
      <c r="I179" s="84">
        <v>302500</v>
      </c>
      <c r="J179" s="88">
        <v>125395903</v>
      </c>
      <c r="K179" s="82">
        <f t="shared" si="27"/>
        <v>5.3211760941551631</v>
      </c>
      <c r="L179" s="82">
        <f t="shared" si="28"/>
        <v>5.3211760941551631</v>
      </c>
      <c r="M179" s="96">
        <f t="shared" si="29"/>
        <v>0</v>
      </c>
      <c r="N179" s="96">
        <f t="shared" si="30"/>
        <v>283754627646996.69</v>
      </c>
      <c r="O179" s="89">
        <f t="shared" si="31"/>
        <v>332510817769964.87</v>
      </c>
      <c r="P179" s="86">
        <f t="shared" si="22"/>
        <v>1171.8251805345817</v>
      </c>
      <c r="Q179" s="97">
        <f t="shared" si="32"/>
        <v>1.7278109702376421E-2</v>
      </c>
      <c r="R179" s="87">
        <f t="shared" si="23"/>
        <v>-1.5267175572519083E-2</v>
      </c>
      <c r="S179" s="87">
        <f t="shared" si="24"/>
        <v>3.951890034364261E-2</v>
      </c>
    </row>
    <row r="180" spans="1:19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f t="shared" si="25"/>
        <v>0.45083479099564217</v>
      </c>
      <c r="G180" s="135">
        <f t="shared" si="26"/>
        <v>0.45083479099564217</v>
      </c>
      <c r="H180" s="84">
        <v>302500</v>
      </c>
      <c r="I180" s="84">
        <v>300500</v>
      </c>
      <c r="J180" s="88">
        <v>125395903</v>
      </c>
      <c r="K180" s="82">
        <f t="shared" si="27"/>
        <v>5.3211760941551631</v>
      </c>
      <c r="L180" s="82">
        <f t="shared" si="28"/>
        <v>5.3211760941551631</v>
      </c>
      <c r="M180" s="96">
        <f t="shared" si="29"/>
        <v>0</v>
      </c>
      <c r="N180" s="96">
        <f t="shared" si="30"/>
        <v>283754627646996.69</v>
      </c>
      <c r="O180" s="89">
        <f t="shared" si="31"/>
        <v>332189229625577.87</v>
      </c>
      <c r="P180" s="86">
        <f t="shared" si="22"/>
        <v>1170.6918487293747</v>
      </c>
      <c r="Q180" s="97">
        <f t="shared" si="32"/>
        <v>-9.6715092322048764E-4</v>
      </c>
      <c r="R180" s="87">
        <f t="shared" si="23"/>
        <v>7.7519379844961239E-3</v>
      </c>
      <c r="S180" s="87">
        <f t="shared" si="24"/>
        <v>-6.6115702479338841E-3</v>
      </c>
    </row>
    <row r="181" spans="1:19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f t="shared" si="25"/>
        <v>0.45083479099564217</v>
      </c>
      <c r="G181" s="135">
        <f t="shared" si="26"/>
        <v>0.45083479099564217</v>
      </c>
      <c r="H181" s="84">
        <v>300500</v>
      </c>
      <c r="I181" s="84">
        <v>306000</v>
      </c>
      <c r="J181" s="88">
        <v>125395903</v>
      </c>
      <c r="K181" s="82">
        <f t="shared" si="27"/>
        <v>5.3211760941551631</v>
      </c>
      <c r="L181" s="82">
        <f t="shared" si="28"/>
        <v>5.3211760941551631</v>
      </c>
      <c r="M181" s="96">
        <f t="shared" si="29"/>
        <v>0</v>
      </c>
      <c r="N181" s="96">
        <f t="shared" si="30"/>
        <v>283754627646996.69</v>
      </c>
      <c r="O181" s="89">
        <f t="shared" si="31"/>
        <v>337740260564142.62</v>
      </c>
      <c r="P181" s="86">
        <f t="shared" si="22"/>
        <v>1190.2546343113968</v>
      </c>
      <c r="Q181" s="97">
        <f t="shared" si="32"/>
        <v>1.6710448273176956E-2</v>
      </c>
      <c r="R181" s="87">
        <f t="shared" si="23"/>
        <v>1.4285714285714285E-2</v>
      </c>
      <c r="S181" s="87">
        <f t="shared" si="24"/>
        <v>1.8302828618968387E-2</v>
      </c>
    </row>
    <row r="182" spans="1:19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f t="shared" si="25"/>
        <v>0.45083479099564217</v>
      </c>
      <c r="G182" s="135">
        <f t="shared" si="26"/>
        <v>0.45083479099564217</v>
      </c>
      <c r="H182" s="84">
        <v>306000</v>
      </c>
      <c r="I182" s="84">
        <v>296500</v>
      </c>
      <c r="J182" s="88">
        <v>125395903</v>
      </c>
      <c r="K182" s="82">
        <f t="shared" si="27"/>
        <v>5.3211760941551631</v>
      </c>
      <c r="L182" s="82">
        <f t="shared" si="28"/>
        <v>5.3211760941551631</v>
      </c>
      <c r="M182" s="96">
        <f t="shared" si="29"/>
        <v>0</v>
      </c>
      <c r="N182" s="96">
        <f t="shared" si="30"/>
        <v>283754627646996.69</v>
      </c>
      <c r="O182" s="89">
        <f t="shared" si="31"/>
        <v>334584810991734.37</v>
      </c>
      <c r="P182" s="86">
        <f t="shared" si="22"/>
        <v>1179.1342885444417</v>
      </c>
      <c r="Q182" s="97">
        <f t="shared" si="32"/>
        <v>-9.342829211825417E-3</v>
      </c>
      <c r="R182" s="87">
        <f t="shared" si="23"/>
        <v>2.3835319609967497E-2</v>
      </c>
      <c r="S182" s="87">
        <f t="shared" si="24"/>
        <v>-3.1045751633986929E-2</v>
      </c>
    </row>
    <row r="183" spans="1:19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f t="shared" si="25"/>
        <v>0.45083479099564217</v>
      </c>
      <c r="G183" s="135">
        <f t="shared" si="26"/>
        <v>0.45083479099564217</v>
      </c>
      <c r="H183" s="84">
        <v>296500</v>
      </c>
      <c r="I183" s="84">
        <v>302500</v>
      </c>
      <c r="J183" s="88">
        <v>125395903</v>
      </c>
      <c r="K183" s="82">
        <f t="shared" si="27"/>
        <v>5.3211760941551631</v>
      </c>
      <c r="L183" s="82">
        <f t="shared" si="28"/>
        <v>5.3211760941551631</v>
      </c>
      <c r="M183" s="96">
        <f t="shared" si="29"/>
        <v>0</v>
      </c>
      <c r="N183" s="96">
        <f t="shared" si="30"/>
        <v>283754627646996.69</v>
      </c>
      <c r="O183" s="89">
        <f t="shared" si="31"/>
        <v>339022441316244.62</v>
      </c>
      <c r="P183" s="86">
        <f t="shared" si="22"/>
        <v>1194.7732593034696</v>
      </c>
      <c r="Q183" s="97">
        <f t="shared" si="32"/>
        <v>1.3263095570168755E-2</v>
      </c>
      <c r="R183" s="87">
        <f t="shared" si="23"/>
        <v>3.1746031746031746E-3</v>
      </c>
      <c r="S183" s="87">
        <f t="shared" si="24"/>
        <v>2.0236087689713321E-2</v>
      </c>
    </row>
    <row r="184" spans="1:19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f t="shared" si="25"/>
        <v>0.45083479099564217</v>
      </c>
      <c r="G184" s="135">
        <f t="shared" si="26"/>
        <v>0.45083479099564217</v>
      </c>
      <c r="H184" s="84">
        <v>302500</v>
      </c>
      <c r="I184" s="84">
        <v>301000</v>
      </c>
      <c r="J184" s="88">
        <v>125395903</v>
      </c>
      <c r="K184" s="82">
        <f t="shared" si="27"/>
        <v>5.3211760941551631</v>
      </c>
      <c r="L184" s="82">
        <f t="shared" si="28"/>
        <v>5.3211760941551631</v>
      </c>
      <c r="M184" s="96">
        <f t="shared" si="29"/>
        <v>0</v>
      </c>
      <c r="N184" s="96">
        <f t="shared" si="30"/>
        <v>283754627646996.69</v>
      </c>
      <c r="O184" s="89">
        <f t="shared" si="31"/>
        <v>338310966285167.5</v>
      </c>
      <c r="P184" s="86">
        <f t="shared" si="22"/>
        <v>1192.2658992051447</v>
      </c>
      <c r="Q184" s="97">
        <f t="shared" si="32"/>
        <v>-2.0986074795368258E-3</v>
      </c>
      <c r="R184" s="87">
        <f t="shared" si="23"/>
        <v>2.1097046413502108E-3</v>
      </c>
      <c r="S184" s="87">
        <f t="shared" si="24"/>
        <v>-4.9586776859504135E-3</v>
      </c>
    </row>
    <row r="185" spans="1:19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f t="shared" si="25"/>
        <v>0.45083479099564217</v>
      </c>
      <c r="G185" s="135">
        <f t="shared" si="26"/>
        <v>0.45083479099564217</v>
      </c>
      <c r="H185" s="84">
        <v>301000</v>
      </c>
      <c r="I185" s="84">
        <v>297000</v>
      </c>
      <c r="J185" s="88">
        <v>125395903</v>
      </c>
      <c r="K185" s="82">
        <f t="shared" si="27"/>
        <v>5.3211760941551631</v>
      </c>
      <c r="L185" s="82">
        <f t="shared" si="28"/>
        <v>5.3211760941551631</v>
      </c>
      <c r="M185" s="96">
        <f t="shared" si="29"/>
        <v>0</v>
      </c>
      <c r="N185" s="96">
        <f t="shared" si="30"/>
        <v>283754627646996.69</v>
      </c>
      <c r="O185" s="89">
        <f t="shared" si="31"/>
        <v>332603193904842.62</v>
      </c>
      <c r="P185" s="86">
        <f t="shared" si="22"/>
        <v>1172.1507298855959</v>
      </c>
      <c r="Q185" s="97">
        <f t="shared" si="32"/>
        <v>-1.6871378551511995E-2</v>
      </c>
      <c r="R185" s="87">
        <f t="shared" si="23"/>
        <v>-2.2105263157894735E-2</v>
      </c>
      <c r="S185" s="87">
        <f t="shared" si="24"/>
        <v>-1.3289036544850499E-2</v>
      </c>
    </row>
    <row r="186" spans="1:19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f t="shared" si="25"/>
        <v>0.45083479099564217</v>
      </c>
      <c r="G186" s="135">
        <f t="shared" si="26"/>
        <v>0.45083479099564217</v>
      </c>
      <c r="H186" s="84">
        <v>297000</v>
      </c>
      <c r="I186" s="84">
        <v>292000</v>
      </c>
      <c r="J186" s="88">
        <v>125395903</v>
      </c>
      <c r="K186" s="82">
        <f t="shared" si="27"/>
        <v>5.3211760941551631</v>
      </c>
      <c r="L186" s="82">
        <f t="shared" si="28"/>
        <v>5.3211760941551631</v>
      </c>
      <c r="M186" s="96">
        <f t="shared" si="29"/>
        <v>0</v>
      </c>
      <c r="N186" s="96">
        <f t="shared" si="30"/>
        <v>283754627646996.69</v>
      </c>
      <c r="O186" s="89">
        <f t="shared" si="31"/>
        <v>328977520007153.81</v>
      </c>
      <c r="P186" s="86">
        <f t="shared" si="22"/>
        <v>1159.3732329060599</v>
      </c>
      <c r="Q186" s="97">
        <f t="shared" si="32"/>
        <v>-1.0900899222050616E-2</v>
      </c>
      <c r="R186" s="87">
        <f t="shared" si="23"/>
        <v>-2.1528525296017221E-3</v>
      </c>
      <c r="S186" s="87">
        <f t="shared" si="24"/>
        <v>-1.6835016835016835E-2</v>
      </c>
    </row>
    <row r="187" spans="1:19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f t="shared" si="25"/>
        <v>0.45083479099564217</v>
      </c>
      <c r="G187" s="135">
        <f t="shared" si="26"/>
        <v>0.45083479099564217</v>
      </c>
      <c r="H187" s="84">
        <v>292000</v>
      </c>
      <c r="I187" s="84">
        <v>288500</v>
      </c>
      <c r="J187" s="88">
        <v>125395903</v>
      </c>
      <c r="K187" s="82">
        <f t="shared" si="27"/>
        <v>5.3211760941551631</v>
      </c>
      <c r="L187" s="82">
        <f t="shared" si="28"/>
        <v>5.3211760941551631</v>
      </c>
      <c r="M187" s="96">
        <f t="shared" si="29"/>
        <v>0</v>
      </c>
      <c r="N187" s="96">
        <f t="shared" si="30"/>
        <v>283754627646996.69</v>
      </c>
      <c r="O187" s="89">
        <f t="shared" si="31"/>
        <v>324760996431286.25</v>
      </c>
      <c r="P187" s="86">
        <f t="shared" si="22"/>
        <v>1144.5134802710718</v>
      </c>
      <c r="Q187" s="97">
        <f t="shared" si="32"/>
        <v>-1.2817056848674168E-2</v>
      </c>
      <c r="R187" s="87">
        <f t="shared" si="23"/>
        <v>-1.4023732470334413E-2</v>
      </c>
      <c r="S187" s="87">
        <f t="shared" si="24"/>
        <v>-1.1986301369863013E-2</v>
      </c>
    </row>
    <row r="188" spans="1:19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f t="shared" si="25"/>
        <v>0.45083479099564217</v>
      </c>
      <c r="G188" s="135">
        <f t="shared" si="26"/>
        <v>0.45083479099564217</v>
      </c>
      <c r="H188" s="84">
        <v>288500</v>
      </c>
      <c r="I188" s="84">
        <v>290500</v>
      </c>
      <c r="J188" s="88">
        <v>125395903</v>
      </c>
      <c r="K188" s="82">
        <f t="shared" si="27"/>
        <v>5.3211760941551631</v>
      </c>
      <c r="L188" s="82">
        <f t="shared" si="28"/>
        <v>5.3211760941551631</v>
      </c>
      <c r="M188" s="96">
        <f t="shared" si="29"/>
        <v>0</v>
      </c>
      <c r="N188" s="96">
        <f t="shared" si="30"/>
        <v>283754627646996.69</v>
      </c>
      <c r="O188" s="89">
        <f t="shared" si="31"/>
        <v>323201448884525.75</v>
      </c>
      <c r="P188" s="86">
        <f t="shared" si="22"/>
        <v>1139.0173670985998</v>
      </c>
      <c r="Q188" s="97">
        <f t="shared" si="32"/>
        <v>-4.8021393082851469E-3</v>
      </c>
      <c r="R188" s="87">
        <f t="shared" si="23"/>
        <v>-2.1881838074398249E-2</v>
      </c>
      <c r="S188" s="87">
        <f t="shared" si="24"/>
        <v>6.9324090121317154E-3</v>
      </c>
    </row>
    <row r="189" spans="1:19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f t="shared" si="25"/>
        <v>0.45083479099564217</v>
      </c>
      <c r="G189" s="135">
        <f t="shared" si="26"/>
        <v>0.45083479099564217</v>
      </c>
      <c r="H189" s="84">
        <v>290500</v>
      </c>
      <c r="I189" s="84">
        <v>289000</v>
      </c>
      <c r="J189" s="88">
        <v>125395903</v>
      </c>
      <c r="K189" s="82">
        <f t="shared" si="27"/>
        <v>5.3211760941551631</v>
      </c>
      <c r="L189" s="82">
        <f t="shared" si="28"/>
        <v>5.3211760941551631</v>
      </c>
      <c r="M189" s="96">
        <f t="shared" si="29"/>
        <v>0</v>
      </c>
      <c r="N189" s="96">
        <f t="shared" si="30"/>
        <v>283754627646996.69</v>
      </c>
      <c r="O189" s="89">
        <f t="shared" si="31"/>
        <v>322200568362502.87</v>
      </c>
      <c r="P189" s="86">
        <f t="shared" si="22"/>
        <v>1135.4900923883245</v>
      </c>
      <c r="Q189" s="97">
        <f t="shared" si="32"/>
        <v>-3.0967699107699708E-3</v>
      </c>
      <c r="R189" s="87">
        <f t="shared" si="23"/>
        <v>0</v>
      </c>
      <c r="S189" s="87">
        <f t="shared" si="24"/>
        <v>-5.1635111876075735E-3</v>
      </c>
    </row>
    <row r="190" spans="1:19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f t="shared" si="25"/>
        <v>0.45083479099564217</v>
      </c>
      <c r="G190" s="135">
        <f t="shared" si="26"/>
        <v>0.45083479099564217</v>
      </c>
      <c r="H190" s="84">
        <v>289000</v>
      </c>
      <c r="I190" s="84">
        <v>290000</v>
      </c>
      <c r="J190" s="88">
        <v>125395903</v>
      </c>
      <c r="K190" s="82">
        <f t="shared" si="27"/>
        <v>5.3211760941551631</v>
      </c>
      <c r="L190" s="82">
        <f t="shared" si="28"/>
        <v>5.3211760941551631</v>
      </c>
      <c r="M190" s="96">
        <f t="shared" si="29"/>
        <v>0</v>
      </c>
      <c r="N190" s="96">
        <f t="shared" si="30"/>
        <v>283754627646996.69</v>
      </c>
      <c r="O190" s="89">
        <f t="shared" si="31"/>
        <v>323591335771215.87</v>
      </c>
      <c r="P190" s="86">
        <f t="shared" si="22"/>
        <v>1140.3913953917179</v>
      </c>
      <c r="Q190" s="97">
        <f t="shared" si="32"/>
        <v>4.3164647901808677E-3</v>
      </c>
      <c r="R190" s="87">
        <f t="shared" si="23"/>
        <v>5.5928411633109623E-3</v>
      </c>
      <c r="S190" s="87">
        <f t="shared" si="24"/>
        <v>3.4602076124567475E-3</v>
      </c>
    </row>
    <row r="191" spans="1:19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f t="shared" si="25"/>
        <v>0.45083479099564217</v>
      </c>
      <c r="G191" s="135">
        <f t="shared" si="26"/>
        <v>0.45083479099564217</v>
      </c>
      <c r="H191" s="84">
        <v>290000</v>
      </c>
      <c r="I191" s="84">
        <v>286500</v>
      </c>
      <c r="J191" s="88">
        <v>125395903</v>
      </c>
      <c r="K191" s="82">
        <f t="shared" si="27"/>
        <v>5.3211760941551631</v>
      </c>
      <c r="L191" s="82">
        <f t="shared" si="28"/>
        <v>5.3211760941551631</v>
      </c>
      <c r="M191" s="96">
        <f t="shared" si="29"/>
        <v>0</v>
      </c>
      <c r="N191" s="96">
        <f t="shared" si="30"/>
        <v>283754627646996.69</v>
      </c>
      <c r="O191" s="89">
        <f t="shared" si="31"/>
        <v>322268867104806</v>
      </c>
      <c r="P191" s="86">
        <f t="shared" si="22"/>
        <v>1135.7307888762355</v>
      </c>
      <c r="Q191" s="97">
        <f t="shared" si="32"/>
        <v>-4.0868481946775143E-3</v>
      </c>
      <c r="R191" s="87">
        <f t="shared" si="23"/>
        <v>7.7864293659621799E-3</v>
      </c>
      <c r="S191" s="87">
        <f t="shared" si="24"/>
        <v>-1.2068965517241379E-2</v>
      </c>
    </row>
    <row r="192" spans="1:19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f t="shared" si="25"/>
        <v>0.45083479099564217</v>
      </c>
      <c r="G192" s="135">
        <f t="shared" si="26"/>
        <v>0.45083479099564217</v>
      </c>
      <c r="H192" s="84">
        <v>286500</v>
      </c>
      <c r="I192" s="84">
        <v>271500</v>
      </c>
      <c r="J192" s="88">
        <v>125395903</v>
      </c>
      <c r="K192" s="82">
        <f t="shared" si="27"/>
        <v>5.3211760941551631</v>
      </c>
      <c r="L192" s="82">
        <f t="shared" si="28"/>
        <v>5.3211760941551631</v>
      </c>
      <c r="M192" s="96">
        <f t="shared" si="29"/>
        <v>0</v>
      </c>
      <c r="N192" s="96">
        <f t="shared" si="30"/>
        <v>283754627646996.69</v>
      </c>
      <c r="O192" s="89">
        <f t="shared" si="31"/>
        <v>305893141083770.12</v>
      </c>
      <c r="P192" s="86">
        <f t="shared" si="22"/>
        <v>1078.0199203105676</v>
      </c>
      <c r="Q192" s="97">
        <f t="shared" si="32"/>
        <v>-5.0813862872178248E-2</v>
      </c>
      <c r="R192" s="87">
        <f t="shared" si="23"/>
        <v>-4.856512141280353E-2</v>
      </c>
      <c r="S192" s="87">
        <f t="shared" si="24"/>
        <v>-5.2356020942408377E-2</v>
      </c>
    </row>
    <row r="193" spans="1:19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f t="shared" si="25"/>
        <v>0.45083479099564217</v>
      </c>
      <c r="G193" s="135">
        <f t="shared" si="26"/>
        <v>0.45083479099564217</v>
      </c>
      <c r="H193" s="84">
        <v>271500</v>
      </c>
      <c r="I193" s="84">
        <v>274500</v>
      </c>
      <c r="J193" s="88">
        <v>125395903</v>
      </c>
      <c r="K193" s="82">
        <f t="shared" si="27"/>
        <v>5.3211760941551631</v>
      </c>
      <c r="L193" s="82">
        <f t="shared" si="28"/>
        <v>5.3211760941551631</v>
      </c>
      <c r="M193" s="96">
        <f t="shared" si="29"/>
        <v>0</v>
      </c>
      <c r="N193" s="96">
        <f t="shared" si="30"/>
        <v>283754627646996.69</v>
      </c>
      <c r="O193" s="89">
        <f t="shared" si="31"/>
        <v>310499551546327.81</v>
      </c>
      <c r="P193" s="86">
        <f t="shared" si="22"/>
        <v>1094.2537012386738</v>
      </c>
      <c r="Q193" s="97">
        <f t="shared" si="32"/>
        <v>1.505888770907811E-2</v>
      </c>
      <c r="R193" s="87">
        <f t="shared" si="23"/>
        <v>2.0881670533642691E-2</v>
      </c>
      <c r="S193" s="87">
        <f t="shared" si="24"/>
        <v>1.1049723756906077E-2</v>
      </c>
    </row>
    <row r="194" spans="1:19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f t="shared" si="25"/>
        <v>0.45083479099564217</v>
      </c>
      <c r="G194" s="135">
        <f t="shared" si="26"/>
        <v>0.45083479099564217</v>
      </c>
      <c r="H194" s="84">
        <v>274500</v>
      </c>
      <c r="I194" s="84">
        <v>261500</v>
      </c>
      <c r="J194" s="88">
        <v>125395903</v>
      </c>
      <c r="K194" s="82">
        <f t="shared" si="27"/>
        <v>5.3211760941551631</v>
      </c>
      <c r="L194" s="82">
        <f t="shared" si="28"/>
        <v>5.3211760941551631</v>
      </c>
      <c r="M194" s="96">
        <f t="shared" si="29"/>
        <v>0</v>
      </c>
      <c r="N194" s="96">
        <f t="shared" si="30"/>
        <v>283754627646996.69</v>
      </c>
      <c r="O194" s="89">
        <f t="shared" si="31"/>
        <v>301246442706904.5</v>
      </c>
      <c r="P194" s="86">
        <f t="shared" si="22"/>
        <v>1061.6441578590513</v>
      </c>
      <c r="Q194" s="97">
        <f t="shared" si="32"/>
        <v>-2.9800715631767179E-2</v>
      </c>
      <c r="R194" s="87">
        <f t="shared" si="23"/>
        <v>-4.5454545454545452E-3</v>
      </c>
      <c r="S194" s="87">
        <f t="shared" si="24"/>
        <v>-4.7358834244080147E-2</v>
      </c>
    </row>
    <row r="195" spans="1:19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f t="shared" si="25"/>
        <v>0.45083479099564217</v>
      </c>
      <c r="G195" s="135">
        <f t="shared" si="26"/>
        <v>0.45083479099564217</v>
      </c>
      <c r="H195" s="84">
        <v>261500</v>
      </c>
      <c r="I195" s="84">
        <v>262000</v>
      </c>
      <c r="J195" s="88">
        <v>125395903</v>
      </c>
      <c r="K195" s="82">
        <f t="shared" si="27"/>
        <v>5.3211760941551631</v>
      </c>
      <c r="L195" s="82">
        <f t="shared" si="28"/>
        <v>5.3211760941551631</v>
      </c>
      <c r="M195" s="96">
        <f t="shared" si="29"/>
        <v>0</v>
      </c>
      <c r="N195" s="96">
        <f t="shared" si="30"/>
        <v>283754627646996.69</v>
      </c>
      <c r="O195" s="89">
        <f t="shared" si="31"/>
        <v>301001258565687.25</v>
      </c>
      <c r="P195" s="86">
        <f t="shared" si="22"/>
        <v>1060.7800868719087</v>
      </c>
      <c r="Q195" s="97">
        <f t="shared" si="32"/>
        <v>-8.138988763289421E-4</v>
      </c>
      <c r="R195" s="87">
        <f t="shared" si="23"/>
        <v>-4.5662100456621002E-3</v>
      </c>
      <c r="S195" s="87">
        <f t="shared" si="24"/>
        <v>1.9120458891013384E-3</v>
      </c>
    </row>
    <row r="196" spans="1:19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f t="shared" si="25"/>
        <v>0.45083479099564217</v>
      </c>
      <c r="G196" s="135">
        <f t="shared" si="26"/>
        <v>0.45083479099564217</v>
      </c>
      <c r="H196" s="84">
        <v>262000</v>
      </c>
      <c r="I196" s="84">
        <v>265500</v>
      </c>
      <c r="J196" s="88">
        <v>125395903</v>
      </c>
      <c r="K196" s="82">
        <f t="shared" si="27"/>
        <v>5.3211760941551631</v>
      </c>
      <c r="L196" s="82">
        <f t="shared" si="28"/>
        <v>5.3211760941551631</v>
      </c>
      <c r="M196" s="96">
        <f t="shared" si="29"/>
        <v>0</v>
      </c>
      <c r="N196" s="96">
        <f t="shared" si="30"/>
        <v>283754627646996.69</v>
      </c>
      <c r="O196" s="89">
        <f t="shared" si="31"/>
        <v>304928376650609.06</v>
      </c>
      <c r="P196" s="86">
        <f t="shared" ref="P196:P259" si="33">O196/N196*1000</f>
        <v>1074.6199248949465</v>
      </c>
      <c r="Q196" s="97">
        <f t="shared" si="32"/>
        <v>1.3046849384069383E-2</v>
      </c>
      <c r="R196" s="87">
        <f t="shared" ref="R196:R259" si="34">(D196-C196)/C196</f>
        <v>1.261467889908257E-2</v>
      </c>
      <c r="S196" s="87">
        <f t="shared" ref="S196:S259" si="35">(I196-H196)/H196</f>
        <v>1.3358778625954198E-2</v>
      </c>
    </row>
    <row r="197" spans="1:19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f t="shared" ref="F197:F260" si="36">G196</f>
        <v>0.45083479099564217</v>
      </c>
      <c r="G197" s="135">
        <f t="shared" ref="G197:G260" si="37">IF(B197="Y",0.4*(C197*E197+H197*J197)/(C197*E197),IF(M197=0,F197,D196*E196*G196/O196*(C197*E197+H197*J197)/(C197*E197)))</f>
        <v>0.45083479099564217</v>
      </c>
      <c r="H197" s="84">
        <v>265500</v>
      </c>
      <c r="I197" s="84">
        <v>260500</v>
      </c>
      <c r="J197" s="88">
        <v>125395903</v>
      </c>
      <c r="K197" s="82">
        <f t="shared" ref="K197:K260" si="38">L196</f>
        <v>5.3211760941551631</v>
      </c>
      <c r="L197" s="82">
        <f t="shared" ref="L197:L260" si="39">IF(B197="Y",0.6*(C197*E197+H197*J197)/(H197*J197),IF(M197=0,K197,I196*J196*L196/O196*(C197*E197+H197*J197)/(H197*J197)))</f>
        <v>5.3211760941551631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283754627646996.69</v>
      </c>
      <c r="O197" s="89">
        <f t="shared" ref="O197:O260" si="42">D197*E197*G197+I197*J197*L197</f>
        <v>301302702752920.25</v>
      </c>
      <c r="P197" s="86">
        <f t="shared" si="33"/>
        <v>1061.8424279154106</v>
      </c>
      <c r="Q197" s="97">
        <f t="shared" ref="Q197:Q260" si="43">(P197-P196)/P196</f>
        <v>-1.1890247596874836E-2</v>
      </c>
      <c r="R197" s="87">
        <f t="shared" si="34"/>
        <v>-2.2650056625141564E-3</v>
      </c>
      <c r="S197" s="87">
        <f t="shared" si="35"/>
        <v>-1.8832391713747645E-2</v>
      </c>
    </row>
    <row r="198" spans="1:19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f t="shared" si="36"/>
        <v>0.45083479099564217</v>
      </c>
      <c r="G198" s="135">
        <f t="shared" si="37"/>
        <v>0.45083479099564217</v>
      </c>
      <c r="H198" s="84">
        <v>260500</v>
      </c>
      <c r="I198" s="84">
        <v>273000</v>
      </c>
      <c r="J198" s="88">
        <v>125395903</v>
      </c>
      <c r="K198" s="82">
        <f t="shared" si="38"/>
        <v>5.3211760941551631</v>
      </c>
      <c r="L198" s="82">
        <f t="shared" si="39"/>
        <v>5.3211760941551631</v>
      </c>
      <c r="M198" s="96">
        <f t="shared" si="40"/>
        <v>0</v>
      </c>
      <c r="N198" s="96">
        <f t="shared" si="41"/>
        <v>283754627646996.69</v>
      </c>
      <c r="O198" s="89">
        <f t="shared" si="42"/>
        <v>309209265533359.12</v>
      </c>
      <c r="P198" s="86">
        <f t="shared" si="33"/>
        <v>1089.7065119164474</v>
      </c>
      <c r="Q198" s="97">
        <f t="shared" si="43"/>
        <v>2.6241260726169256E-2</v>
      </c>
      <c r="R198" s="87">
        <f t="shared" si="34"/>
        <v>-3.4052213393870601E-3</v>
      </c>
      <c r="S198" s="87">
        <f t="shared" si="35"/>
        <v>4.7984644913627639E-2</v>
      </c>
    </row>
    <row r="199" spans="1:19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f t="shared" si="36"/>
        <v>0.45083479099564217</v>
      </c>
      <c r="G199" s="135">
        <f t="shared" si="37"/>
        <v>0.45083479099564217</v>
      </c>
      <c r="H199" s="84">
        <v>273000</v>
      </c>
      <c r="I199" s="84">
        <v>268500</v>
      </c>
      <c r="J199" s="88">
        <v>125395903</v>
      </c>
      <c r="K199" s="82">
        <f t="shared" si="38"/>
        <v>5.3211760941551631</v>
      </c>
      <c r="L199" s="82">
        <f t="shared" si="39"/>
        <v>5.3211760941551631</v>
      </c>
      <c r="M199" s="96">
        <f t="shared" si="40"/>
        <v>0</v>
      </c>
      <c r="N199" s="96">
        <f t="shared" si="41"/>
        <v>283754627646996.69</v>
      </c>
      <c r="O199" s="89">
        <f t="shared" si="42"/>
        <v>305193704748980.25</v>
      </c>
      <c r="P199" s="86">
        <f t="shared" si="33"/>
        <v>1075.5549866437939</v>
      </c>
      <c r="Q199" s="97">
        <f t="shared" si="43"/>
        <v>-1.2986547403268709E-2</v>
      </c>
      <c r="R199" s="87">
        <f t="shared" si="34"/>
        <v>-7.972665148063782E-3</v>
      </c>
      <c r="S199" s="87">
        <f t="shared" si="35"/>
        <v>-1.6483516483516484E-2</v>
      </c>
    </row>
    <row r="200" spans="1:19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f t="shared" si="36"/>
        <v>0.45083479099564217</v>
      </c>
      <c r="G200" s="135">
        <f t="shared" si="37"/>
        <v>0.45083479099564217</v>
      </c>
      <c r="H200" s="84">
        <v>268500</v>
      </c>
      <c r="I200" s="84">
        <v>246500</v>
      </c>
      <c r="J200" s="88">
        <v>125395903</v>
      </c>
      <c r="K200" s="82">
        <f t="shared" si="38"/>
        <v>5.3211760941551631</v>
      </c>
      <c r="L200" s="82">
        <f t="shared" si="39"/>
        <v>5.3211760941551631</v>
      </c>
      <c r="M200" s="96">
        <f t="shared" si="40"/>
        <v>0</v>
      </c>
      <c r="N200" s="96">
        <f t="shared" si="41"/>
        <v>283754627646996.69</v>
      </c>
      <c r="O200" s="89">
        <f t="shared" si="42"/>
        <v>289067096304582.25</v>
      </c>
      <c r="P200" s="86">
        <f t="shared" si="33"/>
        <v>1018.7220511666668</v>
      </c>
      <c r="Q200" s="97">
        <f t="shared" si="43"/>
        <v>-5.2840567133132739E-2</v>
      </c>
      <c r="R200" s="87">
        <f t="shared" si="34"/>
        <v>-1.1481056257175661E-2</v>
      </c>
      <c r="S200" s="87">
        <f t="shared" si="35"/>
        <v>-8.1936685288640593E-2</v>
      </c>
    </row>
    <row r="201" spans="1:19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f t="shared" si="36"/>
        <v>0.45083479099564217</v>
      </c>
      <c r="G201" s="135">
        <f t="shared" si="37"/>
        <v>0.45083479099564217</v>
      </c>
      <c r="H201" s="84">
        <v>246500</v>
      </c>
      <c r="I201" s="84">
        <v>225500</v>
      </c>
      <c r="J201" s="88">
        <v>125395903</v>
      </c>
      <c r="K201" s="82">
        <f t="shared" si="38"/>
        <v>5.3211760941551631</v>
      </c>
      <c r="L201" s="82">
        <f t="shared" si="39"/>
        <v>5.3211760941551631</v>
      </c>
      <c r="M201" s="96">
        <f t="shared" si="40"/>
        <v>0</v>
      </c>
      <c r="N201" s="96">
        <f t="shared" si="41"/>
        <v>283754627646996.69</v>
      </c>
      <c r="O201" s="89">
        <f t="shared" si="42"/>
        <v>273607741541532.81</v>
      </c>
      <c r="P201" s="86">
        <f t="shared" si="33"/>
        <v>964.2406321630566</v>
      </c>
      <c r="Q201" s="97">
        <f t="shared" si="43"/>
        <v>-5.3480160698609273E-2</v>
      </c>
      <c r="R201" s="87">
        <f t="shared" si="34"/>
        <v>-1.1614401858304297E-2</v>
      </c>
      <c r="S201" s="87">
        <f t="shared" si="35"/>
        <v>-8.5192697768762676E-2</v>
      </c>
    </row>
    <row r="202" spans="1:19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f t="shared" si="36"/>
        <v>0.45083479099564217</v>
      </c>
      <c r="G202" s="135">
        <f t="shared" si="37"/>
        <v>0.45083479099564217</v>
      </c>
      <c r="H202" s="84">
        <v>225500</v>
      </c>
      <c r="I202" s="84">
        <v>236500</v>
      </c>
      <c r="J202" s="88">
        <v>125395903</v>
      </c>
      <c r="K202" s="82">
        <f t="shared" si="38"/>
        <v>5.3211760941551631</v>
      </c>
      <c r="L202" s="82">
        <f t="shared" si="39"/>
        <v>5.3211760941551631</v>
      </c>
      <c r="M202" s="96">
        <f t="shared" si="40"/>
        <v>0</v>
      </c>
      <c r="N202" s="96">
        <f t="shared" si="41"/>
        <v>283754627646996.69</v>
      </c>
      <c r="O202" s="89">
        <f t="shared" si="42"/>
        <v>276461746926708.06</v>
      </c>
      <c r="P202" s="86">
        <f t="shared" si="33"/>
        <v>974.29863688650994</v>
      </c>
      <c r="Q202" s="97">
        <f t="shared" si="43"/>
        <v>1.0431011085781015E-2</v>
      </c>
      <c r="R202" s="87">
        <f t="shared" si="34"/>
        <v>-3.6427732079905996E-2</v>
      </c>
      <c r="S202" s="87">
        <f t="shared" si="35"/>
        <v>4.878048780487805E-2</v>
      </c>
    </row>
    <row r="203" spans="1:19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f t="shared" si="36"/>
        <v>0.45083479099564217</v>
      </c>
      <c r="G203" s="135">
        <f t="shared" si="37"/>
        <v>0.45083479099564217</v>
      </c>
      <c r="H203" s="84">
        <v>236500</v>
      </c>
      <c r="I203" s="84">
        <v>228000</v>
      </c>
      <c r="J203" s="88">
        <v>125395903</v>
      </c>
      <c r="K203" s="82">
        <f t="shared" si="38"/>
        <v>5.3211760941551631</v>
      </c>
      <c r="L203" s="82">
        <f t="shared" si="39"/>
        <v>5.3211760941551631</v>
      </c>
      <c r="M203" s="96">
        <f t="shared" si="40"/>
        <v>0</v>
      </c>
      <c r="N203" s="96">
        <f t="shared" si="41"/>
        <v>283754627646996.69</v>
      </c>
      <c r="O203" s="89">
        <f t="shared" si="42"/>
        <v>270790090635244.94</v>
      </c>
      <c r="P203" s="86">
        <f t="shared" si="33"/>
        <v>954.31074686161526</v>
      </c>
      <c r="Q203" s="97">
        <f t="shared" si="43"/>
        <v>-2.0515157538112155E-2</v>
      </c>
      <c r="R203" s="87">
        <f t="shared" si="34"/>
        <v>0</v>
      </c>
      <c r="S203" s="87">
        <f t="shared" si="35"/>
        <v>-3.5940803382663845E-2</v>
      </c>
    </row>
    <row r="204" spans="1:19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f t="shared" si="36"/>
        <v>0.45083479099564217</v>
      </c>
      <c r="G204" s="135">
        <f t="shared" si="37"/>
        <v>0.45083479099564217</v>
      </c>
      <c r="H204" s="84">
        <v>228000</v>
      </c>
      <c r="I204" s="84">
        <v>218000</v>
      </c>
      <c r="J204" s="88">
        <v>125395903</v>
      </c>
      <c r="K204" s="82">
        <f t="shared" si="38"/>
        <v>5.3211760941551631</v>
      </c>
      <c r="L204" s="82">
        <f t="shared" si="39"/>
        <v>5.3211760941551631</v>
      </c>
      <c r="M204" s="96">
        <f t="shared" si="40"/>
        <v>0</v>
      </c>
      <c r="N204" s="96">
        <f t="shared" si="41"/>
        <v>283754627646996.69</v>
      </c>
      <c r="O204" s="89">
        <f t="shared" si="42"/>
        <v>265275175785542</v>
      </c>
      <c r="P204" s="86">
        <f t="shared" si="33"/>
        <v>934.8752405742473</v>
      </c>
      <c r="Q204" s="97">
        <f t="shared" si="43"/>
        <v>-2.0366014268711052E-2</v>
      </c>
      <c r="R204" s="87">
        <f t="shared" si="34"/>
        <v>9.7560975609756097E-3</v>
      </c>
      <c r="S204" s="87">
        <f t="shared" si="35"/>
        <v>-4.3859649122807015E-2</v>
      </c>
    </row>
    <row r="205" spans="1:19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f t="shared" si="36"/>
        <v>0.45083479099564217</v>
      </c>
      <c r="G205" s="135">
        <f t="shared" si="37"/>
        <v>0.45083479099564217</v>
      </c>
      <c r="H205" s="84">
        <v>218000</v>
      </c>
      <c r="I205" s="84">
        <v>225500</v>
      </c>
      <c r="J205" s="88">
        <v>125395903</v>
      </c>
      <c r="K205" s="82">
        <f t="shared" si="38"/>
        <v>5.3211760941551631</v>
      </c>
      <c r="L205" s="82">
        <f t="shared" si="39"/>
        <v>5.3211760941551631</v>
      </c>
      <c r="M205" s="96">
        <f t="shared" si="40"/>
        <v>0</v>
      </c>
      <c r="N205" s="96">
        <f t="shared" si="41"/>
        <v>283754627646996.69</v>
      </c>
      <c r="O205" s="89">
        <f t="shared" si="42"/>
        <v>273028930559641.25</v>
      </c>
      <c r="P205" s="86">
        <f t="shared" si="33"/>
        <v>962.20080293915532</v>
      </c>
      <c r="Q205" s="97">
        <f t="shared" si="43"/>
        <v>2.9229100503424706E-2</v>
      </c>
      <c r="R205" s="87">
        <f t="shared" si="34"/>
        <v>2.2946859903381644E-2</v>
      </c>
      <c r="S205" s="87">
        <f t="shared" si="35"/>
        <v>3.4403669724770644E-2</v>
      </c>
    </row>
    <row r="206" spans="1:19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f t="shared" si="36"/>
        <v>0.45083479099564217</v>
      </c>
      <c r="G206" s="135">
        <f t="shared" si="37"/>
        <v>0.45083479099564217</v>
      </c>
      <c r="H206" s="84">
        <v>225500</v>
      </c>
      <c r="I206" s="84">
        <v>217500</v>
      </c>
      <c r="J206" s="88">
        <v>125395903</v>
      </c>
      <c r="K206" s="82">
        <f t="shared" si="38"/>
        <v>5.3211760941551631</v>
      </c>
      <c r="L206" s="82">
        <f t="shared" si="39"/>
        <v>5.3211760941551631</v>
      </c>
      <c r="M206" s="96">
        <f t="shared" si="40"/>
        <v>0</v>
      </c>
      <c r="N206" s="96">
        <f t="shared" si="41"/>
        <v>283754627646996.69</v>
      </c>
      <c r="O206" s="89">
        <f t="shared" si="42"/>
        <v>267835603854325.37</v>
      </c>
      <c r="P206" s="86">
        <f t="shared" si="33"/>
        <v>943.89862845699452</v>
      </c>
      <c r="Q206" s="97">
        <f t="shared" si="43"/>
        <v>-1.9021159020294585E-2</v>
      </c>
      <c r="R206" s="87">
        <f t="shared" si="34"/>
        <v>1.1806375442739079E-3</v>
      </c>
      <c r="S206" s="87">
        <f t="shared" si="35"/>
        <v>-3.5476718403547672E-2</v>
      </c>
    </row>
    <row r="207" spans="1:19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f t="shared" si="36"/>
        <v>0.45083479099564217</v>
      </c>
      <c r="G207" s="135">
        <f t="shared" si="37"/>
        <v>0.45083479099564217</v>
      </c>
      <c r="H207" s="84">
        <v>217500</v>
      </c>
      <c r="I207" s="84">
        <v>227500</v>
      </c>
      <c r="J207" s="88">
        <v>125395903</v>
      </c>
      <c r="K207" s="82">
        <f t="shared" si="38"/>
        <v>5.3211760941551631</v>
      </c>
      <c r="L207" s="82">
        <f t="shared" si="39"/>
        <v>5.3211760941551631</v>
      </c>
      <c r="M207" s="96">
        <f t="shared" si="40"/>
        <v>0</v>
      </c>
      <c r="N207" s="96">
        <f t="shared" si="41"/>
        <v>283754627646996.69</v>
      </c>
      <c r="O207" s="89">
        <f t="shared" si="42"/>
        <v>273784626940446.94</v>
      </c>
      <c r="P207" s="86">
        <f t="shared" si="33"/>
        <v>964.86400666228826</v>
      </c>
      <c r="Q207" s="97">
        <f t="shared" si="43"/>
        <v>2.2211472263251583E-2</v>
      </c>
      <c r="R207" s="87">
        <f t="shared" si="34"/>
        <v>-5.89622641509434E-3</v>
      </c>
      <c r="S207" s="87">
        <f t="shared" si="35"/>
        <v>4.5977011494252873E-2</v>
      </c>
    </row>
    <row r="208" spans="1:19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f t="shared" si="36"/>
        <v>0.45083479099564217</v>
      </c>
      <c r="G208" s="135">
        <f t="shared" si="37"/>
        <v>0.45083479099564217</v>
      </c>
      <c r="H208" s="84">
        <v>227500</v>
      </c>
      <c r="I208" s="84">
        <v>236500</v>
      </c>
      <c r="J208" s="88">
        <v>125395903</v>
      </c>
      <c r="K208" s="82">
        <f t="shared" si="38"/>
        <v>5.3211760941551631</v>
      </c>
      <c r="L208" s="82">
        <f t="shared" si="39"/>
        <v>5.3211760941551631</v>
      </c>
      <c r="M208" s="96">
        <f t="shared" si="40"/>
        <v>0</v>
      </c>
      <c r="N208" s="96">
        <f t="shared" si="41"/>
        <v>283754627646996.69</v>
      </c>
      <c r="O208" s="89">
        <f t="shared" si="42"/>
        <v>285578019891499.69</v>
      </c>
      <c r="P208" s="86">
        <f t="shared" si="33"/>
        <v>1006.4259471629531</v>
      </c>
      <c r="Q208" s="97">
        <f t="shared" si="43"/>
        <v>4.3075438832502658E-2</v>
      </c>
      <c r="R208" s="87">
        <f t="shared" si="34"/>
        <v>4.7449584816132859E-2</v>
      </c>
      <c r="S208" s="87">
        <f t="shared" si="35"/>
        <v>3.9560439560439559E-2</v>
      </c>
    </row>
    <row r="209" spans="1:19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f t="shared" si="36"/>
        <v>0.45083479099564217</v>
      </c>
      <c r="G209" s="135">
        <f t="shared" si="37"/>
        <v>0.45083479099564217</v>
      </c>
      <c r="H209" s="84">
        <v>236500</v>
      </c>
      <c r="I209" s="84">
        <v>240000</v>
      </c>
      <c r="J209" s="88">
        <v>125395903</v>
      </c>
      <c r="K209" s="82">
        <f t="shared" si="38"/>
        <v>5.3211760941551631</v>
      </c>
      <c r="L209" s="82">
        <f t="shared" si="39"/>
        <v>5.3211760941551631</v>
      </c>
      <c r="M209" s="96">
        <f t="shared" si="40"/>
        <v>0</v>
      </c>
      <c r="N209" s="96">
        <f t="shared" si="41"/>
        <v>283754627646996.69</v>
      </c>
      <c r="O209" s="89">
        <f t="shared" si="42"/>
        <v>286900488557909.62</v>
      </c>
      <c r="P209" s="86">
        <f t="shared" si="33"/>
        <v>1011.0865536784357</v>
      </c>
      <c r="Q209" s="97">
        <f t="shared" si="43"/>
        <v>4.6308489249711586E-3</v>
      </c>
      <c r="R209" s="87">
        <f t="shared" si="34"/>
        <v>-7.9275198187995465E-3</v>
      </c>
      <c r="S209" s="87">
        <f t="shared" si="35"/>
        <v>1.4799154334038054E-2</v>
      </c>
    </row>
    <row r="210" spans="1:19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f t="shared" si="36"/>
        <v>0.45083479099564217</v>
      </c>
      <c r="G210" s="135">
        <f t="shared" si="37"/>
        <v>0.45083479099564217</v>
      </c>
      <c r="H210" s="84">
        <v>240000</v>
      </c>
      <c r="I210" s="84">
        <v>241000</v>
      </c>
      <c r="J210" s="88">
        <v>125395903</v>
      </c>
      <c r="K210" s="82">
        <f t="shared" si="38"/>
        <v>5.3211760941551631</v>
      </c>
      <c r="L210" s="82">
        <f t="shared" si="39"/>
        <v>5.3211760941551631</v>
      </c>
      <c r="M210" s="96">
        <f t="shared" si="40"/>
        <v>0</v>
      </c>
      <c r="N210" s="96">
        <f t="shared" si="41"/>
        <v>283754627646996.69</v>
      </c>
      <c r="O210" s="89">
        <f t="shared" si="42"/>
        <v>287423039493785.31</v>
      </c>
      <c r="P210" s="86">
        <f t="shared" si="33"/>
        <v>1012.9281128459772</v>
      </c>
      <c r="Q210" s="97">
        <f t="shared" si="43"/>
        <v>1.8213664901800194E-3</v>
      </c>
      <c r="R210" s="87">
        <f t="shared" si="34"/>
        <v>-1.1415525114155251E-3</v>
      </c>
      <c r="S210" s="87">
        <f t="shared" si="35"/>
        <v>4.1666666666666666E-3</v>
      </c>
    </row>
    <row r="211" spans="1:19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f t="shared" si="36"/>
        <v>0.45083479099564217</v>
      </c>
      <c r="G211" s="135">
        <f t="shared" si="37"/>
        <v>0.45083479099564217</v>
      </c>
      <c r="H211" s="84">
        <v>241000</v>
      </c>
      <c r="I211" s="84">
        <v>233500</v>
      </c>
      <c r="J211" s="88">
        <v>125395903</v>
      </c>
      <c r="K211" s="82">
        <f t="shared" si="38"/>
        <v>5.3211760941551631</v>
      </c>
      <c r="L211" s="82">
        <f t="shared" si="39"/>
        <v>5.3211760941551631</v>
      </c>
      <c r="M211" s="96">
        <f t="shared" si="40"/>
        <v>0</v>
      </c>
      <c r="N211" s="96">
        <f t="shared" si="41"/>
        <v>283754627646996.69</v>
      </c>
      <c r="O211" s="89">
        <f t="shared" si="42"/>
        <v>283142150611035.25</v>
      </c>
      <c r="P211" s="86">
        <f t="shared" si="33"/>
        <v>997.84152582447621</v>
      </c>
      <c r="Q211" s="97">
        <f t="shared" si="43"/>
        <v>-1.4894035253018051E-2</v>
      </c>
      <c r="R211" s="87">
        <f t="shared" si="34"/>
        <v>5.7142857142857143E-3</v>
      </c>
      <c r="S211" s="87">
        <f t="shared" si="35"/>
        <v>-3.1120331950207469E-2</v>
      </c>
    </row>
    <row r="212" spans="1:19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f t="shared" si="36"/>
        <v>0.45083479099564217</v>
      </c>
      <c r="G212" s="135">
        <f t="shared" si="37"/>
        <v>0.45083479099564217</v>
      </c>
      <c r="H212" s="84">
        <v>233500</v>
      </c>
      <c r="I212" s="84">
        <v>238500</v>
      </c>
      <c r="J212" s="88">
        <v>125395903</v>
      </c>
      <c r="K212" s="82">
        <f t="shared" si="38"/>
        <v>5.3211760941551631</v>
      </c>
      <c r="L212" s="82">
        <f t="shared" si="39"/>
        <v>5.3211760941551631</v>
      </c>
      <c r="M212" s="96">
        <f t="shared" si="40"/>
        <v>0</v>
      </c>
      <c r="N212" s="96">
        <f t="shared" si="41"/>
        <v>283754627646996.69</v>
      </c>
      <c r="O212" s="89">
        <f t="shared" si="42"/>
        <v>286623121763251.12</v>
      </c>
      <c r="P212" s="86">
        <f t="shared" si="33"/>
        <v>1010.1090654980364</v>
      </c>
      <c r="Q212" s="97">
        <f t="shared" si="43"/>
        <v>1.2294076119375833E-2</v>
      </c>
      <c r="R212" s="87">
        <f t="shared" si="34"/>
        <v>1.1363636363636363E-3</v>
      </c>
      <c r="S212" s="87">
        <f t="shared" si="35"/>
        <v>2.1413276231263382E-2</v>
      </c>
    </row>
    <row r="213" spans="1:19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f t="shared" si="36"/>
        <v>0.45083479099564217</v>
      </c>
      <c r="G213" s="135">
        <f t="shared" si="37"/>
        <v>0.45083479099564217</v>
      </c>
      <c r="H213" s="84">
        <v>238500</v>
      </c>
      <c r="I213" s="84">
        <v>229500</v>
      </c>
      <c r="J213" s="88">
        <v>125395903</v>
      </c>
      <c r="K213" s="82">
        <f t="shared" si="38"/>
        <v>5.3211760941551631</v>
      </c>
      <c r="L213" s="82">
        <f t="shared" si="39"/>
        <v>5.3211760941551631</v>
      </c>
      <c r="M213" s="96">
        <f t="shared" si="40"/>
        <v>0</v>
      </c>
      <c r="N213" s="96">
        <f t="shared" si="41"/>
        <v>283754627646996.69</v>
      </c>
      <c r="O213" s="89">
        <f t="shared" si="42"/>
        <v>281341352358478.12</v>
      </c>
      <c r="P213" s="86">
        <f t="shared" si="33"/>
        <v>991.49520376625969</v>
      </c>
      <c r="Q213" s="97">
        <f t="shared" si="43"/>
        <v>-1.8427576157431225E-2</v>
      </c>
      <c r="R213" s="87">
        <f t="shared" si="34"/>
        <v>5.6753688989784334E-3</v>
      </c>
      <c r="S213" s="87">
        <f t="shared" si="35"/>
        <v>-3.7735849056603772E-2</v>
      </c>
    </row>
    <row r="214" spans="1:19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f t="shared" si="36"/>
        <v>0.45083479099564217</v>
      </c>
      <c r="G214" s="135">
        <f t="shared" si="37"/>
        <v>0.45083479099564217</v>
      </c>
      <c r="H214" s="84">
        <v>229500</v>
      </c>
      <c r="I214" s="84">
        <v>202000</v>
      </c>
      <c r="J214" s="88">
        <v>125395903</v>
      </c>
      <c r="K214" s="82">
        <f t="shared" si="38"/>
        <v>5.3211760941551631</v>
      </c>
      <c r="L214" s="82">
        <f t="shared" si="39"/>
        <v>5.3211760941551631</v>
      </c>
      <c r="M214" s="96">
        <f t="shared" si="40"/>
        <v>0</v>
      </c>
      <c r="N214" s="96">
        <f t="shared" si="41"/>
        <v>283754627646996.69</v>
      </c>
      <c r="O214" s="89">
        <f t="shared" si="42"/>
        <v>265596525539903.53</v>
      </c>
      <c r="P214" s="86">
        <f t="shared" si="33"/>
        <v>936.00773225209684</v>
      </c>
      <c r="Q214" s="97">
        <f t="shared" si="43"/>
        <v>-5.5963429074986991E-2</v>
      </c>
      <c r="R214" s="87">
        <f t="shared" si="34"/>
        <v>2.0316027088036117E-2</v>
      </c>
      <c r="S214" s="87">
        <f t="shared" si="35"/>
        <v>-0.11982570806100218</v>
      </c>
    </row>
    <row r="215" spans="1:19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f t="shared" si="36"/>
        <v>0.45083479099564217</v>
      </c>
      <c r="G215" s="135">
        <f t="shared" si="37"/>
        <v>0.45083479099564217</v>
      </c>
      <c r="H215" s="84">
        <v>202000</v>
      </c>
      <c r="I215" s="84">
        <v>200500</v>
      </c>
      <c r="J215" s="88">
        <v>125395903</v>
      </c>
      <c r="K215" s="82">
        <f t="shared" si="38"/>
        <v>5.3211760941551631</v>
      </c>
      <c r="L215" s="82">
        <f t="shared" si="39"/>
        <v>5.3211760941551631</v>
      </c>
      <c r="M215" s="96">
        <f t="shared" si="40"/>
        <v>0</v>
      </c>
      <c r="N215" s="96">
        <f t="shared" si="41"/>
        <v>283754627646996.69</v>
      </c>
      <c r="O215" s="89">
        <f t="shared" si="42"/>
        <v>262569806581260.25</v>
      </c>
      <c r="P215" s="86">
        <f t="shared" si="33"/>
        <v>925.34105525816733</v>
      </c>
      <c r="Q215" s="97">
        <f t="shared" si="43"/>
        <v>-1.1395928288182812E-2</v>
      </c>
      <c r="R215" s="87">
        <f t="shared" si="34"/>
        <v>-1.5486725663716814E-2</v>
      </c>
      <c r="S215" s="87">
        <f t="shared" si="35"/>
        <v>-7.4257425742574254E-3</v>
      </c>
    </row>
    <row r="216" spans="1:19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f t="shared" si="36"/>
        <v>0.45083479099564217</v>
      </c>
      <c r="G216" s="135">
        <f t="shared" si="37"/>
        <v>0.45083479099564217</v>
      </c>
      <c r="H216" s="84">
        <v>200500</v>
      </c>
      <c r="I216" s="84">
        <v>208000</v>
      </c>
      <c r="J216" s="88">
        <v>125395903</v>
      </c>
      <c r="K216" s="82">
        <f t="shared" si="38"/>
        <v>5.3211760941551631</v>
      </c>
      <c r="L216" s="82">
        <f t="shared" si="39"/>
        <v>5.3211760941551631</v>
      </c>
      <c r="M216" s="96">
        <f t="shared" si="40"/>
        <v>0</v>
      </c>
      <c r="N216" s="96">
        <f t="shared" si="41"/>
        <v>283754627646996.69</v>
      </c>
      <c r="O216" s="89">
        <f t="shared" si="42"/>
        <v>266416587227591.69</v>
      </c>
      <c r="P216" s="86">
        <f t="shared" si="33"/>
        <v>938.89777036174257</v>
      </c>
      <c r="Q216" s="97">
        <f t="shared" si="43"/>
        <v>1.4650506455474367E-2</v>
      </c>
      <c r="R216" s="87">
        <f t="shared" si="34"/>
        <v>-8.988764044943821E-3</v>
      </c>
      <c r="S216" s="87">
        <f t="shared" si="35"/>
        <v>3.7406483790523692E-2</v>
      </c>
    </row>
    <row r="217" spans="1:19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f t="shared" si="36"/>
        <v>0.45083479099564217</v>
      </c>
      <c r="G217" s="148">
        <f t="shared" si="37"/>
        <v>0.52321178937721702</v>
      </c>
      <c r="H217" s="91">
        <v>208000</v>
      </c>
      <c r="I217" s="91">
        <v>218500</v>
      </c>
      <c r="J217" s="92">
        <v>125456133</v>
      </c>
      <c r="K217" s="91">
        <f t="shared" si="38"/>
        <v>5.3211760941551631</v>
      </c>
      <c r="L217" s="91">
        <f t="shared" si="39"/>
        <v>6.1724727262519528</v>
      </c>
      <c r="M217" s="93">
        <f t="shared" si="40"/>
        <v>1</v>
      </c>
      <c r="N217" s="93">
        <f t="shared" si="41"/>
        <v>329308583632992.44</v>
      </c>
      <c r="O217" s="92">
        <f t="shared" si="42"/>
        <v>317821827760909.19</v>
      </c>
      <c r="P217" s="94">
        <f t="shared" si="33"/>
        <v>965.11856525159703</v>
      </c>
      <c r="Q217" s="95">
        <f t="shared" si="43"/>
        <v>2.7927209668153753E-2</v>
      </c>
      <c r="R217" s="91">
        <f t="shared" si="34"/>
        <v>3.4013605442176869E-3</v>
      </c>
      <c r="S217" s="91">
        <f t="shared" si="35"/>
        <v>5.0480769230769232E-2</v>
      </c>
    </row>
    <row r="218" spans="1:19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f t="shared" si="36"/>
        <v>0.52321178937721702</v>
      </c>
      <c r="G218" s="135">
        <f t="shared" si="37"/>
        <v>0.52321178937721702</v>
      </c>
      <c r="H218" s="84">
        <v>218500</v>
      </c>
      <c r="I218" s="84">
        <v>224000</v>
      </c>
      <c r="J218" s="88">
        <v>125456133</v>
      </c>
      <c r="K218" s="82">
        <f t="shared" si="38"/>
        <v>6.1724727262519528</v>
      </c>
      <c r="L218" s="82">
        <f t="shared" si="39"/>
        <v>6.1724727262519528</v>
      </c>
      <c r="M218" s="96">
        <f t="shared" si="40"/>
        <v>0</v>
      </c>
      <c r="N218" s="96">
        <f t="shared" si="41"/>
        <v>329308583632992.44</v>
      </c>
      <c r="O218" s="89">
        <f t="shared" si="42"/>
        <v>321241221246248.5</v>
      </c>
      <c r="P218" s="86">
        <f t="shared" si="33"/>
        <v>975.50211932606385</v>
      </c>
      <c r="Q218" s="97">
        <f t="shared" si="43"/>
        <v>1.0758837772185973E-2</v>
      </c>
      <c r="R218" s="87">
        <f t="shared" si="34"/>
        <v>-5.6497175141242938E-3</v>
      </c>
      <c r="S218" s="87">
        <f t="shared" si="35"/>
        <v>2.5171624713958809E-2</v>
      </c>
    </row>
    <row r="219" spans="1:19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f t="shared" si="36"/>
        <v>0.52321178937721702</v>
      </c>
      <c r="G219" s="135">
        <f t="shared" si="37"/>
        <v>0.52321178937721702</v>
      </c>
      <c r="H219" s="84">
        <v>224000</v>
      </c>
      <c r="I219" s="84">
        <v>229000</v>
      </c>
      <c r="J219" s="88">
        <v>125456133</v>
      </c>
      <c r="K219" s="82">
        <f t="shared" si="38"/>
        <v>6.1724727262519528</v>
      </c>
      <c r="L219" s="82">
        <f t="shared" si="39"/>
        <v>6.1724727262519528</v>
      </c>
      <c r="M219" s="96">
        <f t="shared" si="40"/>
        <v>0</v>
      </c>
      <c r="N219" s="96">
        <f t="shared" si="41"/>
        <v>329308583632992.44</v>
      </c>
      <c r="O219" s="89">
        <f t="shared" si="42"/>
        <v>323937560815658.12</v>
      </c>
      <c r="P219" s="86">
        <f t="shared" si="33"/>
        <v>983.69000055182221</v>
      </c>
      <c r="Q219" s="97">
        <f t="shared" si="43"/>
        <v>8.3935042923484852E-3</v>
      </c>
      <c r="R219" s="87">
        <f t="shared" si="34"/>
        <v>-7.9545454545454537E-3</v>
      </c>
      <c r="S219" s="87">
        <f t="shared" si="35"/>
        <v>2.2321428571428572E-2</v>
      </c>
    </row>
    <row r="220" spans="1:19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f t="shared" si="36"/>
        <v>0.52321178937721702</v>
      </c>
      <c r="G220" s="135">
        <f t="shared" si="37"/>
        <v>0.52321178937721702</v>
      </c>
      <c r="H220" s="84">
        <v>229000</v>
      </c>
      <c r="I220" s="84">
        <v>227500</v>
      </c>
      <c r="J220" s="88">
        <v>125456133</v>
      </c>
      <c r="K220" s="82">
        <f t="shared" si="38"/>
        <v>6.1724727262519528</v>
      </c>
      <c r="L220" s="82">
        <f t="shared" si="39"/>
        <v>6.1724727262519528</v>
      </c>
      <c r="M220" s="96">
        <f t="shared" si="40"/>
        <v>0</v>
      </c>
      <c r="N220" s="96">
        <f t="shared" si="41"/>
        <v>329308583632992.44</v>
      </c>
      <c r="O220" s="89">
        <f t="shared" si="42"/>
        <v>319921132568284.5</v>
      </c>
      <c r="P220" s="86">
        <f t="shared" si="33"/>
        <v>971.49345163996679</v>
      </c>
      <c r="Q220" s="97">
        <f t="shared" si="43"/>
        <v>-1.2398772890863481E-2</v>
      </c>
      <c r="R220" s="87">
        <f t="shared" si="34"/>
        <v>-1.9473081328751432E-2</v>
      </c>
      <c r="S220" s="87">
        <f t="shared" si="35"/>
        <v>-6.5502183406113534E-3</v>
      </c>
    </row>
    <row r="221" spans="1:19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f t="shared" si="36"/>
        <v>0.52321178937721702</v>
      </c>
      <c r="G221" s="135">
        <f t="shared" si="37"/>
        <v>0.52321178937721702</v>
      </c>
      <c r="H221" s="84">
        <v>227500</v>
      </c>
      <c r="I221" s="84">
        <v>225000</v>
      </c>
      <c r="J221" s="88">
        <v>125456133</v>
      </c>
      <c r="K221" s="82">
        <f t="shared" si="38"/>
        <v>6.1724727262519528</v>
      </c>
      <c r="L221" s="82">
        <f t="shared" si="39"/>
        <v>6.1724727262519528</v>
      </c>
      <c r="M221" s="96">
        <f t="shared" si="40"/>
        <v>0</v>
      </c>
      <c r="N221" s="96">
        <f t="shared" si="41"/>
        <v>329308583632992.44</v>
      </c>
      <c r="O221" s="89">
        <f t="shared" si="42"/>
        <v>315634129716059.37</v>
      </c>
      <c r="P221" s="86">
        <f t="shared" si="33"/>
        <v>958.47525817252017</v>
      </c>
      <c r="Q221" s="97">
        <f t="shared" si="43"/>
        <v>-1.340018653287962E-2</v>
      </c>
      <c r="R221" s="87">
        <f t="shared" si="34"/>
        <v>-1.6355140186915886E-2</v>
      </c>
      <c r="S221" s="87">
        <f t="shared" si="35"/>
        <v>-1.098901098901099E-2</v>
      </c>
    </row>
    <row r="222" spans="1:19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f t="shared" si="36"/>
        <v>0.52321178937721702</v>
      </c>
      <c r="G222" s="135">
        <f t="shared" si="37"/>
        <v>0.52321178937721702</v>
      </c>
      <c r="H222" s="84">
        <v>225000</v>
      </c>
      <c r="I222" s="84">
        <v>223000</v>
      </c>
      <c r="J222" s="88">
        <v>125456133</v>
      </c>
      <c r="K222" s="82">
        <f t="shared" si="38"/>
        <v>6.1724727262519528</v>
      </c>
      <c r="L222" s="82">
        <f t="shared" si="39"/>
        <v>6.1724727262519528</v>
      </c>
      <c r="M222" s="96">
        <f t="shared" si="40"/>
        <v>0</v>
      </c>
      <c r="N222" s="96">
        <f t="shared" si="41"/>
        <v>329308583632992.44</v>
      </c>
      <c r="O222" s="89">
        <f t="shared" si="42"/>
        <v>315260913824500.44</v>
      </c>
      <c r="P222" s="86">
        <f t="shared" si="33"/>
        <v>957.34192636731314</v>
      </c>
      <c r="Q222" s="97">
        <f t="shared" si="43"/>
        <v>-1.1824319882475693E-3</v>
      </c>
      <c r="R222" s="87">
        <f t="shared" si="34"/>
        <v>8.3135391923990498E-3</v>
      </c>
      <c r="S222" s="87">
        <f t="shared" si="35"/>
        <v>-8.8888888888888889E-3</v>
      </c>
    </row>
    <row r="223" spans="1:19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f t="shared" si="36"/>
        <v>0.52321178937721702</v>
      </c>
      <c r="G223" s="135">
        <f t="shared" si="37"/>
        <v>0.52321178937721702</v>
      </c>
      <c r="H223" s="84">
        <v>223000</v>
      </c>
      <c r="I223" s="84">
        <v>221000</v>
      </c>
      <c r="J223" s="88">
        <v>125456133</v>
      </c>
      <c r="K223" s="82">
        <f t="shared" si="38"/>
        <v>6.1724727262519528</v>
      </c>
      <c r="L223" s="82">
        <f t="shared" si="39"/>
        <v>6.1724727262519528</v>
      </c>
      <c r="M223" s="96">
        <f t="shared" si="40"/>
        <v>0</v>
      </c>
      <c r="N223" s="96">
        <f t="shared" si="41"/>
        <v>329308583632992.44</v>
      </c>
      <c r="O223" s="89">
        <f t="shared" si="42"/>
        <v>313544231387789.37</v>
      </c>
      <c r="P223" s="86">
        <f t="shared" si="33"/>
        <v>952.12893611430388</v>
      </c>
      <c r="Q223" s="97">
        <f t="shared" si="43"/>
        <v>-5.4452752035944272E-3</v>
      </c>
      <c r="R223" s="87">
        <f t="shared" si="34"/>
        <v>-1.1778563015312131E-3</v>
      </c>
      <c r="S223" s="87">
        <f t="shared" si="35"/>
        <v>-8.9686098654708519E-3</v>
      </c>
    </row>
    <row r="224" spans="1:19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f t="shared" si="36"/>
        <v>0.52321178937721702</v>
      </c>
      <c r="G224" s="135">
        <f t="shared" si="37"/>
        <v>0.52321178937721702</v>
      </c>
      <c r="H224" s="84">
        <v>221000</v>
      </c>
      <c r="I224" s="84">
        <v>240500</v>
      </c>
      <c r="J224" s="88">
        <v>125456133</v>
      </c>
      <c r="K224" s="82">
        <f t="shared" si="38"/>
        <v>6.1724727262519528</v>
      </c>
      <c r="L224" s="82">
        <f t="shared" si="39"/>
        <v>6.1724727262519528</v>
      </c>
      <c r="M224" s="96">
        <f t="shared" si="40"/>
        <v>0</v>
      </c>
      <c r="N224" s="96">
        <f t="shared" si="41"/>
        <v>329308583632992.44</v>
      </c>
      <c r="O224" s="89">
        <f t="shared" si="42"/>
        <v>329316268566394.37</v>
      </c>
      <c r="P224" s="86">
        <f t="shared" si="33"/>
        <v>1000.0233365717868</v>
      </c>
      <c r="Q224" s="97">
        <f t="shared" si="43"/>
        <v>5.030243136286023E-2</v>
      </c>
      <c r="R224" s="87">
        <f t="shared" si="34"/>
        <v>4.7169811320754715E-3</v>
      </c>
      <c r="S224" s="87">
        <f t="shared" si="35"/>
        <v>8.8235294117647065E-2</v>
      </c>
    </row>
    <row r="225" spans="1:19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f t="shared" si="36"/>
        <v>0.52321178937721702</v>
      </c>
      <c r="G225" s="135">
        <f t="shared" si="37"/>
        <v>0.52321178937721702</v>
      </c>
      <c r="H225" s="84">
        <v>240500</v>
      </c>
      <c r="I225" s="84">
        <v>238000</v>
      </c>
      <c r="J225" s="88">
        <v>125456133</v>
      </c>
      <c r="K225" s="82">
        <f t="shared" si="38"/>
        <v>6.1724727262519528</v>
      </c>
      <c r="L225" s="82">
        <f t="shared" si="39"/>
        <v>6.1724727262519528</v>
      </c>
      <c r="M225" s="96">
        <f t="shared" si="40"/>
        <v>0</v>
      </c>
      <c r="N225" s="96">
        <f t="shared" si="41"/>
        <v>329308583632992.44</v>
      </c>
      <c r="O225" s="89">
        <f t="shared" si="42"/>
        <v>328891732031481.75</v>
      </c>
      <c r="P225" s="86">
        <f t="shared" si="33"/>
        <v>998.73416114177189</v>
      </c>
      <c r="Q225" s="97">
        <f t="shared" si="43"/>
        <v>-1.2891453457819877E-3</v>
      </c>
      <c r="R225" s="87">
        <f t="shared" si="34"/>
        <v>1.0563380281690141E-2</v>
      </c>
      <c r="S225" s="87">
        <f t="shared" si="35"/>
        <v>-1.0395010395010396E-2</v>
      </c>
    </row>
    <row r="226" spans="1:19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f t="shared" si="36"/>
        <v>0.52321178937721702</v>
      </c>
      <c r="G226" s="135">
        <f t="shared" si="37"/>
        <v>0.52321178937721702</v>
      </c>
      <c r="H226" s="84">
        <v>238000</v>
      </c>
      <c r="I226" s="84">
        <v>236000</v>
      </c>
      <c r="J226" s="88">
        <v>125456133</v>
      </c>
      <c r="K226" s="82">
        <f t="shared" si="38"/>
        <v>6.1724727262519528</v>
      </c>
      <c r="L226" s="82">
        <f t="shared" si="39"/>
        <v>6.1724727262519528</v>
      </c>
      <c r="M226" s="96">
        <f t="shared" si="40"/>
        <v>0</v>
      </c>
      <c r="N226" s="96">
        <f t="shared" si="41"/>
        <v>329308583632992.44</v>
      </c>
      <c r="O226" s="89">
        <f t="shared" si="42"/>
        <v>327678849549202.75</v>
      </c>
      <c r="P226" s="86">
        <f t="shared" si="33"/>
        <v>995.05104280668854</v>
      </c>
      <c r="Q226" s="97">
        <f t="shared" si="43"/>
        <v>-3.6877864785086942E-3</v>
      </c>
      <c r="R226" s="87">
        <f t="shared" si="34"/>
        <v>2.3228803716608595E-3</v>
      </c>
      <c r="S226" s="87">
        <f t="shared" si="35"/>
        <v>-8.4033613445378148E-3</v>
      </c>
    </row>
    <row r="227" spans="1:19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f t="shared" si="36"/>
        <v>0.52321178937721702</v>
      </c>
      <c r="G227" s="135">
        <f t="shared" si="37"/>
        <v>0.52321178937721702</v>
      </c>
      <c r="H227" s="84">
        <v>236000</v>
      </c>
      <c r="I227" s="84">
        <v>237000</v>
      </c>
      <c r="J227" s="88">
        <v>125456133</v>
      </c>
      <c r="K227" s="82">
        <f t="shared" si="38"/>
        <v>6.1724727262519528</v>
      </c>
      <c r="L227" s="82">
        <f t="shared" si="39"/>
        <v>6.1724727262519528</v>
      </c>
      <c r="M227" s="96">
        <f t="shared" si="40"/>
        <v>0</v>
      </c>
      <c r="N227" s="96">
        <f t="shared" si="41"/>
        <v>329308583632992.44</v>
      </c>
      <c r="O227" s="89">
        <f t="shared" si="42"/>
        <v>328453224108486.25</v>
      </c>
      <c r="P227" s="86">
        <f t="shared" si="33"/>
        <v>997.40255928020554</v>
      </c>
      <c r="Q227" s="97">
        <f t="shared" si="43"/>
        <v>2.3632119080888503E-3</v>
      </c>
      <c r="R227" s="87">
        <f t="shared" si="34"/>
        <v>0</v>
      </c>
      <c r="S227" s="87">
        <f t="shared" si="35"/>
        <v>4.2372881355932203E-3</v>
      </c>
    </row>
    <row r="228" spans="1:19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f t="shared" si="36"/>
        <v>0.52321178937721702</v>
      </c>
      <c r="G228" s="135">
        <f t="shared" si="37"/>
        <v>0.52321178937721702</v>
      </c>
      <c r="H228" s="84">
        <v>237000</v>
      </c>
      <c r="I228" s="84">
        <v>239500</v>
      </c>
      <c r="J228" s="88">
        <v>125456133</v>
      </c>
      <c r="K228" s="82">
        <f t="shared" si="38"/>
        <v>6.1724727262519528</v>
      </c>
      <c r="L228" s="82">
        <f t="shared" si="39"/>
        <v>6.1724727262519528</v>
      </c>
      <c r="M228" s="96">
        <f t="shared" si="40"/>
        <v>0</v>
      </c>
      <c r="N228" s="96">
        <f t="shared" si="41"/>
        <v>329308583632992.44</v>
      </c>
      <c r="O228" s="89">
        <f t="shared" si="42"/>
        <v>326022894234950.62</v>
      </c>
      <c r="P228" s="86">
        <f t="shared" si="33"/>
        <v>990.02246050864062</v>
      </c>
      <c r="Q228" s="97">
        <f t="shared" si="43"/>
        <v>-7.399318061596819E-3</v>
      </c>
      <c r="R228" s="87">
        <f t="shared" si="34"/>
        <v>-3.0127462340672075E-2</v>
      </c>
      <c r="S228" s="87">
        <f t="shared" si="35"/>
        <v>1.0548523206751054E-2</v>
      </c>
    </row>
    <row r="229" spans="1:19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f t="shared" si="36"/>
        <v>0.52321178937721702</v>
      </c>
      <c r="G229" s="135">
        <f t="shared" si="37"/>
        <v>0.52321178937721702</v>
      </c>
      <c r="H229" s="84">
        <v>239500</v>
      </c>
      <c r="I229" s="84">
        <v>240500</v>
      </c>
      <c r="J229" s="88">
        <v>125456133</v>
      </c>
      <c r="K229" s="82">
        <f t="shared" si="38"/>
        <v>6.1724727262519528</v>
      </c>
      <c r="L229" s="82">
        <f t="shared" si="39"/>
        <v>6.1724727262519528</v>
      </c>
      <c r="M229" s="96">
        <f t="shared" si="40"/>
        <v>0</v>
      </c>
      <c r="N229" s="96">
        <f t="shared" si="41"/>
        <v>329308583632992.44</v>
      </c>
      <c r="O229" s="89">
        <f t="shared" si="42"/>
        <v>331499401702266.62</v>
      </c>
      <c r="P229" s="86">
        <f t="shared" si="33"/>
        <v>1006.6527815494654</v>
      </c>
      <c r="Q229" s="97">
        <f t="shared" si="43"/>
        <v>1.6797922980737935E-2</v>
      </c>
      <c r="R229" s="87">
        <f t="shared" si="34"/>
        <v>3.3452807646356032E-2</v>
      </c>
      <c r="S229" s="87">
        <f t="shared" si="35"/>
        <v>4.1753653444676405E-3</v>
      </c>
    </row>
    <row r="230" spans="1:19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f t="shared" si="36"/>
        <v>0.52321178937721702</v>
      </c>
      <c r="G230" s="135">
        <f t="shared" si="37"/>
        <v>0.52321178937721702</v>
      </c>
      <c r="H230" s="84">
        <v>240500</v>
      </c>
      <c r="I230" s="84">
        <v>243500</v>
      </c>
      <c r="J230" s="88">
        <v>125456133</v>
      </c>
      <c r="K230" s="82">
        <f t="shared" si="38"/>
        <v>6.1724727262519528</v>
      </c>
      <c r="L230" s="82">
        <f t="shared" si="39"/>
        <v>6.1724727262519528</v>
      </c>
      <c r="M230" s="96">
        <f t="shared" si="40"/>
        <v>0</v>
      </c>
      <c r="N230" s="96">
        <f t="shared" si="41"/>
        <v>329308583632992.44</v>
      </c>
      <c r="O230" s="89">
        <f t="shared" si="42"/>
        <v>330127992380948.87</v>
      </c>
      <c r="P230" s="86">
        <f t="shared" si="33"/>
        <v>1002.4882702385603</v>
      </c>
      <c r="Q230" s="97">
        <f t="shared" si="43"/>
        <v>-4.1369888279601426E-3</v>
      </c>
      <c r="R230" s="87">
        <f t="shared" si="34"/>
        <v>-2.5433526011560695E-2</v>
      </c>
      <c r="S230" s="87">
        <f t="shared" si="35"/>
        <v>1.2474012474012475E-2</v>
      </c>
    </row>
    <row r="231" spans="1:19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f t="shared" si="36"/>
        <v>0.52321178937721702</v>
      </c>
      <c r="G231" s="135">
        <f t="shared" si="37"/>
        <v>0.52321178937721702</v>
      </c>
      <c r="H231" s="84">
        <v>243500</v>
      </c>
      <c r="I231" s="84">
        <v>242000</v>
      </c>
      <c r="J231" s="88">
        <v>125456133</v>
      </c>
      <c r="K231" s="82">
        <f t="shared" si="38"/>
        <v>6.1724727262519528</v>
      </c>
      <c r="L231" s="82">
        <f t="shared" si="39"/>
        <v>6.1724727262519528</v>
      </c>
      <c r="M231" s="96">
        <f t="shared" si="40"/>
        <v>0</v>
      </c>
      <c r="N231" s="96">
        <f t="shared" si="41"/>
        <v>329308583632992.44</v>
      </c>
      <c r="O231" s="89">
        <f t="shared" si="42"/>
        <v>326615364088007.31</v>
      </c>
      <c r="P231" s="86">
        <f t="shared" si="33"/>
        <v>991.82159324463078</v>
      </c>
      <c r="Q231" s="97">
        <f t="shared" si="43"/>
        <v>-1.0640201297708136E-2</v>
      </c>
      <c r="R231" s="87">
        <f t="shared" si="34"/>
        <v>-1.6607354685646499E-2</v>
      </c>
      <c r="S231" s="87">
        <f t="shared" si="35"/>
        <v>-6.1601642710472282E-3</v>
      </c>
    </row>
    <row r="232" spans="1:19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f t="shared" si="36"/>
        <v>0.52321178937721702</v>
      </c>
      <c r="G232" s="135">
        <f t="shared" si="37"/>
        <v>0.52321178937721702</v>
      </c>
      <c r="H232" s="84">
        <v>242000</v>
      </c>
      <c r="I232" s="84">
        <v>235500</v>
      </c>
      <c r="J232" s="88">
        <v>125456133</v>
      </c>
      <c r="K232" s="82">
        <f t="shared" si="38"/>
        <v>6.1724727262519528</v>
      </c>
      <c r="L232" s="82">
        <f t="shared" si="39"/>
        <v>6.1724727262519528</v>
      </c>
      <c r="M232" s="96">
        <f t="shared" si="40"/>
        <v>0</v>
      </c>
      <c r="N232" s="96">
        <f t="shared" si="41"/>
        <v>329308583632992.44</v>
      </c>
      <c r="O232" s="89">
        <f t="shared" si="42"/>
        <v>318391196407927.94</v>
      </c>
      <c r="P232" s="86">
        <f t="shared" si="33"/>
        <v>966.84754735323963</v>
      </c>
      <c r="Q232" s="97">
        <f t="shared" si="43"/>
        <v>-2.517997799351334E-2</v>
      </c>
      <c r="R232" s="87">
        <f t="shared" si="34"/>
        <v>-2.2919179734620022E-2</v>
      </c>
      <c r="S232" s="87">
        <f t="shared" si="35"/>
        <v>-2.6859504132231406E-2</v>
      </c>
    </row>
    <row r="233" spans="1:19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f t="shared" si="36"/>
        <v>0.52321178937721702</v>
      </c>
      <c r="G233" s="135">
        <f t="shared" si="37"/>
        <v>0.52321178937721702</v>
      </c>
      <c r="H233" s="84">
        <v>235500</v>
      </c>
      <c r="I233" s="84">
        <v>245500</v>
      </c>
      <c r="J233" s="88">
        <v>125456133</v>
      </c>
      <c r="K233" s="82">
        <f t="shared" si="38"/>
        <v>6.1724727262519528</v>
      </c>
      <c r="L233" s="82">
        <f t="shared" si="39"/>
        <v>6.1724727262519528</v>
      </c>
      <c r="M233" s="96">
        <f t="shared" si="40"/>
        <v>0</v>
      </c>
      <c r="N233" s="96">
        <f t="shared" si="41"/>
        <v>329308583632992.44</v>
      </c>
      <c r="O233" s="89">
        <f t="shared" si="42"/>
        <v>327646341864059.5</v>
      </c>
      <c r="P233" s="86">
        <f t="shared" si="33"/>
        <v>994.9523278421874</v>
      </c>
      <c r="Q233" s="97">
        <f t="shared" si="43"/>
        <v>2.906847161776957E-2</v>
      </c>
      <c r="R233" s="87">
        <f t="shared" si="34"/>
        <v>1.1111111111111112E-2</v>
      </c>
      <c r="S233" s="87">
        <f t="shared" si="35"/>
        <v>4.2462845010615709E-2</v>
      </c>
    </row>
    <row r="234" spans="1:19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f t="shared" si="36"/>
        <v>0.52321178937721702</v>
      </c>
      <c r="G234" s="135">
        <f t="shared" si="37"/>
        <v>0.52321178937721702</v>
      </c>
      <c r="H234" s="84">
        <v>245500</v>
      </c>
      <c r="I234" s="84">
        <v>244500</v>
      </c>
      <c r="J234" s="88">
        <v>125456133</v>
      </c>
      <c r="K234" s="82">
        <f t="shared" si="38"/>
        <v>6.1724727262519528</v>
      </c>
      <c r="L234" s="82">
        <f t="shared" si="39"/>
        <v>6.1724727262519528</v>
      </c>
      <c r="M234" s="96">
        <f t="shared" si="40"/>
        <v>0</v>
      </c>
      <c r="N234" s="96">
        <f t="shared" si="41"/>
        <v>329308583632992.44</v>
      </c>
      <c r="O234" s="89">
        <f t="shared" si="42"/>
        <v>324352967532615.69</v>
      </c>
      <c r="P234" s="86">
        <f t="shared" si="33"/>
        <v>984.95145177904112</v>
      </c>
      <c r="Q234" s="97">
        <f t="shared" si="43"/>
        <v>-1.0051613311801358E-2</v>
      </c>
      <c r="R234" s="87">
        <f t="shared" si="34"/>
        <v>-1.8315018315018316E-2</v>
      </c>
      <c r="S234" s="87">
        <f t="shared" si="35"/>
        <v>-4.0733197556008143E-3</v>
      </c>
    </row>
    <row r="235" spans="1:19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f t="shared" si="36"/>
        <v>0.52321178937721702</v>
      </c>
      <c r="G235" s="135">
        <f t="shared" si="37"/>
        <v>0.52321178937721702</v>
      </c>
      <c r="H235" s="84">
        <v>244500</v>
      </c>
      <c r="I235" s="84">
        <v>220000</v>
      </c>
      <c r="J235" s="88">
        <v>125456133</v>
      </c>
      <c r="K235" s="82">
        <f t="shared" si="38"/>
        <v>6.1724727262519528</v>
      </c>
      <c r="L235" s="82">
        <f t="shared" si="39"/>
        <v>6.1724727262519528</v>
      </c>
      <c r="M235" s="96">
        <f t="shared" si="40"/>
        <v>0</v>
      </c>
      <c r="N235" s="96">
        <f t="shared" si="41"/>
        <v>329308583632992.44</v>
      </c>
      <c r="O235" s="89">
        <f t="shared" si="42"/>
        <v>305548724148313.06</v>
      </c>
      <c r="P235" s="86">
        <f t="shared" si="33"/>
        <v>927.84925548384967</v>
      </c>
      <c r="Q235" s="97">
        <f t="shared" si="43"/>
        <v>-5.7974630315080197E-2</v>
      </c>
      <c r="R235" s="87">
        <f t="shared" si="34"/>
        <v>1.2437810945273632E-3</v>
      </c>
      <c r="S235" s="87">
        <f t="shared" si="35"/>
        <v>-0.10020449897750511</v>
      </c>
    </row>
    <row r="236" spans="1:19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f t="shared" si="36"/>
        <v>0.52321178937721702</v>
      </c>
      <c r="G236" s="148">
        <f t="shared" si="37"/>
        <v>0.49325876387739392</v>
      </c>
      <c r="H236" s="91">
        <v>220000</v>
      </c>
      <c r="I236" s="91">
        <v>226500</v>
      </c>
      <c r="J236" s="92">
        <v>125456133</v>
      </c>
      <c r="K236" s="91">
        <f t="shared" si="38"/>
        <v>6.1724727262519528</v>
      </c>
      <c r="L236" s="91">
        <f t="shared" si="39"/>
        <v>5.4115993660436414</v>
      </c>
      <c r="M236" s="93">
        <f t="shared" si="40"/>
        <v>1</v>
      </c>
      <c r="N236" s="93">
        <f t="shared" si="41"/>
        <v>288715106806660.44</v>
      </c>
      <c r="O236" s="92">
        <f t="shared" si="42"/>
        <v>272885995553505.06</v>
      </c>
      <c r="P236" s="94">
        <f t="shared" si="33"/>
        <v>945.17394178561142</v>
      </c>
      <c r="Q236" s="95">
        <f t="shared" si="43"/>
        <v>1.8671876061082102E-2</v>
      </c>
      <c r="R236" s="91">
        <f t="shared" si="34"/>
        <v>4.9689440993788822E-3</v>
      </c>
      <c r="S236" s="91">
        <f t="shared" si="35"/>
        <v>2.9545454545454545E-2</v>
      </c>
    </row>
    <row r="237" spans="1:19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f t="shared" si="36"/>
        <v>0.49325876387739392</v>
      </c>
      <c r="G237" s="135">
        <f t="shared" si="37"/>
        <v>0.49325876387739392</v>
      </c>
      <c r="H237" s="84">
        <v>226500</v>
      </c>
      <c r="I237" s="84">
        <v>217500</v>
      </c>
      <c r="J237" s="88">
        <v>125456133</v>
      </c>
      <c r="K237" s="82">
        <f t="shared" si="38"/>
        <v>5.4115993660436414</v>
      </c>
      <c r="L237" s="82">
        <f t="shared" si="39"/>
        <v>5.4115993660436414</v>
      </c>
      <c r="M237" s="96">
        <f t="shared" si="40"/>
        <v>0</v>
      </c>
      <c r="N237" s="96">
        <f t="shared" si="41"/>
        <v>288715106806660.44</v>
      </c>
      <c r="O237" s="89">
        <f t="shared" si="42"/>
        <v>265450639182669.84</v>
      </c>
      <c r="P237" s="86">
        <f t="shared" si="33"/>
        <v>919.42067777018065</v>
      </c>
      <c r="Q237" s="97">
        <f t="shared" si="43"/>
        <v>-2.7247115982459283E-2</v>
      </c>
      <c r="R237" s="87">
        <f t="shared" si="34"/>
        <v>-1.1124845488257108E-2</v>
      </c>
      <c r="S237" s="87">
        <f t="shared" si="35"/>
        <v>-3.9735099337748346E-2</v>
      </c>
    </row>
    <row r="238" spans="1:19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f t="shared" si="36"/>
        <v>0.49325876387739392</v>
      </c>
      <c r="G238" s="135">
        <f t="shared" si="37"/>
        <v>0.49325876387739392</v>
      </c>
      <c r="H238" s="84">
        <v>217500</v>
      </c>
      <c r="I238" s="84">
        <v>208000</v>
      </c>
      <c r="J238" s="88">
        <v>125456133</v>
      </c>
      <c r="K238" s="82">
        <f t="shared" si="38"/>
        <v>5.4115993660436414</v>
      </c>
      <c r="L238" s="82">
        <f t="shared" si="39"/>
        <v>5.4115993660436414</v>
      </c>
      <c r="M238" s="96">
        <f t="shared" si="40"/>
        <v>0</v>
      </c>
      <c r="N238" s="96">
        <f t="shared" si="41"/>
        <v>288715106806660.44</v>
      </c>
      <c r="O238" s="89">
        <f t="shared" si="42"/>
        <v>255909035110192.19</v>
      </c>
      <c r="P238" s="86">
        <f t="shared" si="33"/>
        <v>886.37216784628799</v>
      </c>
      <c r="Q238" s="97">
        <f t="shared" si="43"/>
        <v>-3.5944927847439051E-2</v>
      </c>
      <c r="R238" s="87">
        <f t="shared" si="34"/>
        <v>-2.6249999999999999E-2</v>
      </c>
      <c r="S238" s="87">
        <f t="shared" si="35"/>
        <v>-4.3678160919540229E-2</v>
      </c>
    </row>
    <row r="239" spans="1:19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f t="shared" si="36"/>
        <v>0.49325876387739392</v>
      </c>
      <c r="G239" s="135">
        <f t="shared" si="37"/>
        <v>0.49325876387739392</v>
      </c>
      <c r="H239" s="84">
        <v>208000</v>
      </c>
      <c r="I239" s="84">
        <v>214500</v>
      </c>
      <c r="J239" s="88">
        <v>125456133</v>
      </c>
      <c r="K239" s="82">
        <f t="shared" si="38"/>
        <v>5.4115993660436414</v>
      </c>
      <c r="L239" s="82">
        <f t="shared" si="39"/>
        <v>5.4115993660436414</v>
      </c>
      <c r="M239" s="96">
        <f t="shared" si="40"/>
        <v>0</v>
      </c>
      <c r="N239" s="96">
        <f t="shared" si="41"/>
        <v>288715106806660.44</v>
      </c>
      <c r="O239" s="89">
        <f t="shared" si="42"/>
        <v>260910933766197.25</v>
      </c>
      <c r="P239" s="86">
        <f t="shared" si="33"/>
        <v>903.69685414804974</v>
      </c>
      <c r="Q239" s="97">
        <f t="shared" si="43"/>
        <v>1.9545611798548867E-2</v>
      </c>
      <c r="R239" s="87">
        <f t="shared" si="34"/>
        <v>5.1347881899871627E-3</v>
      </c>
      <c r="S239" s="87">
        <f t="shared" si="35"/>
        <v>3.125E-2</v>
      </c>
    </row>
    <row r="240" spans="1:19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f t="shared" si="36"/>
        <v>0.49325876387739392</v>
      </c>
      <c r="G240" s="135">
        <f t="shared" si="37"/>
        <v>0.49325876387739392</v>
      </c>
      <c r="H240" s="84">
        <v>214500</v>
      </c>
      <c r="I240" s="84">
        <v>218500</v>
      </c>
      <c r="J240" s="88">
        <v>125456133</v>
      </c>
      <c r="K240" s="82">
        <f t="shared" si="38"/>
        <v>5.4115993660436414</v>
      </c>
      <c r="L240" s="82">
        <f t="shared" si="39"/>
        <v>5.4115993660436414</v>
      </c>
      <c r="M240" s="96">
        <f t="shared" si="40"/>
        <v>0</v>
      </c>
      <c r="N240" s="96">
        <f t="shared" si="41"/>
        <v>288715106806660.44</v>
      </c>
      <c r="O240" s="89">
        <f t="shared" si="42"/>
        <v>262890445195126.12</v>
      </c>
      <c r="P240" s="86">
        <f t="shared" si="33"/>
        <v>910.5531335122414</v>
      </c>
      <c r="Q240" s="97">
        <f t="shared" si="43"/>
        <v>7.5869240140880494E-3</v>
      </c>
      <c r="R240" s="87">
        <f t="shared" si="34"/>
        <v>-6.3856960408684551E-3</v>
      </c>
      <c r="S240" s="87">
        <f t="shared" si="35"/>
        <v>1.8648018648018648E-2</v>
      </c>
    </row>
    <row r="241" spans="1:19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f t="shared" si="36"/>
        <v>0.49325876387739392</v>
      </c>
      <c r="G241" s="135">
        <f t="shared" si="37"/>
        <v>0.49325876387739392</v>
      </c>
      <c r="H241" s="84">
        <v>218500</v>
      </c>
      <c r="I241" s="84">
        <v>225500</v>
      </c>
      <c r="J241" s="88">
        <v>125456133</v>
      </c>
      <c r="K241" s="82">
        <f t="shared" si="38"/>
        <v>5.4115993660436414</v>
      </c>
      <c r="L241" s="82">
        <f t="shared" si="39"/>
        <v>5.4115993660436414</v>
      </c>
      <c r="M241" s="96">
        <f t="shared" si="40"/>
        <v>0</v>
      </c>
      <c r="N241" s="96">
        <f t="shared" si="41"/>
        <v>288715106806660.44</v>
      </c>
      <c r="O241" s="89">
        <f t="shared" si="42"/>
        <v>268231803016035.69</v>
      </c>
      <c r="P241" s="86">
        <f t="shared" si="33"/>
        <v>929.05357805076164</v>
      </c>
      <c r="Q241" s="97">
        <f t="shared" si="43"/>
        <v>2.0317808876412508E-2</v>
      </c>
      <c r="R241" s="87">
        <f t="shared" si="34"/>
        <v>5.1413881748071976E-3</v>
      </c>
      <c r="S241" s="87">
        <f t="shared" si="35"/>
        <v>3.2036613272311214E-2</v>
      </c>
    </row>
    <row r="242" spans="1:19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f t="shared" si="36"/>
        <v>0.49325876387739392</v>
      </c>
      <c r="G242" s="135">
        <f t="shared" si="37"/>
        <v>0.49325876387739392</v>
      </c>
      <c r="H242" s="84">
        <v>225500</v>
      </c>
      <c r="I242" s="84">
        <v>224000</v>
      </c>
      <c r="J242" s="88">
        <v>125456133</v>
      </c>
      <c r="K242" s="82">
        <f t="shared" si="38"/>
        <v>5.4115993660436414</v>
      </c>
      <c r="L242" s="82">
        <f t="shared" si="39"/>
        <v>5.4115993660436414</v>
      </c>
      <c r="M242" s="96">
        <f t="shared" si="40"/>
        <v>0</v>
      </c>
      <c r="N242" s="96">
        <f t="shared" si="41"/>
        <v>288715106806660.44</v>
      </c>
      <c r="O242" s="89">
        <f t="shared" si="42"/>
        <v>265888334118768.62</v>
      </c>
      <c r="P242" s="86">
        <f t="shared" si="33"/>
        <v>920.93668758670856</v>
      </c>
      <c r="Q242" s="97">
        <f t="shared" si="43"/>
        <v>-8.7367302121402462E-3</v>
      </c>
      <c r="R242" s="87">
        <f t="shared" si="34"/>
        <v>-1.1508951406649617E-2</v>
      </c>
      <c r="S242" s="87">
        <f t="shared" si="35"/>
        <v>-6.6518847006651885E-3</v>
      </c>
    </row>
    <row r="243" spans="1:19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f t="shared" si="36"/>
        <v>0.49325876387739392</v>
      </c>
      <c r="G243" s="135">
        <f t="shared" si="37"/>
        <v>0.49325876387739392</v>
      </c>
      <c r="H243" s="84">
        <v>224000</v>
      </c>
      <c r="I243" s="84">
        <v>220000</v>
      </c>
      <c r="J243" s="88">
        <v>125456133</v>
      </c>
      <c r="K243" s="82">
        <f t="shared" si="38"/>
        <v>5.4115993660436414</v>
      </c>
      <c r="L243" s="82">
        <f t="shared" si="39"/>
        <v>5.4115993660436414</v>
      </c>
      <c r="M243" s="96">
        <f t="shared" si="40"/>
        <v>0</v>
      </c>
      <c r="N243" s="96">
        <f t="shared" si="41"/>
        <v>288715106806660.44</v>
      </c>
      <c r="O243" s="89">
        <f t="shared" si="42"/>
        <v>263172660799532.28</v>
      </c>
      <c r="P243" s="86">
        <f t="shared" si="33"/>
        <v>911.53062169264047</v>
      </c>
      <c r="Q243" s="97">
        <f t="shared" si="43"/>
        <v>-1.021358582066749E-2</v>
      </c>
      <c r="R243" s="87">
        <f t="shared" si="34"/>
        <v>0</v>
      </c>
      <c r="S243" s="87">
        <f t="shared" si="35"/>
        <v>-1.7857142857142856E-2</v>
      </c>
    </row>
    <row r="244" spans="1:19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f t="shared" si="36"/>
        <v>0.49325876387739392</v>
      </c>
      <c r="G244" s="135">
        <f t="shared" si="37"/>
        <v>0.49325876387739392</v>
      </c>
      <c r="H244" s="84">
        <v>220000</v>
      </c>
      <c r="I244" s="84">
        <v>210500</v>
      </c>
      <c r="J244" s="88">
        <v>125456133</v>
      </c>
      <c r="K244" s="82">
        <f t="shared" si="38"/>
        <v>5.4115993660436414</v>
      </c>
      <c r="L244" s="82">
        <f t="shared" si="39"/>
        <v>5.4115993660436414</v>
      </c>
      <c r="M244" s="96">
        <f t="shared" si="40"/>
        <v>0</v>
      </c>
      <c r="N244" s="96">
        <f t="shared" si="41"/>
        <v>288715106806660.44</v>
      </c>
      <c r="O244" s="89">
        <f t="shared" si="42"/>
        <v>257164633800530.41</v>
      </c>
      <c r="P244" s="86">
        <f t="shared" si="33"/>
        <v>890.72108711215458</v>
      </c>
      <c r="Q244" s="97">
        <f t="shared" si="43"/>
        <v>-2.2829221624879947E-2</v>
      </c>
      <c r="R244" s="87">
        <f t="shared" si="34"/>
        <v>3.8809831824062097E-3</v>
      </c>
      <c r="S244" s="87">
        <f t="shared" si="35"/>
        <v>-4.3181818181818182E-2</v>
      </c>
    </row>
    <row r="245" spans="1:19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f t="shared" si="36"/>
        <v>0.49325876387739392</v>
      </c>
      <c r="G245" s="135">
        <f t="shared" si="37"/>
        <v>0.49325876387739392</v>
      </c>
      <c r="H245" s="84">
        <v>210500</v>
      </c>
      <c r="I245" s="84">
        <v>228000</v>
      </c>
      <c r="J245" s="88">
        <v>125456133</v>
      </c>
      <c r="K245" s="82">
        <f t="shared" si="38"/>
        <v>5.4115993660436414</v>
      </c>
      <c r="L245" s="82">
        <f t="shared" si="39"/>
        <v>5.4115993660436414</v>
      </c>
      <c r="M245" s="96">
        <f t="shared" si="40"/>
        <v>0</v>
      </c>
      <c r="N245" s="96">
        <f t="shared" si="41"/>
        <v>288715106806660.44</v>
      </c>
      <c r="O245" s="89">
        <f t="shared" si="42"/>
        <v>267720613169636</v>
      </c>
      <c r="P245" s="86">
        <f t="shared" si="33"/>
        <v>927.28300964492485</v>
      </c>
      <c r="Q245" s="97">
        <f t="shared" si="43"/>
        <v>4.1047554685506839E-2</v>
      </c>
      <c r="R245" s="87">
        <f t="shared" si="34"/>
        <v>-1.1597938144329897E-2</v>
      </c>
      <c r="S245" s="87">
        <f t="shared" si="35"/>
        <v>8.3135391923990498E-2</v>
      </c>
    </row>
    <row r="246" spans="1:19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f t="shared" si="36"/>
        <v>0.49325876387739392</v>
      </c>
      <c r="G246" s="148">
        <f t="shared" si="37"/>
        <v>0.47358653477958573</v>
      </c>
      <c r="H246" s="91">
        <v>224000</v>
      </c>
      <c r="I246" s="91">
        <v>223000</v>
      </c>
      <c r="J246" s="92">
        <v>125456133</v>
      </c>
      <c r="K246" s="91">
        <f t="shared" si="38"/>
        <v>5.4115993660436414</v>
      </c>
      <c r="L246" s="91">
        <f t="shared" si="39"/>
        <v>5.2885547102648838</v>
      </c>
      <c r="M246" s="93">
        <f t="shared" si="40"/>
        <v>1</v>
      </c>
      <c r="N246" s="93">
        <f t="shared" si="41"/>
        <v>277200522290306</v>
      </c>
      <c r="O246" s="92">
        <f t="shared" si="42"/>
        <v>256097132098267</v>
      </c>
      <c r="P246" s="94">
        <f t="shared" si="33"/>
        <v>923.86958719385859</v>
      </c>
      <c r="Q246" s="95">
        <f t="shared" si="43"/>
        <v>-3.6811010398792067E-3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f t="shared" si="36"/>
        <v>0.47358653477958573</v>
      </c>
      <c r="G247" s="135">
        <f t="shared" si="37"/>
        <v>0.47358653477958573</v>
      </c>
      <c r="H247" s="84">
        <v>223000</v>
      </c>
      <c r="I247" s="84">
        <v>222500</v>
      </c>
      <c r="J247" s="88">
        <v>125456133</v>
      </c>
      <c r="K247" s="82">
        <f t="shared" si="38"/>
        <v>5.2885547102648838</v>
      </c>
      <c r="L247" s="82">
        <f t="shared" si="39"/>
        <v>5.2885547102648838</v>
      </c>
      <c r="M247" s="96">
        <f t="shared" si="40"/>
        <v>0</v>
      </c>
      <c r="N247" s="96">
        <f t="shared" si="41"/>
        <v>277200522290306</v>
      </c>
      <c r="O247" s="89">
        <f t="shared" si="42"/>
        <v>257037635170771.59</v>
      </c>
      <c r="P247" s="86">
        <f t="shared" si="33"/>
        <v>927.26244902807844</v>
      </c>
      <c r="Q247" s="97">
        <f t="shared" si="43"/>
        <v>3.6724467189414127E-3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f t="shared" si="36"/>
        <v>0.47358653477958573</v>
      </c>
      <c r="G248" s="148">
        <f t="shared" si="37"/>
        <v>0.44832951382702768</v>
      </c>
      <c r="H248" s="91">
        <v>222500</v>
      </c>
      <c r="I248" s="91">
        <v>214500</v>
      </c>
      <c r="J248" s="92">
        <v>125456133</v>
      </c>
      <c r="K248" s="91">
        <f t="shared" si="38"/>
        <v>5.2885547102648838</v>
      </c>
      <c r="L248" s="91">
        <f t="shared" si="39"/>
        <v>5.5659096687577874</v>
      </c>
      <c r="M248" s="93">
        <f t="shared" si="40"/>
        <v>0</v>
      </c>
      <c r="N248" s="93">
        <f t="shared" si="41"/>
        <v>279257048043858.5</v>
      </c>
      <c r="O248" s="92">
        <f t="shared" si="42"/>
        <v>253492175733557.41</v>
      </c>
      <c r="P248" s="94">
        <f t="shared" si="33"/>
        <v>907.73779035917255</v>
      </c>
      <c r="Q248" s="95">
        <f t="shared" si="43"/>
        <v>-2.1056237842232151E-2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84">
        <v>214500</v>
      </c>
      <c r="I249" s="84">
        <v>210500</v>
      </c>
      <c r="J249" s="88">
        <v>125456133</v>
      </c>
      <c r="K249" s="82">
        <f t="shared" si="38"/>
        <v>5.5659096687577874</v>
      </c>
      <c r="L249" s="82">
        <f t="shared" si="39"/>
        <v>5.5659096687577874</v>
      </c>
      <c r="M249" s="96">
        <f t="shared" si="40"/>
        <v>0</v>
      </c>
      <c r="N249" s="96">
        <f t="shared" si="41"/>
        <v>279257048043858.5</v>
      </c>
      <c r="O249" s="89">
        <f t="shared" si="42"/>
        <v>247621171554340</v>
      </c>
      <c r="P249" s="86">
        <f t="shared" si="33"/>
        <v>886.71413412437857</v>
      </c>
      <c r="Q249" s="97">
        <f t="shared" si="43"/>
        <v>-2.3160494647331321E-2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84">
        <v>210500</v>
      </c>
      <c r="I250" s="84">
        <v>220000</v>
      </c>
      <c r="J250" s="88">
        <v>125456133</v>
      </c>
      <c r="K250" s="82">
        <f t="shared" si="38"/>
        <v>5.5659096687577874</v>
      </c>
      <c r="L250" s="82">
        <f t="shared" si="39"/>
        <v>5.5659096687577874</v>
      </c>
      <c r="M250" s="96">
        <f t="shared" si="40"/>
        <v>0</v>
      </c>
      <c r="N250" s="96">
        <f t="shared" si="41"/>
        <v>279257048043858.5</v>
      </c>
      <c r="O250" s="89">
        <f t="shared" si="42"/>
        <v>253853343382957.62</v>
      </c>
      <c r="P250" s="86">
        <f t="shared" si="33"/>
        <v>909.03110650617816</v>
      </c>
      <c r="Q250" s="97">
        <f t="shared" si="43"/>
        <v>2.5168170352711672E-2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84">
        <v>220000</v>
      </c>
      <c r="I251" s="84">
        <v>216000</v>
      </c>
      <c r="J251" s="88">
        <v>125456133</v>
      </c>
      <c r="K251" s="82">
        <f t="shared" si="38"/>
        <v>5.5659096687577874</v>
      </c>
      <c r="L251" s="82">
        <f t="shared" si="39"/>
        <v>5.5659096687577874</v>
      </c>
      <c r="M251" s="96">
        <f t="shared" si="40"/>
        <v>0</v>
      </c>
      <c r="N251" s="96">
        <f t="shared" si="41"/>
        <v>279257048043858.5</v>
      </c>
      <c r="O251" s="89">
        <f t="shared" si="42"/>
        <v>254539591989061.91</v>
      </c>
      <c r="P251" s="86">
        <f t="shared" si="33"/>
        <v>911.48851487209515</v>
      </c>
      <c r="Q251" s="97">
        <f t="shared" si="43"/>
        <v>2.703327035047165E-3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84">
        <v>216000</v>
      </c>
      <c r="I252" s="84">
        <v>213500</v>
      </c>
      <c r="J252" s="88">
        <v>125456133</v>
      </c>
      <c r="K252" s="82">
        <f t="shared" si="38"/>
        <v>5.5659096687577874</v>
      </c>
      <c r="L252" s="82">
        <f t="shared" si="39"/>
        <v>5.5659096687577874</v>
      </c>
      <c r="M252" s="96">
        <f t="shared" si="40"/>
        <v>0</v>
      </c>
      <c r="N252" s="96">
        <f t="shared" si="41"/>
        <v>279257048043858.5</v>
      </c>
      <c r="O252" s="89">
        <f t="shared" si="42"/>
        <v>251054218919496.28</v>
      </c>
      <c r="P252" s="86">
        <f t="shared" si="33"/>
        <v>899.00763715036896</v>
      </c>
      <c r="Q252" s="97">
        <f t="shared" si="43"/>
        <v>-1.369285242554874E-2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84">
        <v>213500</v>
      </c>
      <c r="I253" s="84">
        <v>214000</v>
      </c>
      <c r="J253" s="88">
        <v>125456133</v>
      </c>
      <c r="K253" s="82">
        <f t="shared" si="38"/>
        <v>5.5659096687577874</v>
      </c>
      <c r="L253" s="82">
        <f t="shared" si="39"/>
        <v>5.5659096687577874</v>
      </c>
      <c r="M253" s="96">
        <f t="shared" si="40"/>
        <v>0</v>
      </c>
      <c r="N253" s="96">
        <f t="shared" si="41"/>
        <v>279257048043858.5</v>
      </c>
      <c r="O253" s="89">
        <f t="shared" si="42"/>
        <v>255418002233773</v>
      </c>
      <c r="P253" s="86">
        <f t="shared" si="33"/>
        <v>914.6340406551119</v>
      </c>
      <c r="Q253" s="97">
        <f t="shared" si="43"/>
        <v>1.7381836214734235E-2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84">
        <v>214000</v>
      </c>
      <c r="I254" s="84">
        <v>216500</v>
      </c>
      <c r="J254" s="88">
        <v>125456133</v>
      </c>
      <c r="K254" s="82">
        <f t="shared" si="38"/>
        <v>5.5659096687577874</v>
      </c>
      <c r="L254" s="82">
        <f t="shared" si="39"/>
        <v>5.5659096687577874</v>
      </c>
      <c r="M254" s="96">
        <f t="shared" si="40"/>
        <v>0</v>
      </c>
      <c r="N254" s="96">
        <f t="shared" si="41"/>
        <v>279257048043858.5</v>
      </c>
      <c r="O254" s="89">
        <f t="shared" si="42"/>
        <v>257698981934606.06</v>
      </c>
      <c r="P254" s="86">
        <f t="shared" si="33"/>
        <v>922.80206977670741</v>
      </c>
      <c r="Q254" s="97">
        <f t="shared" si="43"/>
        <v>8.930379538186782E-3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84">
        <v>216500</v>
      </c>
      <c r="I255" s="84">
        <v>216500</v>
      </c>
      <c r="J255" s="88">
        <v>125456133</v>
      </c>
      <c r="K255" s="82">
        <f t="shared" si="38"/>
        <v>5.5659096687577874</v>
      </c>
      <c r="L255" s="82">
        <f t="shared" si="39"/>
        <v>5.5659096687577874</v>
      </c>
      <c r="M255" s="96">
        <f t="shared" si="40"/>
        <v>0</v>
      </c>
      <c r="N255" s="96">
        <f t="shared" si="41"/>
        <v>279257048043858.5</v>
      </c>
      <c r="O255" s="89">
        <f t="shared" si="42"/>
        <v>259572482730412.25</v>
      </c>
      <c r="P255" s="86">
        <f t="shared" si="33"/>
        <v>929.51094537691063</v>
      </c>
      <c r="Q255" s="97">
        <f t="shared" si="43"/>
        <v>7.2701132994062055E-3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84">
        <v>216500</v>
      </c>
      <c r="I256" s="84">
        <v>211000</v>
      </c>
      <c r="J256" s="88">
        <v>125456133</v>
      </c>
      <c r="K256" s="82">
        <f t="shared" si="38"/>
        <v>5.5659096687577874</v>
      </c>
      <c r="L256" s="82">
        <f t="shared" si="39"/>
        <v>5.5659096687577874</v>
      </c>
      <c r="M256" s="96">
        <f t="shared" si="40"/>
        <v>0</v>
      </c>
      <c r="N256" s="96">
        <f t="shared" si="41"/>
        <v>279257048043858.5</v>
      </c>
      <c r="O256" s="89">
        <f t="shared" si="42"/>
        <v>254527563091496.56</v>
      </c>
      <c r="P256" s="86">
        <f t="shared" si="33"/>
        <v>911.44544022939738</v>
      </c>
      <c r="Q256" s="97">
        <f t="shared" si="43"/>
        <v>-1.9435494802256259E-2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84">
        <v>211000</v>
      </c>
      <c r="I257" s="84">
        <v>207500</v>
      </c>
      <c r="J257" s="88">
        <v>125456133</v>
      </c>
      <c r="K257" s="82">
        <f t="shared" si="38"/>
        <v>5.5659096687577874</v>
      </c>
      <c r="L257" s="82">
        <f t="shared" si="39"/>
        <v>5.5659096687577874</v>
      </c>
      <c r="M257" s="96">
        <f t="shared" si="40"/>
        <v>0</v>
      </c>
      <c r="N257" s="96">
        <f t="shared" si="41"/>
        <v>279257048043858.5</v>
      </c>
      <c r="O257" s="89">
        <f t="shared" si="42"/>
        <v>254893843022362.03</v>
      </c>
      <c r="P257" s="86">
        <f t="shared" si="33"/>
        <v>912.75706309954933</v>
      </c>
      <c r="Q257" s="97">
        <f t="shared" si="43"/>
        <v>1.4390580195582899E-3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84">
        <v>207500</v>
      </c>
      <c r="I258" s="84">
        <v>202000</v>
      </c>
      <c r="J258" s="88">
        <v>125456133</v>
      </c>
      <c r="K258" s="82">
        <f t="shared" si="38"/>
        <v>5.5659096687577874</v>
      </c>
      <c r="L258" s="82">
        <f t="shared" si="39"/>
        <v>5.5659096687577874</v>
      </c>
      <c r="M258" s="96">
        <f t="shared" si="40"/>
        <v>0</v>
      </c>
      <c r="N258" s="96">
        <f t="shared" si="41"/>
        <v>279257048043858.5</v>
      </c>
      <c r="O258" s="89">
        <f t="shared" si="42"/>
        <v>251990067150082</v>
      </c>
      <c r="P258" s="86">
        <f t="shared" si="33"/>
        <v>902.35884435226819</v>
      </c>
      <c r="Q258" s="97">
        <f t="shared" si="43"/>
        <v>-1.1392098913998828E-2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84">
        <v>202000</v>
      </c>
      <c r="I259" s="84">
        <v>195500</v>
      </c>
      <c r="J259" s="88">
        <v>125456133</v>
      </c>
      <c r="K259" s="82">
        <f t="shared" si="38"/>
        <v>5.5659096687577874</v>
      </c>
      <c r="L259" s="82">
        <f t="shared" si="39"/>
        <v>5.5659096687577874</v>
      </c>
      <c r="M259" s="96">
        <f t="shared" si="40"/>
        <v>0</v>
      </c>
      <c r="N259" s="96">
        <f t="shared" si="41"/>
        <v>279257048043858.5</v>
      </c>
      <c r="O259" s="89">
        <f t="shared" si="42"/>
        <v>248789478230376.44</v>
      </c>
      <c r="P259" s="86">
        <f t="shared" si="33"/>
        <v>890.89775879641547</v>
      </c>
      <c r="Q259" s="97">
        <f t="shared" si="43"/>
        <v>-1.2701250314756678E-2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84">
        <v>195500</v>
      </c>
      <c r="I260" s="84">
        <v>201000</v>
      </c>
      <c r="J260" s="88">
        <v>125456133</v>
      </c>
      <c r="K260" s="82">
        <f t="shared" si="38"/>
        <v>5.5659096687577874</v>
      </c>
      <c r="L260" s="82">
        <f t="shared" si="39"/>
        <v>5.5659096687577874</v>
      </c>
      <c r="M260" s="96">
        <f t="shared" si="40"/>
        <v>0</v>
      </c>
      <c r="N260" s="96">
        <f t="shared" si="41"/>
        <v>279257048043858.5</v>
      </c>
      <c r="O260" s="89">
        <f t="shared" si="42"/>
        <v>253566754898462.72</v>
      </c>
      <c r="P260" s="86">
        <f t="shared" ref="P260:P323" si="44">O260/N260*1000</f>
        <v>908.00485314389994</v>
      </c>
      <c r="Q260" s="97">
        <f t="shared" si="43"/>
        <v>1.9202084839225315E-2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84">
        <v>201000</v>
      </c>
      <c r="I261" s="84">
        <v>198000</v>
      </c>
      <c r="J261" s="88">
        <v>125456133</v>
      </c>
      <c r="K261" s="82">
        <f t="shared" ref="K261:K324" si="49">L260</f>
        <v>5.5659096687577874</v>
      </c>
      <c r="L261" s="82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279257048043858.5</v>
      </c>
      <c r="O261" s="89">
        <f t="shared" ref="O261:O324" si="53">D261*E261*G261+I261*J261*L261</f>
        <v>252676315756186.25</v>
      </c>
      <c r="P261" s="86">
        <f t="shared" si="44"/>
        <v>904.81625271818518</v>
      </c>
      <c r="Q261" s="97">
        <f t="shared" ref="Q261:Q324" si="54">(P261-P260)/P260</f>
        <v>-3.5116557083086715E-3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84">
        <v>198000</v>
      </c>
      <c r="I262" s="84">
        <v>200000</v>
      </c>
      <c r="J262" s="88">
        <v>125456133</v>
      </c>
      <c r="K262" s="82">
        <f t="shared" si="49"/>
        <v>5.5659096687577874</v>
      </c>
      <c r="L262" s="82">
        <f t="shared" si="50"/>
        <v>5.5659096687577874</v>
      </c>
      <c r="M262" s="96">
        <f t="shared" si="51"/>
        <v>0</v>
      </c>
      <c r="N262" s="96">
        <f t="shared" si="52"/>
        <v>279257048043858.5</v>
      </c>
      <c r="O262" s="89">
        <f t="shared" si="53"/>
        <v>252467012938548.87</v>
      </c>
      <c r="P262" s="86">
        <f t="shared" si="44"/>
        <v>904.06675393524131</v>
      </c>
      <c r="Q262" s="97">
        <f t="shared" si="54"/>
        <v>-8.2834363407187123E-4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84">
        <v>200000</v>
      </c>
      <c r="I263" s="84">
        <v>200000</v>
      </c>
      <c r="J263" s="88">
        <v>125456133</v>
      </c>
      <c r="K263" s="82">
        <f t="shared" si="49"/>
        <v>5.5659096687577874</v>
      </c>
      <c r="L263" s="82">
        <f t="shared" si="50"/>
        <v>5.5659096687577874</v>
      </c>
      <c r="M263" s="96">
        <f t="shared" si="51"/>
        <v>0</v>
      </c>
      <c r="N263" s="96">
        <f t="shared" si="52"/>
        <v>279257048043858.5</v>
      </c>
      <c r="O263" s="89">
        <f t="shared" si="53"/>
        <v>252065548482304.69</v>
      </c>
      <c r="P263" s="86">
        <f t="shared" si="44"/>
        <v>902.62913773519767</v>
      </c>
      <c r="Q263" s="97">
        <f t="shared" si="54"/>
        <v>-1.5901659847416668E-3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84">
        <v>200000</v>
      </c>
      <c r="I264" s="84">
        <v>208000</v>
      </c>
      <c r="J264" s="88">
        <v>125456133</v>
      </c>
      <c r="K264" s="82">
        <f t="shared" si="49"/>
        <v>5.5659096687577874</v>
      </c>
      <c r="L264" s="82">
        <f t="shared" si="50"/>
        <v>5.5659096687577874</v>
      </c>
      <c r="M264" s="96">
        <f t="shared" si="51"/>
        <v>0</v>
      </c>
      <c r="N264" s="96">
        <f t="shared" si="52"/>
        <v>279257048043858.5</v>
      </c>
      <c r="O264" s="89">
        <f t="shared" si="53"/>
        <v>260462019705371.25</v>
      </c>
      <c r="P264" s="86">
        <f t="shared" si="44"/>
        <v>932.6963152044226</v>
      </c>
      <c r="Q264" s="97">
        <f t="shared" si="54"/>
        <v>3.331066571224036E-2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84">
        <v>208000</v>
      </c>
      <c r="I265" s="84">
        <v>208500</v>
      </c>
      <c r="J265" s="88">
        <v>125456133</v>
      </c>
      <c r="K265" s="82">
        <f t="shared" si="49"/>
        <v>5.5659096687577874</v>
      </c>
      <c r="L265" s="82">
        <f t="shared" si="50"/>
        <v>5.5659096687577874</v>
      </c>
      <c r="M265" s="96">
        <f t="shared" si="51"/>
        <v>0</v>
      </c>
      <c r="N265" s="96">
        <f t="shared" si="52"/>
        <v>279257048043858.5</v>
      </c>
      <c r="O265" s="89">
        <f t="shared" si="53"/>
        <v>265361088961306.87</v>
      </c>
      <c r="P265" s="86">
        <f t="shared" si="44"/>
        <v>950.23954030922368</v>
      </c>
      <c r="Q265" s="97">
        <f t="shared" si="54"/>
        <v>1.880915022265963E-2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84">
        <v>208500</v>
      </c>
      <c r="I266" s="84">
        <v>211000</v>
      </c>
      <c r="J266" s="88">
        <v>125456133</v>
      </c>
      <c r="K266" s="82">
        <f t="shared" si="49"/>
        <v>5.5659096687577874</v>
      </c>
      <c r="L266" s="82">
        <f t="shared" si="50"/>
        <v>5.5659096687577874</v>
      </c>
      <c r="M266" s="96">
        <f t="shared" si="51"/>
        <v>0</v>
      </c>
      <c r="N266" s="96">
        <f t="shared" si="52"/>
        <v>279257048043858.5</v>
      </c>
      <c r="O266" s="89">
        <f t="shared" si="53"/>
        <v>267909711632969.44</v>
      </c>
      <c r="P266" s="86">
        <f t="shared" si="44"/>
        <v>959.36598023084844</v>
      </c>
      <c r="Q266" s="97">
        <f t="shared" si="54"/>
        <v>9.604357148361619E-3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84">
        <v>211000</v>
      </c>
      <c r="I267" s="84">
        <v>210500</v>
      </c>
      <c r="J267" s="88">
        <v>125456133</v>
      </c>
      <c r="K267" s="82">
        <f t="shared" si="49"/>
        <v>5.5659096687577874</v>
      </c>
      <c r="L267" s="82">
        <f t="shared" si="50"/>
        <v>5.5659096687577874</v>
      </c>
      <c r="M267" s="96">
        <f t="shared" si="51"/>
        <v>0</v>
      </c>
      <c r="N267" s="96">
        <f t="shared" si="52"/>
        <v>279257048043858.5</v>
      </c>
      <c r="O267" s="89">
        <f t="shared" si="53"/>
        <v>268764966249867.12</v>
      </c>
      <c r="P267" s="86">
        <f t="shared" si="44"/>
        <v>962.42858732667139</v>
      </c>
      <c r="Q267" s="97">
        <f t="shared" si="54"/>
        <v>3.192324054565716E-3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84">
        <v>210500</v>
      </c>
      <c r="I268" s="84">
        <v>215000</v>
      </c>
      <c r="J268" s="88">
        <v>125456133</v>
      </c>
      <c r="K268" s="82">
        <f t="shared" si="49"/>
        <v>5.5659096687577874</v>
      </c>
      <c r="L268" s="82">
        <f t="shared" si="50"/>
        <v>5.5659096687577874</v>
      </c>
      <c r="M268" s="96">
        <f t="shared" si="51"/>
        <v>0</v>
      </c>
      <c r="N268" s="96">
        <f t="shared" si="52"/>
        <v>279257048043858.5</v>
      </c>
      <c r="O268" s="89">
        <f t="shared" si="53"/>
        <v>274316001753845.75</v>
      </c>
      <c r="P268" s="86">
        <f t="shared" si="44"/>
        <v>982.30645806570033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84">
        <v>215000</v>
      </c>
      <c r="I269" s="84">
        <v>219000</v>
      </c>
      <c r="J269" s="88">
        <v>125456133</v>
      </c>
      <c r="K269" s="82">
        <f t="shared" si="49"/>
        <v>5.5659096687577874</v>
      </c>
      <c r="L269" s="82">
        <f t="shared" si="50"/>
        <v>5.5659096687577874</v>
      </c>
      <c r="M269" s="96">
        <f t="shared" si="51"/>
        <v>0</v>
      </c>
      <c r="N269" s="96">
        <f t="shared" si="52"/>
        <v>279257048043858.5</v>
      </c>
      <c r="O269" s="89">
        <f t="shared" si="53"/>
        <v>276440004341450.75</v>
      </c>
      <c r="P269" s="86">
        <f t="shared" si="44"/>
        <v>989.91236310008787</v>
      </c>
      <c r="Q269" s="97">
        <f t="shared" si="54"/>
        <v>7.7429044387681669E-3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84">
        <v>219000</v>
      </c>
      <c r="I270" s="84">
        <v>214500</v>
      </c>
      <c r="J270" s="88">
        <v>125456133</v>
      </c>
      <c r="K270" s="82">
        <f t="shared" si="49"/>
        <v>5.5659096687577874</v>
      </c>
      <c r="L270" s="82">
        <f t="shared" si="50"/>
        <v>5.5659096687577874</v>
      </c>
      <c r="M270" s="96">
        <f t="shared" si="51"/>
        <v>0</v>
      </c>
      <c r="N270" s="96">
        <f t="shared" si="52"/>
        <v>279257048043858.5</v>
      </c>
      <c r="O270" s="89">
        <f t="shared" si="53"/>
        <v>273833041516596.19</v>
      </c>
      <c r="P270" s="86">
        <f t="shared" si="44"/>
        <v>980.57701116137832</v>
      </c>
      <c r="Q270" s="97">
        <f t="shared" si="54"/>
        <v>-9.4304832293176169E-3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84">
        <v>214500</v>
      </c>
      <c r="I271" s="84">
        <v>214000</v>
      </c>
      <c r="J271" s="88">
        <v>125456133</v>
      </c>
      <c r="K271" s="82">
        <f t="shared" si="49"/>
        <v>5.5659096687577874</v>
      </c>
      <c r="L271" s="82">
        <f t="shared" si="50"/>
        <v>5.5659096687577874</v>
      </c>
      <c r="M271" s="96">
        <f t="shared" si="51"/>
        <v>0</v>
      </c>
      <c r="N271" s="96">
        <f t="shared" si="52"/>
        <v>279257048043858.5</v>
      </c>
      <c r="O271" s="89">
        <f t="shared" si="53"/>
        <v>273082438308517.19</v>
      </c>
      <c r="P271" s="86">
        <f t="shared" si="44"/>
        <v>977.88915345702731</v>
      </c>
      <c r="Q271" s="97">
        <f t="shared" si="54"/>
        <v>-2.7410980206109114E-3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84">
        <v>214000</v>
      </c>
      <c r="I272" s="84">
        <v>215000</v>
      </c>
      <c r="J272" s="88">
        <v>125456133</v>
      </c>
      <c r="K272" s="82">
        <f t="shared" si="49"/>
        <v>5.5659096687577874</v>
      </c>
      <c r="L272" s="82">
        <f t="shared" si="50"/>
        <v>5.5659096687577874</v>
      </c>
      <c r="M272" s="96">
        <f t="shared" si="51"/>
        <v>0</v>
      </c>
      <c r="N272" s="96">
        <f t="shared" si="52"/>
        <v>279257048043858.5</v>
      </c>
      <c r="O272" s="89">
        <f t="shared" si="53"/>
        <v>270033714220574.44</v>
      </c>
      <c r="P272" s="86">
        <f t="shared" si="44"/>
        <v>966.97188526523598</v>
      </c>
      <c r="Q272" s="97">
        <f t="shared" si="54"/>
        <v>-1.1164116253050428E-2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84">
        <v>215000</v>
      </c>
      <c r="I273" s="84">
        <v>215500</v>
      </c>
      <c r="J273" s="88">
        <v>125456133</v>
      </c>
      <c r="K273" s="82">
        <f t="shared" si="49"/>
        <v>5.5659096687577874</v>
      </c>
      <c r="L273" s="82">
        <f t="shared" si="50"/>
        <v>5.5659096687577874</v>
      </c>
      <c r="M273" s="96">
        <f t="shared" si="51"/>
        <v>0</v>
      </c>
      <c r="N273" s="96">
        <f t="shared" si="52"/>
        <v>279257048043858.5</v>
      </c>
      <c r="O273" s="89">
        <f t="shared" si="53"/>
        <v>270918138914068.16</v>
      </c>
      <c r="P273" s="86">
        <f t="shared" si="44"/>
        <v>970.13894836960151</v>
      </c>
      <c r="Q273" s="97">
        <f t="shared" si="54"/>
        <v>3.2752380422072084E-3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84">
        <v>215500</v>
      </c>
      <c r="I274" s="84">
        <v>212500</v>
      </c>
      <c r="J274" s="88">
        <v>125456133</v>
      </c>
      <c r="K274" s="82">
        <f t="shared" si="49"/>
        <v>5.5659096687577874</v>
      </c>
      <c r="L274" s="82">
        <f t="shared" si="50"/>
        <v>5.5659096687577874</v>
      </c>
      <c r="M274" s="96">
        <f t="shared" si="51"/>
        <v>0</v>
      </c>
      <c r="N274" s="96">
        <f t="shared" si="52"/>
        <v>279257048043858.5</v>
      </c>
      <c r="O274" s="89">
        <f t="shared" si="53"/>
        <v>271633557596768.5</v>
      </c>
      <c r="P274" s="86">
        <f t="shared" si="44"/>
        <v>972.70081274406118</v>
      </c>
      <c r="Q274" s="97">
        <f t="shared" si="54"/>
        <v>2.640719021502124E-3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84">
        <v>212500</v>
      </c>
      <c r="I275" s="84">
        <v>212000</v>
      </c>
      <c r="J275" s="88">
        <v>125456133</v>
      </c>
      <c r="K275" s="82">
        <f t="shared" si="49"/>
        <v>5.5659096687577874</v>
      </c>
      <c r="L275" s="82">
        <f t="shared" si="50"/>
        <v>5.5659096687577874</v>
      </c>
      <c r="M275" s="96">
        <f t="shared" si="51"/>
        <v>0</v>
      </c>
      <c r="N275" s="96">
        <f t="shared" si="52"/>
        <v>279257048043858.5</v>
      </c>
      <c r="O275" s="89">
        <f t="shared" si="53"/>
        <v>271685883301177.81</v>
      </c>
      <c r="P275" s="86">
        <f t="shared" si="44"/>
        <v>972.88818743979698</v>
      </c>
      <c r="Q275" s="97">
        <f t="shared" si="54"/>
        <v>1.9263343186400769E-4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83">
        <f t="shared" si="47"/>
        <v>0.44832951382702768</v>
      </c>
      <c r="G276" s="135">
        <f t="shared" si="48"/>
        <v>0.44832951382702768</v>
      </c>
      <c r="H276" s="91">
        <v>212000</v>
      </c>
      <c r="I276" s="91">
        <v>210000</v>
      </c>
      <c r="J276" s="92">
        <v>125456133</v>
      </c>
      <c r="K276" s="82">
        <f t="shared" si="49"/>
        <v>5.5659096687577874</v>
      </c>
      <c r="L276" s="82">
        <f t="shared" si="50"/>
        <v>5.5659096687577874</v>
      </c>
      <c r="M276" s="96">
        <f t="shared" si="51"/>
        <v>0</v>
      </c>
      <c r="N276" s="96">
        <f t="shared" si="52"/>
        <v>279257048043858.5</v>
      </c>
      <c r="O276" s="89">
        <f t="shared" si="53"/>
        <v>273768686914621.47</v>
      </c>
      <c r="P276" s="86">
        <f t="shared" si="44"/>
        <v>980.3465618229443</v>
      </c>
      <c r="Q276" s="97">
        <f t="shared" si="54"/>
        <v>7.6662194889778592E-3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84">
        <v>210000</v>
      </c>
      <c r="I277" s="84">
        <v>209500</v>
      </c>
      <c r="J277" s="88">
        <v>125456133</v>
      </c>
      <c r="K277" s="82">
        <f t="shared" si="49"/>
        <v>5.5659096687577874</v>
      </c>
      <c r="L277" s="82">
        <f t="shared" si="50"/>
        <v>5.5659096687577874</v>
      </c>
      <c r="M277" s="96">
        <f t="shared" si="51"/>
        <v>0</v>
      </c>
      <c r="N277" s="96">
        <f t="shared" si="52"/>
        <v>279257048043858.5</v>
      </c>
      <c r="O277" s="89">
        <f t="shared" si="53"/>
        <v>269538725085759.5</v>
      </c>
      <c r="P277" s="86">
        <f t="shared" si="44"/>
        <v>965.19936371821598</v>
      </c>
      <c r="Q277" s="97">
        <f t="shared" si="54"/>
        <v>-1.5450860639080796E-2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84">
        <v>209500</v>
      </c>
      <c r="I278" s="84">
        <v>212000</v>
      </c>
      <c r="J278" s="88">
        <v>125456133</v>
      </c>
      <c r="K278" s="82">
        <f t="shared" si="49"/>
        <v>5.5659096687577874</v>
      </c>
      <c r="L278" s="82">
        <f t="shared" si="50"/>
        <v>5.5659096687577874</v>
      </c>
      <c r="M278" s="96">
        <f t="shared" si="51"/>
        <v>0</v>
      </c>
      <c r="N278" s="96">
        <f t="shared" si="52"/>
        <v>279257048043858.5</v>
      </c>
      <c r="O278" s="89">
        <f t="shared" si="53"/>
        <v>271685883301177.81</v>
      </c>
      <c r="P278" s="86">
        <f t="shared" si="44"/>
        <v>972.88818743979698</v>
      </c>
      <c r="Q278" s="97">
        <f t="shared" si="54"/>
        <v>7.9660472339740454E-3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84">
        <v>212000</v>
      </c>
      <c r="I279" s="84">
        <v>215000</v>
      </c>
      <c r="J279" s="88">
        <v>125456133</v>
      </c>
      <c r="K279" s="82">
        <f t="shared" si="49"/>
        <v>5.5659096687577874</v>
      </c>
      <c r="L279" s="82">
        <f t="shared" si="50"/>
        <v>5.5659096687577874</v>
      </c>
      <c r="M279" s="96">
        <f t="shared" si="51"/>
        <v>0</v>
      </c>
      <c r="N279" s="96">
        <f t="shared" si="52"/>
        <v>279257048043858.5</v>
      </c>
      <c r="O279" s="89">
        <f t="shared" si="53"/>
        <v>273111608385113.19</v>
      </c>
      <c r="P279" s="86">
        <f t="shared" si="44"/>
        <v>977.99360946556965</v>
      </c>
      <c r="Q279" s="97">
        <f t="shared" si="54"/>
        <v>5.247696592151907E-3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91">
        <v>215000</v>
      </c>
      <c r="I280" s="91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308065118653627.31</v>
      </c>
      <c r="O280" s="92">
        <f t="shared" si="53"/>
        <v>302935152850273.06</v>
      </c>
      <c r="P280" s="94">
        <f t="shared" si="44"/>
        <v>983.34778755292268</v>
      </c>
      <c r="Q280" s="95">
        <f t="shared" si="54"/>
        <v>5.4746554941998609E-3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84">
        <v>213500</v>
      </c>
      <c r="I281" s="84">
        <v>207500</v>
      </c>
      <c r="J281" s="88">
        <v>125461438</v>
      </c>
      <c r="K281" s="82">
        <f t="shared" si="49"/>
        <v>6.1398275599262</v>
      </c>
      <c r="L281" s="82">
        <f t="shared" si="50"/>
        <v>6.1398275599262</v>
      </c>
      <c r="M281" s="96">
        <f t="shared" si="51"/>
        <v>0</v>
      </c>
      <c r="N281" s="96">
        <f t="shared" si="52"/>
        <v>308065118653627.31</v>
      </c>
      <c r="O281" s="89">
        <f t="shared" si="53"/>
        <v>298460909750245.81</v>
      </c>
      <c r="P281" s="86">
        <f t="shared" si="44"/>
        <v>968.82409490124724</v>
      </c>
      <c r="Q281" s="97">
        <f t="shared" si="54"/>
        <v>-1.4769639831923451E-2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84">
        <v>207500</v>
      </c>
      <c r="I282" s="84">
        <v>207000</v>
      </c>
      <c r="J282" s="88">
        <v>125461438</v>
      </c>
      <c r="K282" s="82">
        <f t="shared" si="49"/>
        <v>6.1398275599262</v>
      </c>
      <c r="L282" s="82">
        <f t="shared" si="50"/>
        <v>6.1398275599262</v>
      </c>
      <c r="M282" s="96">
        <f t="shared" si="51"/>
        <v>0</v>
      </c>
      <c r="N282" s="96">
        <f t="shared" si="52"/>
        <v>308065118653627.31</v>
      </c>
      <c r="O282" s="89">
        <f t="shared" si="53"/>
        <v>298666259826535.31</v>
      </c>
      <c r="P282" s="86">
        <f t="shared" si="44"/>
        <v>969.49067499699754</v>
      </c>
      <c r="Q282" s="97">
        <f t="shared" si="54"/>
        <v>6.8803005546455782E-4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84">
        <v>207000</v>
      </c>
      <c r="I283" s="84">
        <v>204000</v>
      </c>
      <c r="J283" s="88">
        <v>125461438</v>
      </c>
      <c r="K283" s="82">
        <f t="shared" si="49"/>
        <v>6.1398275599262</v>
      </c>
      <c r="L283" s="82">
        <f t="shared" si="50"/>
        <v>6.1398275599262</v>
      </c>
      <c r="M283" s="96">
        <f t="shared" si="51"/>
        <v>0</v>
      </c>
      <c r="N283" s="96">
        <f t="shared" si="52"/>
        <v>308065118653627.31</v>
      </c>
      <c r="O283" s="89">
        <f t="shared" si="53"/>
        <v>296945830915973.87</v>
      </c>
      <c r="P283" s="86">
        <f t="shared" si="44"/>
        <v>963.90604757121048</v>
      </c>
      <c r="Q283" s="97">
        <f t="shared" si="54"/>
        <v>-5.7603725026074718E-3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84">
        <v>204000</v>
      </c>
      <c r="I284" s="84">
        <v>204500</v>
      </c>
      <c r="J284" s="88">
        <v>125461438</v>
      </c>
      <c r="K284" s="82">
        <f t="shared" si="49"/>
        <v>6.1398275599262</v>
      </c>
      <c r="L284" s="82">
        <f t="shared" si="50"/>
        <v>6.1398275599262</v>
      </c>
      <c r="M284" s="96">
        <f t="shared" si="51"/>
        <v>0</v>
      </c>
      <c r="N284" s="96">
        <f t="shared" si="52"/>
        <v>308065118653627.31</v>
      </c>
      <c r="O284" s="89">
        <f t="shared" si="53"/>
        <v>295559469092364.94</v>
      </c>
      <c r="P284" s="86">
        <f t="shared" si="44"/>
        <v>959.40582427534389</v>
      </c>
      <c r="Q284" s="97">
        <f t="shared" si="54"/>
        <v>-4.6687364470904278E-3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84">
        <v>204500</v>
      </c>
      <c r="I285" s="84">
        <v>202500</v>
      </c>
      <c r="J285" s="88">
        <v>125461438</v>
      </c>
      <c r="K285" s="82">
        <f t="shared" si="49"/>
        <v>6.1398275599262</v>
      </c>
      <c r="L285" s="82">
        <f t="shared" si="50"/>
        <v>6.1398275599262</v>
      </c>
      <c r="M285" s="96">
        <f t="shared" si="51"/>
        <v>0</v>
      </c>
      <c r="N285" s="96">
        <f t="shared" si="52"/>
        <v>308065118653627.31</v>
      </c>
      <c r="O285" s="89">
        <f t="shared" si="53"/>
        <v>294018845902884.19</v>
      </c>
      <c r="P285" s="86">
        <f t="shared" si="44"/>
        <v>954.40485825811379</v>
      </c>
      <c r="Q285" s="97">
        <f t="shared" si="54"/>
        <v>-5.2125658305310126E-3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84">
        <v>202500</v>
      </c>
      <c r="I286" s="84">
        <v>204500</v>
      </c>
      <c r="J286" s="88">
        <v>125461438</v>
      </c>
      <c r="K286" s="82">
        <f t="shared" si="49"/>
        <v>6.1398275599262</v>
      </c>
      <c r="L286" s="82">
        <f t="shared" si="50"/>
        <v>6.1398275599262</v>
      </c>
      <c r="M286" s="96">
        <f t="shared" si="51"/>
        <v>0</v>
      </c>
      <c r="N286" s="96">
        <f t="shared" si="52"/>
        <v>308065118653627.31</v>
      </c>
      <c r="O286" s="89">
        <f t="shared" si="53"/>
        <v>290687795634672.25</v>
      </c>
      <c r="P286" s="86">
        <f t="shared" si="44"/>
        <v>943.59204607486504</v>
      </c>
      <c r="Q286" s="97">
        <f t="shared" si="54"/>
        <v>-1.1329376720675162E-2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84">
        <v>204500</v>
      </c>
      <c r="I287" s="84">
        <v>207500</v>
      </c>
      <c r="J287" s="88">
        <v>125461438</v>
      </c>
      <c r="K287" s="82">
        <f t="shared" si="49"/>
        <v>6.1398275599262</v>
      </c>
      <c r="L287" s="82">
        <f t="shared" si="50"/>
        <v>6.1398275599262</v>
      </c>
      <c r="M287" s="96">
        <f t="shared" si="51"/>
        <v>0</v>
      </c>
      <c r="N287" s="96">
        <f t="shared" si="52"/>
        <v>308065118653627.31</v>
      </c>
      <c r="O287" s="89">
        <f t="shared" si="53"/>
        <v>292260598076818.75</v>
      </c>
      <c r="P287" s="86">
        <f t="shared" si="44"/>
        <v>948.69746810063759</v>
      </c>
      <c r="Q287" s="97">
        <f t="shared" si="54"/>
        <v>5.4106242703189211E-3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84">
        <v>207500</v>
      </c>
      <c r="I288" s="84">
        <v>210000</v>
      </c>
      <c r="J288" s="88">
        <v>125461438</v>
      </c>
      <c r="K288" s="82">
        <f t="shared" si="49"/>
        <v>6.1398275599262</v>
      </c>
      <c r="L288" s="82">
        <f t="shared" si="50"/>
        <v>6.1398275599262</v>
      </c>
      <c r="M288" s="96">
        <f t="shared" si="51"/>
        <v>0</v>
      </c>
      <c r="N288" s="96">
        <f t="shared" si="52"/>
        <v>308065118653627.31</v>
      </c>
      <c r="O288" s="89">
        <f t="shared" si="53"/>
        <v>292414859442690.5</v>
      </c>
      <c r="P288" s="86">
        <f t="shared" si="44"/>
        <v>949.1982108220011</v>
      </c>
      <c r="Q288" s="97">
        <f t="shared" si="54"/>
        <v>5.2782128992715893E-4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84">
        <v>210000</v>
      </c>
      <c r="I289" s="84">
        <v>211000</v>
      </c>
      <c r="J289" s="88">
        <v>125461438</v>
      </c>
      <c r="K289" s="82">
        <f t="shared" si="49"/>
        <v>6.1398275599262</v>
      </c>
      <c r="L289" s="82">
        <f t="shared" si="50"/>
        <v>6.1398275599262</v>
      </c>
      <c r="M289" s="96">
        <f t="shared" si="51"/>
        <v>0</v>
      </c>
      <c r="N289" s="96">
        <f t="shared" si="52"/>
        <v>308065118653627.31</v>
      </c>
      <c r="O289" s="89">
        <f t="shared" si="53"/>
        <v>292447038695356.25</v>
      </c>
      <c r="P289" s="86">
        <f t="shared" si="44"/>
        <v>949.30266683054367</v>
      </c>
      <c r="Q289" s="97">
        <f t="shared" si="54"/>
        <v>1.1004657125524044E-4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84">
        <v>211000</v>
      </c>
      <c r="I290" s="84">
        <v>207000</v>
      </c>
      <c r="J290" s="88">
        <v>125461438</v>
      </c>
      <c r="K290" s="82">
        <f t="shared" si="49"/>
        <v>6.1398275599262</v>
      </c>
      <c r="L290" s="82">
        <f t="shared" si="50"/>
        <v>6.1398275599262</v>
      </c>
      <c r="M290" s="96">
        <f t="shared" si="51"/>
        <v>0</v>
      </c>
      <c r="N290" s="96">
        <f t="shared" si="52"/>
        <v>308065118653627.31</v>
      </c>
      <c r="O290" s="89">
        <f t="shared" si="53"/>
        <v>290694430532129.12</v>
      </c>
      <c r="P290" s="86">
        <f t="shared" si="44"/>
        <v>943.61358339621404</v>
      </c>
      <c r="Q290" s="97">
        <f t="shared" si="54"/>
        <v>-5.9929078818706915E-3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84">
        <v>207000</v>
      </c>
      <c r="I291" s="84">
        <v>206000</v>
      </c>
      <c r="J291" s="88">
        <v>125461438</v>
      </c>
      <c r="K291" s="82">
        <f t="shared" si="49"/>
        <v>6.1398275599262</v>
      </c>
      <c r="L291" s="82">
        <f t="shared" si="50"/>
        <v>6.1398275599262</v>
      </c>
      <c r="M291" s="96">
        <f t="shared" si="51"/>
        <v>0</v>
      </c>
      <c r="N291" s="96">
        <f t="shared" si="52"/>
        <v>308065118653627.31</v>
      </c>
      <c r="O291" s="89">
        <f t="shared" si="53"/>
        <v>288004974847994.69</v>
      </c>
      <c r="P291" s="86">
        <f t="shared" si="44"/>
        <v>934.88343018741034</v>
      </c>
      <c r="Q291" s="97">
        <f t="shared" si="54"/>
        <v>-9.2518307943199613E-3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84">
        <v>206000</v>
      </c>
      <c r="I292" s="84">
        <v>205000</v>
      </c>
      <c r="J292" s="88">
        <v>125461438</v>
      </c>
      <c r="K292" s="82">
        <f t="shared" si="49"/>
        <v>6.1398275599262</v>
      </c>
      <c r="L292" s="82">
        <f t="shared" si="50"/>
        <v>6.1398275599262</v>
      </c>
      <c r="M292" s="96">
        <f t="shared" si="51"/>
        <v>0</v>
      </c>
      <c r="N292" s="96">
        <f t="shared" si="52"/>
        <v>308065118653627.31</v>
      </c>
      <c r="O292" s="89">
        <f t="shared" si="53"/>
        <v>286791783848009.5</v>
      </c>
      <c r="P292" s="86">
        <f t="shared" si="44"/>
        <v>930.94533097875171</v>
      </c>
      <c r="Q292" s="97">
        <f t="shared" si="54"/>
        <v>-4.2123959859564318E-3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84">
        <v>205000</v>
      </c>
      <c r="I293" s="84">
        <v>209000</v>
      </c>
      <c r="J293" s="88">
        <v>125461438</v>
      </c>
      <c r="K293" s="82">
        <f t="shared" si="49"/>
        <v>6.1398275599262</v>
      </c>
      <c r="L293" s="82">
        <f t="shared" si="50"/>
        <v>6.1398275599262</v>
      </c>
      <c r="M293" s="96">
        <f t="shared" si="51"/>
        <v>0</v>
      </c>
      <c r="N293" s="96">
        <f t="shared" si="52"/>
        <v>308065118653627.31</v>
      </c>
      <c r="O293" s="89">
        <f t="shared" si="53"/>
        <v>292825559595269.56</v>
      </c>
      <c r="P293" s="86">
        <f t="shared" si="44"/>
        <v>950.53137101350205</v>
      </c>
      <c r="Q293" s="97">
        <f t="shared" si="54"/>
        <v>2.1038872405277017E-2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84">
        <v>209000</v>
      </c>
      <c r="I294" s="84">
        <v>207500</v>
      </c>
      <c r="J294" s="88">
        <v>125461438</v>
      </c>
      <c r="K294" s="82">
        <f t="shared" si="49"/>
        <v>6.1398275599262</v>
      </c>
      <c r="L294" s="82">
        <f t="shared" si="50"/>
        <v>6.1398275599262</v>
      </c>
      <c r="M294" s="96">
        <f t="shared" si="51"/>
        <v>0</v>
      </c>
      <c r="N294" s="96">
        <f t="shared" si="52"/>
        <v>308065118653627.31</v>
      </c>
      <c r="O294" s="89">
        <f t="shared" si="53"/>
        <v>289308068708520.19</v>
      </c>
      <c r="P294" s="86">
        <f t="shared" si="44"/>
        <v>939.11336010034756</v>
      </c>
      <c r="Q294" s="97">
        <f t="shared" si="54"/>
        <v>-1.2012239954773992E-2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84">
        <v>207500</v>
      </c>
      <c r="I295" s="84">
        <v>206000</v>
      </c>
      <c r="J295" s="88">
        <v>125461438</v>
      </c>
      <c r="K295" s="82">
        <f t="shared" si="49"/>
        <v>6.1398275599262</v>
      </c>
      <c r="L295" s="82">
        <f t="shared" si="50"/>
        <v>6.1398275599262</v>
      </c>
      <c r="M295" s="96">
        <f t="shared" si="51"/>
        <v>0</v>
      </c>
      <c r="N295" s="96">
        <f t="shared" si="52"/>
        <v>308065118653627.31</v>
      </c>
      <c r="O295" s="89">
        <f t="shared" si="53"/>
        <v>288152601316409.62</v>
      </c>
      <c r="P295" s="86">
        <f t="shared" si="44"/>
        <v>935.36263558742496</v>
      </c>
      <c r="Q295" s="97">
        <f t="shared" si="54"/>
        <v>-3.9938996422346964E-3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84">
        <v>206000</v>
      </c>
      <c r="I296" s="84">
        <v>203000</v>
      </c>
      <c r="J296" s="88">
        <v>125461438</v>
      </c>
      <c r="K296" s="82">
        <f t="shared" si="49"/>
        <v>6.1398275599262</v>
      </c>
      <c r="L296" s="82">
        <f t="shared" si="50"/>
        <v>6.1398275599262</v>
      </c>
      <c r="M296" s="96">
        <f t="shared" si="51"/>
        <v>0</v>
      </c>
      <c r="N296" s="96">
        <f t="shared" si="52"/>
        <v>308065118653627.31</v>
      </c>
      <c r="O296" s="89">
        <f t="shared" si="53"/>
        <v>286875051811093</v>
      </c>
      <c r="P296" s="86">
        <f t="shared" si="44"/>
        <v>931.21562436168142</v>
      </c>
      <c r="Q296" s="97">
        <f t="shared" si="54"/>
        <v>-4.4335865769741176E-3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84">
        <v>203000</v>
      </c>
      <c r="I297" s="84">
        <v>201000</v>
      </c>
      <c r="J297" s="88">
        <v>125461438</v>
      </c>
      <c r="K297" s="82">
        <f t="shared" si="49"/>
        <v>6.1398275599262</v>
      </c>
      <c r="L297" s="82">
        <f t="shared" si="50"/>
        <v>6.1398275599262</v>
      </c>
      <c r="M297" s="96">
        <f t="shared" si="51"/>
        <v>0</v>
      </c>
      <c r="N297" s="96">
        <f t="shared" si="52"/>
        <v>308065118653627.31</v>
      </c>
      <c r="O297" s="89">
        <f t="shared" si="53"/>
        <v>283858163937462.94</v>
      </c>
      <c r="P297" s="86">
        <f t="shared" si="44"/>
        <v>921.42260434430602</v>
      </c>
      <c r="Q297" s="97">
        <f t="shared" si="54"/>
        <v>-1.0516382845367527E-2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84">
        <v>201000</v>
      </c>
      <c r="I298" s="84">
        <v>203000</v>
      </c>
      <c r="J298" s="88">
        <v>125461438</v>
      </c>
      <c r="K298" s="82">
        <f t="shared" si="49"/>
        <v>6.1398275599262</v>
      </c>
      <c r="L298" s="82">
        <f t="shared" si="50"/>
        <v>6.1398275599262</v>
      </c>
      <c r="M298" s="96">
        <f t="shared" si="51"/>
        <v>0</v>
      </c>
      <c r="N298" s="96">
        <f t="shared" si="52"/>
        <v>308065118653627.31</v>
      </c>
      <c r="O298" s="89">
        <f t="shared" si="53"/>
        <v>285989293000603.44</v>
      </c>
      <c r="P298" s="86">
        <f t="shared" si="44"/>
        <v>928.34039196159438</v>
      </c>
      <c r="Q298" s="97">
        <f t="shared" si="54"/>
        <v>7.5077251031964044E-3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84">
        <v>203000</v>
      </c>
      <c r="I299" s="84">
        <v>201000</v>
      </c>
      <c r="J299" s="88">
        <v>125461438</v>
      </c>
      <c r="K299" s="82">
        <f t="shared" si="49"/>
        <v>6.1398275599262</v>
      </c>
      <c r="L299" s="82">
        <f t="shared" si="50"/>
        <v>6.1398275599262</v>
      </c>
      <c r="M299" s="96">
        <f t="shared" si="51"/>
        <v>0</v>
      </c>
      <c r="N299" s="96">
        <f t="shared" si="52"/>
        <v>308065118653627.31</v>
      </c>
      <c r="O299" s="89">
        <f t="shared" si="53"/>
        <v>284891549216367.44</v>
      </c>
      <c r="P299" s="86">
        <f t="shared" si="44"/>
        <v>924.77704214440757</v>
      </c>
      <c r="Q299" s="97">
        <f t="shared" si="54"/>
        <v>-3.8384086785854519E-3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84">
        <v>201000</v>
      </c>
      <c r="I300" s="84">
        <v>200500</v>
      </c>
      <c r="J300" s="88">
        <v>125461438</v>
      </c>
      <c r="K300" s="82">
        <f t="shared" si="49"/>
        <v>6.1398275599262</v>
      </c>
      <c r="L300" s="82">
        <f t="shared" si="50"/>
        <v>6.1398275599262</v>
      </c>
      <c r="M300" s="96">
        <f t="shared" si="51"/>
        <v>0</v>
      </c>
      <c r="N300" s="96">
        <f t="shared" si="52"/>
        <v>308065118653627.31</v>
      </c>
      <c r="O300" s="89">
        <f t="shared" si="53"/>
        <v>289820946281934.75</v>
      </c>
      <c r="P300" s="86">
        <f t="shared" si="44"/>
        <v>940.77819504062268</v>
      </c>
      <c r="Q300" s="97">
        <f t="shared" si="54"/>
        <v>1.7302714240300592E-2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84">
        <v>200500</v>
      </c>
      <c r="I301" s="84">
        <v>199500</v>
      </c>
      <c r="J301" s="88">
        <v>125461438</v>
      </c>
      <c r="K301" s="82">
        <f t="shared" si="49"/>
        <v>6.1398275599262</v>
      </c>
      <c r="L301" s="82">
        <f t="shared" si="50"/>
        <v>6.1398275599262</v>
      </c>
      <c r="M301" s="96">
        <f t="shared" si="51"/>
        <v>0</v>
      </c>
      <c r="N301" s="96">
        <f t="shared" si="52"/>
        <v>308065118653627.31</v>
      </c>
      <c r="O301" s="89">
        <f t="shared" si="53"/>
        <v>291117405245003.37</v>
      </c>
      <c r="P301" s="86">
        <f t="shared" si="44"/>
        <v>944.98658763221067</v>
      </c>
      <c r="Q301" s="97">
        <f t="shared" si="54"/>
        <v>4.4733100892142561E-3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84">
        <v>199500</v>
      </c>
      <c r="I302" s="84">
        <v>198000</v>
      </c>
      <c r="J302" s="88">
        <v>125461438</v>
      </c>
      <c r="K302" s="82">
        <f t="shared" si="49"/>
        <v>6.1398275599262</v>
      </c>
      <c r="L302" s="82">
        <f t="shared" si="50"/>
        <v>6.1398275599262</v>
      </c>
      <c r="M302" s="96">
        <f t="shared" si="51"/>
        <v>0</v>
      </c>
      <c r="N302" s="96">
        <f t="shared" si="52"/>
        <v>308065118653627.31</v>
      </c>
      <c r="O302" s="89">
        <f t="shared" si="53"/>
        <v>286861782016179.25</v>
      </c>
      <c r="P302" s="86">
        <f t="shared" si="44"/>
        <v>931.17254971898319</v>
      </c>
      <c r="Q302" s="97">
        <f t="shared" si="54"/>
        <v>-1.4618237014178567E-2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84">
        <v>198000</v>
      </c>
      <c r="I303" s="84">
        <v>192500</v>
      </c>
      <c r="J303" s="88">
        <v>125461438</v>
      </c>
      <c r="K303" s="82">
        <f t="shared" si="49"/>
        <v>6.1398275599262</v>
      </c>
      <c r="L303" s="82">
        <f t="shared" si="50"/>
        <v>6.1398275599262</v>
      </c>
      <c r="M303" s="96">
        <f t="shared" si="51"/>
        <v>0</v>
      </c>
      <c r="N303" s="96">
        <f t="shared" si="52"/>
        <v>308065118653627.31</v>
      </c>
      <c r="O303" s="89">
        <f t="shared" si="53"/>
        <v>281886935903032.62</v>
      </c>
      <c r="P303" s="86">
        <f t="shared" si="44"/>
        <v>915.0238661715282</v>
      </c>
      <c r="Q303" s="97">
        <f t="shared" si="54"/>
        <v>-1.7342310565671717E-2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84">
        <v>192500</v>
      </c>
      <c r="I304" s="84">
        <v>183000</v>
      </c>
      <c r="J304" s="88">
        <v>125461438</v>
      </c>
      <c r="K304" s="82">
        <f t="shared" si="49"/>
        <v>6.1398275599262</v>
      </c>
      <c r="L304" s="82">
        <f t="shared" si="50"/>
        <v>6.1398275599262</v>
      </c>
      <c r="M304" s="96">
        <f t="shared" si="51"/>
        <v>0</v>
      </c>
      <c r="N304" s="96">
        <f t="shared" si="52"/>
        <v>308065118653627.31</v>
      </c>
      <c r="O304" s="89">
        <f t="shared" si="53"/>
        <v>274864228689828.94</v>
      </c>
      <c r="P304" s="86">
        <f t="shared" si="44"/>
        <v>892.22768838971422</v>
      </c>
      <c r="Q304" s="97">
        <f t="shared" si="54"/>
        <v>-2.4913205681938642E-2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84">
        <v>183000</v>
      </c>
      <c r="I305" s="84">
        <v>180500</v>
      </c>
      <c r="J305" s="88">
        <v>125461438</v>
      </c>
      <c r="K305" s="82">
        <f t="shared" si="49"/>
        <v>6.1398275599262</v>
      </c>
      <c r="L305" s="82">
        <f t="shared" si="50"/>
        <v>6.1398275599262</v>
      </c>
      <c r="M305" s="96">
        <f t="shared" si="51"/>
        <v>0</v>
      </c>
      <c r="N305" s="96">
        <f t="shared" si="52"/>
        <v>308065118653627.31</v>
      </c>
      <c r="O305" s="89">
        <f t="shared" si="53"/>
        <v>271462185018828.69</v>
      </c>
      <c r="P305" s="86">
        <f t="shared" si="44"/>
        <v>881.18442686803144</v>
      </c>
      <c r="Q305" s="97">
        <f t="shared" si="54"/>
        <v>-1.2377178679148115E-2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84">
        <v>180500</v>
      </c>
      <c r="I306" s="84">
        <v>181000</v>
      </c>
      <c r="J306" s="88">
        <v>125461438</v>
      </c>
      <c r="K306" s="82">
        <f t="shared" si="49"/>
        <v>6.1398275599262</v>
      </c>
      <c r="L306" s="82">
        <f t="shared" si="50"/>
        <v>6.1398275599262</v>
      </c>
      <c r="M306" s="96">
        <f t="shared" si="51"/>
        <v>0</v>
      </c>
      <c r="N306" s="96">
        <f t="shared" si="52"/>
        <v>308065118653627.31</v>
      </c>
      <c r="O306" s="89">
        <f t="shared" si="53"/>
        <v>271256834942539.19</v>
      </c>
      <c r="P306" s="86">
        <f t="shared" si="44"/>
        <v>880.51784677228102</v>
      </c>
      <c r="Q306" s="97">
        <f t="shared" si="54"/>
        <v>-7.5645923307975994E-4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84">
        <v>181000</v>
      </c>
      <c r="I307" s="84">
        <v>182000</v>
      </c>
      <c r="J307" s="88">
        <v>125461438</v>
      </c>
      <c r="K307" s="82">
        <f t="shared" si="49"/>
        <v>6.1398275599262</v>
      </c>
      <c r="L307" s="82">
        <f t="shared" si="50"/>
        <v>6.1398275599262</v>
      </c>
      <c r="M307" s="96">
        <f t="shared" si="51"/>
        <v>0</v>
      </c>
      <c r="N307" s="96">
        <f t="shared" si="52"/>
        <v>308065118653627.31</v>
      </c>
      <c r="O307" s="89">
        <f t="shared" si="53"/>
        <v>273208158284599</v>
      </c>
      <c r="P307" s="86">
        <f t="shared" si="44"/>
        <v>886.85197298101218</v>
      </c>
      <c r="Q307" s="97">
        <f t="shared" si="54"/>
        <v>7.1936375076895988E-3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84">
        <v>182000</v>
      </c>
      <c r="I308" s="84">
        <v>190000</v>
      </c>
      <c r="J308" s="88">
        <v>125461438</v>
      </c>
      <c r="K308" s="82">
        <f t="shared" si="49"/>
        <v>6.1398275599262</v>
      </c>
      <c r="L308" s="82">
        <f t="shared" si="50"/>
        <v>6.1398275599262</v>
      </c>
      <c r="M308" s="96">
        <f t="shared" si="51"/>
        <v>0</v>
      </c>
      <c r="N308" s="96">
        <f t="shared" si="52"/>
        <v>308065118653627.31</v>
      </c>
      <c r="O308" s="89">
        <f t="shared" si="53"/>
        <v>281437421600330.94</v>
      </c>
      <c r="P308" s="86">
        <f t="shared" si="44"/>
        <v>913.56471265013545</v>
      </c>
      <c r="Q308" s="97">
        <f t="shared" si="54"/>
        <v>3.0120854982520512E-2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84">
        <v>190000</v>
      </c>
      <c r="I309" s="84">
        <v>193500</v>
      </c>
      <c r="J309" s="88">
        <v>125461438</v>
      </c>
      <c r="K309" s="82">
        <f t="shared" si="49"/>
        <v>6.1398275599262</v>
      </c>
      <c r="L309" s="82">
        <f t="shared" si="50"/>
        <v>6.1398275599262</v>
      </c>
      <c r="M309" s="96">
        <f t="shared" si="51"/>
        <v>0</v>
      </c>
      <c r="N309" s="96">
        <f t="shared" si="52"/>
        <v>308065118653627.31</v>
      </c>
      <c r="O309" s="89">
        <f t="shared" si="53"/>
        <v>286643162144976.06</v>
      </c>
      <c r="P309" s="86">
        <f t="shared" si="44"/>
        <v>930.46289498053488</v>
      </c>
      <c r="Q309" s="97">
        <f t="shared" si="54"/>
        <v>1.849697355470304E-2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84">
        <v>193500</v>
      </c>
      <c r="I310" s="84">
        <v>192500</v>
      </c>
      <c r="J310" s="88">
        <v>125461438</v>
      </c>
      <c r="K310" s="82">
        <f t="shared" si="49"/>
        <v>6.1398275599262</v>
      </c>
      <c r="L310" s="82">
        <f t="shared" si="50"/>
        <v>6.1398275599262</v>
      </c>
      <c r="M310" s="96">
        <f t="shared" si="51"/>
        <v>0</v>
      </c>
      <c r="N310" s="96">
        <f t="shared" si="52"/>
        <v>308065118653627.31</v>
      </c>
      <c r="O310" s="89">
        <f t="shared" si="53"/>
        <v>286906235829140.19</v>
      </c>
      <c r="P310" s="86">
        <f t="shared" si="44"/>
        <v>931.31684977202144</v>
      </c>
      <c r="Q310" s="97">
        <f t="shared" si="54"/>
        <v>9.1777414885998488E-4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84">
        <v>192500</v>
      </c>
      <c r="I311" s="84">
        <v>192000</v>
      </c>
      <c r="J311" s="88">
        <v>125461438</v>
      </c>
      <c r="K311" s="82">
        <f t="shared" si="49"/>
        <v>6.1398275599262</v>
      </c>
      <c r="L311" s="82">
        <f t="shared" si="50"/>
        <v>6.1398275599262</v>
      </c>
      <c r="M311" s="96">
        <f t="shared" si="51"/>
        <v>0</v>
      </c>
      <c r="N311" s="96">
        <f t="shared" si="52"/>
        <v>308065118653627.31</v>
      </c>
      <c r="O311" s="89">
        <f t="shared" si="53"/>
        <v>286225827094940.12</v>
      </c>
      <c r="P311" s="86">
        <f t="shared" si="44"/>
        <v>929.10819746768482</v>
      </c>
      <c r="Q311" s="97">
        <f t="shared" si="54"/>
        <v>-2.3715369316868731E-3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84">
        <v>192000</v>
      </c>
      <c r="I312" s="84">
        <v>195500</v>
      </c>
      <c r="J312" s="88">
        <v>125461438</v>
      </c>
      <c r="K312" s="82">
        <f t="shared" si="49"/>
        <v>6.1398275599262</v>
      </c>
      <c r="L312" s="82">
        <f t="shared" si="50"/>
        <v>6.1398275599262</v>
      </c>
      <c r="M312" s="96">
        <f t="shared" si="51"/>
        <v>0</v>
      </c>
      <c r="N312" s="96">
        <f t="shared" si="52"/>
        <v>308065118653627.31</v>
      </c>
      <c r="O312" s="89">
        <f t="shared" si="53"/>
        <v>288331411802871.75</v>
      </c>
      <c r="P312" s="86">
        <f t="shared" si="44"/>
        <v>935.9430663977796</v>
      </c>
      <c r="Q312" s="97">
        <f t="shared" si="54"/>
        <v>7.3563756607932717E-3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84">
        <v>195500</v>
      </c>
      <c r="I313" s="84">
        <v>204500</v>
      </c>
      <c r="J313" s="88">
        <v>125461438</v>
      </c>
      <c r="K313" s="82">
        <f t="shared" si="49"/>
        <v>6.1398275599262</v>
      </c>
      <c r="L313" s="82">
        <f t="shared" si="50"/>
        <v>6.1398275599262</v>
      </c>
      <c r="M313" s="96">
        <f t="shared" si="51"/>
        <v>0</v>
      </c>
      <c r="N313" s="96">
        <f t="shared" si="52"/>
        <v>308065118653627.31</v>
      </c>
      <c r="O313" s="89">
        <f t="shared" si="53"/>
        <v>295264216155535.12</v>
      </c>
      <c r="P313" s="86">
        <f t="shared" si="44"/>
        <v>958.44741347531499</v>
      </c>
      <c r="Q313" s="97">
        <f t="shared" si="54"/>
        <v>2.4044568398961724E-2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84">
        <v>204500</v>
      </c>
      <c r="I314" s="84">
        <v>205500</v>
      </c>
      <c r="J314" s="88">
        <v>125461438</v>
      </c>
      <c r="K314" s="82">
        <f t="shared" si="49"/>
        <v>6.1398275599262</v>
      </c>
      <c r="L314" s="82">
        <f t="shared" si="50"/>
        <v>6.1398275599262</v>
      </c>
      <c r="M314" s="96">
        <f t="shared" si="51"/>
        <v>0</v>
      </c>
      <c r="N314" s="96">
        <f t="shared" si="52"/>
        <v>308065118653627.31</v>
      </c>
      <c r="O314" s="89">
        <f t="shared" si="53"/>
        <v>296182154218690.37</v>
      </c>
      <c r="P314" s="86">
        <f t="shared" si="44"/>
        <v>961.42710188394437</v>
      </c>
      <c r="Q314" s="97">
        <f t="shared" si="54"/>
        <v>3.1088699982246113E-3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84">
        <v>205500</v>
      </c>
      <c r="I315" s="84">
        <v>210500</v>
      </c>
      <c r="J315" s="88">
        <v>125461438</v>
      </c>
      <c r="K315" s="82">
        <f t="shared" si="49"/>
        <v>6.1398275599262</v>
      </c>
      <c r="L315" s="82">
        <f t="shared" si="50"/>
        <v>6.1398275599262</v>
      </c>
      <c r="M315" s="96">
        <f t="shared" si="51"/>
        <v>0</v>
      </c>
      <c r="N315" s="96">
        <f t="shared" si="52"/>
        <v>308065118653627.31</v>
      </c>
      <c r="O315" s="89">
        <f t="shared" si="53"/>
        <v>298705073976657.87</v>
      </c>
      <c r="P315" s="86">
        <f t="shared" si="44"/>
        <v>969.61666832688911</v>
      </c>
      <c r="Q315" s="97">
        <f t="shared" si="54"/>
        <v>8.5181356203679337E-3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84">
        <v>210500</v>
      </c>
      <c r="I316" s="84">
        <v>209000</v>
      </c>
      <c r="J316" s="88">
        <v>125461438</v>
      </c>
      <c r="K316" s="82">
        <f t="shared" si="49"/>
        <v>6.1398275599262</v>
      </c>
      <c r="L316" s="82">
        <f t="shared" si="50"/>
        <v>6.1398275599262</v>
      </c>
      <c r="M316" s="96">
        <f t="shared" si="51"/>
        <v>0</v>
      </c>
      <c r="N316" s="96">
        <f t="shared" si="52"/>
        <v>308065118653627.31</v>
      </c>
      <c r="O316" s="89">
        <f t="shared" si="53"/>
        <v>299321124205526.5</v>
      </c>
      <c r="P316" s="86">
        <f t="shared" si="44"/>
        <v>971.61640861414071</v>
      </c>
      <c r="Q316" s="97">
        <f t="shared" si="54"/>
        <v>2.0624029604423225E-3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84">
        <v>209000</v>
      </c>
      <c r="I317" s="84">
        <v>203500</v>
      </c>
      <c r="J317" s="88">
        <v>125461438</v>
      </c>
      <c r="K317" s="82">
        <f t="shared" si="49"/>
        <v>6.1398275599262</v>
      </c>
      <c r="L317" s="82">
        <f t="shared" si="50"/>
        <v>6.1398275599262</v>
      </c>
      <c r="M317" s="96">
        <f t="shared" si="51"/>
        <v>0</v>
      </c>
      <c r="N317" s="96">
        <f t="shared" si="52"/>
        <v>308065118653627.31</v>
      </c>
      <c r="O317" s="89">
        <f t="shared" si="53"/>
        <v>295674916308114.12</v>
      </c>
      <c r="P317" s="86">
        <f t="shared" si="44"/>
        <v>959.78057366681594</v>
      </c>
      <c r="Q317" s="97">
        <f t="shared" si="54"/>
        <v>-1.2181592285176351E-2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84">
        <v>203500</v>
      </c>
      <c r="I318" s="84">
        <v>208000</v>
      </c>
      <c r="J318" s="88">
        <v>125461438</v>
      </c>
      <c r="K318" s="82">
        <f t="shared" si="49"/>
        <v>6.1398275599262</v>
      </c>
      <c r="L318" s="82">
        <f t="shared" si="50"/>
        <v>6.1398275599262</v>
      </c>
      <c r="M318" s="96">
        <f t="shared" si="51"/>
        <v>0</v>
      </c>
      <c r="N318" s="96">
        <f t="shared" si="52"/>
        <v>308065118653627.31</v>
      </c>
      <c r="O318" s="89">
        <f t="shared" si="53"/>
        <v>299731824358105.56</v>
      </c>
      <c r="P318" s="86">
        <f t="shared" si="44"/>
        <v>972.94956880564177</v>
      </c>
      <c r="Q318" s="97">
        <f t="shared" si="54"/>
        <v>1.372083942948964E-2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84">
        <v>208000</v>
      </c>
      <c r="I319" s="84">
        <v>208500</v>
      </c>
      <c r="J319" s="88">
        <v>125461438</v>
      </c>
      <c r="K319" s="82">
        <f t="shared" si="49"/>
        <v>6.1398275599262</v>
      </c>
      <c r="L319" s="82">
        <f t="shared" si="50"/>
        <v>6.1398275599262</v>
      </c>
      <c r="M319" s="96">
        <f t="shared" si="51"/>
        <v>0</v>
      </c>
      <c r="N319" s="96">
        <f t="shared" si="52"/>
        <v>308065118653627.31</v>
      </c>
      <c r="O319" s="89">
        <f t="shared" si="53"/>
        <v>299526474281816</v>
      </c>
      <c r="P319" s="86">
        <f t="shared" si="44"/>
        <v>972.28298870989113</v>
      </c>
      <c r="Q319" s="97">
        <f t="shared" si="54"/>
        <v>-6.8511268941607759E-4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84">
        <v>208500</v>
      </c>
      <c r="I320" s="84">
        <v>203500</v>
      </c>
      <c r="J320" s="88">
        <v>125461438</v>
      </c>
      <c r="K320" s="82">
        <f t="shared" si="49"/>
        <v>6.1398275599262</v>
      </c>
      <c r="L320" s="82">
        <f t="shared" si="50"/>
        <v>6.1398275599262</v>
      </c>
      <c r="M320" s="96">
        <f t="shared" si="51"/>
        <v>0</v>
      </c>
      <c r="N320" s="96">
        <f t="shared" si="52"/>
        <v>308065118653627.31</v>
      </c>
      <c r="O320" s="89">
        <f t="shared" si="53"/>
        <v>291393748724081.19</v>
      </c>
      <c r="P320" s="86">
        <f t="shared" si="44"/>
        <v>945.88361706639512</v>
      </c>
      <c r="Q320" s="97">
        <f t="shared" si="54"/>
        <v>-2.7151942335764789E-2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84">
        <v>203500</v>
      </c>
      <c r="I321" s="84">
        <v>218000</v>
      </c>
      <c r="J321" s="88">
        <v>125461438</v>
      </c>
      <c r="K321" s="82">
        <f t="shared" si="49"/>
        <v>6.1398275599262</v>
      </c>
      <c r="L321" s="82">
        <f t="shared" si="50"/>
        <v>6.1398275599262</v>
      </c>
      <c r="M321" s="96">
        <f t="shared" si="51"/>
        <v>0</v>
      </c>
      <c r="N321" s="96">
        <f t="shared" si="52"/>
        <v>308065118653627.31</v>
      </c>
      <c r="O321" s="89">
        <f t="shared" si="53"/>
        <v>301677508037327</v>
      </c>
      <c r="P321" s="86">
        <f t="shared" si="44"/>
        <v>979.26538829122615</v>
      </c>
      <c r="Q321" s="97">
        <f t="shared" si="54"/>
        <v>3.5291626393068015E-2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84">
        <v>218000</v>
      </c>
      <c r="I322" s="84">
        <v>220500</v>
      </c>
      <c r="J322" s="88">
        <v>125461438</v>
      </c>
      <c r="K322" s="82">
        <f t="shared" si="49"/>
        <v>6.1398275599262</v>
      </c>
      <c r="L322" s="82">
        <f t="shared" si="50"/>
        <v>6.1398275599262</v>
      </c>
      <c r="M322" s="96">
        <f t="shared" si="51"/>
        <v>0</v>
      </c>
      <c r="N322" s="96">
        <f t="shared" si="52"/>
        <v>308065118653627.31</v>
      </c>
      <c r="O322" s="89">
        <f t="shared" si="53"/>
        <v>303750913492592.87</v>
      </c>
      <c r="P322" s="86">
        <f t="shared" si="44"/>
        <v>985.99580121277825</v>
      </c>
      <c r="Q322" s="97">
        <f t="shared" si="54"/>
        <v>6.8729202543310226E-3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84">
        <v>220500</v>
      </c>
      <c r="I323" s="84">
        <v>221500</v>
      </c>
      <c r="J323" s="88">
        <v>125461438</v>
      </c>
      <c r="K323" s="82">
        <f t="shared" si="49"/>
        <v>6.1398275599262</v>
      </c>
      <c r="L323" s="82">
        <f t="shared" si="50"/>
        <v>6.1398275599262</v>
      </c>
      <c r="M323" s="96">
        <f t="shared" si="51"/>
        <v>0</v>
      </c>
      <c r="N323" s="96">
        <f t="shared" si="52"/>
        <v>308065118653627.31</v>
      </c>
      <c r="O323" s="89">
        <f t="shared" si="53"/>
        <v>304078345682088.44</v>
      </c>
      <c r="P323" s="86">
        <f t="shared" si="44"/>
        <v>987.05866802134983</v>
      </c>
      <c r="Q323" s="97">
        <f t="shared" si="54"/>
        <v>1.0779628141055517E-3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91">
        <v>221500</v>
      </c>
      <c r="I324" s="91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302085254639646.81</v>
      </c>
      <c r="O324" s="92">
        <f t="shared" si="53"/>
        <v>294229264443578.75</v>
      </c>
      <c r="P324" s="94">
        <f t="shared" ref="P324:P381" si="55">O324/N324*1000</f>
        <v>973.99412889106634</v>
      </c>
      <c r="Q324" s="95">
        <f t="shared" si="54"/>
        <v>-1.3235828379353141E-2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84">
        <v>218000</v>
      </c>
      <c r="I325" s="84">
        <v>211500</v>
      </c>
      <c r="J325" s="88">
        <v>127953489</v>
      </c>
      <c r="K325" s="82">
        <f t="shared" ref="K325:K381" si="60">L324</f>
        <v>5.9033876472065971</v>
      </c>
      <c r="L325" s="82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302085254639646.81</v>
      </c>
      <c r="O325" s="89">
        <f t="shared" ref="O325:O381" si="64">D325*E325*G325+I325*J325*L325</f>
        <v>289029908871535.31</v>
      </c>
      <c r="P325" s="86">
        <f t="shared" si="55"/>
        <v>956.78257853503953</v>
      </c>
      <c r="Q325" s="97">
        <f t="shared" ref="Q325:Q381" si="65">(P325-P324)/P324</f>
        <v>-1.767110277720348E-2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84">
        <v>211500</v>
      </c>
      <c r="I326" s="84">
        <v>212000</v>
      </c>
      <c r="J326" s="88">
        <v>127953489</v>
      </c>
      <c r="K326" s="82">
        <f t="shared" si="60"/>
        <v>5.9033876472065971</v>
      </c>
      <c r="L326" s="82">
        <f t="shared" si="61"/>
        <v>5.9033876472065971</v>
      </c>
      <c r="M326" s="96">
        <f t="shared" si="62"/>
        <v>0</v>
      </c>
      <c r="N326" s="96">
        <f t="shared" si="63"/>
        <v>302085254639646.81</v>
      </c>
      <c r="O326" s="89">
        <f t="shared" si="64"/>
        <v>289986631935877.37</v>
      </c>
      <c r="P326" s="86">
        <f t="shared" si="55"/>
        <v>959.94964163940494</v>
      </c>
      <c r="Q326" s="97">
        <f t="shared" si="65"/>
        <v>3.3101178631561238E-3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84">
        <v>212000</v>
      </c>
      <c r="I327" s="84">
        <v>216000</v>
      </c>
      <c r="J327" s="88">
        <v>127953489</v>
      </c>
      <c r="K327" s="82">
        <f t="shared" si="60"/>
        <v>5.9033876472065971</v>
      </c>
      <c r="L327" s="82">
        <f t="shared" si="61"/>
        <v>5.9033876472065971</v>
      </c>
      <c r="M327" s="96">
        <f t="shared" si="62"/>
        <v>0</v>
      </c>
      <c r="N327" s="96">
        <f t="shared" si="63"/>
        <v>302085254639646.81</v>
      </c>
      <c r="O327" s="89">
        <f t="shared" si="64"/>
        <v>296771851138885.75</v>
      </c>
      <c r="P327" s="86">
        <f t="shared" si="55"/>
        <v>982.41091407424256</v>
      </c>
      <c r="Q327" s="97">
        <f t="shared" si="65"/>
        <v>2.3398386186673479E-2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84">
        <v>216000</v>
      </c>
      <c r="I328" s="84">
        <v>212000</v>
      </c>
      <c r="J328" s="88">
        <v>127953489</v>
      </c>
      <c r="K328" s="82">
        <f t="shared" si="60"/>
        <v>5.9033876472065971</v>
      </c>
      <c r="L328" s="82">
        <f t="shared" si="61"/>
        <v>5.9033876472065971</v>
      </c>
      <c r="M328" s="96">
        <f t="shared" si="62"/>
        <v>0</v>
      </c>
      <c r="N328" s="96">
        <f t="shared" si="63"/>
        <v>302085254639646.81</v>
      </c>
      <c r="O328" s="89">
        <f t="shared" si="64"/>
        <v>292881849641638.94</v>
      </c>
      <c r="P328" s="86">
        <f t="shared" si="55"/>
        <v>969.53374963969532</v>
      </c>
      <c r="Q328" s="97">
        <f t="shared" si="65"/>
        <v>-1.3107717198644731E-2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84">
        <v>212000</v>
      </c>
      <c r="I329" s="84">
        <v>207000</v>
      </c>
      <c r="J329" s="88">
        <v>127953489</v>
      </c>
      <c r="K329" s="82">
        <f t="shared" si="60"/>
        <v>5.9033876472065971</v>
      </c>
      <c r="L329" s="82">
        <f t="shared" si="61"/>
        <v>5.9033876472065971</v>
      </c>
      <c r="M329" s="96">
        <f t="shared" si="62"/>
        <v>0</v>
      </c>
      <c r="N329" s="96">
        <f t="shared" si="63"/>
        <v>302085254639646.81</v>
      </c>
      <c r="O329" s="89">
        <f t="shared" si="64"/>
        <v>289249815295029.06</v>
      </c>
      <c r="P329" s="86">
        <f t="shared" si="55"/>
        <v>957.51053999663452</v>
      </c>
      <c r="Q329" s="97">
        <f t="shared" si="65"/>
        <v>-1.2401022292961892E-2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84">
        <v>207000</v>
      </c>
      <c r="I330" s="84">
        <v>204500</v>
      </c>
      <c r="J330" s="88">
        <v>127953489</v>
      </c>
      <c r="K330" s="82">
        <f t="shared" si="60"/>
        <v>5.9033876472065971</v>
      </c>
      <c r="L330" s="82">
        <f t="shared" si="61"/>
        <v>5.9033876472065971</v>
      </c>
      <c r="M330" s="96">
        <f t="shared" si="62"/>
        <v>0</v>
      </c>
      <c r="N330" s="96">
        <f t="shared" si="63"/>
        <v>302085254639646.81</v>
      </c>
      <c r="O330" s="89">
        <f t="shared" si="64"/>
        <v>285624287055623.25</v>
      </c>
      <c r="P330" s="86">
        <f t="shared" si="55"/>
        <v>945.50886767492307</v>
      </c>
      <c r="Q330" s="97">
        <f t="shared" si="65"/>
        <v>-1.2534245650970732E-2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84">
        <v>204500</v>
      </c>
      <c r="I331" s="84">
        <v>205500</v>
      </c>
      <c r="J331" s="88">
        <v>127953489</v>
      </c>
      <c r="K331" s="82">
        <f t="shared" si="60"/>
        <v>5.9033876472065971</v>
      </c>
      <c r="L331" s="82">
        <f t="shared" si="61"/>
        <v>5.9033876472065971</v>
      </c>
      <c r="M331" s="96">
        <f t="shared" si="62"/>
        <v>0</v>
      </c>
      <c r="N331" s="96">
        <f t="shared" si="63"/>
        <v>302085254639646.81</v>
      </c>
      <c r="O331" s="89">
        <f t="shared" si="64"/>
        <v>285076798134410.06</v>
      </c>
      <c r="P331" s="86">
        <f t="shared" si="55"/>
        <v>943.69650208340727</v>
      </c>
      <c r="Q331" s="97">
        <f t="shared" si="65"/>
        <v>-1.9168150119760823E-3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84">
        <v>205500</v>
      </c>
      <c r="I332" s="84">
        <v>205500</v>
      </c>
      <c r="J332" s="88">
        <v>127953489</v>
      </c>
      <c r="K332" s="82">
        <f t="shared" si="60"/>
        <v>5.9033876472065971</v>
      </c>
      <c r="L332" s="82">
        <f t="shared" si="61"/>
        <v>5.9033876472065971</v>
      </c>
      <c r="M332" s="96">
        <f t="shared" si="62"/>
        <v>0</v>
      </c>
      <c r="N332" s="96">
        <f t="shared" si="63"/>
        <v>302085254639646.81</v>
      </c>
      <c r="O332" s="89">
        <f t="shared" si="64"/>
        <v>283339667510953.12</v>
      </c>
      <c r="P332" s="86">
        <f t="shared" si="55"/>
        <v>937.94603728323307</v>
      </c>
      <c r="Q332" s="97">
        <f t="shared" si="65"/>
        <v>-6.0935531576930156E-3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84">
        <v>205500</v>
      </c>
      <c r="I333" s="84">
        <v>210000</v>
      </c>
      <c r="J333" s="88">
        <v>127953489</v>
      </c>
      <c r="K333" s="82">
        <f t="shared" si="60"/>
        <v>5.9033876472065971</v>
      </c>
      <c r="L333" s="82">
        <f t="shared" si="61"/>
        <v>5.9033876472065971</v>
      </c>
      <c r="M333" s="96">
        <f t="shared" si="62"/>
        <v>0</v>
      </c>
      <c r="N333" s="96">
        <f t="shared" si="63"/>
        <v>302085254639646.81</v>
      </c>
      <c r="O333" s="89">
        <f t="shared" si="64"/>
        <v>281527391349290.5</v>
      </c>
      <c r="P333" s="86">
        <f t="shared" si="55"/>
        <v>931.9468164214785</v>
      </c>
      <c r="Q333" s="97">
        <f t="shared" si="65"/>
        <v>-6.3961258145845456E-3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84">
        <v>210000</v>
      </c>
      <c r="I334" s="84">
        <v>201500</v>
      </c>
      <c r="J334" s="88">
        <v>127953489</v>
      </c>
      <c r="K334" s="82">
        <f t="shared" si="60"/>
        <v>5.9033876472065971</v>
      </c>
      <c r="L334" s="82">
        <f t="shared" si="61"/>
        <v>5.9033876472065971</v>
      </c>
      <c r="M334" s="96">
        <f t="shared" si="62"/>
        <v>0</v>
      </c>
      <c r="N334" s="96">
        <f t="shared" si="63"/>
        <v>302085254639646.81</v>
      </c>
      <c r="O334" s="89">
        <f t="shared" si="64"/>
        <v>276409687422656.75</v>
      </c>
      <c r="P334" s="86">
        <f t="shared" si="55"/>
        <v>915.00555944838129</v>
      </c>
      <c r="Q334" s="97">
        <f t="shared" si="65"/>
        <v>-1.8178351676921688E-2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84">
        <v>201500</v>
      </c>
      <c r="I335" s="84">
        <v>194500</v>
      </c>
      <c r="J335" s="88">
        <v>127953489</v>
      </c>
      <c r="K335" s="82">
        <f t="shared" si="60"/>
        <v>5.9033876472065971</v>
      </c>
      <c r="L335" s="82">
        <f t="shared" si="61"/>
        <v>5.9033876472065971</v>
      </c>
      <c r="M335" s="96">
        <f t="shared" si="62"/>
        <v>0</v>
      </c>
      <c r="N335" s="96">
        <f t="shared" si="63"/>
        <v>302085254639646.81</v>
      </c>
      <c r="O335" s="89">
        <f t="shared" si="64"/>
        <v>270398369671559.25</v>
      </c>
      <c r="P335" s="86">
        <f t="shared" si="55"/>
        <v>895.10615138800347</v>
      </c>
      <c r="Q335" s="97">
        <f t="shared" si="65"/>
        <v>-2.1747854813444354E-2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84">
        <v>194500</v>
      </c>
      <c r="I336" s="84">
        <v>195500</v>
      </c>
      <c r="J336" s="88">
        <v>127953489</v>
      </c>
      <c r="K336" s="82">
        <f t="shared" si="60"/>
        <v>5.9033876472065971</v>
      </c>
      <c r="L336" s="82">
        <f t="shared" si="61"/>
        <v>5.9033876472065971</v>
      </c>
      <c r="M336" s="96">
        <f t="shared" si="62"/>
        <v>0</v>
      </c>
      <c r="N336" s="96">
        <f t="shared" si="63"/>
        <v>302085254639646.81</v>
      </c>
      <c r="O336" s="89">
        <f t="shared" si="64"/>
        <v>271153728717938.84</v>
      </c>
      <c r="P336" s="86">
        <f t="shared" si="55"/>
        <v>897.60663439661846</v>
      </c>
      <c r="Q336" s="97">
        <f t="shared" si="65"/>
        <v>2.7935044404930058E-3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84">
        <v>195500</v>
      </c>
      <c r="I337" s="84">
        <v>196000</v>
      </c>
      <c r="J337" s="88">
        <v>127953489</v>
      </c>
      <c r="K337" s="82">
        <f t="shared" si="60"/>
        <v>5.9033876472065971</v>
      </c>
      <c r="L337" s="82">
        <f t="shared" si="61"/>
        <v>5.9033876472065971</v>
      </c>
      <c r="M337" s="96">
        <f t="shared" si="62"/>
        <v>0</v>
      </c>
      <c r="N337" s="96">
        <f t="shared" si="63"/>
        <v>302085254639646.81</v>
      </c>
      <c r="O337" s="89">
        <f t="shared" si="64"/>
        <v>271241886470552.47</v>
      </c>
      <c r="P337" s="86">
        <f t="shared" si="55"/>
        <v>897.89846510089683</v>
      </c>
      <c r="Q337" s="97">
        <f t="shared" si="65"/>
        <v>3.251209305895339E-4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84">
        <v>196000</v>
      </c>
      <c r="I338" s="84">
        <v>196500</v>
      </c>
      <c r="J338" s="88">
        <v>127953489</v>
      </c>
      <c r="K338" s="82">
        <f t="shared" si="60"/>
        <v>5.9033876472065971</v>
      </c>
      <c r="L338" s="82">
        <f t="shared" si="61"/>
        <v>5.9033876472065971</v>
      </c>
      <c r="M338" s="96">
        <f t="shared" si="62"/>
        <v>0</v>
      </c>
      <c r="N338" s="96">
        <f t="shared" si="63"/>
        <v>302085254639646.81</v>
      </c>
      <c r="O338" s="89">
        <f t="shared" si="64"/>
        <v>268724348287980.75</v>
      </c>
      <c r="P338" s="86">
        <f t="shared" si="55"/>
        <v>889.56459860491429</v>
      </c>
      <c r="Q338" s="97">
        <f t="shared" si="65"/>
        <v>-9.2815243815413551E-3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91">
        <v>196500</v>
      </c>
      <c r="I339" s="91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307185254040066</v>
      </c>
      <c r="O339" s="92">
        <f t="shared" si="64"/>
        <v>271462581871489.87</v>
      </c>
      <c r="P339" s="94">
        <f t="shared" si="55"/>
        <v>883.70967779619764</v>
      </c>
      <c r="Q339" s="95">
        <f t="shared" si="65"/>
        <v>-6.5817826135379119E-3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84">
        <v>195500</v>
      </c>
      <c r="I340" s="84">
        <v>188000</v>
      </c>
      <c r="J340" s="88">
        <v>128329070</v>
      </c>
      <c r="K340" s="82">
        <f t="shared" si="60"/>
        <v>5.9854833220896904</v>
      </c>
      <c r="L340" s="82">
        <f t="shared" si="61"/>
        <v>5.9854833220896904</v>
      </c>
      <c r="M340" s="96">
        <f t="shared" si="62"/>
        <v>0</v>
      </c>
      <c r="N340" s="96">
        <f t="shared" si="63"/>
        <v>307185254040066</v>
      </c>
      <c r="O340" s="89">
        <f t="shared" si="64"/>
        <v>268057022880461.06</v>
      </c>
      <c r="P340" s="86">
        <f t="shared" si="55"/>
        <v>872.6233416318172</v>
      </c>
      <c r="Q340" s="97">
        <f t="shared" si="65"/>
        <v>-1.2545224345655732E-2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84">
        <v>188000</v>
      </c>
      <c r="I341" s="84">
        <v>181000</v>
      </c>
      <c r="J341" s="88">
        <v>128329070</v>
      </c>
      <c r="K341" s="82">
        <f t="shared" si="60"/>
        <v>5.9854833220896904</v>
      </c>
      <c r="L341" s="82">
        <f t="shared" si="61"/>
        <v>5.9854833220896904</v>
      </c>
      <c r="M341" s="96">
        <f t="shared" si="62"/>
        <v>0</v>
      </c>
      <c r="N341" s="96">
        <f t="shared" si="63"/>
        <v>307185254040066</v>
      </c>
      <c r="O341" s="89">
        <f t="shared" si="64"/>
        <v>266065953471330.12</v>
      </c>
      <c r="P341" s="86">
        <f t="shared" si="55"/>
        <v>866.14168477184546</v>
      </c>
      <c r="Q341" s="97">
        <f t="shared" si="65"/>
        <v>-7.4277830430835735E-3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84">
        <v>181000</v>
      </c>
      <c r="I342" s="84">
        <v>184500</v>
      </c>
      <c r="J342" s="88">
        <v>128329070</v>
      </c>
      <c r="K342" s="82">
        <f t="shared" si="60"/>
        <v>5.9854833220896904</v>
      </c>
      <c r="L342" s="82">
        <f t="shared" si="61"/>
        <v>5.9854833220896904</v>
      </c>
      <c r="M342" s="96">
        <f t="shared" si="62"/>
        <v>0</v>
      </c>
      <c r="N342" s="96">
        <f t="shared" si="63"/>
        <v>307185254040066</v>
      </c>
      <c r="O342" s="89">
        <f t="shared" si="64"/>
        <v>269784777577900.94</v>
      </c>
      <c r="P342" s="86">
        <f t="shared" si="55"/>
        <v>878.24781310209983</v>
      </c>
      <c r="Q342" s="97">
        <f t="shared" si="65"/>
        <v>1.3977076202542195E-2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84">
        <v>184500</v>
      </c>
      <c r="I343" s="84">
        <v>180500</v>
      </c>
      <c r="J343" s="88">
        <v>128329070</v>
      </c>
      <c r="K343" s="82">
        <f t="shared" si="60"/>
        <v>5.9854833220896904</v>
      </c>
      <c r="L343" s="82">
        <f t="shared" si="61"/>
        <v>5.9854833220896904</v>
      </c>
      <c r="M343" s="96">
        <f t="shared" si="62"/>
        <v>0</v>
      </c>
      <c r="N343" s="96">
        <f t="shared" si="63"/>
        <v>307185254040066</v>
      </c>
      <c r="O343" s="89">
        <f t="shared" si="64"/>
        <v>267742765372789.62</v>
      </c>
      <c r="P343" s="86">
        <f t="shared" si="55"/>
        <v>871.60031886774129</v>
      </c>
      <c r="Q343" s="97">
        <f t="shared" si="65"/>
        <v>-7.5690416021403006E-3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84">
        <v>180500</v>
      </c>
      <c r="I344" s="84">
        <v>181000</v>
      </c>
      <c r="J344" s="88">
        <v>128329070</v>
      </c>
      <c r="K344" s="82">
        <f t="shared" si="60"/>
        <v>5.9854833220896904</v>
      </c>
      <c r="L344" s="82">
        <f t="shared" si="61"/>
        <v>5.9854833220896904</v>
      </c>
      <c r="M344" s="96">
        <f t="shared" si="62"/>
        <v>0</v>
      </c>
      <c r="N344" s="96">
        <f t="shared" si="63"/>
        <v>307185254040066</v>
      </c>
      <c r="O344" s="89">
        <f t="shared" si="64"/>
        <v>264741109978462.69</v>
      </c>
      <c r="P344" s="86">
        <f t="shared" si="55"/>
        <v>861.82883617171501</v>
      </c>
      <c r="Q344" s="97">
        <f t="shared" si="65"/>
        <v>-1.1210967325849534E-2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84">
        <v>181000</v>
      </c>
      <c r="I345" s="84">
        <v>174000</v>
      </c>
      <c r="J345" s="88">
        <v>128329070</v>
      </c>
      <c r="K345" s="82">
        <f t="shared" si="60"/>
        <v>5.9854833220896904</v>
      </c>
      <c r="L345" s="82">
        <f t="shared" si="61"/>
        <v>5.9854833220896904</v>
      </c>
      <c r="M345" s="96">
        <f t="shared" si="62"/>
        <v>0</v>
      </c>
      <c r="N345" s="96">
        <f t="shared" si="63"/>
        <v>307185254040066</v>
      </c>
      <c r="O345" s="89">
        <f t="shared" si="64"/>
        <v>259217124588351.91</v>
      </c>
      <c r="P345" s="86">
        <f t="shared" si="55"/>
        <v>843.84624971139522</v>
      </c>
      <c r="Q345" s="97">
        <f t="shared" si="65"/>
        <v>-2.0865612411159629E-2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84">
        <v>174000</v>
      </c>
      <c r="I346" s="84">
        <v>186000</v>
      </c>
      <c r="J346" s="88">
        <v>128329070</v>
      </c>
      <c r="K346" s="82">
        <f t="shared" si="60"/>
        <v>5.9854833220896904</v>
      </c>
      <c r="L346" s="82">
        <f t="shared" si="61"/>
        <v>5.9854833220896904</v>
      </c>
      <c r="M346" s="96">
        <f t="shared" si="62"/>
        <v>0</v>
      </c>
      <c r="N346" s="96">
        <f t="shared" si="63"/>
        <v>307185254040066</v>
      </c>
      <c r="O346" s="89">
        <f t="shared" si="64"/>
        <v>268140053021961.62</v>
      </c>
      <c r="P346" s="86">
        <f t="shared" si="55"/>
        <v>872.89363501474668</v>
      </c>
      <c r="Q346" s="97">
        <f t="shared" si="65"/>
        <v>3.4422604014992059E-2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84">
        <v>186000</v>
      </c>
      <c r="I347" s="84">
        <v>185500</v>
      </c>
      <c r="J347" s="88">
        <v>128329070</v>
      </c>
      <c r="K347" s="82">
        <f t="shared" si="60"/>
        <v>5.9854833220896904</v>
      </c>
      <c r="L347" s="82">
        <f t="shared" si="61"/>
        <v>5.9854833220896904</v>
      </c>
      <c r="M347" s="96">
        <f t="shared" si="62"/>
        <v>0</v>
      </c>
      <c r="N347" s="96">
        <f t="shared" si="63"/>
        <v>307185254040066</v>
      </c>
      <c r="O347" s="89">
        <f t="shared" si="64"/>
        <v>265547924779737.06</v>
      </c>
      <c r="P347" s="86">
        <f t="shared" si="55"/>
        <v>864.45531251022157</v>
      </c>
      <c r="Q347" s="97">
        <f t="shared" si="65"/>
        <v>-9.6670684331230643E-3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84">
        <v>185500</v>
      </c>
      <c r="I348" s="84">
        <v>186000</v>
      </c>
      <c r="J348" s="88">
        <v>128329070</v>
      </c>
      <c r="K348" s="82">
        <f t="shared" si="60"/>
        <v>5.9854833220896904</v>
      </c>
      <c r="L348" s="82">
        <f t="shared" si="61"/>
        <v>5.9854833220896904</v>
      </c>
      <c r="M348" s="96">
        <f t="shared" si="62"/>
        <v>0</v>
      </c>
      <c r="N348" s="96">
        <f t="shared" si="63"/>
        <v>307185254040066</v>
      </c>
      <c r="O348" s="89">
        <f t="shared" si="64"/>
        <v>268140053021961.62</v>
      </c>
      <c r="P348" s="86">
        <f t="shared" si="55"/>
        <v>872.89363501474668</v>
      </c>
      <c r="Q348" s="97">
        <f t="shared" si="65"/>
        <v>9.7614328727088796E-3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84">
        <v>186000</v>
      </c>
      <c r="I349" s="84">
        <v>190000</v>
      </c>
      <c r="J349" s="88">
        <v>128329070</v>
      </c>
      <c r="K349" s="82">
        <f t="shared" si="60"/>
        <v>5.9854833220896904</v>
      </c>
      <c r="L349" s="82">
        <f t="shared" si="61"/>
        <v>5.9854833220896904</v>
      </c>
      <c r="M349" s="96">
        <f t="shared" si="62"/>
        <v>0</v>
      </c>
      <c r="N349" s="96">
        <f t="shared" si="63"/>
        <v>307185254040066</v>
      </c>
      <c r="O349" s="89">
        <f t="shared" si="64"/>
        <v>271065294222317.91</v>
      </c>
      <c r="P349" s="86">
        <f t="shared" si="55"/>
        <v>882.41636164919237</v>
      </c>
      <c r="Q349" s="97">
        <f t="shared" si="65"/>
        <v>1.090937801864578E-2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84">
        <v>190000</v>
      </c>
      <c r="I350" s="84">
        <v>193000</v>
      </c>
      <c r="J350" s="88">
        <v>128329070</v>
      </c>
      <c r="K350" s="82">
        <f t="shared" si="60"/>
        <v>5.9854833220896904</v>
      </c>
      <c r="L350" s="82">
        <f t="shared" si="61"/>
        <v>5.9854833220896904</v>
      </c>
      <c r="M350" s="96">
        <f t="shared" si="62"/>
        <v>0</v>
      </c>
      <c r="N350" s="96">
        <f t="shared" si="63"/>
        <v>307185254040066</v>
      </c>
      <c r="O350" s="89">
        <f t="shared" si="64"/>
        <v>277196954393052.31</v>
      </c>
      <c r="P350" s="86">
        <f t="shared" si="55"/>
        <v>902.37715107541487</v>
      </c>
      <c r="Q350" s="97">
        <f t="shared" si="65"/>
        <v>2.2620602125868087E-2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84">
        <v>193000</v>
      </c>
      <c r="I351" s="84">
        <v>195500</v>
      </c>
      <c r="J351" s="88">
        <v>128329070</v>
      </c>
      <c r="K351" s="82">
        <f t="shared" si="60"/>
        <v>5.9854833220896904</v>
      </c>
      <c r="L351" s="82">
        <f t="shared" si="61"/>
        <v>5.9854833220896904</v>
      </c>
      <c r="M351" s="96">
        <f t="shared" si="62"/>
        <v>0</v>
      </c>
      <c r="N351" s="96">
        <f t="shared" si="63"/>
        <v>307185254040066</v>
      </c>
      <c r="O351" s="89">
        <f t="shared" si="64"/>
        <v>278086799335827.19</v>
      </c>
      <c r="P351" s="86">
        <f t="shared" si="55"/>
        <v>905.2739207968508</v>
      </c>
      <c r="Q351" s="97">
        <f t="shared" si="65"/>
        <v>3.2101541112645451E-3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84">
        <v>195500</v>
      </c>
      <c r="I352" s="84">
        <v>196000</v>
      </c>
      <c r="J352" s="88">
        <v>128329070</v>
      </c>
      <c r="K352" s="82">
        <f t="shared" si="60"/>
        <v>5.9854833220896904</v>
      </c>
      <c r="L352" s="82">
        <f t="shared" si="61"/>
        <v>5.9854833220896904</v>
      </c>
      <c r="M352" s="96">
        <f t="shared" si="62"/>
        <v>0</v>
      </c>
      <c r="N352" s="96">
        <f t="shared" si="63"/>
        <v>307185254040066</v>
      </c>
      <c r="O352" s="89">
        <f t="shared" si="64"/>
        <v>279795698582806.81</v>
      </c>
      <c r="P352" s="86">
        <f t="shared" si="55"/>
        <v>910.83701090128898</v>
      </c>
      <c r="Q352" s="97">
        <f t="shared" si="65"/>
        <v>6.1452008907330125E-3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84">
        <v>196000</v>
      </c>
      <c r="I353" s="84">
        <v>196500</v>
      </c>
      <c r="J353" s="88">
        <v>128329070</v>
      </c>
      <c r="K353" s="82">
        <f t="shared" si="60"/>
        <v>5.9854833220896904</v>
      </c>
      <c r="L353" s="82">
        <f t="shared" si="61"/>
        <v>5.9854833220896904</v>
      </c>
      <c r="M353" s="96">
        <f t="shared" si="62"/>
        <v>0</v>
      </c>
      <c r="N353" s="96">
        <f t="shared" si="63"/>
        <v>307185254040066</v>
      </c>
      <c r="O353" s="89">
        <f t="shared" si="64"/>
        <v>281062983332163.91</v>
      </c>
      <c r="P353" s="86">
        <f t="shared" si="55"/>
        <v>914.9624848056834</v>
      </c>
      <c r="Q353" s="97">
        <f t="shared" si="65"/>
        <v>4.5293217721930268E-3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83">
        <f t="shared" si="58"/>
        <v>0.49316648071487618</v>
      </c>
      <c r="G354" s="135">
        <f t="shared" si="59"/>
        <v>0.49316648071487618</v>
      </c>
      <c r="H354" s="91">
        <v>196500</v>
      </c>
      <c r="I354" s="91">
        <v>198500</v>
      </c>
      <c r="J354" s="92">
        <v>128329070</v>
      </c>
      <c r="K354" s="82">
        <f t="shared" si="60"/>
        <v>5.9854833220896904</v>
      </c>
      <c r="L354" s="82">
        <f t="shared" si="61"/>
        <v>5.9854833220896904</v>
      </c>
      <c r="M354" s="96">
        <f t="shared" si="62"/>
        <v>0</v>
      </c>
      <c r="N354" s="96">
        <f t="shared" si="63"/>
        <v>307185254040066</v>
      </c>
      <c r="O354" s="89">
        <f t="shared" si="64"/>
        <v>284365664339102.37</v>
      </c>
      <c r="P354" s="86">
        <f t="shared" si="55"/>
        <v>925.71391562308759</v>
      </c>
      <c r="Q354" s="97">
        <f t="shared" si="65"/>
        <v>1.1750679395000043E-2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84">
        <v>198500</v>
      </c>
      <c r="I355" s="84">
        <v>202000</v>
      </c>
      <c r="J355" s="88">
        <v>128329070</v>
      </c>
      <c r="K355" s="82">
        <f t="shared" si="60"/>
        <v>5.9854833220896904</v>
      </c>
      <c r="L355" s="82">
        <f t="shared" si="61"/>
        <v>5.9854833220896904</v>
      </c>
      <c r="M355" s="96">
        <f t="shared" si="62"/>
        <v>0</v>
      </c>
      <c r="N355" s="96">
        <f t="shared" si="63"/>
        <v>307185254040066</v>
      </c>
      <c r="O355" s="89">
        <f t="shared" si="64"/>
        <v>287201259450428.25</v>
      </c>
      <c r="P355" s="86">
        <f t="shared" si="55"/>
        <v>934.94481155325491</v>
      </c>
      <c r="Q355" s="97">
        <f t="shared" si="65"/>
        <v>9.9716508247087426E-3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84">
        <v>202000</v>
      </c>
      <c r="I356" s="84">
        <v>204000</v>
      </c>
      <c r="J356" s="88">
        <v>128329070</v>
      </c>
      <c r="K356" s="82">
        <f t="shared" si="60"/>
        <v>5.9854833220896904</v>
      </c>
      <c r="L356" s="82">
        <f t="shared" si="61"/>
        <v>5.9854833220896904</v>
      </c>
      <c r="M356" s="96">
        <f t="shared" si="62"/>
        <v>0</v>
      </c>
      <c r="N356" s="96">
        <f t="shared" si="63"/>
        <v>307185254040066</v>
      </c>
      <c r="O356" s="89">
        <f t="shared" si="64"/>
        <v>288001458304172.62</v>
      </c>
      <c r="P356" s="86">
        <f t="shared" si="55"/>
        <v>937.54975057041236</v>
      </c>
      <c r="Q356" s="97">
        <f t="shared" si="65"/>
        <v>2.7861954897955708E-3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84">
        <v>204000</v>
      </c>
      <c r="I357" s="84">
        <v>207000</v>
      </c>
      <c r="J357" s="88">
        <v>128329070</v>
      </c>
      <c r="K357" s="82">
        <f t="shared" si="60"/>
        <v>5.9854833220896904</v>
      </c>
      <c r="L357" s="82">
        <f t="shared" si="61"/>
        <v>5.9854833220896904</v>
      </c>
      <c r="M357" s="96">
        <f t="shared" si="62"/>
        <v>0</v>
      </c>
      <c r="N357" s="96">
        <f t="shared" si="63"/>
        <v>307185254040066</v>
      </c>
      <c r="O357" s="89">
        <f t="shared" si="64"/>
        <v>287803310675651.37</v>
      </c>
      <c r="P357" s="86">
        <f t="shared" si="55"/>
        <v>936.90470779601071</v>
      </c>
      <c r="Q357" s="97">
        <f t="shared" si="65"/>
        <v>-6.880091152594262E-4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84">
        <v>207000</v>
      </c>
      <c r="I358" s="84">
        <v>201000</v>
      </c>
      <c r="J358" s="88">
        <v>128329070</v>
      </c>
      <c r="K358" s="82">
        <f t="shared" si="60"/>
        <v>5.9854833220896904</v>
      </c>
      <c r="L358" s="82">
        <f t="shared" si="61"/>
        <v>5.9854833220896904</v>
      </c>
      <c r="M358" s="96">
        <f t="shared" si="62"/>
        <v>0</v>
      </c>
      <c r="N358" s="96">
        <f t="shared" si="63"/>
        <v>307185254040066</v>
      </c>
      <c r="O358" s="89">
        <f t="shared" si="64"/>
        <v>283930665789009.87</v>
      </c>
      <c r="P358" s="86">
        <f t="shared" si="55"/>
        <v>924.29783674439329</v>
      </c>
      <c r="Q358" s="97">
        <f t="shared" si="65"/>
        <v>-1.3455873309969824E-2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84">
        <v>201000</v>
      </c>
      <c r="I359" s="84">
        <v>205000</v>
      </c>
      <c r="J359" s="88">
        <v>128329070</v>
      </c>
      <c r="K359" s="82">
        <f t="shared" si="60"/>
        <v>5.9854833220896904</v>
      </c>
      <c r="L359" s="82">
        <f t="shared" si="61"/>
        <v>5.9854833220896904</v>
      </c>
      <c r="M359" s="96">
        <f t="shared" si="62"/>
        <v>0</v>
      </c>
      <c r="N359" s="96">
        <f t="shared" si="63"/>
        <v>307185254040066</v>
      </c>
      <c r="O359" s="89">
        <f t="shared" si="64"/>
        <v>286708702156825.31</v>
      </c>
      <c r="P359" s="86">
        <f t="shared" si="55"/>
        <v>933.34135797882425</v>
      </c>
      <c r="Q359" s="97">
        <f t="shared" si="65"/>
        <v>9.7842068594301643E-3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84">
        <v>205000</v>
      </c>
      <c r="I360" s="84">
        <v>208000</v>
      </c>
      <c r="J360" s="88">
        <v>128329070</v>
      </c>
      <c r="K360" s="82">
        <f t="shared" si="60"/>
        <v>5.9854833220896904</v>
      </c>
      <c r="L360" s="82">
        <f t="shared" si="61"/>
        <v>5.9854833220896904</v>
      </c>
      <c r="M360" s="96">
        <f t="shared" si="62"/>
        <v>0</v>
      </c>
      <c r="N360" s="96">
        <f t="shared" si="63"/>
        <v>307185254040066</v>
      </c>
      <c r="O360" s="89">
        <f t="shared" si="64"/>
        <v>290337880174365.62</v>
      </c>
      <c r="P360" s="86">
        <f t="shared" si="55"/>
        <v>945.15565560480002</v>
      </c>
      <c r="Q360" s="97">
        <f t="shared" si="65"/>
        <v>1.2658067195864917E-2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84">
        <v>208000</v>
      </c>
      <c r="I361" s="84">
        <v>211500</v>
      </c>
      <c r="J361" s="88">
        <v>128329070</v>
      </c>
      <c r="K361" s="82">
        <f t="shared" si="60"/>
        <v>5.9854833220896904</v>
      </c>
      <c r="L361" s="82">
        <f t="shared" si="61"/>
        <v>5.9854833220896904</v>
      </c>
      <c r="M361" s="96">
        <f t="shared" si="62"/>
        <v>0</v>
      </c>
      <c r="N361" s="96">
        <f t="shared" si="63"/>
        <v>307185254040066</v>
      </c>
      <c r="O361" s="89">
        <f t="shared" si="64"/>
        <v>295970367103967.19</v>
      </c>
      <c r="P361" s="86">
        <f t="shared" si="55"/>
        <v>963.49145413524286</v>
      </c>
      <c r="Q361" s="97">
        <f t="shared" si="65"/>
        <v>1.9399765976864273E-2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84">
        <v>211500</v>
      </c>
      <c r="I362" s="84">
        <v>214000</v>
      </c>
      <c r="J362" s="88">
        <v>128329070</v>
      </c>
      <c r="K362" s="82">
        <f t="shared" si="60"/>
        <v>5.9854833220896904</v>
      </c>
      <c r="L362" s="82">
        <f t="shared" si="61"/>
        <v>5.9854833220896904</v>
      </c>
      <c r="M362" s="96">
        <f t="shared" si="62"/>
        <v>0</v>
      </c>
      <c r="N362" s="96">
        <f t="shared" si="63"/>
        <v>307185254040066</v>
      </c>
      <c r="O362" s="89">
        <f t="shared" si="64"/>
        <v>298332260372150.37</v>
      </c>
      <c r="P362" s="86">
        <f t="shared" si="55"/>
        <v>971.18027785682409</v>
      </c>
      <c r="Q362" s="97">
        <f t="shared" si="65"/>
        <v>7.9801680529508548E-3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84">
        <v>214000</v>
      </c>
      <c r="I363" s="84">
        <v>212500</v>
      </c>
      <c r="J363" s="88">
        <v>128329070</v>
      </c>
      <c r="K363" s="82">
        <f t="shared" si="60"/>
        <v>5.9854833220896904</v>
      </c>
      <c r="L363" s="82">
        <f t="shared" si="61"/>
        <v>5.9854833220896904</v>
      </c>
      <c r="M363" s="96">
        <f t="shared" si="62"/>
        <v>0</v>
      </c>
      <c r="N363" s="96">
        <f t="shared" si="63"/>
        <v>307185254040066</v>
      </c>
      <c r="O363" s="89">
        <f t="shared" si="64"/>
        <v>297768912439977.25</v>
      </c>
      <c r="P363" s="86">
        <f t="shared" si="55"/>
        <v>969.34637494395952</v>
      </c>
      <c r="Q363" s="97">
        <f t="shared" si="65"/>
        <v>-1.8883238824737912E-3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84">
        <v>212500</v>
      </c>
      <c r="I364" s="84">
        <v>208500</v>
      </c>
      <c r="J364" s="88">
        <v>128329070</v>
      </c>
      <c r="K364" s="82">
        <f t="shared" si="60"/>
        <v>5.9854833220896904</v>
      </c>
      <c r="L364" s="82">
        <f t="shared" si="61"/>
        <v>5.9854833220896904</v>
      </c>
      <c r="M364" s="96">
        <f t="shared" si="62"/>
        <v>0</v>
      </c>
      <c r="N364" s="96">
        <f t="shared" si="63"/>
        <v>307185254040066</v>
      </c>
      <c r="O364" s="89">
        <f t="shared" si="64"/>
        <v>294107647076916.81</v>
      </c>
      <c r="P364" s="86">
        <f t="shared" si="55"/>
        <v>957.42762130944129</v>
      </c>
      <c r="Q364" s="97">
        <f t="shared" si="65"/>
        <v>-1.2295660191855858E-2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84">
        <v>208500</v>
      </c>
      <c r="I365" s="84">
        <v>208000</v>
      </c>
      <c r="J365" s="88">
        <v>128329070</v>
      </c>
      <c r="K365" s="82">
        <f t="shared" si="60"/>
        <v>5.9854833220896904</v>
      </c>
      <c r="L365" s="82">
        <f t="shared" si="61"/>
        <v>5.9854833220896904</v>
      </c>
      <c r="M365" s="96">
        <f t="shared" si="62"/>
        <v>0</v>
      </c>
      <c r="N365" s="96">
        <f t="shared" si="63"/>
        <v>307185254040066</v>
      </c>
      <c r="O365" s="89">
        <f t="shared" si="64"/>
        <v>294018000987886.31</v>
      </c>
      <c r="P365" s="86">
        <f t="shared" si="55"/>
        <v>957.13579060516258</v>
      </c>
      <c r="Q365" s="97">
        <f t="shared" si="65"/>
        <v>-3.0480706612535599E-4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84">
        <v>208000</v>
      </c>
      <c r="I366" s="84">
        <v>210500</v>
      </c>
      <c r="J366" s="88">
        <v>128329070</v>
      </c>
      <c r="K366" s="82">
        <f t="shared" si="60"/>
        <v>5.9854833220896904</v>
      </c>
      <c r="L366" s="82">
        <f t="shared" si="61"/>
        <v>5.9854833220896904</v>
      </c>
      <c r="M366" s="96">
        <f t="shared" si="62"/>
        <v>0</v>
      </c>
      <c r="N366" s="96">
        <f t="shared" si="63"/>
        <v>307185254040066</v>
      </c>
      <c r="O366" s="89">
        <f t="shared" si="64"/>
        <v>296232689423528.69</v>
      </c>
      <c r="P366" s="86">
        <f t="shared" si="55"/>
        <v>964.34540892672942</v>
      </c>
      <c r="Q366" s="97">
        <f t="shared" si="65"/>
        <v>7.5324926643986984E-3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84">
        <v>210500</v>
      </c>
      <c r="I367" s="84">
        <v>204000</v>
      </c>
      <c r="J367" s="88">
        <v>128329070</v>
      </c>
      <c r="K367" s="82">
        <f t="shared" si="60"/>
        <v>5.9854833220896904</v>
      </c>
      <c r="L367" s="82">
        <f t="shared" si="61"/>
        <v>5.9854833220896904</v>
      </c>
      <c r="M367" s="96">
        <f t="shared" si="62"/>
        <v>0</v>
      </c>
      <c r="N367" s="96">
        <f t="shared" si="63"/>
        <v>307185254040066</v>
      </c>
      <c r="O367" s="89">
        <f t="shared" si="64"/>
        <v>293595241940724.12</v>
      </c>
      <c r="P367" s="86">
        <f t="shared" si="55"/>
        <v>955.75955577096374</v>
      </c>
      <c r="Q367" s="97">
        <f t="shared" si="65"/>
        <v>-8.9032965535879131E-3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83">
        <f t="shared" si="58"/>
        <v>0.49316648071487618</v>
      </c>
      <c r="G368" s="135">
        <f t="shared" si="59"/>
        <v>0.49316648071487618</v>
      </c>
      <c r="H368" s="91">
        <v>204000</v>
      </c>
      <c r="I368" s="91">
        <v>205500</v>
      </c>
      <c r="J368" s="92">
        <v>128329070</v>
      </c>
      <c r="K368" s="82">
        <f t="shared" si="60"/>
        <v>5.9854833220896904</v>
      </c>
      <c r="L368" s="82">
        <f t="shared" si="61"/>
        <v>5.9854833220896904</v>
      </c>
      <c r="M368" s="96">
        <f t="shared" si="62"/>
        <v>0</v>
      </c>
      <c r="N368" s="96">
        <f t="shared" si="63"/>
        <v>307185254040066</v>
      </c>
      <c r="O368" s="89">
        <f t="shared" si="64"/>
        <v>296219457528468.87</v>
      </c>
      <c r="P368" s="86">
        <f t="shared" si="55"/>
        <v>964.30233428403153</v>
      </c>
      <c r="Q368" s="97">
        <f t="shared" si="65"/>
        <v>8.9382088428891018E-3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91">
        <v>205500</v>
      </c>
      <c r="I369" s="91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318314487917218.56</v>
      </c>
      <c r="O369" s="92">
        <f t="shared" si="64"/>
        <v>308146983981260.87</v>
      </c>
      <c r="P369" s="94">
        <f t="shared" si="55"/>
        <v>968.05830610323369</v>
      </c>
      <c r="Q369" s="95">
        <f t="shared" si="65"/>
        <v>3.8950147538436342E-3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84">
        <v>208000</v>
      </c>
      <c r="I370" s="84">
        <v>205000</v>
      </c>
      <c r="J370" s="88">
        <v>128329070</v>
      </c>
      <c r="K370" s="82">
        <f t="shared" si="60"/>
        <v>6.9836746892843076</v>
      </c>
      <c r="L370" s="82">
        <f t="shared" si="61"/>
        <v>6.9836746892843076</v>
      </c>
      <c r="M370" s="96">
        <f t="shared" si="62"/>
        <v>0</v>
      </c>
      <c r="N370" s="96">
        <f t="shared" si="63"/>
        <v>318314487917218.56</v>
      </c>
      <c r="O370" s="89">
        <f t="shared" si="64"/>
        <v>304544035216811.25</v>
      </c>
      <c r="P370" s="86">
        <f t="shared" si="55"/>
        <v>956.73947236737627</v>
      </c>
      <c r="Q370" s="97">
        <f t="shared" si="65"/>
        <v>-1.1692305788294517E-2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84">
        <v>205000</v>
      </c>
      <c r="I371" s="84">
        <v>206000</v>
      </c>
      <c r="J371" s="88">
        <v>128329070</v>
      </c>
      <c r="K371" s="82">
        <f t="shared" si="60"/>
        <v>6.9836746892843076</v>
      </c>
      <c r="L371" s="82">
        <f t="shared" si="61"/>
        <v>6.9836746892843076</v>
      </c>
      <c r="M371" s="96">
        <f t="shared" si="62"/>
        <v>0</v>
      </c>
      <c r="N371" s="96">
        <f t="shared" si="63"/>
        <v>318314487917218.56</v>
      </c>
      <c r="O371" s="89">
        <f t="shared" si="64"/>
        <v>303219744178488.75</v>
      </c>
      <c r="P371" s="86">
        <f t="shared" si="55"/>
        <v>952.57914951500607</v>
      </c>
      <c r="Q371" s="97">
        <f t="shared" si="65"/>
        <v>-4.3484386006106867E-3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84">
        <v>206000</v>
      </c>
      <c r="I372" s="84">
        <v>203500</v>
      </c>
      <c r="J372" s="88">
        <v>128329070</v>
      </c>
      <c r="K372" s="82">
        <f t="shared" si="60"/>
        <v>6.9836746892843076</v>
      </c>
      <c r="L372" s="82">
        <f t="shared" si="61"/>
        <v>6.9836746892843076</v>
      </c>
      <c r="M372" s="96">
        <f t="shared" si="62"/>
        <v>0</v>
      </c>
      <c r="N372" s="96">
        <f t="shared" si="63"/>
        <v>318314487917218.56</v>
      </c>
      <c r="O372" s="89">
        <f t="shared" si="64"/>
        <v>302546634406670.44</v>
      </c>
      <c r="P372" s="86">
        <f t="shared" si="55"/>
        <v>950.46454337118087</v>
      </c>
      <c r="Q372" s="97">
        <f t="shared" si="65"/>
        <v>-2.2198744796186488E-3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84">
        <v>203500</v>
      </c>
      <c r="I373" s="84">
        <v>208000</v>
      </c>
      <c r="J373" s="88">
        <v>128329070</v>
      </c>
      <c r="K373" s="82">
        <f t="shared" si="60"/>
        <v>6.9836746892843076</v>
      </c>
      <c r="L373" s="82">
        <f t="shared" si="61"/>
        <v>6.9836746892843076</v>
      </c>
      <c r="M373" s="96">
        <f t="shared" si="62"/>
        <v>0</v>
      </c>
      <c r="N373" s="96">
        <f t="shared" si="63"/>
        <v>318314487917218.56</v>
      </c>
      <c r="O373" s="89">
        <f t="shared" si="64"/>
        <v>305665249227658.75</v>
      </c>
      <c r="P373" s="86">
        <f t="shared" si="55"/>
        <v>960.2618191451927</v>
      </c>
      <c r="Q373" s="97">
        <f t="shared" si="65"/>
        <v>1.0307881385308814E-2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84">
        <v>208000</v>
      </c>
      <c r="I374" s="84">
        <v>206000</v>
      </c>
      <c r="J374" s="88">
        <v>128329070</v>
      </c>
      <c r="K374" s="82">
        <f t="shared" si="60"/>
        <v>6.9836746892843076</v>
      </c>
      <c r="L374" s="82">
        <f t="shared" si="61"/>
        <v>6.9836746892843076</v>
      </c>
      <c r="M374" s="96">
        <f t="shared" si="62"/>
        <v>0</v>
      </c>
      <c r="N374" s="96">
        <f t="shared" si="63"/>
        <v>318314487917218.56</v>
      </c>
      <c r="O374" s="89">
        <f t="shared" si="64"/>
        <v>300607391806276</v>
      </c>
      <c r="P374" s="86">
        <f t="shared" si="55"/>
        <v>944.3723211381207</v>
      </c>
      <c r="Q374" s="97">
        <f t="shared" si="65"/>
        <v>-1.6547047576270964E-2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84">
        <v>206000</v>
      </c>
      <c r="I375" s="84">
        <v>192500</v>
      </c>
      <c r="J375" s="88">
        <v>128329070</v>
      </c>
      <c r="K375" s="82">
        <f t="shared" si="60"/>
        <v>6.9836746892843076</v>
      </c>
      <c r="L375" s="82">
        <f t="shared" si="61"/>
        <v>6.9836746892843076</v>
      </c>
      <c r="M375" s="96">
        <f t="shared" si="62"/>
        <v>0</v>
      </c>
      <c r="N375" s="96">
        <f t="shared" si="63"/>
        <v>318314487917218.56</v>
      </c>
      <c r="O375" s="89">
        <f t="shared" si="64"/>
        <v>290337224013036.62</v>
      </c>
      <c r="P375" s="86">
        <f t="shared" si="55"/>
        <v>912.10810388417588</v>
      </c>
      <c r="Q375" s="97">
        <f t="shared" si="65"/>
        <v>-3.4164721404648164E-2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84">
        <v>192500</v>
      </c>
      <c r="I376" s="84">
        <v>189000</v>
      </c>
      <c r="J376" s="88">
        <v>128329070</v>
      </c>
      <c r="K376" s="82">
        <f t="shared" si="60"/>
        <v>6.9836746892843076</v>
      </c>
      <c r="L376" s="82">
        <f t="shared" si="61"/>
        <v>6.9836746892843076</v>
      </c>
      <c r="M376" s="96">
        <f t="shared" si="62"/>
        <v>0</v>
      </c>
      <c r="N376" s="96">
        <f t="shared" si="63"/>
        <v>318314487917218.56</v>
      </c>
      <c r="O376" s="89">
        <f t="shared" si="64"/>
        <v>288376052907328</v>
      </c>
      <c r="P376" s="86">
        <f t="shared" si="55"/>
        <v>905.94699221583528</v>
      </c>
      <c r="Q376" s="97">
        <f t="shared" si="65"/>
        <v>-6.7548042190434966E-3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84">
        <v>189000</v>
      </c>
      <c r="I377" s="84">
        <v>191500</v>
      </c>
      <c r="J377" s="88">
        <v>128329070</v>
      </c>
      <c r="K377" s="82">
        <f t="shared" si="60"/>
        <v>6.9836746892843076</v>
      </c>
      <c r="L377" s="82">
        <f t="shared" si="61"/>
        <v>6.9836746892843076</v>
      </c>
      <c r="M377" s="96">
        <f t="shared" si="62"/>
        <v>0</v>
      </c>
      <c r="N377" s="96">
        <f t="shared" si="63"/>
        <v>318314487917218.56</v>
      </c>
      <c r="O377" s="89">
        <f t="shared" si="64"/>
        <v>292314603144412.25</v>
      </c>
      <c r="P377" s="86">
        <f t="shared" si="55"/>
        <v>918.32013383076719</v>
      </c>
      <c r="Q377" s="97">
        <f t="shared" si="65"/>
        <v>1.3657688276737608E-2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84">
        <v>191500</v>
      </c>
      <c r="I378" s="84">
        <v>188500</v>
      </c>
      <c r="J378" s="88">
        <v>128329070</v>
      </c>
      <c r="K378" s="82">
        <f t="shared" si="60"/>
        <v>6.9836746892843076</v>
      </c>
      <c r="L378" s="82">
        <f t="shared" si="61"/>
        <v>6.9836746892843076</v>
      </c>
      <c r="M378" s="96">
        <f t="shared" si="62"/>
        <v>0</v>
      </c>
      <c r="N378" s="96">
        <f t="shared" si="63"/>
        <v>318314487917218.56</v>
      </c>
      <c r="O378" s="89">
        <f t="shared" si="64"/>
        <v>289887212947458.37</v>
      </c>
      <c r="P378" s="86">
        <f t="shared" si="55"/>
        <v>910.69437286450807</v>
      </c>
      <c r="Q378" s="97">
        <f t="shared" si="65"/>
        <v>-8.3040332944115079E-3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84">
        <v>188500</v>
      </c>
      <c r="I379" s="84">
        <v>183500</v>
      </c>
      <c r="J379" s="88">
        <v>128329070</v>
      </c>
      <c r="K379" s="82">
        <f t="shared" si="60"/>
        <v>6.9836746892843076</v>
      </c>
      <c r="L379" s="82">
        <f t="shared" si="61"/>
        <v>6.9836746892843076</v>
      </c>
      <c r="M379" s="96">
        <f t="shared" si="62"/>
        <v>0</v>
      </c>
      <c r="N379" s="96">
        <f t="shared" si="63"/>
        <v>318314487917218.56</v>
      </c>
      <c r="O379" s="89">
        <f t="shared" si="64"/>
        <v>285798023412998.31</v>
      </c>
      <c r="P379" s="86">
        <f t="shared" si="55"/>
        <v>897.84799078112803</v>
      </c>
      <c r="Q379" s="97">
        <f t="shared" si="65"/>
        <v>-1.4106139739255097E-2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84">
        <v>183500</v>
      </c>
      <c r="I380" s="84">
        <v>188500</v>
      </c>
      <c r="J380" s="88">
        <v>128329070</v>
      </c>
      <c r="K380" s="82">
        <f t="shared" si="60"/>
        <v>6.9836746892843076</v>
      </c>
      <c r="L380" s="82">
        <f t="shared" si="61"/>
        <v>6.9836746892843076</v>
      </c>
      <c r="M380" s="96">
        <f t="shared" si="62"/>
        <v>0</v>
      </c>
      <c r="N380" s="96">
        <f t="shared" si="63"/>
        <v>318314487917218.56</v>
      </c>
      <c r="O380" s="89">
        <f t="shared" si="64"/>
        <v>291324006752175.37</v>
      </c>
      <c r="P380" s="86">
        <f t="shared" si="55"/>
        <v>915.20812847179491</v>
      </c>
      <c r="Q380" s="97">
        <f t="shared" si="65"/>
        <v>1.9335274867144883E-2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84">
        <v>188500</v>
      </c>
      <c r="I381" s="84">
        <v>184500</v>
      </c>
      <c r="J381" s="88">
        <v>128329070</v>
      </c>
      <c r="K381" s="82">
        <f t="shared" si="60"/>
        <v>6.9836746892843076</v>
      </c>
      <c r="L381" s="82">
        <f t="shared" si="61"/>
        <v>6.9836746892843076</v>
      </c>
      <c r="M381" s="96">
        <f t="shared" si="62"/>
        <v>0</v>
      </c>
      <c r="N381" s="96">
        <f t="shared" si="63"/>
        <v>318314487917218.56</v>
      </c>
      <c r="O381" s="89">
        <f t="shared" si="64"/>
        <v>285649290942171.62</v>
      </c>
      <c r="P381" s="86">
        <f t="shared" si="55"/>
        <v>897.38074069835648</v>
      </c>
      <c r="Q381" s="97">
        <f t="shared" si="65"/>
        <v>-1.9479053145218913E-2</v>
      </c>
      <c r="R381" s="87">
        <f t="shared" si="56"/>
        <v>-1.7075773745997867E-2</v>
      </c>
      <c r="S381" s="87">
        <f t="shared" si="57"/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F386" sqref="F386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89" t="s">
        <v>203</v>
      </c>
      <c r="D1" s="290"/>
      <c r="E1" s="290"/>
      <c r="F1" s="290"/>
      <c r="G1" s="291"/>
      <c r="H1" s="277" t="s">
        <v>204</v>
      </c>
      <c r="I1" s="278"/>
      <c r="J1" s="278"/>
      <c r="K1" s="278"/>
      <c r="L1" s="279"/>
      <c r="M1" s="275" t="s">
        <v>105</v>
      </c>
      <c r="N1" s="275"/>
      <c r="O1" s="275"/>
      <c r="P1" s="275"/>
      <c r="Q1" s="275"/>
      <c r="R1" s="271" t="s">
        <v>165</v>
      </c>
      <c r="S1" s="271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4" t="s">
        <v>14</v>
      </c>
      <c r="I2" s="84" t="s">
        <v>132</v>
      </c>
      <c r="J2" s="84" t="s">
        <v>17</v>
      </c>
      <c r="K2" s="84" t="s">
        <v>191</v>
      </c>
      <c r="L2" s="84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78">
        <v>50960</v>
      </c>
      <c r="E3" s="83">
        <v>129098494</v>
      </c>
      <c r="F3" s="83">
        <f>0.4*(D3*E3+I3*J3)/(D3*E3)</f>
        <v>2.0200816742222378</v>
      </c>
      <c r="G3" s="135">
        <f>0.4*(D3*E3+I3*J3)/(D3*E3)</f>
        <v>2.0200816742222378</v>
      </c>
      <c r="H3" s="84">
        <v>220000</v>
      </c>
      <c r="I3" s="77">
        <v>217221</v>
      </c>
      <c r="J3" s="88">
        <v>122666424</v>
      </c>
      <c r="K3" s="84">
        <f>0.6*(D3*E3+I3*J3)/(I3*J3)</f>
        <v>0.74814067946001439</v>
      </c>
      <c r="L3" s="84">
        <f>0.6*(D3*E3+I3*J3)/(I3*J3)</f>
        <v>0.74814067946001439</v>
      </c>
      <c r="M3" s="89" t="e">
        <f>C3*E3*F3+H3*J3*K3+#REF!*#REF!*#REF!+#REF!*#REF!*#REF!</f>
        <v>#REF!</v>
      </c>
      <c r="N3" s="89">
        <f>D3*E3*G3+I3*J3*L3</f>
        <v>33224582541944</v>
      </c>
      <c r="O3" s="89">
        <f>D3*E3*G3+I3*J3*K3</f>
        <v>33224582541944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23">
        <v>50960</v>
      </c>
      <c r="D4" s="20">
        <v>51020</v>
      </c>
      <c r="E4" s="91">
        <v>129098494</v>
      </c>
      <c r="F4" s="91">
        <f>G3</f>
        <v>2.0200816742222378</v>
      </c>
      <c r="G4" s="148">
        <f>IF(B4="Y",0.4*(C4*E4+H4*J4)/(C4*E4),IF(M4=0,F4,D3*E3*G3/O3*(C4*E4+H4*J4)/(C4*E4)))</f>
        <v>2.0200816742222378</v>
      </c>
      <c r="H4" s="23">
        <v>217221</v>
      </c>
      <c r="I4" s="20">
        <v>221936</v>
      </c>
      <c r="J4" s="92">
        <v>122666424</v>
      </c>
      <c r="K4" s="91">
        <f>L3</f>
        <v>0.74814067946001439</v>
      </c>
      <c r="L4" s="91">
        <f>IF(B4="Y",0.6*(C4*E4+H4*J4)/(H4*J4),IF(M4=0,K4,I3*J3*L3/O3*(C4*E4+H4*J4)/(H4*J4)))</f>
        <v>0.74814067946001439</v>
      </c>
      <c r="M4" s="93">
        <f>IF(O3&lt;&gt;(C4*E4*F4+H4*J4*K4),1,0)</f>
        <v>0</v>
      </c>
      <c r="N4" s="93">
        <f>IF(AND(M4=0,B4="N"),N3,N3*(C4*E4*G4+H4*J4*L4)/O3)</f>
        <v>33224582541944</v>
      </c>
      <c r="O4" s="92">
        <f>D4*E4*G4+I4*J4*L4</f>
        <v>33672933674636.883</v>
      </c>
      <c r="P4" s="94">
        <f t="shared" ref="P4:P67" si="0">O4/N4*1000</f>
        <v>1013.4945603041623</v>
      </c>
      <c r="Q4" s="95">
        <f>(P4-P3)/P3</f>
        <v>1.3494560304162292E-2</v>
      </c>
      <c r="R4" s="91">
        <f t="shared" ref="R4:R67" si="1">(D4-C4)/C4</f>
        <v>1.1773940345368916E-3</v>
      </c>
      <c r="S4" s="91">
        <f t="shared" ref="S4:S67" si="2">(I4-H4)/H4</f>
        <v>2.1706004483912696E-2</v>
      </c>
    </row>
    <row r="5" spans="1:19">
      <c r="A5" s="82">
        <v>20180103</v>
      </c>
      <c r="B5" s="82" t="s">
        <v>99</v>
      </c>
      <c r="C5" s="145">
        <v>51020</v>
      </c>
      <c r="D5" s="78">
        <v>51620</v>
      </c>
      <c r="E5" s="83">
        <v>129098494</v>
      </c>
      <c r="F5" s="83">
        <f t="shared" ref="F5:F68" si="3">G4</f>
        <v>2.0200816742222378</v>
      </c>
      <c r="G5" s="135">
        <f t="shared" ref="G5:G68" si="4">IF(B5="Y",0.4*(C5*E5+H5*J5)/(C5*E5),IF(M5=0,F5,D4*E4*G4/O4*(C5*E5+H5*J5)/(C5*E5)))</f>
        <v>2.0200816742222378</v>
      </c>
      <c r="H5" s="19">
        <v>221936</v>
      </c>
      <c r="I5" s="77">
        <v>242371</v>
      </c>
      <c r="J5" s="88">
        <v>122666424</v>
      </c>
      <c r="K5" s="84">
        <f t="shared" ref="K5:K68" si="5">L4</f>
        <v>0.74814067946001439</v>
      </c>
      <c r="L5" s="84">
        <f t="shared" ref="L5:L68" si="6">IF(B5="Y",0.6*(C5*E5+H5*J5)/(H5*J5),IF(M5=0,K5,I4*J4*L4/O4*(C5*E5+H5*J5)/(H5*J5)))</f>
        <v>0.74814067946001439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33224582541944</v>
      </c>
      <c r="O5" s="89">
        <f t="shared" ref="O5:O68" si="9">D5*E5*G5+I5*J5*L5</f>
        <v>35704762919424.398</v>
      </c>
      <c r="P5" s="86">
        <f t="shared" si="0"/>
        <v>1074.6489553134136</v>
      </c>
      <c r="Q5" s="97">
        <f t="shared" ref="Q5:Q68" si="10">(P5-P4)/P4</f>
        <v>6.0340131466416647E-2</v>
      </c>
      <c r="R5" s="87">
        <f t="shared" si="1"/>
        <v>1.1760094080752646E-2</v>
      </c>
      <c r="S5" s="87">
        <f t="shared" si="2"/>
        <v>9.2076094009083703E-2</v>
      </c>
    </row>
    <row r="6" spans="1:19">
      <c r="A6" s="82">
        <v>20180104</v>
      </c>
      <c r="B6" s="82" t="s">
        <v>99</v>
      </c>
      <c r="C6" s="78">
        <v>51620</v>
      </c>
      <c r="D6" s="78">
        <v>51080</v>
      </c>
      <c r="E6" s="83">
        <v>129098494</v>
      </c>
      <c r="F6" s="83">
        <f t="shared" si="3"/>
        <v>2.0200816742222378</v>
      </c>
      <c r="G6" s="135">
        <f t="shared" si="4"/>
        <v>2.0200816742222378</v>
      </c>
      <c r="H6" s="77">
        <v>242371</v>
      </c>
      <c r="I6" s="77">
        <v>245614</v>
      </c>
      <c r="J6" s="88">
        <v>122666424</v>
      </c>
      <c r="K6" s="84">
        <f t="shared" si="5"/>
        <v>0.74814067946001439</v>
      </c>
      <c r="L6" s="84">
        <f t="shared" si="6"/>
        <v>0.74814067946001439</v>
      </c>
      <c r="M6" s="96">
        <f t="shared" si="7"/>
        <v>0</v>
      </c>
      <c r="N6" s="96">
        <f t="shared" si="8"/>
        <v>33224582541944</v>
      </c>
      <c r="O6" s="89">
        <f t="shared" si="9"/>
        <v>35861552347050.75</v>
      </c>
      <c r="P6" s="86">
        <f t="shared" si="0"/>
        <v>1079.3680342492712</v>
      </c>
      <c r="Q6" s="97">
        <f t="shared" si="10"/>
        <v>4.3912748554074E-3</v>
      </c>
      <c r="R6" s="87">
        <f t="shared" si="1"/>
        <v>-1.0461061604029445E-2</v>
      </c>
      <c r="S6" s="87">
        <f t="shared" si="2"/>
        <v>1.3380313651385686E-2</v>
      </c>
    </row>
    <row r="7" spans="1:19">
      <c r="A7" s="82">
        <v>20180105</v>
      </c>
      <c r="B7" s="82" t="s">
        <v>99</v>
      </c>
      <c r="C7" s="78">
        <v>51080</v>
      </c>
      <c r="D7" s="78">
        <v>52120</v>
      </c>
      <c r="E7" s="83">
        <v>129098494</v>
      </c>
      <c r="F7" s="83">
        <f t="shared" si="3"/>
        <v>2.0200816742222378</v>
      </c>
      <c r="G7" s="135">
        <f t="shared" si="4"/>
        <v>2.0200816742222378</v>
      </c>
      <c r="H7" s="77">
        <v>245614</v>
      </c>
      <c r="I7" s="77">
        <v>262217</v>
      </c>
      <c r="J7" s="88">
        <v>122666424</v>
      </c>
      <c r="K7" s="84">
        <f t="shared" si="5"/>
        <v>0.74814067946001439</v>
      </c>
      <c r="L7" s="84">
        <f t="shared" si="6"/>
        <v>0.74814067946001439</v>
      </c>
      <c r="M7" s="96">
        <f t="shared" si="7"/>
        <v>0</v>
      </c>
      <c r="N7" s="96">
        <f t="shared" si="8"/>
        <v>33224582541944</v>
      </c>
      <c r="O7" s="89">
        <f t="shared" si="9"/>
        <v>37656459658102.812</v>
      </c>
      <c r="P7" s="86">
        <f t="shared" si="0"/>
        <v>1133.3915064414682</v>
      </c>
      <c r="Q7" s="97">
        <f t="shared" si="10"/>
        <v>5.0051021040077165E-2</v>
      </c>
      <c r="R7" s="87">
        <f t="shared" si="1"/>
        <v>2.0360219263899765E-2</v>
      </c>
      <c r="S7" s="87">
        <f t="shared" si="2"/>
        <v>6.7597938228276894E-2</v>
      </c>
    </row>
    <row r="8" spans="1:19">
      <c r="A8" s="82">
        <v>20180108</v>
      </c>
      <c r="B8" s="82" t="s">
        <v>99</v>
      </c>
      <c r="C8" s="78">
        <v>52120</v>
      </c>
      <c r="D8" s="78">
        <v>52020</v>
      </c>
      <c r="E8" s="83">
        <v>129098494</v>
      </c>
      <c r="F8" s="83">
        <f t="shared" si="3"/>
        <v>2.0200816742222378</v>
      </c>
      <c r="G8" s="135">
        <f t="shared" si="4"/>
        <v>2.0200816742222378</v>
      </c>
      <c r="H8" s="77">
        <v>262217</v>
      </c>
      <c r="I8" s="77">
        <v>297192</v>
      </c>
      <c r="J8" s="88">
        <v>122666424</v>
      </c>
      <c r="K8" s="84">
        <f t="shared" si="5"/>
        <v>0.74814067946001439</v>
      </c>
      <c r="L8" s="84">
        <f t="shared" si="6"/>
        <v>0.74814067946001439</v>
      </c>
      <c r="M8" s="96">
        <f t="shared" si="7"/>
        <v>0</v>
      </c>
      <c r="N8" s="96">
        <f t="shared" si="8"/>
        <v>33224582541944</v>
      </c>
      <c r="O8" s="89">
        <f t="shared" si="9"/>
        <v>40840097377308.102</v>
      </c>
      <c r="P8" s="86">
        <f t="shared" si="0"/>
        <v>1229.2132587595338</v>
      </c>
      <c r="Q8" s="97">
        <f t="shared" si="10"/>
        <v>8.4544265395916945E-2</v>
      </c>
      <c r="R8" s="87">
        <f t="shared" si="1"/>
        <v>-1.918649270913277E-3</v>
      </c>
      <c r="S8" s="87">
        <f t="shared" si="2"/>
        <v>0.13338189362245773</v>
      </c>
    </row>
    <row r="9" spans="1:19">
      <c r="A9" s="82">
        <v>20180109</v>
      </c>
      <c r="B9" s="82" t="s">
        <v>99</v>
      </c>
      <c r="C9" s="78">
        <v>52020</v>
      </c>
      <c r="D9" s="78">
        <v>50400</v>
      </c>
      <c r="E9" s="83">
        <v>129098494</v>
      </c>
      <c r="F9" s="83">
        <f t="shared" si="3"/>
        <v>2.0200816742222378</v>
      </c>
      <c r="G9" s="135">
        <f t="shared" si="4"/>
        <v>2.0200816742222378</v>
      </c>
      <c r="H9" s="77">
        <v>297192</v>
      </c>
      <c r="I9" s="77">
        <v>287368</v>
      </c>
      <c r="J9" s="88">
        <v>122666424</v>
      </c>
      <c r="K9" s="84">
        <f t="shared" si="5"/>
        <v>0.74814067946001439</v>
      </c>
      <c r="L9" s="84">
        <f t="shared" si="6"/>
        <v>0.74814067946001439</v>
      </c>
      <c r="M9" s="96">
        <f t="shared" si="7"/>
        <v>0</v>
      </c>
      <c r="N9" s="96">
        <f t="shared" si="8"/>
        <v>33224582541944</v>
      </c>
      <c r="O9" s="89">
        <f t="shared" si="9"/>
        <v>39516052792805.172</v>
      </c>
      <c r="P9" s="86">
        <f t="shared" si="0"/>
        <v>1189.361905237442</v>
      </c>
      <c r="Q9" s="97">
        <f t="shared" si="10"/>
        <v>-3.2420211251469898E-2</v>
      </c>
      <c r="R9" s="87">
        <f t="shared" si="1"/>
        <v>-3.1141868512110725E-2</v>
      </c>
      <c r="S9" s="87">
        <f t="shared" si="2"/>
        <v>-3.3056071495867992E-2</v>
      </c>
    </row>
    <row r="10" spans="1:19">
      <c r="A10" s="82">
        <v>20180110</v>
      </c>
      <c r="B10" s="82" t="s">
        <v>99</v>
      </c>
      <c r="C10" s="78">
        <v>50400</v>
      </c>
      <c r="D10" s="78">
        <v>48840</v>
      </c>
      <c r="E10" s="83">
        <v>129098494</v>
      </c>
      <c r="F10" s="83">
        <f t="shared" si="3"/>
        <v>2.0200816742222378</v>
      </c>
      <c r="G10" s="135">
        <f t="shared" si="4"/>
        <v>2.0200816742222378</v>
      </c>
      <c r="H10" s="77">
        <v>287368</v>
      </c>
      <c r="I10" s="77">
        <v>290807</v>
      </c>
      <c r="J10" s="88">
        <v>122666424</v>
      </c>
      <c r="K10" s="84">
        <f t="shared" si="5"/>
        <v>0.74814067946001439</v>
      </c>
      <c r="L10" s="84">
        <f t="shared" si="6"/>
        <v>0.74814067946001439</v>
      </c>
      <c r="M10" s="96">
        <f t="shared" si="7"/>
        <v>0</v>
      </c>
      <c r="N10" s="96">
        <f t="shared" si="8"/>
        <v>33224582541944</v>
      </c>
      <c r="O10" s="89">
        <f t="shared" si="9"/>
        <v>39424824189886.914</v>
      </c>
      <c r="P10" s="86">
        <f t="shared" si="0"/>
        <v>1186.6160888587688</v>
      </c>
      <c r="Q10" s="97">
        <f t="shared" si="10"/>
        <v>-2.3086466504281186E-3</v>
      </c>
      <c r="R10" s="87">
        <f t="shared" si="1"/>
        <v>-3.0952380952380953E-2</v>
      </c>
      <c r="S10" s="87">
        <f t="shared" si="2"/>
        <v>1.1967233651624398E-2</v>
      </c>
    </row>
    <row r="11" spans="1:19">
      <c r="A11" s="82">
        <v>20180111</v>
      </c>
      <c r="B11" s="82" t="s">
        <v>99</v>
      </c>
      <c r="C11" s="78">
        <v>48840</v>
      </c>
      <c r="D11" s="78">
        <v>48240</v>
      </c>
      <c r="E11" s="83">
        <v>129098494</v>
      </c>
      <c r="F11" s="83">
        <f t="shared" si="3"/>
        <v>2.0200816742222378</v>
      </c>
      <c r="G11" s="135">
        <f t="shared" si="4"/>
        <v>2.0200816742222378</v>
      </c>
      <c r="H11" s="77">
        <v>290807</v>
      </c>
      <c r="I11" s="77">
        <v>301614</v>
      </c>
      <c r="J11" s="88">
        <v>122666424</v>
      </c>
      <c r="K11" s="84">
        <f t="shared" si="5"/>
        <v>0.74814067946001439</v>
      </c>
      <c r="L11" s="84">
        <f t="shared" si="6"/>
        <v>0.74814067946001439</v>
      </c>
      <c r="M11" s="96">
        <f t="shared" si="7"/>
        <v>0</v>
      </c>
      <c r="N11" s="96">
        <f t="shared" si="8"/>
        <v>33224582541944</v>
      </c>
      <c r="O11" s="89">
        <f t="shared" si="9"/>
        <v>40260127702361.578</v>
      </c>
      <c r="P11" s="86">
        <f t="shared" si="0"/>
        <v>1211.7572177629511</v>
      </c>
      <c r="Q11" s="97">
        <f t="shared" si="10"/>
        <v>2.1187247619709818E-2</v>
      </c>
      <c r="R11" s="87">
        <f t="shared" si="1"/>
        <v>-1.2285012285012284E-2</v>
      </c>
      <c r="S11" s="87">
        <f t="shared" si="2"/>
        <v>3.7162104075899136E-2</v>
      </c>
    </row>
    <row r="12" spans="1:19">
      <c r="A12" s="82">
        <v>20180112</v>
      </c>
      <c r="B12" s="82" t="s">
        <v>99</v>
      </c>
      <c r="C12" s="78">
        <v>48240</v>
      </c>
      <c r="D12" s="78">
        <v>48200</v>
      </c>
      <c r="E12" s="83">
        <v>129098494</v>
      </c>
      <c r="F12" s="83">
        <f t="shared" si="3"/>
        <v>2.0200816742222378</v>
      </c>
      <c r="G12" s="135">
        <f t="shared" si="4"/>
        <v>2.0200816742222378</v>
      </c>
      <c r="H12" s="77">
        <v>301614</v>
      </c>
      <c r="I12" s="77">
        <v>335508</v>
      </c>
      <c r="J12" s="88">
        <v>122666424</v>
      </c>
      <c r="K12" s="84">
        <f t="shared" si="5"/>
        <v>0.74814067946001439</v>
      </c>
      <c r="L12" s="84">
        <f t="shared" si="6"/>
        <v>0.74814067946001439</v>
      </c>
      <c r="M12" s="96">
        <f t="shared" si="7"/>
        <v>0</v>
      </c>
      <c r="N12" s="96">
        <f t="shared" si="8"/>
        <v>33224582541944</v>
      </c>
      <c r="O12" s="89">
        <f t="shared" si="9"/>
        <v>43360207538796.867</v>
      </c>
      <c r="P12" s="86">
        <f t="shared" si="0"/>
        <v>1305.0640285414349</v>
      </c>
      <c r="Q12" s="97">
        <f t="shared" si="10"/>
        <v>7.7001242006826578E-2</v>
      </c>
      <c r="R12" s="87">
        <f t="shared" si="1"/>
        <v>-8.2918739635157548E-4</v>
      </c>
      <c r="S12" s="87">
        <f t="shared" si="2"/>
        <v>0.11237542023911357</v>
      </c>
    </row>
    <row r="13" spans="1:19">
      <c r="A13" s="82">
        <v>20180115</v>
      </c>
      <c r="B13" s="82" t="s">
        <v>99</v>
      </c>
      <c r="C13" s="78">
        <v>48200</v>
      </c>
      <c r="D13" s="78">
        <v>48540</v>
      </c>
      <c r="E13" s="83">
        <v>129098494</v>
      </c>
      <c r="F13" s="83">
        <f t="shared" si="3"/>
        <v>2.0200816742222378</v>
      </c>
      <c r="G13" s="135">
        <f t="shared" si="4"/>
        <v>2.0200816742222378</v>
      </c>
      <c r="H13" s="77">
        <v>335508</v>
      </c>
      <c r="I13" s="77">
        <v>343859</v>
      </c>
      <c r="J13" s="88">
        <v>122666424</v>
      </c>
      <c r="K13" s="84">
        <f t="shared" si="5"/>
        <v>0.74814067946001439</v>
      </c>
      <c r="L13" s="84">
        <f t="shared" si="6"/>
        <v>0.74814067946001439</v>
      </c>
      <c r="M13" s="96">
        <f t="shared" si="7"/>
        <v>0</v>
      </c>
      <c r="N13" s="96">
        <f t="shared" si="8"/>
        <v>33224582541944</v>
      </c>
      <c r="O13" s="89">
        <f t="shared" si="9"/>
        <v>44215261785200.078</v>
      </c>
      <c r="P13" s="86">
        <f t="shared" si="0"/>
        <v>1330.7996189081089</v>
      </c>
      <c r="Q13" s="97">
        <f t="shared" si="10"/>
        <v>1.9719791369498193E-2</v>
      </c>
      <c r="R13" s="87">
        <f t="shared" si="1"/>
        <v>7.053941908713693E-3</v>
      </c>
      <c r="S13" s="87">
        <f t="shared" si="2"/>
        <v>2.4890613636634595E-2</v>
      </c>
    </row>
    <row r="14" spans="1:19">
      <c r="A14" s="82">
        <v>20180116</v>
      </c>
      <c r="B14" s="82" t="s">
        <v>99</v>
      </c>
      <c r="C14" s="78">
        <v>48540</v>
      </c>
      <c r="D14" s="78">
        <v>50000</v>
      </c>
      <c r="E14" s="83">
        <v>129098494</v>
      </c>
      <c r="F14" s="83">
        <f t="shared" si="3"/>
        <v>2.0200816742222378</v>
      </c>
      <c r="G14" s="135">
        <f t="shared" si="4"/>
        <v>2.0200816742222378</v>
      </c>
      <c r="H14" s="77">
        <v>343859</v>
      </c>
      <c r="I14" s="77">
        <v>341305</v>
      </c>
      <c r="J14" s="88">
        <v>122666424</v>
      </c>
      <c r="K14" s="84">
        <f t="shared" si="5"/>
        <v>0.74814067946001439</v>
      </c>
      <c r="L14" s="84">
        <f t="shared" si="6"/>
        <v>0.74814067946001439</v>
      </c>
      <c r="M14" s="96">
        <f t="shared" si="7"/>
        <v>0</v>
      </c>
      <c r="N14" s="96">
        <f t="shared" si="8"/>
        <v>33224582541944</v>
      </c>
      <c r="O14" s="89">
        <f t="shared" si="9"/>
        <v>44361629429419.922</v>
      </c>
      <c r="P14" s="86">
        <f t="shared" si="0"/>
        <v>1335.2050209635013</v>
      </c>
      <c r="Q14" s="97">
        <f t="shared" si="10"/>
        <v>3.3103421377644725E-3</v>
      </c>
      <c r="R14" s="87">
        <f t="shared" si="1"/>
        <v>3.0078285949732178E-2</v>
      </c>
      <c r="S14" s="87">
        <f t="shared" si="2"/>
        <v>-7.4274630008230114E-3</v>
      </c>
    </row>
    <row r="15" spans="1:19">
      <c r="A15" s="82">
        <v>20180117</v>
      </c>
      <c r="B15" s="82" t="s">
        <v>99</v>
      </c>
      <c r="C15" s="78">
        <v>50000</v>
      </c>
      <c r="D15" s="78">
        <v>49620</v>
      </c>
      <c r="E15" s="83">
        <v>129098494</v>
      </c>
      <c r="F15" s="83">
        <f t="shared" si="3"/>
        <v>2.0200816742222378</v>
      </c>
      <c r="G15" s="135">
        <f t="shared" si="4"/>
        <v>2.0200816742222378</v>
      </c>
      <c r="H15" s="77">
        <v>341305</v>
      </c>
      <c r="I15" s="77">
        <v>308000</v>
      </c>
      <c r="J15" s="88">
        <v>122666424</v>
      </c>
      <c r="K15" s="84">
        <f t="shared" si="5"/>
        <v>0.74814067946001439</v>
      </c>
      <c r="L15" s="84">
        <f t="shared" si="6"/>
        <v>0.74814067946001439</v>
      </c>
      <c r="M15" s="96">
        <f t="shared" si="7"/>
        <v>0</v>
      </c>
      <c r="N15" s="96">
        <f t="shared" si="8"/>
        <v>33224582541944</v>
      </c>
      <c r="O15" s="89">
        <f t="shared" si="9"/>
        <v>41206071558106.211</v>
      </c>
      <c r="P15" s="86">
        <f t="shared" si="0"/>
        <v>1240.2284214131532</v>
      </c>
      <c r="Q15" s="97">
        <f t="shared" si="10"/>
        <v>-7.1132596162506723E-2</v>
      </c>
      <c r="R15" s="87">
        <f t="shared" si="1"/>
        <v>-7.6E-3</v>
      </c>
      <c r="S15" s="87">
        <f t="shared" si="2"/>
        <v>-9.7581342201256943E-2</v>
      </c>
    </row>
    <row r="16" spans="1:19">
      <c r="A16" s="82">
        <v>20180118</v>
      </c>
      <c r="B16" s="82" t="s">
        <v>99</v>
      </c>
      <c r="C16" s="78">
        <v>49620</v>
      </c>
      <c r="D16" s="78">
        <v>49900</v>
      </c>
      <c r="E16" s="83">
        <v>129098494</v>
      </c>
      <c r="F16" s="83">
        <f t="shared" si="3"/>
        <v>2.0200816742222378</v>
      </c>
      <c r="G16" s="135">
        <f t="shared" si="4"/>
        <v>2.0200816742222378</v>
      </c>
      <c r="H16" s="77">
        <v>308000</v>
      </c>
      <c r="I16" s="77">
        <v>313698</v>
      </c>
      <c r="J16" s="88">
        <v>122666424</v>
      </c>
      <c r="K16" s="84">
        <f t="shared" si="5"/>
        <v>0.74814067946001439</v>
      </c>
      <c r="L16" s="84">
        <f t="shared" si="6"/>
        <v>0.74814067946001439</v>
      </c>
      <c r="M16" s="96">
        <f t="shared" si="7"/>
        <v>0</v>
      </c>
      <c r="N16" s="96">
        <f t="shared" si="8"/>
        <v>33224582541944</v>
      </c>
      <c r="O16" s="89">
        <f t="shared" si="9"/>
        <v>41802008003404.609</v>
      </c>
      <c r="P16" s="86">
        <f t="shared" si="0"/>
        <v>1258.1650333945395</v>
      </c>
      <c r="Q16" s="97">
        <f t="shared" si="10"/>
        <v>1.4462345541919398E-2</v>
      </c>
      <c r="R16" s="87">
        <f t="shared" si="1"/>
        <v>5.642885933091495E-3</v>
      </c>
      <c r="S16" s="87">
        <f t="shared" si="2"/>
        <v>1.8499999999999999E-2</v>
      </c>
    </row>
    <row r="17" spans="1:19">
      <c r="A17" s="82">
        <v>20180119</v>
      </c>
      <c r="B17" s="82" t="s">
        <v>99</v>
      </c>
      <c r="C17" s="78">
        <v>49900</v>
      </c>
      <c r="D17" s="78">
        <v>49320</v>
      </c>
      <c r="E17" s="83">
        <v>129098494</v>
      </c>
      <c r="F17" s="83">
        <f t="shared" si="3"/>
        <v>2.0200816742222378</v>
      </c>
      <c r="G17" s="135">
        <f t="shared" si="4"/>
        <v>2.0200816742222378</v>
      </c>
      <c r="H17" s="77">
        <v>313698</v>
      </c>
      <c r="I17" s="77">
        <v>282750</v>
      </c>
      <c r="J17" s="88">
        <v>122666424</v>
      </c>
      <c r="K17" s="84">
        <f t="shared" si="5"/>
        <v>0.74814067946001439</v>
      </c>
      <c r="L17" s="84">
        <f t="shared" si="6"/>
        <v>0.74814067946001439</v>
      </c>
      <c r="M17" s="96">
        <f t="shared" si="7"/>
        <v>0</v>
      </c>
      <c r="N17" s="96">
        <f t="shared" si="8"/>
        <v>33224582541944</v>
      </c>
      <c r="O17" s="89">
        <f t="shared" si="9"/>
        <v>38810598227129.656</v>
      </c>
      <c r="P17" s="86">
        <f t="shared" si="0"/>
        <v>1168.1289953947098</v>
      </c>
      <c r="Q17" s="97">
        <f t="shared" si="10"/>
        <v>-7.1561389491894958E-2</v>
      </c>
      <c r="R17" s="87">
        <f t="shared" si="1"/>
        <v>-1.1623246492985972E-2</v>
      </c>
      <c r="S17" s="87">
        <f t="shared" si="2"/>
        <v>-9.8655394678958744E-2</v>
      </c>
    </row>
    <row r="18" spans="1:19">
      <c r="A18" s="82">
        <v>20180122</v>
      </c>
      <c r="B18" s="82" t="s">
        <v>99</v>
      </c>
      <c r="C18" s="78">
        <v>49320</v>
      </c>
      <c r="D18" s="78">
        <v>48240</v>
      </c>
      <c r="E18" s="83">
        <v>129098494</v>
      </c>
      <c r="F18" s="83">
        <f t="shared" si="3"/>
        <v>2.0200816742222378</v>
      </c>
      <c r="G18" s="135">
        <f t="shared" si="4"/>
        <v>2.0200816742222378</v>
      </c>
      <c r="H18" s="77">
        <v>282750</v>
      </c>
      <c r="I18" s="77">
        <v>275677</v>
      </c>
      <c r="J18" s="88">
        <v>122666424</v>
      </c>
      <c r="K18" s="84">
        <f t="shared" si="5"/>
        <v>0.74814067946001439</v>
      </c>
      <c r="L18" s="84">
        <f t="shared" si="6"/>
        <v>0.74814067946001439</v>
      </c>
      <c r="M18" s="96">
        <f t="shared" si="7"/>
        <v>0</v>
      </c>
      <c r="N18" s="96">
        <f t="shared" si="8"/>
        <v>33224582541944</v>
      </c>
      <c r="O18" s="89">
        <f t="shared" si="9"/>
        <v>37879844035339.328</v>
      </c>
      <c r="P18" s="86">
        <f t="shared" si="0"/>
        <v>1140.1149732285828</v>
      </c>
      <c r="Q18" s="97">
        <f t="shared" si="10"/>
        <v>-2.3981959421066415E-2</v>
      </c>
      <c r="R18" s="87">
        <f t="shared" si="1"/>
        <v>-2.1897810218978103E-2</v>
      </c>
      <c r="S18" s="87">
        <f t="shared" si="2"/>
        <v>-2.5015030946065428E-2</v>
      </c>
    </row>
    <row r="19" spans="1:19">
      <c r="A19" s="82">
        <v>20180123</v>
      </c>
      <c r="B19" s="82" t="s">
        <v>99</v>
      </c>
      <c r="C19" s="78">
        <v>48240</v>
      </c>
      <c r="D19" s="78">
        <v>49160</v>
      </c>
      <c r="E19" s="83">
        <v>129098494</v>
      </c>
      <c r="F19" s="83">
        <f t="shared" si="3"/>
        <v>2.0200816742222378</v>
      </c>
      <c r="G19" s="135">
        <f t="shared" si="4"/>
        <v>2.0200816742222378</v>
      </c>
      <c r="H19" s="77">
        <v>275677</v>
      </c>
      <c r="I19" s="77">
        <v>293754</v>
      </c>
      <c r="J19" s="88">
        <v>122666424</v>
      </c>
      <c r="K19" s="84">
        <f t="shared" si="5"/>
        <v>0.74814067946001439</v>
      </c>
      <c r="L19" s="84">
        <f t="shared" si="6"/>
        <v>0.74814067946001439</v>
      </c>
      <c r="M19" s="96">
        <f t="shared" si="7"/>
        <v>0</v>
      </c>
      <c r="N19" s="96">
        <f t="shared" si="8"/>
        <v>33224582541944</v>
      </c>
      <c r="O19" s="89">
        <f t="shared" si="9"/>
        <v>39778728153574.187</v>
      </c>
      <c r="P19" s="86">
        <f t="shared" si="0"/>
        <v>1197.2679597510662</v>
      </c>
      <c r="Q19" s="97">
        <f t="shared" si="10"/>
        <v>5.0129142993918671E-2</v>
      </c>
      <c r="R19" s="87">
        <f t="shared" si="1"/>
        <v>1.9071310116086235E-2</v>
      </c>
      <c r="S19" s="87">
        <f t="shared" si="2"/>
        <v>6.5573116364440992E-2</v>
      </c>
    </row>
    <row r="20" spans="1:19">
      <c r="A20" s="82">
        <v>20180124</v>
      </c>
      <c r="B20" s="82" t="s">
        <v>99</v>
      </c>
      <c r="C20" s="78">
        <v>49160</v>
      </c>
      <c r="D20" s="78">
        <v>49340</v>
      </c>
      <c r="E20" s="83">
        <v>129098494</v>
      </c>
      <c r="F20" s="83">
        <f t="shared" si="3"/>
        <v>2.0200816742222378</v>
      </c>
      <c r="G20" s="135">
        <f t="shared" si="4"/>
        <v>2.0200816742222378</v>
      </c>
      <c r="H20" s="77">
        <v>293754</v>
      </c>
      <c r="I20" s="77">
        <v>288350</v>
      </c>
      <c r="J20" s="88">
        <v>122666424</v>
      </c>
      <c r="K20" s="84">
        <f t="shared" si="5"/>
        <v>0.74814067946001439</v>
      </c>
      <c r="L20" s="84">
        <f t="shared" si="6"/>
        <v>0.74814067946001439</v>
      </c>
      <c r="M20" s="96">
        <f t="shared" si="7"/>
        <v>0</v>
      </c>
      <c r="N20" s="96">
        <f t="shared" si="8"/>
        <v>33224582541944</v>
      </c>
      <c r="O20" s="89">
        <f t="shared" si="9"/>
        <v>39329735771238.062</v>
      </c>
      <c r="P20" s="86">
        <f t="shared" si="0"/>
        <v>1183.7540989894057</v>
      </c>
      <c r="Q20" s="97">
        <f t="shared" si="10"/>
        <v>-1.1287248315297965E-2</v>
      </c>
      <c r="R20" s="87">
        <f t="shared" si="1"/>
        <v>3.6615134255492269E-3</v>
      </c>
      <c r="S20" s="87">
        <f t="shared" si="2"/>
        <v>-1.8396345241256291E-2</v>
      </c>
    </row>
    <row r="21" spans="1:19">
      <c r="A21" s="82">
        <v>20180125</v>
      </c>
      <c r="B21" s="82" t="s">
        <v>99</v>
      </c>
      <c r="C21" s="78">
        <v>49340</v>
      </c>
      <c r="D21" s="78">
        <v>50260</v>
      </c>
      <c r="E21" s="83">
        <v>129098494</v>
      </c>
      <c r="F21" s="83">
        <f t="shared" si="3"/>
        <v>2.0200816742222378</v>
      </c>
      <c r="G21" s="135">
        <f t="shared" si="4"/>
        <v>2.0200816742222378</v>
      </c>
      <c r="H21" s="77">
        <v>288350</v>
      </c>
      <c r="I21" s="77">
        <v>284617</v>
      </c>
      <c r="J21" s="88">
        <v>122666424</v>
      </c>
      <c r="K21" s="84">
        <f t="shared" si="5"/>
        <v>0.74814067946001439</v>
      </c>
      <c r="L21" s="84">
        <f t="shared" si="6"/>
        <v>0.74814067946001439</v>
      </c>
      <c r="M21" s="96">
        <f t="shared" si="7"/>
        <v>0</v>
      </c>
      <c r="N21" s="96">
        <f t="shared" si="8"/>
        <v>33224582541944</v>
      </c>
      <c r="O21" s="89">
        <f t="shared" si="9"/>
        <v>39227078200852.203</v>
      </c>
      <c r="P21" s="86">
        <f t="shared" si="0"/>
        <v>1180.6642913069088</v>
      </c>
      <c r="Q21" s="97">
        <f t="shared" si="10"/>
        <v>-2.6101769659211903E-3</v>
      </c>
      <c r="R21" s="87">
        <f t="shared" si="1"/>
        <v>1.8646128901499796E-2</v>
      </c>
      <c r="S21" s="87">
        <f t="shared" si="2"/>
        <v>-1.2946072481359459E-2</v>
      </c>
    </row>
    <row r="22" spans="1:19">
      <c r="A22" s="82">
        <v>20180126</v>
      </c>
      <c r="B22" s="82" t="s">
        <v>99</v>
      </c>
      <c r="C22" s="78">
        <v>50260</v>
      </c>
      <c r="D22" s="78">
        <v>50780</v>
      </c>
      <c r="E22" s="83">
        <v>129098494</v>
      </c>
      <c r="F22" s="83">
        <f t="shared" si="3"/>
        <v>2.0200816742222378</v>
      </c>
      <c r="G22" s="135">
        <f t="shared" si="4"/>
        <v>2.0200816742222378</v>
      </c>
      <c r="H22" s="77">
        <v>284617</v>
      </c>
      <c r="I22" s="77">
        <v>294736</v>
      </c>
      <c r="J22" s="88">
        <v>122666424</v>
      </c>
      <c r="K22" s="84">
        <f t="shared" si="5"/>
        <v>0.74814067946001439</v>
      </c>
      <c r="L22" s="84">
        <f t="shared" si="6"/>
        <v>0.74814067946001439</v>
      </c>
      <c r="M22" s="96">
        <f t="shared" si="7"/>
        <v>0</v>
      </c>
      <c r="N22" s="96">
        <f t="shared" si="8"/>
        <v>33224582541944</v>
      </c>
      <c r="O22" s="89">
        <f t="shared" si="9"/>
        <v>40291326997096.625</v>
      </c>
      <c r="P22" s="86">
        <f t="shared" si="0"/>
        <v>1212.6962602534222</v>
      </c>
      <c r="Q22" s="97">
        <f t="shared" si="10"/>
        <v>2.7130463064192766E-2</v>
      </c>
      <c r="R22" s="87">
        <f t="shared" si="1"/>
        <v>1.0346199761241544E-2</v>
      </c>
      <c r="S22" s="87">
        <f t="shared" si="2"/>
        <v>3.5553041455710657E-2</v>
      </c>
    </row>
    <row r="23" spans="1:19">
      <c r="A23" s="82">
        <v>20180129</v>
      </c>
      <c r="B23" s="82" t="s">
        <v>99</v>
      </c>
      <c r="C23" s="78">
        <v>50780</v>
      </c>
      <c r="D23" s="78">
        <v>51220</v>
      </c>
      <c r="E23" s="83">
        <v>129098494</v>
      </c>
      <c r="F23" s="83">
        <f t="shared" si="3"/>
        <v>2.0200816742222378</v>
      </c>
      <c r="G23" s="135">
        <f t="shared" si="4"/>
        <v>2.0200816742222378</v>
      </c>
      <c r="H23" s="77">
        <v>294736</v>
      </c>
      <c r="I23" s="77">
        <v>322540</v>
      </c>
      <c r="J23" s="88">
        <v>122666424</v>
      </c>
      <c r="K23" s="84">
        <f t="shared" si="5"/>
        <v>0.74814067946001439</v>
      </c>
      <c r="L23" s="84">
        <f t="shared" si="6"/>
        <v>0.74814067946001439</v>
      </c>
      <c r="M23" s="96">
        <f t="shared" si="7"/>
        <v>0</v>
      </c>
      <c r="N23" s="96">
        <f t="shared" si="8"/>
        <v>33224582541944</v>
      </c>
      <c r="O23" s="89">
        <f t="shared" si="9"/>
        <v>42957695886891.891</v>
      </c>
      <c r="P23" s="86">
        <f t="shared" si="0"/>
        <v>1292.9491539182</v>
      </c>
      <c r="Q23" s="97">
        <f t="shared" si="10"/>
        <v>6.6177241816517962E-2</v>
      </c>
      <c r="R23" s="87">
        <f t="shared" si="1"/>
        <v>8.6648286727057898E-3</v>
      </c>
      <c r="S23" s="87">
        <f t="shared" si="2"/>
        <v>9.4335269529341514E-2</v>
      </c>
    </row>
    <row r="24" spans="1:19">
      <c r="A24" s="82">
        <v>20180130</v>
      </c>
      <c r="B24" s="82" t="s">
        <v>99</v>
      </c>
      <c r="C24" s="78">
        <v>51220</v>
      </c>
      <c r="D24" s="78">
        <v>49800</v>
      </c>
      <c r="E24" s="83">
        <v>129098494</v>
      </c>
      <c r="F24" s="83">
        <f t="shared" si="3"/>
        <v>2.0200816742222378</v>
      </c>
      <c r="G24" s="135">
        <f t="shared" si="4"/>
        <v>2.0200816742222378</v>
      </c>
      <c r="H24" s="77">
        <v>322540</v>
      </c>
      <c r="I24" s="77">
        <v>320870</v>
      </c>
      <c r="J24" s="88">
        <v>122666424</v>
      </c>
      <c r="K24" s="84">
        <f t="shared" si="5"/>
        <v>0.74814067946001439</v>
      </c>
      <c r="L24" s="84">
        <f t="shared" si="6"/>
        <v>0.74814067946001439</v>
      </c>
      <c r="M24" s="96">
        <f t="shared" si="7"/>
        <v>0</v>
      </c>
      <c r="N24" s="96">
        <f t="shared" si="8"/>
        <v>33224582541944</v>
      </c>
      <c r="O24" s="89">
        <f t="shared" si="9"/>
        <v>42434115985392.039</v>
      </c>
      <c r="P24" s="86">
        <f t="shared" si="0"/>
        <v>1277.1903433796817</v>
      </c>
      <c r="Q24" s="97">
        <f t="shared" si="10"/>
        <v>-1.2188267799056249E-2</v>
      </c>
      <c r="R24" s="87">
        <f t="shared" si="1"/>
        <v>-2.7723545490042953E-2</v>
      </c>
      <c r="S24" s="87">
        <f t="shared" si="2"/>
        <v>-5.1776523842004089E-3</v>
      </c>
    </row>
    <row r="25" spans="1:19">
      <c r="A25" s="82">
        <v>20180131</v>
      </c>
      <c r="B25" s="82" t="s">
        <v>99</v>
      </c>
      <c r="C25" s="78">
        <v>49800</v>
      </c>
      <c r="D25" s="78">
        <v>49900</v>
      </c>
      <c r="E25" s="83">
        <v>129098494</v>
      </c>
      <c r="F25" s="83">
        <f t="shared" si="3"/>
        <v>2.0200816742222378</v>
      </c>
      <c r="G25" s="135">
        <f t="shared" si="4"/>
        <v>2.0200816742222378</v>
      </c>
      <c r="H25" s="77">
        <v>320870</v>
      </c>
      <c r="I25" s="77">
        <v>310161</v>
      </c>
      <c r="J25" s="88">
        <v>122666424</v>
      </c>
      <c r="K25" s="84">
        <f t="shared" si="5"/>
        <v>0.74814067946001439</v>
      </c>
      <c r="L25" s="84">
        <f t="shared" si="6"/>
        <v>0.74814067946001439</v>
      </c>
      <c r="M25" s="96">
        <f t="shared" si="7"/>
        <v>0</v>
      </c>
      <c r="N25" s="96">
        <f t="shared" si="8"/>
        <v>33224582541944</v>
      </c>
      <c r="O25" s="89">
        <f t="shared" si="9"/>
        <v>41477411352664.062</v>
      </c>
      <c r="P25" s="86">
        <f t="shared" si="0"/>
        <v>1248.3952597538696</v>
      </c>
      <c r="Q25" s="97">
        <f t="shared" si="10"/>
        <v>-2.254564777683413E-2</v>
      </c>
      <c r="R25" s="87">
        <f t="shared" si="1"/>
        <v>2.008032128514056E-3</v>
      </c>
      <c r="S25" s="87">
        <f t="shared" si="2"/>
        <v>-3.3374887025898338E-2</v>
      </c>
    </row>
    <row r="26" spans="1:19">
      <c r="A26" s="82">
        <v>20180201</v>
      </c>
      <c r="B26" s="82" t="s">
        <v>99</v>
      </c>
      <c r="C26" s="78">
        <v>49900</v>
      </c>
      <c r="D26" s="78">
        <v>49820</v>
      </c>
      <c r="E26" s="83">
        <v>129098494</v>
      </c>
      <c r="F26" s="83">
        <f t="shared" si="3"/>
        <v>2.0200816742222378</v>
      </c>
      <c r="G26" s="135">
        <f t="shared" si="4"/>
        <v>2.0200816742222378</v>
      </c>
      <c r="H26" s="77">
        <v>310161</v>
      </c>
      <c r="I26" s="77">
        <v>294540</v>
      </c>
      <c r="J26" s="88">
        <v>122666424</v>
      </c>
      <c r="K26" s="84">
        <f t="shared" si="5"/>
        <v>0.74814067946001439</v>
      </c>
      <c r="L26" s="84">
        <f t="shared" si="6"/>
        <v>0.74814067946001439</v>
      </c>
      <c r="M26" s="96">
        <f t="shared" si="7"/>
        <v>0</v>
      </c>
      <c r="N26" s="96">
        <f t="shared" si="8"/>
        <v>33224582541944</v>
      </c>
      <c r="O26" s="89">
        <f t="shared" si="9"/>
        <v>40022981813881.039</v>
      </c>
      <c r="P26" s="86">
        <f t="shared" si="0"/>
        <v>1204.6195543120664</v>
      </c>
      <c r="Q26" s="97">
        <f t="shared" si="10"/>
        <v>-3.5065581273060836E-2</v>
      </c>
      <c r="R26" s="87">
        <f t="shared" si="1"/>
        <v>-1.6032064128256513E-3</v>
      </c>
      <c r="S26" s="87">
        <f t="shared" si="2"/>
        <v>-5.0364165707487404E-2</v>
      </c>
    </row>
    <row r="27" spans="1:19">
      <c r="A27" s="82">
        <v>20180202</v>
      </c>
      <c r="B27" s="82" t="s">
        <v>99</v>
      </c>
      <c r="C27" s="78">
        <v>49820</v>
      </c>
      <c r="D27" s="78">
        <v>47700</v>
      </c>
      <c r="E27" s="83">
        <v>129098494</v>
      </c>
      <c r="F27" s="83">
        <f t="shared" si="3"/>
        <v>2.0200816742222378</v>
      </c>
      <c r="G27" s="135">
        <f t="shared" si="4"/>
        <v>2.0200816742222378</v>
      </c>
      <c r="H27" s="77">
        <v>294540</v>
      </c>
      <c r="I27" s="77">
        <v>296112</v>
      </c>
      <c r="J27" s="88">
        <v>122666424</v>
      </c>
      <c r="K27" s="84">
        <f t="shared" si="5"/>
        <v>0.74814067946001439</v>
      </c>
      <c r="L27" s="84">
        <f t="shared" si="6"/>
        <v>0.74814067946001439</v>
      </c>
      <c r="M27" s="96">
        <f t="shared" si="7"/>
        <v>0</v>
      </c>
      <c r="N27" s="96">
        <f t="shared" si="8"/>
        <v>33224582541944</v>
      </c>
      <c r="O27" s="89">
        <f t="shared" si="9"/>
        <v>39614373247961.883</v>
      </c>
      <c r="P27" s="86">
        <f t="shared" si="0"/>
        <v>1192.3211735753539</v>
      </c>
      <c r="Q27" s="97">
        <f t="shared" si="10"/>
        <v>-1.0209348414351319E-2</v>
      </c>
      <c r="R27" s="87">
        <f t="shared" si="1"/>
        <v>-4.2553191489361701E-2</v>
      </c>
      <c r="S27" s="87">
        <f t="shared" si="2"/>
        <v>5.3371358728865346E-3</v>
      </c>
    </row>
    <row r="28" spans="1:19">
      <c r="A28" s="82">
        <v>20180205</v>
      </c>
      <c r="B28" s="82" t="s">
        <v>99</v>
      </c>
      <c r="C28" s="78">
        <v>47700</v>
      </c>
      <c r="D28" s="78">
        <v>47920</v>
      </c>
      <c r="E28" s="83">
        <v>129098494</v>
      </c>
      <c r="F28" s="83">
        <f t="shared" si="3"/>
        <v>2.0200816742222378</v>
      </c>
      <c r="G28" s="135">
        <f t="shared" si="4"/>
        <v>2.0200816742222378</v>
      </c>
      <c r="H28" s="77">
        <v>296112</v>
      </c>
      <c r="I28" s="77">
        <v>280982</v>
      </c>
      <c r="J28" s="88">
        <v>122666424</v>
      </c>
      <c r="K28" s="84">
        <f t="shared" si="5"/>
        <v>0.74814067946001439</v>
      </c>
      <c r="L28" s="84">
        <f t="shared" si="6"/>
        <v>0.74814067946001439</v>
      </c>
      <c r="M28" s="96">
        <f t="shared" si="7"/>
        <v>0</v>
      </c>
      <c r="N28" s="96">
        <f t="shared" si="8"/>
        <v>33224582541944</v>
      </c>
      <c r="O28" s="89">
        <f t="shared" si="9"/>
        <v>38283240484971.547</v>
      </c>
      <c r="P28" s="86">
        <f t="shared" si="0"/>
        <v>1152.2564786673031</v>
      </c>
      <c r="Q28" s="97">
        <f t="shared" si="10"/>
        <v>-3.3602267405778596E-2</v>
      </c>
      <c r="R28" s="87">
        <f t="shared" si="1"/>
        <v>4.6121593291404616E-3</v>
      </c>
      <c r="S28" s="87">
        <f t="shared" si="2"/>
        <v>-5.1095531420543579E-2</v>
      </c>
    </row>
    <row r="29" spans="1:19">
      <c r="A29" s="82">
        <v>20180206</v>
      </c>
      <c r="B29" s="82" t="s">
        <v>99</v>
      </c>
      <c r="C29" s="78">
        <v>47920</v>
      </c>
      <c r="D29" s="78">
        <v>47420</v>
      </c>
      <c r="E29" s="83">
        <v>129098494</v>
      </c>
      <c r="F29" s="83">
        <f t="shared" si="3"/>
        <v>2.0200816742222378</v>
      </c>
      <c r="G29" s="135">
        <f t="shared" si="4"/>
        <v>2.0200816742222378</v>
      </c>
      <c r="H29" s="77">
        <v>280982</v>
      </c>
      <c r="I29" s="77">
        <v>279214</v>
      </c>
      <c r="J29" s="88">
        <v>122666424</v>
      </c>
      <c r="K29" s="84">
        <f t="shared" si="5"/>
        <v>0.74814067946001439</v>
      </c>
      <c r="L29" s="84">
        <f t="shared" si="6"/>
        <v>0.74814067946001439</v>
      </c>
      <c r="M29" s="96">
        <f t="shared" si="7"/>
        <v>0</v>
      </c>
      <c r="N29" s="96">
        <f t="shared" si="8"/>
        <v>33224582541944</v>
      </c>
      <c r="O29" s="89">
        <f t="shared" si="9"/>
        <v>37990593294522.633</v>
      </c>
      <c r="P29" s="86">
        <f t="shared" si="0"/>
        <v>1143.4483261471182</v>
      </c>
      <c r="Q29" s="97">
        <f t="shared" si="10"/>
        <v>-7.6442638277654665E-3</v>
      </c>
      <c r="R29" s="87">
        <f t="shared" si="1"/>
        <v>-1.0434056761268781E-2</v>
      </c>
      <c r="S29" s="87">
        <f t="shared" si="2"/>
        <v>-6.2922180068474137E-3</v>
      </c>
    </row>
    <row r="30" spans="1:19">
      <c r="A30" s="82">
        <v>20180207</v>
      </c>
      <c r="B30" s="82" t="s">
        <v>99</v>
      </c>
      <c r="C30" s="78">
        <v>47420</v>
      </c>
      <c r="D30" s="78">
        <v>45800</v>
      </c>
      <c r="E30" s="83">
        <v>129098494</v>
      </c>
      <c r="F30" s="83">
        <f t="shared" si="3"/>
        <v>2.0200816742222378</v>
      </c>
      <c r="G30" s="135">
        <f t="shared" si="4"/>
        <v>2.0200816742222378</v>
      </c>
      <c r="H30" s="77">
        <v>279214</v>
      </c>
      <c r="I30" s="77">
        <v>251508</v>
      </c>
      <c r="J30" s="88">
        <v>122666424</v>
      </c>
      <c r="K30" s="84">
        <f t="shared" si="5"/>
        <v>0.74814067946001439</v>
      </c>
      <c r="L30" s="84">
        <f t="shared" si="6"/>
        <v>0.74814067946001439</v>
      </c>
      <c r="M30" s="96">
        <f t="shared" si="7"/>
        <v>0</v>
      </c>
      <c r="N30" s="96">
        <f t="shared" si="8"/>
        <v>33224582541944</v>
      </c>
      <c r="O30" s="89">
        <f t="shared" si="9"/>
        <v>35025486423182.676</v>
      </c>
      <c r="P30" s="86">
        <f t="shared" si="0"/>
        <v>1054.203958137477</v>
      </c>
      <c r="Q30" s="97">
        <f t="shared" si="10"/>
        <v>-7.8048448687097802E-2</v>
      </c>
      <c r="R30" s="87">
        <f t="shared" si="1"/>
        <v>-3.4162800506115566E-2</v>
      </c>
      <c r="S30" s="87">
        <f t="shared" si="2"/>
        <v>-9.9228548711740819E-2</v>
      </c>
    </row>
    <row r="31" spans="1:19" s="80" customFormat="1">
      <c r="A31" s="90">
        <v>20180208</v>
      </c>
      <c r="B31" s="91" t="s">
        <v>99</v>
      </c>
      <c r="C31" s="23">
        <v>45800</v>
      </c>
      <c r="D31" s="20">
        <v>46000</v>
      </c>
      <c r="E31" s="91">
        <v>128386494</v>
      </c>
      <c r="F31" s="91">
        <f t="shared" si="3"/>
        <v>2.0200816742222378</v>
      </c>
      <c r="G31" s="148">
        <f t="shared" si="4"/>
        <v>2.1302348320129165</v>
      </c>
      <c r="H31" s="23">
        <v>251508</v>
      </c>
      <c r="I31" s="23">
        <v>266638</v>
      </c>
      <c r="J31" s="92">
        <v>122666424</v>
      </c>
      <c r="K31" s="91">
        <f t="shared" si="5"/>
        <v>0.74814067946001439</v>
      </c>
      <c r="L31" s="91">
        <f t="shared" si="6"/>
        <v>0.78458497277452577</v>
      </c>
      <c r="M31" s="93">
        <f t="shared" si="7"/>
        <v>1</v>
      </c>
      <c r="N31" s="93">
        <f t="shared" si="8"/>
        <v>34843056800401.32</v>
      </c>
      <c r="O31" s="92">
        <f t="shared" si="9"/>
        <v>38242532053185.062</v>
      </c>
      <c r="P31" s="94">
        <f t="shared" si="0"/>
        <v>1097.5653563422306</v>
      </c>
      <c r="Q31" s="95">
        <f t="shared" si="10"/>
        <v>4.1131887117330436E-2</v>
      </c>
      <c r="R31" s="91">
        <f t="shared" si="1"/>
        <v>4.3668122270742356E-3</v>
      </c>
      <c r="S31" s="91">
        <f t="shared" si="2"/>
        <v>6.0157132178698093E-2</v>
      </c>
    </row>
    <row r="32" spans="1:19" s="80" customFormat="1">
      <c r="A32" s="84">
        <v>20180209</v>
      </c>
      <c r="B32" s="84" t="s">
        <v>99</v>
      </c>
      <c r="C32" s="145">
        <v>46000</v>
      </c>
      <c r="D32" s="78">
        <v>44700</v>
      </c>
      <c r="E32" s="83">
        <v>128386494</v>
      </c>
      <c r="F32" s="83">
        <f t="shared" si="3"/>
        <v>2.1302348320129165</v>
      </c>
      <c r="G32" s="135">
        <f t="shared" si="4"/>
        <v>2.1302348320129165</v>
      </c>
      <c r="H32" s="77">
        <v>266638</v>
      </c>
      <c r="I32" s="146">
        <v>282947</v>
      </c>
      <c r="J32" s="147">
        <v>122666424</v>
      </c>
      <c r="K32" s="84">
        <f t="shared" si="5"/>
        <v>0.78458497277452577</v>
      </c>
      <c r="L32" s="84">
        <f t="shared" si="6"/>
        <v>0.78458497277452577</v>
      </c>
      <c r="M32" s="96">
        <f t="shared" si="7"/>
        <v>0</v>
      </c>
      <c r="N32" s="96">
        <f t="shared" si="8"/>
        <v>34843056800401.32</v>
      </c>
      <c r="O32" s="89">
        <f t="shared" si="9"/>
        <v>39456605234189.539</v>
      </c>
      <c r="P32" s="86">
        <f t="shared" si="0"/>
        <v>1132.4094054151724</v>
      </c>
      <c r="Q32" s="97">
        <f t="shared" si="10"/>
        <v>3.1746673554879458E-2</v>
      </c>
      <c r="R32" s="91">
        <f t="shared" si="1"/>
        <v>-2.8260869565217391E-2</v>
      </c>
      <c r="S32" s="91">
        <f t="shared" si="2"/>
        <v>6.1165325272466792E-2</v>
      </c>
    </row>
    <row r="33" spans="1:19">
      <c r="A33" s="82">
        <v>20180212</v>
      </c>
      <c r="B33" s="82" t="s">
        <v>99</v>
      </c>
      <c r="C33" s="78">
        <v>44700</v>
      </c>
      <c r="D33" s="78">
        <v>45720</v>
      </c>
      <c r="E33" s="83">
        <v>128386494</v>
      </c>
      <c r="F33" s="83">
        <f t="shared" si="3"/>
        <v>2.1302348320129165</v>
      </c>
      <c r="G33" s="135">
        <f t="shared" si="4"/>
        <v>2.1302348320129165</v>
      </c>
      <c r="H33" s="146">
        <v>282947</v>
      </c>
      <c r="I33" s="77">
        <v>297192</v>
      </c>
      <c r="J33" s="88">
        <v>122666424</v>
      </c>
      <c r="K33" s="84">
        <f t="shared" si="5"/>
        <v>0.78458497277452577</v>
      </c>
      <c r="L33" s="84">
        <f t="shared" si="6"/>
        <v>0.78458497277452577</v>
      </c>
      <c r="M33" s="96">
        <f t="shared" si="7"/>
        <v>0</v>
      </c>
      <c r="N33" s="96">
        <f t="shared" si="8"/>
        <v>34843056800401.32</v>
      </c>
      <c r="O33" s="89">
        <f t="shared" si="9"/>
        <v>41106539091448.297</v>
      </c>
      <c r="P33" s="86">
        <f t="shared" si="0"/>
        <v>1179.7627093089843</v>
      </c>
      <c r="Q33" s="97">
        <f t="shared" si="10"/>
        <v>4.1816416984324589E-2</v>
      </c>
      <c r="R33" s="87">
        <f t="shared" si="1"/>
        <v>2.2818791946308724E-2</v>
      </c>
      <c r="S33" s="87">
        <f t="shared" si="2"/>
        <v>5.0345117636871925E-2</v>
      </c>
    </row>
    <row r="34" spans="1:19">
      <c r="A34" s="82">
        <v>20180213</v>
      </c>
      <c r="B34" s="82" t="s">
        <v>99</v>
      </c>
      <c r="C34" s="78">
        <v>45720</v>
      </c>
      <c r="D34" s="78">
        <v>47540</v>
      </c>
      <c r="E34" s="83">
        <v>128386494</v>
      </c>
      <c r="F34" s="83">
        <f t="shared" si="3"/>
        <v>2.1302348320129165</v>
      </c>
      <c r="G34" s="135">
        <f t="shared" si="4"/>
        <v>2.1302348320129165</v>
      </c>
      <c r="H34" s="77">
        <v>297192</v>
      </c>
      <c r="I34" s="77">
        <v>288842</v>
      </c>
      <c r="J34" s="88">
        <v>122666424</v>
      </c>
      <c r="K34" s="84">
        <f t="shared" si="5"/>
        <v>0.78458497277452577</v>
      </c>
      <c r="L34" s="84">
        <f t="shared" si="6"/>
        <v>0.78458497277452577</v>
      </c>
      <c r="M34" s="96">
        <f t="shared" si="7"/>
        <v>0</v>
      </c>
      <c r="N34" s="96">
        <f t="shared" si="8"/>
        <v>34843056800401.32</v>
      </c>
      <c r="O34" s="89">
        <f t="shared" si="9"/>
        <v>40800674400737.602</v>
      </c>
      <c r="P34" s="86">
        <f t="shared" si="0"/>
        <v>1170.9843552035211</v>
      </c>
      <c r="Q34" s="97">
        <f t="shared" si="10"/>
        <v>-7.4407794348788307E-3</v>
      </c>
      <c r="R34" s="87">
        <f t="shared" si="1"/>
        <v>3.9807524059492561E-2</v>
      </c>
      <c r="S34" s="87">
        <f t="shared" si="2"/>
        <v>-2.809631484023796E-2</v>
      </c>
    </row>
    <row r="35" spans="1:19">
      <c r="A35" s="82">
        <v>20180214</v>
      </c>
      <c r="B35" s="82" t="s">
        <v>99</v>
      </c>
      <c r="C35" s="78">
        <v>47540</v>
      </c>
      <c r="D35" s="78">
        <v>49000</v>
      </c>
      <c r="E35" s="83">
        <v>128386494</v>
      </c>
      <c r="F35" s="83">
        <f t="shared" si="3"/>
        <v>2.1302348320129165</v>
      </c>
      <c r="G35" s="135">
        <f t="shared" si="4"/>
        <v>2.1302348320129165</v>
      </c>
      <c r="H35" s="77">
        <v>288842</v>
      </c>
      <c r="I35" s="77">
        <v>307017</v>
      </c>
      <c r="J35" s="88">
        <v>122666424</v>
      </c>
      <c r="K35" s="84">
        <f t="shared" si="5"/>
        <v>0.78458497277452577</v>
      </c>
      <c r="L35" s="84">
        <f t="shared" si="6"/>
        <v>0.78458497277452577</v>
      </c>
      <c r="M35" s="96">
        <f t="shared" si="7"/>
        <v>0</v>
      </c>
      <c r="N35" s="96">
        <f t="shared" si="8"/>
        <v>34843056800401.32</v>
      </c>
      <c r="O35" s="89">
        <f t="shared" si="9"/>
        <v>42949177321279.18</v>
      </c>
      <c r="P35" s="86">
        <f t="shared" si="0"/>
        <v>1232.6466523104968</v>
      </c>
      <c r="Q35" s="97">
        <f t="shared" si="10"/>
        <v>5.2658514892164068E-2</v>
      </c>
      <c r="R35" s="87">
        <f t="shared" si="1"/>
        <v>3.0710980227177113E-2</v>
      </c>
      <c r="S35" s="87">
        <f t="shared" si="2"/>
        <v>6.2923674534866816E-2</v>
      </c>
    </row>
    <row r="36" spans="1:19">
      <c r="A36" s="82">
        <v>20180219</v>
      </c>
      <c r="B36" s="82" t="s">
        <v>99</v>
      </c>
      <c r="C36" s="78">
        <v>49000</v>
      </c>
      <c r="D36" s="78">
        <v>48380</v>
      </c>
      <c r="E36" s="83">
        <v>128386494</v>
      </c>
      <c r="F36" s="83">
        <f t="shared" si="3"/>
        <v>2.1302348320129165</v>
      </c>
      <c r="G36" s="135">
        <f t="shared" si="4"/>
        <v>2.1302348320129165</v>
      </c>
      <c r="H36" s="77">
        <v>307017</v>
      </c>
      <c r="I36" s="77">
        <v>310947</v>
      </c>
      <c r="J36" s="88">
        <v>122666424</v>
      </c>
      <c r="K36" s="84">
        <f t="shared" si="5"/>
        <v>0.78458497277452577</v>
      </c>
      <c r="L36" s="84">
        <f t="shared" si="6"/>
        <v>0.78458497277452577</v>
      </c>
      <c r="M36" s="96">
        <f t="shared" si="7"/>
        <v>0</v>
      </c>
      <c r="N36" s="96">
        <f t="shared" si="8"/>
        <v>34843056800401.32</v>
      </c>
      <c r="O36" s="89">
        <f t="shared" si="9"/>
        <v>43157843400194.461</v>
      </c>
      <c r="P36" s="86">
        <f t="shared" si="0"/>
        <v>1238.6353943462666</v>
      </c>
      <c r="Q36" s="97">
        <f t="shared" si="10"/>
        <v>4.8584418126186709E-3</v>
      </c>
      <c r="R36" s="87">
        <f t="shared" si="1"/>
        <v>-1.2653061224489797E-2</v>
      </c>
      <c r="S36" s="87">
        <f t="shared" si="2"/>
        <v>1.2800594103909555E-2</v>
      </c>
    </row>
    <row r="37" spans="1:19">
      <c r="A37" s="82">
        <v>20180220</v>
      </c>
      <c r="B37" s="82" t="s">
        <v>99</v>
      </c>
      <c r="C37" s="78">
        <v>48380</v>
      </c>
      <c r="D37" s="78">
        <v>47400</v>
      </c>
      <c r="E37" s="83">
        <v>128386494</v>
      </c>
      <c r="F37" s="83">
        <f t="shared" si="3"/>
        <v>2.1302348320129165</v>
      </c>
      <c r="G37" s="135">
        <f t="shared" si="4"/>
        <v>2.1302348320129165</v>
      </c>
      <c r="H37" s="77">
        <v>310947</v>
      </c>
      <c r="I37" s="77">
        <v>298666</v>
      </c>
      <c r="J37" s="88">
        <v>122666424</v>
      </c>
      <c r="K37" s="84">
        <f t="shared" si="5"/>
        <v>0.78458497277452577</v>
      </c>
      <c r="L37" s="84">
        <f t="shared" si="6"/>
        <v>0.78458497277452577</v>
      </c>
      <c r="M37" s="96">
        <f t="shared" si="7"/>
        <v>0</v>
      </c>
      <c r="N37" s="96">
        <f t="shared" si="8"/>
        <v>34843056800401.32</v>
      </c>
      <c r="O37" s="89">
        <f t="shared" si="9"/>
        <v>41707869023678</v>
      </c>
      <c r="P37" s="86">
        <f t="shared" si="0"/>
        <v>1197.0209520537135</v>
      </c>
      <c r="Q37" s="97">
        <f t="shared" si="10"/>
        <v>-3.3597007224645481E-2</v>
      </c>
      <c r="R37" s="87">
        <f t="shared" si="1"/>
        <v>-2.0256304257957835E-2</v>
      </c>
      <c r="S37" s="87">
        <f t="shared" si="2"/>
        <v>-3.9495476721113247E-2</v>
      </c>
    </row>
    <row r="38" spans="1:19">
      <c r="A38" s="82">
        <v>20180221</v>
      </c>
      <c r="B38" s="82" t="s">
        <v>99</v>
      </c>
      <c r="C38" s="78">
        <v>47400</v>
      </c>
      <c r="D38" s="78">
        <v>47280</v>
      </c>
      <c r="E38" s="83">
        <v>128386494</v>
      </c>
      <c r="F38" s="83">
        <f t="shared" si="3"/>
        <v>2.1302348320129165</v>
      </c>
      <c r="G38" s="135">
        <f t="shared" si="4"/>
        <v>2.1302348320129165</v>
      </c>
      <c r="H38" s="77">
        <v>298666</v>
      </c>
      <c r="I38" s="77">
        <v>302105</v>
      </c>
      <c r="J38" s="88">
        <v>122666424</v>
      </c>
      <c r="K38" s="84">
        <f t="shared" si="5"/>
        <v>0.78458497277452577</v>
      </c>
      <c r="L38" s="84">
        <f t="shared" si="6"/>
        <v>0.78458497277452577</v>
      </c>
      <c r="M38" s="96">
        <f t="shared" si="7"/>
        <v>0</v>
      </c>
      <c r="N38" s="96">
        <f t="shared" si="8"/>
        <v>34843056800401.32</v>
      </c>
      <c r="O38" s="89">
        <f t="shared" si="9"/>
        <v>42006026856961.898</v>
      </c>
      <c r="P38" s="86">
        <f t="shared" si="0"/>
        <v>1205.5781184065938</v>
      </c>
      <c r="Q38" s="97">
        <f t="shared" si="10"/>
        <v>7.1487189411337691E-3</v>
      </c>
      <c r="R38" s="87">
        <f t="shared" si="1"/>
        <v>-2.5316455696202532E-3</v>
      </c>
      <c r="S38" s="87">
        <f t="shared" si="2"/>
        <v>1.1514534630657658E-2</v>
      </c>
    </row>
    <row r="39" spans="1:19">
      <c r="A39" s="82">
        <v>20180222</v>
      </c>
      <c r="B39" s="82" t="s">
        <v>99</v>
      </c>
      <c r="C39" s="78">
        <v>47280</v>
      </c>
      <c r="D39" s="78">
        <v>46760</v>
      </c>
      <c r="E39" s="83">
        <v>128386494</v>
      </c>
      <c r="F39" s="83">
        <f t="shared" si="3"/>
        <v>2.1302348320129165</v>
      </c>
      <c r="G39" s="135">
        <f t="shared" si="4"/>
        <v>2.1302348320129165</v>
      </c>
      <c r="H39" s="77">
        <v>302105</v>
      </c>
      <c r="I39" s="77">
        <v>302105</v>
      </c>
      <c r="J39" s="88">
        <v>122666424</v>
      </c>
      <c r="K39" s="84">
        <f t="shared" si="5"/>
        <v>0.78458497277452577</v>
      </c>
      <c r="L39" s="84">
        <f t="shared" si="6"/>
        <v>0.78458497277452577</v>
      </c>
      <c r="M39" s="96">
        <f t="shared" si="7"/>
        <v>0</v>
      </c>
      <c r="N39" s="96">
        <f t="shared" si="8"/>
        <v>34843056800401.32</v>
      </c>
      <c r="O39" s="89">
        <f t="shared" si="9"/>
        <v>41863810298592.914</v>
      </c>
      <c r="P39" s="86">
        <f t="shared" si="0"/>
        <v>1201.4964857535326</v>
      </c>
      <c r="Q39" s="97">
        <f t="shared" si="10"/>
        <v>-3.3856227072666832E-3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78">
        <v>46760</v>
      </c>
      <c r="D40" s="78">
        <v>47220</v>
      </c>
      <c r="E40" s="83">
        <v>128386494</v>
      </c>
      <c r="F40" s="83">
        <f t="shared" si="3"/>
        <v>2.1302348320129165</v>
      </c>
      <c r="G40" s="135">
        <f t="shared" si="4"/>
        <v>2.1302348320129165</v>
      </c>
      <c r="H40" s="77">
        <v>302105</v>
      </c>
      <c r="I40" s="77">
        <v>312421</v>
      </c>
      <c r="J40" s="88">
        <v>122666424</v>
      </c>
      <c r="K40" s="84">
        <f t="shared" si="5"/>
        <v>0.78458497277452577</v>
      </c>
      <c r="L40" s="84">
        <f t="shared" si="6"/>
        <v>0.78458497277452577</v>
      </c>
      <c r="M40" s="96">
        <f t="shared" si="7"/>
        <v>0</v>
      </c>
      <c r="N40" s="96">
        <f t="shared" si="8"/>
        <v>34843056800401.32</v>
      </c>
      <c r="O40" s="89">
        <f t="shared" si="9"/>
        <v>42982452129024.328</v>
      </c>
      <c r="P40" s="86">
        <f t="shared" si="0"/>
        <v>1233.6016433704306</v>
      </c>
      <c r="Q40" s="97">
        <f t="shared" si="10"/>
        <v>2.6720975048680908E-2</v>
      </c>
      <c r="R40" s="87">
        <f t="shared" si="1"/>
        <v>9.8374679213002574E-3</v>
      </c>
      <c r="S40" s="87">
        <f t="shared" si="2"/>
        <v>3.4147068072358948E-2</v>
      </c>
    </row>
    <row r="41" spans="1:19">
      <c r="A41" s="82">
        <v>20180226</v>
      </c>
      <c r="B41" s="82" t="s">
        <v>99</v>
      </c>
      <c r="C41" s="78">
        <v>47220</v>
      </c>
      <c r="D41" s="78">
        <v>47380</v>
      </c>
      <c r="E41" s="83">
        <v>128386494</v>
      </c>
      <c r="F41" s="83">
        <f t="shared" si="3"/>
        <v>2.1302348320129165</v>
      </c>
      <c r="G41" s="135">
        <f t="shared" si="4"/>
        <v>2.1302348320129165</v>
      </c>
      <c r="H41" s="77">
        <v>312421</v>
      </c>
      <c r="I41" s="77">
        <v>320771</v>
      </c>
      <c r="J41" s="88">
        <v>122666424</v>
      </c>
      <c r="K41" s="84">
        <f t="shared" si="5"/>
        <v>0.78458497277452577</v>
      </c>
      <c r="L41" s="84">
        <f t="shared" si="6"/>
        <v>0.78458497277452577</v>
      </c>
      <c r="M41" s="96">
        <f t="shared" si="7"/>
        <v>0</v>
      </c>
      <c r="N41" s="96">
        <f t="shared" si="8"/>
        <v>34843056800401.32</v>
      </c>
      <c r="O41" s="89">
        <f t="shared" si="9"/>
        <v>43829833715063.078</v>
      </c>
      <c r="P41" s="86">
        <f t="shared" si="0"/>
        <v>1257.9215987317809</v>
      </c>
      <c r="Q41" s="97">
        <f t="shared" si="10"/>
        <v>1.9714593841577331E-2</v>
      </c>
      <c r="R41" s="87">
        <f t="shared" si="1"/>
        <v>3.3883947479881405E-3</v>
      </c>
      <c r="S41" s="87">
        <f t="shared" si="2"/>
        <v>2.672675652404928E-2</v>
      </c>
    </row>
    <row r="42" spans="1:19">
      <c r="A42" s="82">
        <v>20180227</v>
      </c>
      <c r="B42" s="82" t="s">
        <v>99</v>
      </c>
      <c r="C42" s="78">
        <v>47380</v>
      </c>
      <c r="D42" s="78">
        <v>47380</v>
      </c>
      <c r="E42" s="83">
        <v>128386494</v>
      </c>
      <c r="F42" s="83">
        <f t="shared" si="3"/>
        <v>2.1302348320129165</v>
      </c>
      <c r="G42" s="135">
        <f t="shared" si="4"/>
        <v>2.1302348320129165</v>
      </c>
      <c r="H42" s="77">
        <v>320771</v>
      </c>
      <c r="I42" s="77">
        <v>344842</v>
      </c>
      <c r="J42" s="88">
        <v>122666424</v>
      </c>
      <c r="K42" s="84">
        <f t="shared" si="5"/>
        <v>0.78458497277452577</v>
      </c>
      <c r="L42" s="84">
        <f t="shared" si="6"/>
        <v>0.78458497277452577</v>
      </c>
      <c r="M42" s="96">
        <f t="shared" si="7"/>
        <v>0</v>
      </c>
      <c r="N42" s="96">
        <f t="shared" si="8"/>
        <v>34843056800401.32</v>
      </c>
      <c r="O42" s="89">
        <f t="shared" si="9"/>
        <v>46146480504026.742</v>
      </c>
      <c r="P42" s="86">
        <f t="shared" si="0"/>
        <v>1324.4096454675937</v>
      </c>
      <c r="Q42" s="97">
        <f t="shared" si="10"/>
        <v>5.285547748193932E-2</v>
      </c>
      <c r="R42" s="87">
        <f t="shared" si="1"/>
        <v>0</v>
      </c>
      <c r="S42" s="87">
        <f t="shared" si="2"/>
        <v>7.504107291494555E-2</v>
      </c>
    </row>
    <row r="43" spans="1:19">
      <c r="A43" s="82">
        <v>20180228</v>
      </c>
      <c r="B43" s="82" t="s">
        <v>99</v>
      </c>
      <c r="C43" s="78">
        <v>47380</v>
      </c>
      <c r="D43" s="78">
        <v>47060</v>
      </c>
      <c r="E43" s="83">
        <v>128386494</v>
      </c>
      <c r="F43" s="83">
        <f t="shared" si="3"/>
        <v>2.1302348320129165</v>
      </c>
      <c r="G43" s="135">
        <f t="shared" si="4"/>
        <v>2.1302348320129165</v>
      </c>
      <c r="H43" s="77">
        <v>344842</v>
      </c>
      <c r="I43" s="77">
        <v>346807</v>
      </c>
      <c r="J43" s="88">
        <v>122666424</v>
      </c>
      <c r="K43" s="84">
        <f t="shared" si="5"/>
        <v>0.78458497277452577</v>
      </c>
      <c r="L43" s="84">
        <f t="shared" si="6"/>
        <v>0.78458497277452577</v>
      </c>
      <c r="M43" s="96">
        <f t="shared" si="7"/>
        <v>0</v>
      </c>
      <c r="N43" s="96">
        <f t="shared" si="8"/>
        <v>34843056800401.32</v>
      </c>
      <c r="O43" s="89">
        <f t="shared" si="9"/>
        <v>46248078609669.594</v>
      </c>
      <c r="P43" s="86">
        <f t="shared" si="0"/>
        <v>1327.325523549843</v>
      </c>
      <c r="Q43" s="97">
        <f t="shared" si="10"/>
        <v>2.201643647211426E-3</v>
      </c>
      <c r="R43" s="87">
        <f t="shared" si="1"/>
        <v>-6.7539046010975093E-3</v>
      </c>
      <c r="S43" s="87">
        <f t="shared" si="2"/>
        <v>5.698261812656231E-3</v>
      </c>
    </row>
    <row r="44" spans="1:19">
      <c r="A44" s="82">
        <v>20180302</v>
      </c>
      <c r="B44" s="82" t="s">
        <v>99</v>
      </c>
      <c r="C44" s="78">
        <v>47060</v>
      </c>
      <c r="D44" s="78">
        <v>46020</v>
      </c>
      <c r="E44" s="83">
        <v>128386494</v>
      </c>
      <c r="F44" s="83">
        <f t="shared" si="3"/>
        <v>2.1302348320129165</v>
      </c>
      <c r="G44" s="135">
        <f t="shared" si="4"/>
        <v>2.1302348320129165</v>
      </c>
      <c r="H44" s="77">
        <v>346807</v>
      </c>
      <c r="I44" s="77">
        <v>365473</v>
      </c>
      <c r="J44" s="88">
        <v>122666424</v>
      </c>
      <c r="K44" s="84">
        <f t="shared" si="5"/>
        <v>0.78458497277452577</v>
      </c>
      <c r="L44" s="84">
        <f t="shared" si="6"/>
        <v>0.78458497277452577</v>
      </c>
      <c r="M44" s="96">
        <f t="shared" si="7"/>
        <v>0</v>
      </c>
      <c r="N44" s="96">
        <f t="shared" si="8"/>
        <v>34843056800401.32</v>
      </c>
      <c r="O44" s="89">
        <f t="shared" si="9"/>
        <v>47760103012884.922</v>
      </c>
      <c r="P44" s="86">
        <f t="shared" si="0"/>
        <v>1370.7208092125493</v>
      </c>
      <c r="Q44" s="97">
        <f t="shared" si="10"/>
        <v>3.2693777745378204E-2</v>
      </c>
      <c r="R44" s="87">
        <f t="shared" si="1"/>
        <v>-2.2099447513812154E-2</v>
      </c>
      <c r="S44" s="87">
        <f t="shared" si="2"/>
        <v>5.3822443030273323E-2</v>
      </c>
    </row>
    <row r="45" spans="1:19">
      <c r="A45" s="82">
        <v>20180305</v>
      </c>
      <c r="B45" s="82" t="s">
        <v>99</v>
      </c>
      <c r="C45" s="78">
        <v>46020</v>
      </c>
      <c r="D45" s="78">
        <v>45200</v>
      </c>
      <c r="E45" s="83">
        <v>128386494</v>
      </c>
      <c r="F45" s="83">
        <f t="shared" si="3"/>
        <v>2.1302348320129165</v>
      </c>
      <c r="G45" s="135">
        <f t="shared" si="4"/>
        <v>2.1302348320129165</v>
      </c>
      <c r="H45" s="77">
        <v>365473</v>
      </c>
      <c r="I45" s="77">
        <v>366947</v>
      </c>
      <c r="J45" s="88">
        <v>122666424</v>
      </c>
      <c r="K45" s="84">
        <f t="shared" si="5"/>
        <v>0.78458497277452577</v>
      </c>
      <c r="L45" s="84">
        <f t="shared" si="6"/>
        <v>0.78458497277452577</v>
      </c>
      <c r="M45" s="96">
        <f t="shared" si="7"/>
        <v>0</v>
      </c>
      <c r="N45" s="96">
        <f t="shared" si="8"/>
        <v>34843056800401.32</v>
      </c>
      <c r="O45" s="89">
        <f t="shared" si="9"/>
        <v>47677699491417.578</v>
      </c>
      <c r="P45" s="86">
        <f t="shared" si="0"/>
        <v>1368.3558180483299</v>
      </c>
      <c r="Q45" s="97">
        <f t="shared" si="10"/>
        <v>-1.7253631434821922E-3</v>
      </c>
      <c r="R45" s="87">
        <f t="shared" si="1"/>
        <v>-1.7818339852238158E-2</v>
      </c>
      <c r="S45" s="87">
        <f t="shared" si="2"/>
        <v>4.0331296703176433E-3</v>
      </c>
    </row>
    <row r="46" spans="1:19">
      <c r="A46" s="82">
        <v>20180306</v>
      </c>
      <c r="B46" s="82" t="s">
        <v>99</v>
      </c>
      <c r="C46" s="78">
        <v>45200</v>
      </c>
      <c r="D46" s="78">
        <v>47020</v>
      </c>
      <c r="E46" s="83">
        <v>128386494</v>
      </c>
      <c r="F46" s="83">
        <f t="shared" si="3"/>
        <v>2.1302348320129165</v>
      </c>
      <c r="G46" s="135">
        <f t="shared" si="4"/>
        <v>2.1302348320129165</v>
      </c>
      <c r="H46" s="77">
        <v>366947</v>
      </c>
      <c r="I46" s="77">
        <v>363508</v>
      </c>
      <c r="J46" s="88">
        <v>122666424</v>
      </c>
      <c r="K46" s="84">
        <f t="shared" si="5"/>
        <v>0.78458497277452577</v>
      </c>
      <c r="L46" s="84">
        <f t="shared" si="6"/>
        <v>0.78458497277452577</v>
      </c>
      <c r="M46" s="96">
        <f t="shared" si="7"/>
        <v>0</v>
      </c>
      <c r="N46" s="96">
        <f t="shared" si="8"/>
        <v>34843056800401.32</v>
      </c>
      <c r="O46" s="89">
        <f t="shared" si="9"/>
        <v>47844480406647.664</v>
      </c>
      <c r="P46" s="86">
        <f t="shared" si="0"/>
        <v>1373.1424507535341</v>
      </c>
      <c r="Q46" s="97">
        <f t="shared" si="10"/>
        <v>3.4980906589277359E-3</v>
      </c>
      <c r="R46" s="87">
        <f t="shared" si="1"/>
        <v>4.026548672566372E-2</v>
      </c>
      <c r="S46" s="87">
        <f t="shared" si="2"/>
        <v>-9.3719256459379695E-3</v>
      </c>
    </row>
    <row r="47" spans="1:19">
      <c r="A47" s="82">
        <v>20180307</v>
      </c>
      <c r="B47" s="82" t="s">
        <v>99</v>
      </c>
      <c r="C47" s="78">
        <v>47020</v>
      </c>
      <c r="D47" s="78">
        <v>48620</v>
      </c>
      <c r="E47" s="83">
        <v>128386494</v>
      </c>
      <c r="F47" s="83">
        <f t="shared" si="3"/>
        <v>2.1302348320129165</v>
      </c>
      <c r="G47" s="135">
        <f t="shared" si="4"/>
        <v>2.1302348320129165</v>
      </c>
      <c r="H47" s="77">
        <v>363508</v>
      </c>
      <c r="I47" s="77">
        <v>319298</v>
      </c>
      <c r="J47" s="88">
        <v>122666424</v>
      </c>
      <c r="K47" s="84">
        <f t="shared" si="5"/>
        <v>0.78458497277452577</v>
      </c>
      <c r="L47" s="84">
        <f t="shared" si="6"/>
        <v>0.78458497277452577</v>
      </c>
      <c r="M47" s="96">
        <f t="shared" si="7"/>
        <v>0</v>
      </c>
      <c r="N47" s="96">
        <f t="shared" si="8"/>
        <v>34843056800401.32</v>
      </c>
      <c r="O47" s="89">
        <f t="shared" si="9"/>
        <v>44027200698984.453</v>
      </c>
      <c r="P47" s="86">
        <f t="shared" si="0"/>
        <v>1263.5860553565826</v>
      </c>
      <c r="Q47" s="97">
        <f t="shared" si="10"/>
        <v>-7.9785163831203876E-2</v>
      </c>
      <c r="R47" s="87">
        <f t="shared" si="1"/>
        <v>3.4028073160357296E-2</v>
      </c>
      <c r="S47" s="87">
        <f t="shared" si="2"/>
        <v>-0.12162043201250042</v>
      </c>
    </row>
    <row r="48" spans="1:19">
      <c r="A48" s="82">
        <v>20180308</v>
      </c>
      <c r="B48" s="82" t="s">
        <v>99</v>
      </c>
      <c r="C48" s="78">
        <v>48620</v>
      </c>
      <c r="D48" s="78">
        <v>49200</v>
      </c>
      <c r="E48" s="83">
        <v>128386494</v>
      </c>
      <c r="F48" s="83">
        <f t="shared" si="3"/>
        <v>2.1302348320129165</v>
      </c>
      <c r="G48" s="135">
        <f t="shared" si="4"/>
        <v>2.1302348320129165</v>
      </c>
      <c r="H48" s="77">
        <v>319298</v>
      </c>
      <c r="I48" s="77">
        <v>347789</v>
      </c>
      <c r="J48" s="88">
        <v>122666424</v>
      </c>
      <c r="K48" s="84">
        <f t="shared" si="5"/>
        <v>0.78458497277452577</v>
      </c>
      <c r="L48" s="84">
        <f t="shared" si="6"/>
        <v>0.78458497277452577</v>
      </c>
      <c r="M48" s="96">
        <f t="shared" si="7"/>
        <v>0</v>
      </c>
      <c r="N48" s="96">
        <f t="shared" si="8"/>
        <v>34843056800401.32</v>
      </c>
      <c r="O48" s="89">
        <f t="shared" si="9"/>
        <v>46927864318775.828</v>
      </c>
      <c r="P48" s="86">
        <f t="shared" si="0"/>
        <v>1346.83545670526</v>
      </c>
      <c r="Q48" s="97">
        <f t="shared" si="10"/>
        <v>6.5883444183138323E-2</v>
      </c>
      <c r="R48" s="87">
        <f t="shared" si="1"/>
        <v>1.192924722336487E-2</v>
      </c>
      <c r="S48" s="87">
        <f t="shared" si="2"/>
        <v>8.9230123583611543E-2</v>
      </c>
    </row>
    <row r="49" spans="1:19">
      <c r="A49" s="82">
        <v>20180309</v>
      </c>
      <c r="B49" s="82" t="s">
        <v>99</v>
      </c>
      <c r="C49" s="78">
        <v>49200</v>
      </c>
      <c r="D49" s="78">
        <v>49740</v>
      </c>
      <c r="E49" s="83">
        <v>128386494</v>
      </c>
      <c r="F49" s="83">
        <f t="shared" si="3"/>
        <v>2.1302348320129165</v>
      </c>
      <c r="G49" s="135">
        <f t="shared" si="4"/>
        <v>2.1302348320129165</v>
      </c>
      <c r="H49" s="77">
        <v>347789</v>
      </c>
      <c r="I49" s="77">
        <v>320280</v>
      </c>
      <c r="J49" s="88">
        <v>122666424</v>
      </c>
      <c r="K49" s="84">
        <f t="shared" si="5"/>
        <v>0.78458497277452577</v>
      </c>
      <c r="L49" s="84">
        <f t="shared" si="6"/>
        <v>0.78458497277452577</v>
      </c>
      <c r="M49" s="96">
        <f t="shared" si="7"/>
        <v>0</v>
      </c>
      <c r="N49" s="96">
        <f t="shared" si="8"/>
        <v>34843056800401.32</v>
      </c>
      <c r="O49" s="89">
        <f t="shared" si="9"/>
        <v>44428023158982.305</v>
      </c>
      <c r="P49" s="86">
        <f t="shared" si="0"/>
        <v>1275.0897090771491</v>
      </c>
      <c r="Q49" s="97">
        <f t="shared" si="10"/>
        <v>-5.3269868469026808E-2</v>
      </c>
      <c r="R49" s="87">
        <f t="shared" si="1"/>
        <v>1.097560975609756E-2</v>
      </c>
      <c r="S49" s="87">
        <f t="shared" si="2"/>
        <v>-7.9096808697227336E-2</v>
      </c>
    </row>
    <row r="50" spans="1:19">
      <c r="A50" s="82">
        <v>20180312</v>
      </c>
      <c r="B50" s="82" t="s">
        <v>99</v>
      </c>
      <c r="C50" s="78">
        <v>49740</v>
      </c>
      <c r="D50" s="78">
        <v>49740</v>
      </c>
      <c r="E50" s="83">
        <v>128386494</v>
      </c>
      <c r="F50" s="83">
        <f t="shared" si="3"/>
        <v>2.1302348320129165</v>
      </c>
      <c r="G50" s="135">
        <f t="shared" si="4"/>
        <v>2.1302348320129165</v>
      </c>
      <c r="H50" s="77">
        <v>320280</v>
      </c>
      <c r="I50" s="77">
        <v>316350</v>
      </c>
      <c r="J50" s="88">
        <v>122666424</v>
      </c>
      <c r="K50" s="84">
        <f t="shared" si="5"/>
        <v>0.78458497277452577</v>
      </c>
      <c r="L50" s="84">
        <f t="shared" si="6"/>
        <v>0.78458497277452577</v>
      </c>
      <c r="M50" s="96">
        <f t="shared" si="7"/>
        <v>0</v>
      </c>
      <c r="N50" s="96">
        <f t="shared" si="8"/>
        <v>34843056800401.32</v>
      </c>
      <c r="O50" s="89">
        <f t="shared" si="9"/>
        <v>44049791183550.156</v>
      </c>
      <c r="P50" s="86">
        <f t="shared" si="0"/>
        <v>1264.23440503196</v>
      </c>
      <c r="Q50" s="97">
        <f t="shared" si="10"/>
        <v>-8.5133649561375986E-3</v>
      </c>
      <c r="R50" s="87">
        <f t="shared" si="1"/>
        <v>0</v>
      </c>
      <c r="S50" s="87">
        <f t="shared" si="2"/>
        <v>-1.2270513300861745E-2</v>
      </c>
    </row>
    <row r="51" spans="1:19">
      <c r="A51" s="82">
        <v>20180313</v>
      </c>
      <c r="B51" s="82" t="s">
        <v>99</v>
      </c>
      <c r="C51" s="78">
        <v>49740</v>
      </c>
      <c r="D51" s="78">
        <v>51660</v>
      </c>
      <c r="E51" s="83">
        <v>128386494</v>
      </c>
      <c r="F51" s="83">
        <f t="shared" si="3"/>
        <v>2.1302348320129165</v>
      </c>
      <c r="G51" s="135">
        <f t="shared" si="4"/>
        <v>2.1302348320129165</v>
      </c>
      <c r="H51" s="77">
        <v>316350</v>
      </c>
      <c r="I51" s="77">
        <v>305543</v>
      </c>
      <c r="J51" s="88">
        <v>122666424</v>
      </c>
      <c r="K51" s="84">
        <f t="shared" si="5"/>
        <v>0.78458497277452577</v>
      </c>
      <c r="L51" s="84">
        <f t="shared" si="6"/>
        <v>0.78458497277452577</v>
      </c>
      <c r="M51" s="96">
        <f t="shared" si="7"/>
        <v>0</v>
      </c>
      <c r="N51" s="96">
        <f t="shared" si="8"/>
        <v>34843056800401.32</v>
      </c>
      <c r="O51" s="89">
        <f t="shared" si="9"/>
        <v>43534808664667.547</v>
      </c>
      <c r="P51" s="86">
        <f t="shared" si="0"/>
        <v>1249.4543436317022</v>
      </c>
      <c r="Q51" s="97">
        <f t="shared" si="10"/>
        <v>-1.1690918504851339E-2</v>
      </c>
      <c r="R51" s="87">
        <f t="shared" si="1"/>
        <v>3.8600723763570564E-2</v>
      </c>
      <c r="S51" s="87">
        <f t="shared" si="2"/>
        <v>-3.4161529951003633E-2</v>
      </c>
    </row>
    <row r="52" spans="1:19">
      <c r="A52" s="82">
        <v>20180314</v>
      </c>
      <c r="B52" s="82" t="s">
        <v>99</v>
      </c>
      <c r="C52" s="78">
        <v>51660</v>
      </c>
      <c r="D52" s="78">
        <v>51760</v>
      </c>
      <c r="E52" s="83">
        <v>128386494</v>
      </c>
      <c r="F52" s="83">
        <f t="shared" si="3"/>
        <v>2.1302348320129165</v>
      </c>
      <c r="G52" s="135">
        <f t="shared" si="4"/>
        <v>2.1302348320129165</v>
      </c>
      <c r="H52" s="77">
        <v>305543</v>
      </c>
      <c r="I52" s="77">
        <v>301122</v>
      </c>
      <c r="J52" s="88">
        <v>122666424</v>
      </c>
      <c r="K52" s="84">
        <f t="shared" si="5"/>
        <v>0.78458497277452577</v>
      </c>
      <c r="L52" s="84">
        <f t="shared" si="6"/>
        <v>0.78458497277452577</v>
      </c>
      <c r="M52" s="96">
        <f t="shared" si="7"/>
        <v>0</v>
      </c>
      <c r="N52" s="96">
        <f t="shared" si="8"/>
        <v>34843056800401.32</v>
      </c>
      <c r="O52" s="89">
        <f t="shared" si="9"/>
        <v>43136671091012.5</v>
      </c>
      <c r="P52" s="86">
        <f t="shared" si="0"/>
        <v>1238.0277464781923</v>
      </c>
      <c r="Q52" s="97">
        <f t="shared" si="10"/>
        <v>-9.1452698626001642E-3</v>
      </c>
      <c r="R52" s="87">
        <f t="shared" si="1"/>
        <v>1.9357336430507162E-3</v>
      </c>
      <c r="S52" s="87">
        <f t="shared" si="2"/>
        <v>-1.4469321830315209E-2</v>
      </c>
    </row>
    <row r="53" spans="1:19">
      <c r="A53" s="82">
        <v>20180315</v>
      </c>
      <c r="B53" s="82" t="s">
        <v>99</v>
      </c>
      <c r="C53" s="78">
        <v>51760</v>
      </c>
      <c r="D53" s="78">
        <v>51540</v>
      </c>
      <c r="E53" s="83">
        <v>128386494</v>
      </c>
      <c r="F53" s="83">
        <f t="shared" si="3"/>
        <v>2.1302348320129165</v>
      </c>
      <c r="G53" s="135">
        <f t="shared" si="4"/>
        <v>2.1302348320129165</v>
      </c>
      <c r="H53" s="77">
        <v>301122</v>
      </c>
      <c r="I53" s="77">
        <v>316842</v>
      </c>
      <c r="J53" s="88">
        <v>122666424</v>
      </c>
      <c r="K53" s="84">
        <f t="shared" si="5"/>
        <v>0.78458497277452577</v>
      </c>
      <c r="L53" s="84">
        <f t="shared" si="6"/>
        <v>0.78458497277452577</v>
      </c>
      <c r="M53" s="96">
        <f t="shared" si="7"/>
        <v>0</v>
      </c>
      <c r="N53" s="96">
        <f t="shared" si="8"/>
        <v>34843056800401.32</v>
      </c>
      <c r="O53" s="89">
        <f t="shared" si="9"/>
        <v>44589430448815.742</v>
      </c>
      <c r="P53" s="86">
        <f t="shared" si="0"/>
        <v>1279.7221180749607</v>
      </c>
      <c r="Q53" s="97">
        <f t="shared" si="10"/>
        <v>3.3678059086620679E-2</v>
      </c>
      <c r="R53" s="87">
        <f t="shared" si="1"/>
        <v>-4.250386398763524E-3</v>
      </c>
      <c r="S53" s="87">
        <f t="shared" si="2"/>
        <v>5.2204754219220113E-2</v>
      </c>
    </row>
    <row r="54" spans="1:19">
      <c r="A54" s="82">
        <v>20180316</v>
      </c>
      <c r="B54" s="82" t="s">
        <v>99</v>
      </c>
      <c r="C54" s="78">
        <v>51540</v>
      </c>
      <c r="D54" s="78">
        <v>51140</v>
      </c>
      <c r="E54" s="83">
        <v>128386494</v>
      </c>
      <c r="F54" s="83">
        <f t="shared" si="3"/>
        <v>2.1302348320129165</v>
      </c>
      <c r="G54" s="135">
        <f t="shared" si="4"/>
        <v>2.1302348320129165</v>
      </c>
      <c r="H54" s="77">
        <v>316842</v>
      </c>
      <c r="I54" s="77">
        <v>318315</v>
      </c>
      <c r="J54" s="88">
        <v>122666424</v>
      </c>
      <c r="K54" s="84">
        <f t="shared" si="5"/>
        <v>0.78458497277452577</v>
      </c>
      <c r="L54" s="84">
        <f t="shared" si="6"/>
        <v>0.78458497277452577</v>
      </c>
      <c r="M54" s="96">
        <f t="shared" si="7"/>
        <v>0</v>
      </c>
      <c r="N54" s="96">
        <f t="shared" si="8"/>
        <v>34843056800401.32</v>
      </c>
      <c r="O54" s="89">
        <f t="shared" si="9"/>
        <v>44621797905336.57</v>
      </c>
      <c r="P54" s="86">
        <f t="shared" si="0"/>
        <v>1280.6510680435654</v>
      </c>
      <c r="Q54" s="97">
        <f t="shared" si="10"/>
        <v>7.2589975236348131E-4</v>
      </c>
      <c r="R54" s="87">
        <f t="shared" si="1"/>
        <v>-7.7609623593325574E-3</v>
      </c>
      <c r="S54" s="87">
        <f t="shared" si="2"/>
        <v>4.6490048667790253E-3</v>
      </c>
    </row>
    <row r="55" spans="1:19">
      <c r="A55" s="82">
        <v>20180319</v>
      </c>
      <c r="B55" s="82" t="s">
        <v>99</v>
      </c>
      <c r="C55" s="78">
        <v>51140</v>
      </c>
      <c r="D55" s="78">
        <v>50740</v>
      </c>
      <c r="E55" s="83">
        <v>128386494</v>
      </c>
      <c r="F55" s="83">
        <f t="shared" si="3"/>
        <v>2.1302348320129165</v>
      </c>
      <c r="G55" s="135">
        <f t="shared" si="4"/>
        <v>2.1302348320129165</v>
      </c>
      <c r="H55" s="77">
        <v>318315</v>
      </c>
      <c r="I55" s="77">
        <v>313403</v>
      </c>
      <c r="J55" s="88">
        <v>122666424</v>
      </c>
      <c r="K55" s="84">
        <f t="shared" si="5"/>
        <v>0.78458497277452577</v>
      </c>
      <c r="L55" s="84">
        <f t="shared" si="6"/>
        <v>0.78458497277452577</v>
      </c>
      <c r="M55" s="96">
        <f t="shared" si="7"/>
        <v>0</v>
      </c>
      <c r="N55" s="96">
        <f t="shared" si="8"/>
        <v>34843056800401.32</v>
      </c>
      <c r="O55" s="89">
        <f t="shared" si="9"/>
        <v>44039658704571.328</v>
      </c>
      <c r="P55" s="86">
        <f t="shared" si="0"/>
        <v>1263.9436016435873</v>
      </c>
      <c r="Q55" s="97">
        <f t="shared" si="10"/>
        <v>-1.3046072280642291E-2</v>
      </c>
      <c r="R55" s="87">
        <f t="shared" si="1"/>
        <v>-7.8216660148611658E-3</v>
      </c>
      <c r="S55" s="87">
        <f t="shared" si="2"/>
        <v>-1.543125520317924E-2</v>
      </c>
    </row>
    <row r="56" spans="1:19">
      <c r="A56" s="82">
        <v>20180320</v>
      </c>
      <c r="B56" s="82" t="s">
        <v>99</v>
      </c>
      <c r="C56" s="78">
        <v>50740</v>
      </c>
      <c r="D56" s="78">
        <v>51200</v>
      </c>
      <c r="E56" s="83">
        <v>128386494</v>
      </c>
      <c r="F56" s="83">
        <f t="shared" si="3"/>
        <v>2.1302348320129165</v>
      </c>
      <c r="G56" s="135">
        <f t="shared" si="4"/>
        <v>2.1302348320129165</v>
      </c>
      <c r="H56" s="77">
        <v>313403</v>
      </c>
      <c r="I56" s="77">
        <v>316842</v>
      </c>
      <c r="J56" s="88">
        <v>122666424</v>
      </c>
      <c r="K56" s="84">
        <f t="shared" si="5"/>
        <v>0.78458497277452577</v>
      </c>
      <c r="L56" s="84">
        <f t="shared" si="6"/>
        <v>0.78458497277452577</v>
      </c>
      <c r="M56" s="96">
        <f t="shared" si="7"/>
        <v>0</v>
      </c>
      <c r="N56" s="96">
        <f t="shared" si="8"/>
        <v>34843056800401.32</v>
      </c>
      <c r="O56" s="89">
        <f t="shared" si="9"/>
        <v>44496442699112.945</v>
      </c>
      <c r="P56" s="86">
        <f t="shared" si="0"/>
        <v>1277.0533582633439</v>
      </c>
      <c r="Q56" s="97">
        <f t="shared" si="10"/>
        <v>1.0372105687871769E-2</v>
      </c>
      <c r="R56" s="87">
        <f t="shared" si="1"/>
        <v>9.0658257784785173E-3</v>
      </c>
      <c r="S56" s="87">
        <f t="shared" si="2"/>
        <v>1.0973092152914936E-2</v>
      </c>
    </row>
    <row r="57" spans="1:19">
      <c r="A57" s="82">
        <v>20180321</v>
      </c>
      <c r="B57" s="82" t="s">
        <v>99</v>
      </c>
      <c r="C57" s="78">
        <v>51200</v>
      </c>
      <c r="D57" s="78">
        <v>51060</v>
      </c>
      <c r="E57" s="83">
        <v>128386494</v>
      </c>
      <c r="F57" s="83">
        <f t="shared" si="3"/>
        <v>2.1302348320129165</v>
      </c>
      <c r="G57" s="135">
        <f t="shared" si="4"/>
        <v>2.1302348320129165</v>
      </c>
      <c r="H57" s="77">
        <v>316842</v>
      </c>
      <c r="I57" s="77">
        <v>306035</v>
      </c>
      <c r="J57" s="88">
        <v>122666424</v>
      </c>
      <c r="K57" s="84">
        <f t="shared" si="5"/>
        <v>0.78458497277452577</v>
      </c>
      <c r="L57" s="84">
        <f t="shared" si="6"/>
        <v>0.78458497277452577</v>
      </c>
      <c r="M57" s="96">
        <f t="shared" si="7"/>
        <v>0</v>
      </c>
      <c r="N57" s="96">
        <f t="shared" si="8"/>
        <v>34843056800401.32</v>
      </c>
      <c r="O57" s="89">
        <f t="shared" si="9"/>
        <v>43418063814383.977</v>
      </c>
      <c r="P57" s="86">
        <f t="shared" si="0"/>
        <v>1246.1037521221126</v>
      </c>
      <c r="Q57" s="97">
        <f t="shared" si="10"/>
        <v>-2.4235170708387158E-2</v>
      </c>
      <c r="R57" s="87">
        <f t="shared" si="1"/>
        <v>-2.7343749999999998E-3</v>
      </c>
      <c r="S57" s="87">
        <f t="shared" si="2"/>
        <v>-3.41084830925193E-2</v>
      </c>
    </row>
    <row r="58" spans="1:19">
      <c r="A58" s="82">
        <v>20180322</v>
      </c>
      <c r="B58" s="82" t="s">
        <v>99</v>
      </c>
      <c r="C58" s="78">
        <v>51060</v>
      </c>
      <c r="D58" s="78">
        <v>51780</v>
      </c>
      <c r="E58" s="83">
        <v>128386494</v>
      </c>
      <c r="F58" s="83">
        <f t="shared" si="3"/>
        <v>2.1302348320129165</v>
      </c>
      <c r="G58" s="135">
        <f t="shared" si="4"/>
        <v>2.1302348320129165</v>
      </c>
      <c r="H58" s="77">
        <v>306035</v>
      </c>
      <c r="I58" s="77">
        <v>305052</v>
      </c>
      <c r="J58" s="88">
        <v>122666424</v>
      </c>
      <c r="K58" s="84">
        <f t="shared" si="5"/>
        <v>0.78458497277452577</v>
      </c>
      <c r="L58" s="84">
        <f t="shared" si="6"/>
        <v>0.78458497277452577</v>
      </c>
      <c r="M58" s="96">
        <f t="shared" si="7"/>
        <v>0</v>
      </c>
      <c r="N58" s="96">
        <f t="shared" si="8"/>
        <v>34843056800401.32</v>
      </c>
      <c r="O58" s="89">
        <f t="shared" si="9"/>
        <v>43520372934074.219</v>
      </c>
      <c r="P58" s="86">
        <f t="shared" si="0"/>
        <v>1249.0400363946528</v>
      </c>
      <c r="Q58" s="97">
        <f t="shared" si="10"/>
        <v>2.3563722262610306E-3</v>
      </c>
      <c r="R58" s="87">
        <f t="shared" si="1"/>
        <v>1.4101057579318449E-2</v>
      </c>
      <c r="S58" s="87">
        <f t="shared" si="2"/>
        <v>-3.2120509092097311E-3</v>
      </c>
    </row>
    <row r="59" spans="1:19">
      <c r="A59" s="82">
        <v>20180323</v>
      </c>
      <c r="B59" s="82" t="s">
        <v>99</v>
      </c>
      <c r="C59" s="78">
        <v>51780</v>
      </c>
      <c r="D59" s="78">
        <v>49720</v>
      </c>
      <c r="E59" s="83">
        <v>128386494</v>
      </c>
      <c r="F59" s="83">
        <f t="shared" si="3"/>
        <v>2.1302348320129165</v>
      </c>
      <c r="G59" s="135">
        <f t="shared" si="4"/>
        <v>2.1302348320129165</v>
      </c>
      <c r="H59" s="77">
        <v>305052</v>
      </c>
      <c r="I59" s="77">
        <v>294736</v>
      </c>
      <c r="J59" s="88">
        <v>122666424</v>
      </c>
      <c r="K59" s="84">
        <f t="shared" si="5"/>
        <v>0.78458497277452577</v>
      </c>
      <c r="L59" s="84">
        <f t="shared" si="6"/>
        <v>0.78458497277452577</v>
      </c>
      <c r="M59" s="96">
        <f t="shared" si="7"/>
        <v>0</v>
      </c>
      <c r="N59" s="96">
        <f t="shared" si="8"/>
        <v>34843056800401.32</v>
      </c>
      <c r="O59" s="89">
        <f t="shared" si="9"/>
        <v>41964141693276.703</v>
      </c>
      <c r="P59" s="86">
        <f t="shared" si="0"/>
        <v>1204.3760090760281</v>
      </c>
      <c r="Q59" s="97">
        <f t="shared" si="10"/>
        <v>-3.5758683482674539E-2</v>
      </c>
      <c r="R59" s="87">
        <f t="shared" si="1"/>
        <v>-3.9783700270374665E-2</v>
      </c>
      <c r="S59" s="87">
        <f t="shared" si="2"/>
        <v>-3.3817185266774193E-2</v>
      </c>
    </row>
    <row r="60" spans="1:19">
      <c r="A60" s="82">
        <v>20180326</v>
      </c>
      <c r="B60" s="82" t="s">
        <v>99</v>
      </c>
      <c r="C60" s="78">
        <v>49720</v>
      </c>
      <c r="D60" s="78">
        <v>50280</v>
      </c>
      <c r="E60" s="83">
        <v>128386494</v>
      </c>
      <c r="F60" s="83">
        <f t="shared" si="3"/>
        <v>2.1302348320129165</v>
      </c>
      <c r="G60" s="135">
        <f t="shared" si="4"/>
        <v>2.1302348320129165</v>
      </c>
      <c r="H60" s="77">
        <v>294736</v>
      </c>
      <c r="I60" s="77">
        <v>294736</v>
      </c>
      <c r="J60" s="88">
        <v>122666424</v>
      </c>
      <c r="K60" s="84">
        <f t="shared" si="5"/>
        <v>0.78458497277452577</v>
      </c>
      <c r="L60" s="84">
        <f t="shared" si="6"/>
        <v>0.78458497277452577</v>
      </c>
      <c r="M60" s="96">
        <f t="shared" si="7"/>
        <v>0</v>
      </c>
      <c r="N60" s="96">
        <f t="shared" si="8"/>
        <v>34843056800401.32</v>
      </c>
      <c r="O60" s="89">
        <f t="shared" si="9"/>
        <v>42117297986904.844</v>
      </c>
      <c r="P60" s="86">
        <f t="shared" si="0"/>
        <v>1208.7716134716327</v>
      </c>
      <c r="Q60" s="97">
        <f t="shared" si="10"/>
        <v>3.649694416427944E-3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78">
        <v>50280</v>
      </c>
      <c r="D61" s="78">
        <v>49980</v>
      </c>
      <c r="E61" s="83">
        <v>128386494</v>
      </c>
      <c r="F61" s="83">
        <f t="shared" si="3"/>
        <v>2.1302348320129165</v>
      </c>
      <c r="G61" s="135">
        <f t="shared" si="4"/>
        <v>2.1302348320129165</v>
      </c>
      <c r="H61" s="77">
        <v>294736</v>
      </c>
      <c r="I61" s="77">
        <v>291789</v>
      </c>
      <c r="J61" s="88">
        <v>122666424</v>
      </c>
      <c r="K61" s="84">
        <f t="shared" si="5"/>
        <v>0.78458497277452577</v>
      </c>
      <c r="L61" s="84">
        <f t="shared" si="6"/>
        <v>0.78458497277452577</v>
      </c>
      <c r="M61" s="96">
        <f t="shared" si="7"/>
        <v>0</v>
      </c>
      <c r="N61" s="96">
        <f t="shared" si="8"/>
        <v>34843056800401.32</v>
      </c>
      <c r="O61" s="89">
        <f t="shared" si="9"/>
        <v>41751624112003.555</v>
      </c>
      <c r="P61" s="86">
        <f t="shared" si="0"/>
        <v>1198.2767284506067</v>
      </c>
      <c r="Q61" s="97">
        <f t="shared" si="10"/>
        <v>-8.682272899248793E-3</v>
      </c>
      <c r="R61" s="87">
        <f t="shared" si="1"/>
        <v>-5.9665871121718375E-3</v>
      </c>
      <c r="S61" s="87">
        <f t="shared" si="2"/>
        <v>-9.9987785679387653E-3</v>
      </c>
    </row>
    <row r="62" spans="1:19">
      <c r="A62" s="82">
        <v>20180328</v>
      </c>
      <c r="B62" s="82" t="s">
        <v>99</v>
      </c>
      <c r="C62" s="78">
        <v>49980</v>
      </c>
      <c r="D62" s="78">
        <v>48700</v>
      </c>
      <c r="E62" s="83">
        <v>128386494</v>
      </c>
      <c r="F62" s="83">
        <f t="shared" si="3"/>
        <v>2.1302348320129165</v>
      </c>
      <c r="G62" s="135">
        <f t="shared" si="4"/>
        <v>2.1302348320129165</v>
      </c>
      <c r="H62" s="77">
        <v>291789</v>
      </c>
      <c r="I62" s="77">
        <v>284421</v>
      </c>
      <c r="J62" s="88">
        <v>122666424</v>
      </c>
      <c r="K62" s="84">
        <f t="shared" si="5"/>
        <v>0.78458497277452577</v>
      </c>
      <c r="L62" s="84">
        <f t="shared" si="6"/>
        <v>0.78458497277452577</v>
      </c>
      <c r="M62" s="96">
        <f t="shared" si="7"/>
        <v>0</v>
      </c>
      <c r="N62" s="96">
        <f t="shared" si="8"/>
        <v>34843056800401.32</v>
      </c>
      <c r="O62" s="89">
        <f t="shared" si="9"/>
        <v>40692439811450.094</v>
      </c>
      <c r="P62" s="86">
        <f t="shared" si="0"/>
        <v>1167.8780092274051</v>
      </c>
      <c r="Q62" s="97">
        <f t="shared" si="10"/>
        <v>-2.5368696980794841E-2</v>
      </c>
      <c r="R62" s="87">
        <f t="shared" si="1"/>
        <v>-2.5610244097639057E-2</v>
      </c>
      <c r="S62" s="87">
        <f t="shared" si="2"/>
        <v>-2.5251123243165439E-2</v>
      </c>
    </row>
    <row r="63" spans="1:19">
      <c r="A63" s="82">
        <v>20180329</v>
      </c>
      <c r="B63" s="82" t="s">
        <v>99</v>
      </c>
      <c r="C63" s="78">
        <v>48700</v>
      </c>
      <c r="D63" s="78">
        <v>49040</v>
      </c>
      <c r="E63" s="83">
        <v>128386494</v>
      </c>
      <c r="F63" s="83">
        <f t="shared" si="3"/>
        <v>2.1302348320129165</v>
      </c>
      <c r="G63" s="135">
        <f t="shared" si="4"/>
        <v>2.1302348320129165</v>
      </c>
      <c r="H63" s="77">
        <v>284421</v>
      </c>
      <c r="I63" s="77">
        <v>311438</v>
      </c>
      <c r="J63" s="88">
        <v>122666424</v>
      </c>
      <c r="K63" s="84">
        <f t="shared" si="5"/>
        <v>0.78458497277452577</v>
      </c>
      <c r="L63" s="84">
        <f t="shared" si="6"/>
        <v>0.78458497277452577</v>
      </c>
      <c r="M63" s="96">
        <f t="shared" si="7"/>
        <v>0</v>
      </c>
      <c r="N63" s="96">
        <f t="shared" si="8"/>
        <v>34843056800401.32</v>
      </c>
      <c r="O63" s="89">
        <f t="shared" si="9"/>
        <v>43385603968341.266</v>
      </c>
      <c r="P63" s="86">
        <f t="shared" si="0"/>
        <v>1245.172150562908</v>
      </c>
      <c r="Q63" s="97">
        <f t="shared" si="10"/>
        <v>6.6183403339048971E-2</v>
      </c>
      <c r="R63" s="87">
        <f t="shared" si="1"/>
        <v>6.9815195071868588E-3</v>
      </c>
      <c r="S63" s="87">
        <f t="shared" si="2"/>
        <v>9.4989469835209075E-2</v>
      </c>
    </row>
    <row r="64" spans="1:19">
      <c r="A64" s="82">
        <v>20180330</v>
      </c>
      <c r="B64" s="82" t="s">
        <v>99</v>
      </c>
      <c r="C64" s="78">
        <v>49040</v>
      </c>
      <c r="D64" s="78">
        <v>49220</v>
      </c>
      <c r="E64" s="83">
        <v>128386494</v>
      </c>
      <c r="F64" s="83">
        <f t="shared" si="3"/>
        <v>2.1302348320129165</v>
      </c>
      <c r="G64" s="135">
        <f t="shared" si="4"/>
        <v>2.1302348320129165</v>
      </c>
      <c r="H64" s="77">
        <v>311438</v>
      </c>
      <c r="I64" s="77">
        <v>304070</v>
      </c>
      <c r="J64" s="88">
        <v>122666424</v>
      </c>
      <c r="K64" s="84">
        <f t="shared" si="5"/>
        <v>0.78458497277452577</v>
      </c>
      <c r="L64" s="84">
        <f t="shared" si="6"/>
        <v>0.78458497277452577</v>
      </c>
      <c r="M64" s="96">
        <f t="shared" si="7"/>
        <v>0</v>
      </c>
      <c r="N64" s="96">
        <f t="shared" si="8"/>
        <v>34843056800401.32</v>
      </c>
      <c r="O64" s="89">
        <f t="shared" si="9"/>
        <v>42725720004746.883</v>
      </c>
      <c r="P64" s="86">
        <f t="shared" si="0"/>
        <v>1226.2333999425323</v>
      </c>
      <c r="Q64" s="97">
        <f t="shared" si="10"/>
        <v>-1.5209744782529868E-2</v>
      </c>
      <c r="R64" s="87">
        <f t="shared" si="1"/>
        <v>3.67047308319739E-3</v>
      </c>
      <c r="S64" s="87">
        <f t="shared" si="2"/>
        <v>-2.3657999344973958E-2</v>
      </c>
    </row>
    <row r="65" spans="1:19">
      <c r="A65" s="82">
        <v>20180402</v>
      </c>
      <c r="B65" s="82" t="s">
        <v>99</v>
      </c>
      <c r="C65" s="78">
        <v>49220</v>
      </c>
      <c r="D65" s="78">
        <v>48540</v>
      </c>
      <c r="E65" s="83">
        <v>128386494</v>
      </c>
      <c r="F65" s="83">
        <f t="shared" si="3"/>
        <v>2.1302348320129165</v>
      </c>
      <c r="G65" s="135">
        <f t="shared" si="4"/>
        <v>2.1302348320129165</v>
      </c>
      <c r="H65" s="77">
        <v>304070</v>
      </c>
      <c r="I65" s="77">
        <v>298666</v>
      </c>
      <c r="J65" s="88">
        <v>122666424</v>
      </c>
      <c r="K65" s="84">
        <f t="shared" si="5"/>
        <v>0.78458497277452577</v>
      </c>
      <c r="L65" s="84">
        <f t="shared" si="6"/>
        <v>0.78458497277452577</v>
      </c>
      <c r="M65" s="96">
        <f t="shared" si="7"/>
        <v>0</v>
      </c>
      <c r="N65" s="96">
        <f t="shared" si="8"/>
        <v>34843056800401.32</v>
      </c>
      <c r="O65" s="89">
        <f t="shared" si="9"/>
        <v>42019651478563.844</v>
      </c>
      <c r="P65" s="86">
        <f t="shared" si="0"/>
        <v>1205.9691467161936</v>
      </c>
      <c r="Q65" s="97">
        <f t="shared" si="10"/>
        <v>-1.6525608605415913E-2</v>
      </c>
      <c r="R65" s="87">
        <f t="shared" si="1"/>
        <v>-1.3815522145469321E-2</v>
      </c>
      <c r="S65" s="87">
        <f t="shared" si="2"/>
        <v>-1.7772223501167493E-2</v>
      </c>
    </row>
    <row r="66" spans="1:19">
      <c r="A66" s="82">
        <v>20180403</v>
      </c>
      <c r="B66" s="82" t="s">
        <v>99</v>
      </c>
      <c r="C66" s="78">
        <v>48540</v>
      </c>
      <c r="D66" s="78">
        <v>48120</v>
      </c>
      <c r="E66" s="83">
        <v>128386494</v>
      </c>
      <c r="F66" s="83">
        <f t="shared" si="3"/>
        <v>2.1302348320129165</v>
      </c>
      <c r="G66" s="135">
        <f t="shared" si="4"/>
        <v>2.1302348320129165</v>
      </c>
      <c r="H66" s="77">
        <v>298666</v>
      </c>
      <c r="I66" s="77">
        <v>293754</v>
      </c>
      <c r="J66" s="88">
        <v>122666424</v>
      </c>
      <c r="K66" s="84">
        <f t="shared" si="5"/>
        <v>0.78458497277452577</v>
      </c>
      <c r="L66" s="84">
        <f t="shared" si="6"/>
        <v>0.78458497277452577</v>
      </c>
      <c r="M66" s="96">
        <f t="shared" si="7"/>
        <v>0</v>
      </c>
      <c r="N66" s="96">
        <f t="shared" si="8"/>
        <v>34843056800401.32</v>
      </c>
      <c r="O66" s="89">
        <f t="shared" si="9"/>
        <v>41432042410169.031</v>
      </c>
      <c r="P66" s="86">
        <f t="shared" si="0"/>
        <v>1189.1046944449438</v>
      </c>
      <c r="Q66" s="97">
        <f t="shared" si="10"/>
        <v>-1.3984149028332121E-2</v>
      </c>
      <c r="R66" s="87">
        <f t="shared" si="1"/>
        <v>-8.65265760197775E-3</v>
      </c>
      <c r="S66" s="87">
        <f t="shared" si="2"/>
        <v>-1.6446465282288575E-2</v>
      </c>
    </row>
    <row r="67" spans="1:19">
      <c r="A67" s="82">
        <v>20180404</v>
      </c>
      <c r="B67" s="82" t="s">
        <v>99</v>
      </c>
      <c r="C67" s="78">
        <v>48120</v>
      </c>
      <c r="D67" s="78">
        <v>46920</v>
      </c>
      <c r="E67" s="83">
        <v>128386494</v>
      </c>
      <c r="F67" s="83">
        <f t="shared" si="3"/>
        <v>2.1302348320129165</v>
      </c>
      <c r="G67" s="135">
        <f t="shared" si="4"/>
        <v>2.1302348320129165</v>
      </c>
      <c r="H67" s="77">
        <v>293754</v>
      </c>
      <c r="I67" s="77">
        <v>288842</v>
      </c>
      <c r="J67" s="88">
        <v>122666424</v>
      </c>
      <c r="K67" s="84">
        <f t="shared" si="5"/>
        <v>0.78458497277452577</v>
      </c>
      <c r="L67" s="84">
        <f t="shared" si="6"/>
        <v>0.78458497277452577</v>
      </c>
      <c r="M67" s="96">
        <f t="shared" si="7"/>
        <v>0</v>
      </c>
      <c r="N67" s="96">
        <f t="shared" si="8"/>
        <v>34843056800401.32</v>
      </c>
      <c r="O67" s="89">
        <f t="shared" si="9"/>
        <v>40631108504220.734</v>
      </c>
      <c r="P67" s="86">
        <f t="shared" si="0"/>
        <v>1166.117793194102</v>
      </c>
      <c r="Q67" s="97">
        <f t="shared" si="10"/>
        <v>-1.9331267766604647E-2</v>
      </c>
      <c r="R67" s="87">
        <f t="shared" si="1"/>
        <v>-2.4937655860349128E-2</v>
      </c>
      <c r="S67" s="87">
        <f t="shared" si="2"/>
        <v>-1.6721474430986472E-2</v>
      </c>
    </row>
    <row r="68" spans="1:19">
      <c r="A68" s="82">
        <v>20180405</v>
      </c>
      <c r="B68" s="82" t="s">
        <v>99</v>
      </c>
      <c r="C68" s="78">
        <v>46920</v>
      </c>
      <c r="D68" s="78">
        <v>48740</v>
      </c>
      <c r="E68" s="83">
        <v>128386494</v>
      </c>
      <c r="F68" s="83">
        <f t="shared" si="3"/>
        <v>2.1302348320129165</v>
      </c>
      <c r="G68" s="135">
        <f t="shared" si="4"/>
        <v>2.1302348320129165</v>
      </c>
      <c r="H68" s="77">
        <v>288842</v>
      </c>
      <c r="I68" s="77">
        <v>289824</v>
      </c>
      <c r="J68" s="88">
        <v>122666424</v>
      </c>
      <c r="K68" s="84">
        <f t="shared" si="5"/>
        <v>0.78458497277452577</v>
      </c>
      <c r="L68" s="84">
        <f t="shared" si="6"/>
        <v>0.78458497277452577</v>
      </c>
      <c r="M68" s="96">
        <f t="shared" si="7"/>
        <v>0</v>
      </c>
      <c r="N68" s="96">
        <f t="shared" si="8"/>
        <v>34843056800401.32</v>
      </c>
      <c r="O68" s="89">
        <f t="shared" si="9"/>
        <v>41223376331253.75</v>
      </c>
      <c r="P68" s="86">
        <f t="shared" ref="P68:P131" si="11">O68/N68*1000</f>
        <v>1183.1159524091738</v>
      </c>
      <c r="Q68" s="97">
        <f t="shared" si="10"/>
        <v>1.4576708557471148E-2</v>
      </c>
      <c r="R68" s="87">
        <f t="shared" ref="R68:R131" si="12">(D68-C68)/C68</f>
        <v>3.8789428815004259E-2</v>
      </c>
      <c r="S68" s="87">
        <f t="shared" ref="S68:S131" si="13">(I68-H68)/H68</f>
        <v>3.3997825800956925E-3</v>
      </c>
    </row>
    <row r="69" spans="1:19">
      <c r="A69" s="82">
        <v>20180406</v>
      </c>
      <c r="B69" s="82" t="s">
        <v>99</v>
      </c>
      <c r="C69" s="78">
        <v>48740</v>
      </c>
      <c r="D69" s="78">
        <v>48400</v>
      </c>
      <c r="E69" s="83">
        <v>128386494</v>
      </c>
      <c r="F69" s="83">
        <f t="shared" ref="F69:F132" si="14">G68</f>
        <v>2.1302348320129165</v>
      </c>
      <c r="G69" s="135">
        <f t="shared" ref="G69:G132" si="15">IF(B69="Y",0.4*(C69*E69+H69*J69)/(C69*E69),IF(M69=0,F69,D68*E68*G68/O68*(C69*E69+H69*J69)/(C69*E69)))</f>
        <v>2.1302348320129165</v>
      </c>
      <c r="H69" s="77">
        <v>289824</v>
      </c>
      <c r="I69" s="77">
        <v>286877</v>
      </c>
      <c r="J69" s="88">
        <v>122666424</v>
      </c>
      <c r="K69" s="84">
        <f t="shared" ref="K69:K132" si="16">L68</f>
        <v>0.78458497277452577</v>
      </c>
      <c r="L69" s="84">
        <f t="shared" ref="L69:L132" si="17">IF(B69="Y",0.6*(C69*E69+H69*J69)/(H69*J69),IF(M69=0,K69,I68*J68*L68/O68*(C69*E69+H69*J69)/(H69*J69)))</f>
        <v>0.78458497277452577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34843056800401.32</v>
      </c>
      <c r="O69" s="89">
        <f t="shared" ref="O69:O132" si="20">D69*E69*G69+I69*J69*L69</f>
        <v>40846762721093.312</v>
      </c>
      <c r="P69" s="86">
        <f t="shared" si="11"/>
        <v>1172.3070956456047</v>
      </c>
      <c r="Q69" s="97">
        <f t="shared" ref="Q69:Q132" si="21">(P69-P68)/P68</f>
        <v>-9.1359234414505885E-3</v>
      </c>
      <c r="R69" s="87">
        <f t="shared" si="12"/>
        <v>-6.9757899056216658E-3</v>
      </c>
      <c r="S69" s="87">
        <f t="shared" si="13"/>
        <v>-1.0168240035331788E-2</v>
      </c>
    </row>
    <row r="70" spans="1:19">
      <c r="A70" s="82">
        <v>20180409</v>
      </c>
      <c r="B70" s="82" t="s">
        <v>99</v>
      </c>
      <c r="C70" s="78">
        <v>48400</v>
      </c>
      <c r="D70" s="78">
        <v>49200</v>
      </c>
      <c r="E70" s="83">
        <v>128386494</v>
      </c>
      <c r="F70" s="83">
        <f t="shared" si="14"/>
        <v>2.1302348320129165</v>
      </c>
      <c r="G70" s="135">
        <f t="shared" si="15"/>
        <v>2.1302348320129165</v>
      </c>
      <c r="H70" s="77">
        <v>286877</v>
      </c>
      <c r="I70" s="77">
        <v>300631</v>
      </c>
      <c r="J70" s="88">
        <v>122666424</v>
      </c>
      <c r="K70" s="84">
        <f t="shared" si="16"/>
        <v>0.78458497277452577</v>
      </c>
      <c r="L70" s="84">
        <f t="shared" si="17"/>
        <v>0.78458497277452577</v>
      </c>
      <c r="M70" s="96">
        <f t="shared" si="18"/>
        <v>0</v>
      </c>
      <c r="N70" s="96">
        <f t="shared" si="19"/>
        <v>34843056800401.32</v>
      </c>
      <c r="O70" s="89">
        <f t="shared" si="20"/>
        <v>42389273098055.937</v>
      </c>
      <c r="P70" s="86">
        <f t="shared" si="11"/>
        <v>1216.5773324907502</v>
      </c>
      <c r="Q70" s="97">
        <f t="shared" si="21"/>
        <v>3.7763344613013131E-2</v>
      </c>
      <c r="R70" s="87">
        <f t="shared" si="12"/>
        <v>1.6528925619834711E-2</v>
      </c>
      <c r="S70" s="87">
        <f t="shared" si="13"/>
        <v>4.7943892330162406E-2</v>
      </c>
    </row>
    <row r="71" spans="1:19">
      <c r="A71" s="82">
        <v>20180410</v>
      </c>
      <c r="B71" s="82" t="s">
        <v>99</v>
      </c>
      <c r="C71" s="78">
        <v>49200</v>
      </c>
      <c r="D71" s="78">
        <v>48880</v>
      </c>
      <c r="E71" s="83">
        <v>128386494</v>
      </c>
      <c r="F71" s="83">
        <f t="shared" si="14"/>
        <v>2.1302348320129165</v>
      </c>
      <c r="G71" s="135">
        <f t="shared" si="15"/>
        <v>2.1302348320129165</v>
      </c>
      <c r="H71" s="77">
        <v>300631</v>
      </c>
      <c r="I71" s="77">
        <v>297684</v>
      </c>
      <c r="J71" s="88">
        <v>122666424</v>
      </c>
      <c r="K71" s="84">
        <f t="shared" si="16"/>
        <v>0.78458497277452577</v>
      </c>
      <c r="L71" s="84">
        <f t="shared" si="17"/>
        <v>0.78458497277452577</v>
      </c>
      <c r="M71" s="96">
        <f t="shared" si="18"/>
        <v>0</v>
      </c>
      <c r="N71" s="96">
        <f t="shared" si="19"/>
        <v>34843056800401.32</v>
      </c>
      <c r="O71" s="89">
        <f t="shared" si="20"/>
        <v>42018129355525.078</v>
      </c>
      <c r="P71" s="86">
        <f t="shared" si="11"/>
        <v>1205.925461598453</v>
      </c>
      <c r="Q71" s="97">
        <f t="shared" si="21"/>
        <v>-8.755605260611905E-3</v>
      </c>
      <c r="R71" s="87">
        <f t="shared" si="12"/>
        <v>-6.5040650406504065E-3</v>
      </c>
      <c r="S71" s="87">
        <f t="shared" si="13"/>
        <v>-9.8027149562087742E-3</v>
      </c>
    </row>
    <row r="72" spans="1:19">
      <c r="A72" s="82">
        <v>20180411</v>
      </c>
      <c r="B72" s="82" t="s">
        <v>99</v>
      </c>
      <c r="C72" s="78">
        <v>48880</v>
      </c>
      <c r="D72" s="78">
        <v>48860</v>
      </c>
      <c r="E72" s="83">
        <v>128386494</v>
      </c>
      <c r="F72" s="83">
        <f t="shared" si="14"/>
        <v>2.1302348320129165</v>
      </c>
      <c r="G72" s="135">
        <f t="shared" si="15"/>
        <v>2.1302348320129165</v>
      </c>
      <c r="H72" s="77">
        <v>297684</v>
      </c>
      <c r="I72" s="77">
        <v>292771</v>
      </c>
      <c r="J72" s="88">
        <v>122666424</v>
      </c>
      <c r="K72" s="84">
        <f t="shared" si="16"/>
        <v>0.78458497277452577</v>
      </c>
      <c r="L72" s="84">
        <f t="shared" si="17"/>
        <v>0.78458497277452577</v>
      </c>
      <c r="M72" s="96">
        <f t="shared" si="18"/>
        <v>0</v>
      </c>
      <c r="N72" s="96">
        <f t="shared" si="19"/>
        <v>34843056800401.32</v>
      </c>
      <c r="O72" s="89">
        <f t="shared" si="20"/>
        <v>41539821397488.852</v>
      </c>
      <c r="P72" s="86">
        <f t="shared" si="11"/>
        <v>1192.1979645887554</v>
      </c>
      <c r="Q72" s="97">
        <f t="shared" si="21"/>
        <v>-1.1383371067977774E-2</v>
      </c>
      <c r="R72" s="87">
        <f t="shared" si="12"/>
        <v>-4.0916530278232408E-4</v>
      </c>
      <c r="S72" s="87">
        <f t="shared" si="13"/>
        <v>-1.6504078149984548E-2</v>
      </c>
    </row>
    <row r="73" spans="1:19">
      <c r="A73" s="82">
        <v>20180412</v>
      </c>
      <c r="B73" s="82" t="s">
        <v>99</v>
      </c>
      <c r="C73" s="78">
        <v>48860</v>
      </c>
      <c r="D73" s="78">
        <v>49000</v>
      </c>
      <c r="E73" s="83">
        <v>128386494</v>
      </c>
      <c r="F73" s="83">
        <f t="shared" si="14"/>
        <v>2.1302348320129165</v>
      </c>
      <c r="G73" s="135">
        <f t="shared" si="15"/>
        <v>2.1302348320129165</v>
      </c>
      <c r="H73" s="77">
        <v>292771</v>
      </c>
      <c r="I73" s="77">
        <v>293263</v>
      </c>
      <c r="J73" s="88">
        <v>122666424</v>
      </c>
      <c r="K73" s="84">
        <f t="shared" si="16"/>
        <v>0.78458497277452577</v>
      </c>
      <c r="L73" s="84">
        <f t="shared" si="17"/>
        <v>0.78458497277452577</v>
      </c>
      <c r="M73" s="96">
        <f t="shared" si="18"/>
        <v>0</v>
      </c>
      <c r="N73" s="96">
        <f t="shared" si="19"/>
        <v>34843056800401.32</v>
      </c>
      <c r="O73" s="89">
        <f t="shared" si="20"/>
        <v>41625461649499.602</v>
      </c>
      <c r="P73" s="86">
        <f t="shared" si="11"/>
        <v>1194.6558503162146</v>
      </c>
      <c r="Q73" s="97">
        <f t="shared" si="21"/>
        <v>2.0616422779307312E-3</v>
      </c>
      <c r="R73" s="87">
        <f t="shared" si="12"/>
        <v>2.8653295128939827E-3</v>
      </c>
      <c r="S73" s="87">
        <f t="shared" si="13"/>
        <v>1.6804943112535052E-3</v>
      </c>
    </row>
    <row r="74" spans="1:19">
      <c r="A74" s="82">
        <v>20180413</v>
      </c>
      <c r="B74" s="82" t="s">
        <v>99</v>
      </c>
      <c r="C74" s="78">
        <v>49000</v>
      </c>
      <c r="D74" s="78">
        <v>49800</v>
      </c>
      <c r="E74" s="83">
        <v>128386494</v>
      </c>
      <c r="F74" s="83">
        <f t="shared" si="14"/>
        <v>2.1302348320129165</v>
      </c>
      <c r="G74" s="135">
        <f t="shared" si="15"/>
        <v>2.1302348320129165</v>
      </c>
      <c r="H74" s="77">
        <v>293263</v>
      </c>
      <c r="I74" s="77">
        <v>284912</v>
      </c>
      <c r="J74" s="88">
        <v>122666424</v>
      </c>
      <c r="K74" s="84">
        <f t="shared" si="16"/>
        <v>0.78458497277452577</v>
      </c>
      <c r="L74" s="84">
        <f t="shared" si="17"/>
        <v>0.78458497277452577</v>
      </c>
      <c r="M74" s="96">
        <f t="shared" si="18"/>
        <v>0</v>
      </c>
      <c r="N74" s="96">
        <f t="shared" si="19"/>
        <v>34843056800401.32</v>
      </c>
      <c r="O74" s="89">
        <f t="shared" si="20"/>
        <v>41040537467447.578</v>
      </c>
      <c r="P74" s="86">
        <f t="shared" si="11"/>
        <v>1177.8684546120212</v>
      </c>
      <c r="Q74" s="97">
        <f t="shared" si="21"/>
        <v>-1.4052076754782488E-2</v>
      </c>
      <c r="R74" s="87">
        <f t="shared" si="12"/>
        <v>1.6326530612244899E-2</v>
      </c>
      <c r="S74" s="87">
        <f t="shared" si="13"/>
        <v>-2.8476145985003223E-2</v>
      </c>
    </row>
    <row r="75" spans="1:19">
      <c r="A75" s="82">
        <v>20180416</v>
      </c>
      <c r="B75" s="82" t="s">
        <v>99</v>
      </c>
      <c r="C75" s="78">
        <v>49800</v>
      </c>
      <c r="D75" s="78">
        <v>50340</v>
      </c>
      <c r="E75" s="83">
        <v>128386494</v>
      </c>
      <c r="F75" s="83">
        <f t="shared" si="14"/>
        <v>2.1302348320129165</v>
      </c>
      <c r="G75" s="135">
        <f t="shared" si="15"/>
        <v>2.1302348320129165</v>
      </c>
      <c r="H75" s="77">
        <v>284912</v>
      </c>
      <c r="I75" s="77">
        <v>290315</v>
      </c>
      <c r="J75" s="88">
        <v>122666424</v>
      </c>
      <c r="K75" s="84">
        <f t="shared" si="16"/>
        <v>0.78458497277452577</v>
      </c>
      <c r="L75" s="84">
        <f t="shared" si="17"/>
        <v>0.78458497277452577</v>
      </c>
      <c r="M75" s="96">
        <f t="shared" si="18"/>
        <v>0</v>
      </c>
      <c r="N75" s="96">
        <f t="shared" si="19"/>
        <v>34843056800401.32</v>
      </c>
      <c r="O75" s="89">
        <f t="shared" si="20"/>
        <v>41708220677990.641</v>
      </c>
      <c r="P75" s="86">
        <f t="shared" si="11"/>
        <v>1197.0310445755795</v>
      </c>
      <c r="Q75" s="97">
        <f t="shared" si="21"/>
        <v>1.626887101740937E-2</v>
      </c>
      <c r="R75" s="87">
        <f t="shared" si="12"/>
        <v>1.0843373493975903E-2</v>
      </c>
      <c r="S75" s="87">
        <f t="shared" si="13"/>
        <v>1.8963750210591341E-2</v>
      </c>
    </row>
    <row r="76" spans="1:19" s="80" customFormat="1">
      <c r="A76" s="91">
        <v>20180417</v>
      </c>
      <c r="B76" s="91" t="s">
        <v>99</v>
      </c>
      <c r="C76" s="23">
        <v>50340</v>
      </c>
      <c r="D76" s="23">
        <v>49980</v>
      </c>
      <c r="E76" s="91">
        <v>128386494</v>
      </c>
      <c r="F76" s="91">
        <f t="shared" si="14"/>
        <v>2.1302348320129165</v>
      </c>
      <c r="G76" s="148">
        <f t="shared" si="15"/>
        <v>2.1851704670248484</v>
      </c>
      <c r="H76" s="23">
        <v>290315</v>
      </c>
      <c r="I76" s="20">
        <v>284912</v>
      </c>
      <c r="J76" s="92">
        <v>125108377</v>
      </c>
      <c r="K76" s="91">
        <f t="shared" si="16"/>
        <v>0.78458497277452577</v>
      </c>
      <c r="L76" s="91">
        <f t="shared" si="17"/>
        <v>0.78910926247391922</v>
      </c>
      <c r="M76" s="93">
        <f t="shared" si="18"/>
        <v>1</v>
      </c>
      <c r="N76" s="93">
        <f t="shared" si="19"/>
        <v>35741608181836.641</v>
      </c>
      <c r="O76" s="92">
        <f t="shared" si="20"/>
        <v>42149411141997.969</v>
      </c>
      <c r="P76" s="94">
        <f t="shared" si="11"/>
        <v>1179.281327453466</v>
      </c>
      <c r="Q76" s="95">
        <f t="shared" si="21"/>
        <v>-1.4828117618626015E-2</v>
      </c>
      <c r="R76" s="91">
        <f t="shared" si="12"/>
        <v>-7.1513706793802142E-3</v>
      </c>
      <c r="S76" s="91">
        <f t="shared" si="13"/>
        <v>-1.8610819282503487E-2</v>
      </c>
    </row>
    <row r="77" spans="1:19">
      <c r="A77" s="82">
        <v>20180418</v>
      </c>
      <c r="B77" s="82" t="s">
        <v>99</v>
      </c>
      <c r="C77" s="78">
        <v>49980</v>
      </c>
      <c r="D77" s="78">
        <v>51360</v>
      </c>
      <c r="E77" s="83">
        <v>128386494</v>
      </c>
      <c r="F77" s="83">
        <f t="shared" si="14"/>
        <v>2.1851704670248484</v>
      </c>
      <c r="G77" s="135">
        <f t="shared" si="15"/>
        <v>2.1851704670248484</v>
      </c>
      <c r="H77" s="19">
        <v>284912</v>
      </c>
      <c r="I77" s="77">
        <v>279508</v>
      </c>
      <c r="J77" s="88">
        <v>125108377</v>
      </c>
      <c r="K77" s="84">
        <f t="shared" si="16"/>
        <v>0.78910926247391922</v>
      </c>
      <c r="L77" s="84">
        <f t="shared" si="17"/>
        <v>0.78910926247391922</v>
      </c>
      <c r="M77" s="96">
        <f t="shared" si="18"/>
        <v>0</v>
      </c>
      <c r="N77" s="96">
        <f t="shared" si="19"/>
        <v>35741608181836.641</v>
      </c>
      <c r="O77" s="89">
        <f t="shared" si="20"/>
        <v>42003059675695.195</v>
      </c>
      <c r="P77" s="86">
        <f t="shared" si="11"/>
        <v>1175.1866189681004</v>
      </c>
      <c r="Q77" s="97">
        <f t="shared" si="21"/>
        <v>-3.4722066652303099E-3</v>
      </c>
      <c r="R77" s="87">
        <f t="shared" si="12"/>
        <v>2.7611044417767107E-2</v>
      </c>
      <c r="S77" s="87">
        <f t="shared" si="13"/>
        <v>-1.8967260066266076E-2</v>
      </c>
    </row>
    <row r="78" spans="1:19">
      <c r="A78" s="82">
        <v>20180419</v>
      </c>
      <c r="B78" s="82" t="s">
        <v>99</v>
      </c>
      <c r="C78" s="78">
        <v>51360</v>
      </c>
      <c r="D78" s="78">
        <v>52780</v>
      </c>
      <c r="E78" s="83">
        <v>128386494</v>
      </c>
      <c r="F78" s="83">
        <f t="shared" si="14"/>
        <v>2.1851704670248484</v>
      </c>
      <c r="G78" s="135">
        <f t="shared" si="15"/>
        <v>2.1851704670248484</v>
      </c>
      <c r="H78" s="77">
        <v>279508</v>
      </c>
      <c r="I78" s="77">
        <v>261824</v>
      </c>
      <c r="J78" s="88">
        <v>125108377</v>
      </c>
      <c r="K78" s="84">
        <f t="shared" si="16"/>
        <v>0.78910926247391922</v>
      </c>
      <c r="L78" s="84">
        <f t="shared" si="17"/>
        <v>0.78910926247391922</v>
      </c>
      <c r="M78" s="96">
        <f t="shared" si="18"/>
        <v>0</v>
      </c>
      <c r="N78" s="96">
        <f t="shared" si="19"/>
        <v>35741608181836.641</v>
      </c>
      <c r="O78" s="89">
        <f t="shared" si="20"/>
        <v>40655597145000.172</v>
      </c>
      <c r="P78" s="86">
        <f t="shared" si="11"/>
        <v>1137.4865097889117</v>
      </c>
      <c r="Q78" s="97">
        <f t="shared" si="21"/>
        <v>-3.2080104189998522E-2</v>
      </c>
      <c r="R78" s="87">
        <f t="shared" si="12"/>
        <v>2.764797507788162E-2</v>
      </c>
      <c r="S78" s="87">
        <f t="shared" si="13"/>
        <v>-6.3268314323740291E-2</v>
      </c>
    </row>
    <row r="79" spans="1:19">
      <c r="A79" s="82">
        <v>20180420</v>
      </c>
      <c r="B79" s="82" t="s">
        <v>99</v>
      </c>
      <c r="C79" s="78">
        <v>52780</v>
      </c>
      <c r="D79" s="78">
        <v>51620</v>
      </c>
      <c r="E79" s="83">
        <v>128386494</v>
      </c>
      <c r="F79" s="83">
        <f t="shared" si="14"/>
        <v>2.1851704670248484</v>
      </c>
      <c r="G79" s="135">
        <f t="shared" si="15"/>
        <v>2.1851704670248484</v>
      </c>
      <c r="H79" s="77">
        <v>261824</v>
      </c>
      <c r="I79" s="77">
        <v>264280</v>
      </c>
      <c r="J79" s="88">
        <v>125108377</v>
      </c>
      <c r="K79" s="84">
        <f t="shared" si="16"/>
        <v>0.78910926247391922</v>
      </c>
      <c r="L79" s="84">
        <f t="shared" si="17"/>
        <v>0.78910926247391922</v>
      </c>
      <c r="M79" s="96">
        <f t="shared" si="18"/>
        <v>0</v>
      </c>
      <c r="N79" s="96">
        <f t="shared" si="19"/>
        <v>35741608181836.641</v>
      </c>
      <c r="O79" s="89">
        <f t="shared" si="20"/>
        <v>40572629933816.797</v>
      </c>
      <c r="P79" s="86">
        <f t="shared" si="11"/>
        <v>1135.1652037424328</v>
      </c>
      <c r="Q79" s="97">
        <f t="shared" si="21"/>
        <v>-2.0407328144134576E-3</v>
      </c>
      <c r="R79" s="87">
        <f t="shared" si="12"/>
        <v>-2.197802197802198E-2</v>
      </c>
      <c r="S79" s="87">
        <f t="shared" si="13"/>
        <v>9.3803471033977025E-3</v>
      </c>
    </row>
    <row r="80" spans="1:19">
      <c r="A80" s="82">
        <v>20180423</v>
      </c>
      <c r="B80" s="82" t="s">
        <v>99</v>
      </c>
      <c r="C80" s="78">
        <v>51620</v>
      </c>
      <c r="D80" s="78">
        <v>51900</v>
      </c>
      <c r="E80" s="83">
        <v>128386494</v>
      </c>
      <c r="F80" s="83">
        <f t="shared" si="14"/>
        <v>2.1851704670248484</v>
      </c>
      <c r="G80" s="135">
        <f t="shared" si="15"/>
        <v>2.1851704670248484</v>
      </c>
      <c r="H80" s="77">
        <v>264280</v>
      </c>
      <c r="I80" s="77">
        <v>246105</v>
      </c>
      <c r="J80" s="88">
        <v>125108377</v>
      </c>
      <c r="K80" s="84">
        <f t="shared" si="16"/>
        <v>0.78910926247391922</v>
      </c>
      <c r="L80" s="84">
        <f t="shared" si="17"/>
        <v>0.78910926247391922</v>
      </c>
      <c r="M80" s="96">
        <f t="shared" si="18"/>
        <v>0</v>
      </c>
      <c r="N80" s="96">
        <f t="shared" si="19"/>
        <v>35741608181836.641</v>
      </c>
      <c r="O80" s="89">
        <f t="shared" si="20"/>
        <v>38856870963620.641</v>
      </c>
      <c r="P80" s="86">
        <f t="shared" si="11"/>
        <v>1087.1606774360848</v>
      </c>
      <c r="Q80" s="97">
        <f t="shared" si="21"/>
        <v>-4.2288581563358199E-2</v>
      </c>
      <c r="R80" s="87">
        <f t="shared" si="12"/>
        <v>5.424254165052305E-3</v>
      </c>
      <c r="S80" s="87">
        <f t="shared" si="13"/>
        <v>-6.8771757227183289E-2</v>
      </c>
    </row>
    <row r="81" spans="1:19">
      <c r="A81" s="82">
        <v>20180424</v>
      </c>
      <c r="B81" s="82" t="s">
        <v>99</v>
      </c>
      <c r="C81" s="78">
        <v>51900</v>
      </c>
      <c r="D81" s="78">
        <v>50460</v>
      </c>
      <c r="E81" s="83">
        <v>128386494</v>
      </c>
      <c r="F81" s="83">
        <f t="shared" si="14"/>
        <v>2.1851704670248484</v>
      </c>
      <c r="G81" s="135">
        <f t="shared" si="15"/>
        <v>2.1851704670248484</v>
      </c>
      <c r="H81" s="77">
        <v>246105</v>
      </c>
      <c r="I81" s="77">
        <v>244140</v>
      </c>
      <c r="J81" s="88">
        <v>125108377</v>
      </c>
      <c r="K81" s="84">
        <f t="shared" si="16"/>
        <v>0.78910926247391922</v>
      </c>
      <c r="L81" s="84">
        <f t="shared" si="17"/>
        <v>0.78910926247391922</v>
      </c>
      <c r="M81" s="96">
        <f t="shared" si="18"/>
        <v>0</v>
      </c>
      <c r="N81" s="96">
        <f t="shared" si="19"/>
        <v>35741608181836.641</v>
      </c>
      <c r="O81" s="89">
        <f t="shared" si="20"/>
        <v>38258891171604.445</v>
      </c>
      <c r="P81" s="86">
        <f t="shared" si="11"/>
        <v>1070.4300426819364</v>
      </c>
      <c r="Q81" s="97">
        <f t="shared" si="21"/>
        <v>-1.538929350683039E-2</v>
      </c>
      <c r="R81" s="87">
        <f t="shared" si="12"/>
        <v>-2.7745664739884393E-2</v>
      </c>
      <c r="S81" s="87">
        <f t="shared" si="13"/>
        <v>-7.9843969037605902E-3</v>
      </c>
    </row>
    <row r="82" spans="1:19">
      <c r="A82" s="82">
        <v>20180425</v>
      </c>
      <c r="B82" s="82" t="s">
        <v>99</v>
      </c>
      <c r="C82" s="78">
        <v>50460</v>
      </c>
      <c r="D82" s="78">
        <v>50400</v>
      </c>
      <c r="E82" s="83">
        <v>128386494</v>
      </c>
      <c r="F82" s="83">
        <f t="shared" si="14"/>
        <v>2.1851704670248484</v>
      </c>
      <c r="G82" s="135">
        <f t="shared" si="15"/>
        <v>2.1851704670248484</v>
      </c>
      <c r="H82" s="77">
        <v>244140</v>
      </c>
      <c r="I82" s="77">
        <v>246596</v>
      </c>
      <c r="J82" s="88">
        <v>125108377</v>
      </c>
      <c r="K82" s="84">
        <f t="shared" si="16"/>
        <v>0.78910926247391922</v>
      </c>
      <c r="L82" s="84">
        <f t="shared" si="17"/>
        <v>0.78910926247391922</v>
      </c>
      <c r="M82" s="96">
        <f t="shared" si="18"/>
        <v>0</v>
      </c>
      <c r="N82" s="96">
        <f t="shared" si="19"/>
        <v>35741608181836.641</v>
      </c>
      <c r="O82" s="89">
        <f t="shared" si="20"/>
        <v>38484524972980.109</v>
      </c>
      <c r="P82" s="86">
        <f t="shared" si="11"/>
        <v>1076.7429595553951</v>
      </c>
      <c r="Q82" s="97">
        <f t="shared" si="21"/>
        <v>5.8975520321177923E-3</v>
      </c>
      <c r="R82" s="87">
        <f t="shared" si="12"/>
        <v>-1.1890606420927466E-3</v>
      </c>
      <c r="S82" s="87">
        <f t="shared" si="13"/>
        <v>1.0059801753092488E-2</v>
      </c>
    </row>
    <row r="83" spans="1:19">
      <c r="A83" s="82">
        <v>20180426</v>
      </c>
      <c r="B83" s="82" t="s">
        <v>99</v>
      </c>
      <c r="C83" s="78">
        <v>50400</v>
      </c>
      <c r="D83" s="78">
        <v>52140</v>
      </c>
      <c r="E83" s="83">
        <v>128386494</v>
      </c>
      <c r="F83" s="83">
        <f t="shared" si="14"/>
        <v>2.1851704670248484</v>
      </c>
      <c r="G83" s="135">
        <f t="shared" si="15"/>
        <v>2.1851704670248484</v>
      </c>
      <c r="H83" s="77">
        <v>246596</v>
      </c>
      <c r="I83" s="77">
        <v>252491</v>
      </c>
      <c r="J83" s="88">
        <v>125108377</v>
      </c>
      <c r="K83" s="84">
        <f t="shared" si="16"/>
        <v>0.78910926247391922</v>
      </c>
      <c r="L83" s="84">
        <f t="shared" si="17"/>
        <v>0.78910926247391922</v>
      </c>
      <c r="M83" s="96">
        <f t="shared" si="18"/>
        <v>0</v>
      </c>
      <c r="N83" s="96">
        <f t="shared" si="19"/>
        <v>35741608181836.641</v>
      </c>
      <c r="O83" s="89">
        <f t="shared" si="20"/>
        <v>39554654701390.258</v>
      </c>
      <c r="P83" s="86">
        <f t="shared" si="11"/>
        <v>1106.6836864238066</v>
      </c>
      <c r="Q83" s="97">
        <f t="shared" si="21"/>
        <v>2.7806754251520269E-2</v>
      </c>
      <c r="R83" s="87">
        <f t="shared" si="12"/>
        <v>3.4523809523809526E-2</v>
      </c>
      <c r="S83" s="87">
        <f t="shared" si="13"/>
        <v>2.3905497250563675E-2</v>
      </c>
    </row>
    <row r="84" spans="1:19">
      <c r="A84" s="82">
        <v>20180427</v>
      </c>
      <c r="B84" s="82" t="s">
        <v>99</v>
      </c>
      <c r="C84" s="78">
        <v>52140</v>
      </c>
      <c r="D84" s="78">
        <v>53000</v>
      </c>
      <c r="E84" s="83">
        <v>128386494</v>
      </c>
      <c r="F84" s="83">
        <f t="shared" si="14"/>
        <v>2.1851704670248484</v>
      </c>
      <c r="G84" s="135">
        <f t="shared" si="15"/>
        <v>2.1851704670248484</v>
      </c>
      <c r="H84" s="77">
        <v>252491</v>
      </c>
      <c r="I84" s="77">
        <v>271649</v>
      </c>
      <c r="J84" s="88">
        <v>125108377</v>
      </c>
      <c r="K84" s="84">
        <f t="shared" si="16"/>
        <v>0.78910926247391922</v>
      </c>
      <c r="L84" s="84">
        <f t="shared" si="17"/>
        <v>0.78910926247391922</v>
      </c>
      <c r="M84" s="96">
        <f t="shared" si="18"/>
        <v>0</v>
      </c>
      <c r="N84" s="96">
        <f t="shared" si="19"/>
        <v>35741608181836.641</v>
      </c>
      <c r="O84" s="89">
        <f t="shared" si="20"/>
        <v>41687282407206.609</v>
      </c>
      <c r="P84" s="86">
        <f t="shared" si="11"/>
        <v>1166.3516144858716</v>
      </c>
      <c r="Q84" s="97">
        <f t="shared" si="21"/>
        <v>5.3915973275867876E-2</v>
      </c>
      <c r="R84" s="87">
        <f t="shared" si="12"/>
        <v>1.6494054468738015E-2</v>
      </c>
      <c r="S84" s="87">
        <f t="shared" si="13"/>
        <v>7.5875971816817239E-2</v>
      </c>
    </row>
    <row r="85" spans="1:19">
      <c r="A85" s="82">
        <v>20180430</v>
      </c>
      <c r="B85" s="82" t="s">
        <v>99</v>
      </c>
      <c r="C85" s="78">
        <v>53000</v>
      </c>
      <c r="D85" s="78">
        <v>53000</v>
      </c>
      <c r="E85" s="83">
        <v>128386494</v>
      </c>
      <c r="F85" s="83">
        <f t="shared" si="14"/>
        <v>2.1851704670248484</v>
      </c>
      <c r="G85" s="135">
        <f t="shared" si="15"/>
        <v>2.1851704670248484</v>
      </c>
      <c r="H85" s="77">
        <v>271649</v>
      </c>
      <c r="I85" s="77">
        <v>266245</v>
      </c>
      <c r="J85" s="88">
        <v>125108377</v>
      </c>
      <c r="K85" s="84">
        <f t="shared" si="16"/>
        <v>0.78910926247391922</v>
      </c>
      <c r="L85" s="84">
        <f t="shared" si="17"/>
        <v>0.78910926247391922</v>
      </c>
      <c r="M85" s="96">
        <f t="shared" si="18"/>
        <v>0</v>
      </c>
      <c r="N85" s="96">
        <f t="shared" si="19"/>
        <v>35741608181836.641</v>
      </c>
      <c r="O85" s="89">
        <f t="shared" si="20"/>
        <v>41153776943329.781</v>
      </c>
      <c r="P85" s="86">
        <f t="shared" si="11"/>
        <v>1151.424880882767</v>
      </c>
      <c r="Q85" s="97">
        <f t="shared" si="21"/>
        <v>-1.2797799066522755E-2</v>
      </c>
      <c r="R85" s="87">
        <f t="shared" si="12"/>
        <v>0</v>
      </c>
      <c r="S85" s="87">
        <f t="shared" si="13"/>
        <v>-1.9893318215785813E-2</v>
      </c>
    </row>
    <row r="86" spans="1:19">
      <c r="A86" s="82">
        <v>20180502</v>
      </c>
      <c r="B86" s="82" t="s">
        <v>99</v>
      </c>
      <c r="C86" s="78">
        <v>53000</v>
      </c>
      <c r="D86" s="78">
        <v>53000</v>
      </c>
      <c r="E86" s="83">
        <v>128386494</v>
      </c>
      <c r="F86" s="83">
        <f t="shared" si="14"/>
        <v>2.1851704670248484</v>
      </c>
      <c r="G86" s="135">
        <f t="shared" si="15"/>
        <v>2.1851704670248484</v>
      </c>
      <c r="H86" s="77">
        <v>266245</v>
      </c>
      <c r="I86" s="77">
        <v>254456</v>
      </c>
      <c r="J86" s="88">
        <v>125108377</v>
      </c>
      <c r="K86" s="84">
        <f t="shared" si="16"/>
        <v>0.78910926247391922</v>
      </c>
      <c r="L86" s="84">
        <f t="shared" si="17"/>
        <v>0.78910926247391922</v>
      </c>
      <c r="M86" s="96">
        <f t="shared" si="18"/>
        <v>0</v>
      </c>
      <c r="N86" s="96">
        <f t="shared" si="19"/>
        <v>35741608181836.641</v>
      </c>
      <c r="O86" s="89">
        <f t="shared" si="20"/>
        <v>39989917595875.328</v>
      </c>
      <c r="P86" s="86">
        <f t="shared" si="11"/>
        <v>1118.8617309110791</v>
      </c>
      <c r="Q86" s="97">
        <f t="shared" si="21"/>
        <v>-2.8280741985289157E-2</v>
      </c>
      <c r="R86" s="87">
        <f t="shared" si="12"/>
        <v>0</v>
      </c>
      <c r="S86" s="87">
        <f t="shared" si="13"/>
        <v>-4.4278765798418752E-2</v>
      </c>
    </row>
    <row r="87" spans="1:19">
      <c r="A87" s="82">
        <v>20180503</v>
      </c>
      <c r="B87" s="82" t="s">
        <v>99</v>
      </c>
      <c r="C87" s="78">
        <v>53000</v>
      </c>
      <c r="D87" s="78">
        <v>53000</v>
      </c>
      <c r="E87" s="83">
        <v>128386494</v>
      </c>
      <c r="F87" s="83">
        <f t="shared" si="14"/>
        <v>2.1851704670248484</v>
      </c>
      <c r="G87" s="135">
        <f t="shared" si="15"/>
        <v>2.1851704670248484</v>
      </c>
      <c r="H87" s="77">
        <v>254456</v>
      </c>
      <c r="I87" s="77">
        <v>257403</v>
      </c>
      <c r="J87" s="88">
        <v>125108377</v>
      </c>
      <c r="K87" s="84">
        <f t="shared" si="16"/>
        <v>0.78910926247391922</v>
      </c>
      <c r="L87" s="84">
        <f t="shared" si="17"/>
        <v>0.78910926247391922</v>
      </c>
      <c r="M87" s="96">
        <f t="shared" si="18"/>
        <v>0</v>
      </c>
      <c r="N87" s="96">
        <f t="shared" si="19"/>
        <v>35741608181836.641</v>
      </c>
      <c r="O87" s="89">
        <f t="shared" si="20"/>
        <v>40280857751694.172</v>
      </c>
      <c r="P87" s="86">
        <f t="shared" si="11"/>
        <v>1127.0018278630314</v>
      </c>
      <c r="Q87" s="97">
        <f t="shared" si="21"/>
        <v>7.2753377178463906E-3</v>
      </c>
      <c r="R87" s="87">
        <f t="shared" si="12"/>
        <v>0</v>
      </c>
      <c r="S87" s="87">
        <f t="shared" si="13"/>
        <v>1.1581570094633257E-2</v>
      </c>
    </row>
    <row r="88" spans="1:19" s="80" customFormat="1">
      <c r="A88" s="91">
        <v>20180504</v>
      </c>
      <c r="B88" s="91" t="s">
        <v>99</v>
      </c>
      <c r="C88" s="23">
        <v>53000</v>
      </c>
      <c r="D88" s="23">
        <v>51900</v>
      </c>
      <c r="E88" s="91">
        <v>6419324700</v>
      </c>
      <c r="F88" s="91">
        <f t="shared" si="14"/>
        <v>2.1851704670248484</v>
      </c>
      <c r="G88" s="148">
        <f t="shared" si="15"/>
        <v>0.40407159990193936</v>
      </c>
      <c r="H88" s="23">
        <v>257403</v>
      </c>
      <c r="I88" s="23">
        <v>245614</v>
      </c>
      <c r="J88" s="92">
        <v>125108377</v>
      </c>
      <c r="K88" s="91">
        <f t="shared" si="16"/>
        <v>0.78910926247391922</v>
      </c>
      <c r="L88" s="91">
        <f t="shared" si="17"/>
        <v>7.2959214623517541</v>
      </c>
      <c r="M88" s="93">
        <f t="shared" si="18"/>
        <v>1</v>
      </c>
      <c r="N88" s="93">
        <f t="shared" si="19"/>
        <v>330458630551745.19</v>
      </c>
      <c r="O88" s="92">
        <f t="shared" si="20"/>
        <v>358813453236835</v>
      </c>
      <c r="P88" s="94">
        <f t="shared" si="11"/>
        <v>1085.8044549714064</v>
      </c>
      <c r="Q88" s="95">
        <f t="shared" si="21"/>
        <v>-3.6554841237251216E-2</v>
      </c>
      <c r="R88" s="91">
        <f t="shared" si="12"/>
        <v>-2.0754716981132074E-2</v>
      </c>
      <c r="S88" s="91">
        <f t="shared" si="13"/>
        <v>-4.5799777003376028E-2</v>
      </c>
    </row>
    <row r="89" spans="1:19">
      <c r="A89" s="82">
        <v>20180508</v>
      </c>
      <c r="B89" s="82" t="s">
        <v>99</v>
      </c>
      <c r="C89" s="78">
        <v>51900</v>
      </c>
      <c r="D89" s="78">
        <v>52600</v>
      </c>
      <c r="E89" s="83">
        <v>6419324700</v>
      </c>
      <c r="F89" s="83">
        <f t="shared" si="14"/>
        <v>0.40407159990193936</v>
      </c>
      <c r="G89" s="135">
        <f t="shared" si="15"/>
        <v>0.40407159990193936</v>
      </c>
      <c r="H89" s="77">
        <v>245614</v>
      </c>
      <c r="I89" s="77">
        <v>231859</v>
      </c>
      <c r="J89" s="88">
        <v>125108377</v>
      </c>
      <c r="K89" s="84">
        <f t="shared" si="16"/>
        <v>7.2959214623517541</v>
      </c>
      <c r="L89" s="84">
        <f t="shared" si="17"/>
        <v>7.2959214623517541</v>
      </c>
      <c r="M89" s="96">
        <f t="shared" si="18"/>
        <v>0</v>
      </c>
      <c r="N89" s="96">
        <f t="shared" si="19"/>
        <v>330458630551745.19</v>
      </c>
      <c r="O89" s="89">
        <f t="shared" si="20"/>
        <v>348073858816622.37</v>
      </c>
      <c r="P89" s="86">
        <f t="shared" si="11"/>
        <v>1053.30539630775</v>
      </c>
      <c r="Q89" s="97">
        <f t="shared" si="21"/>
        <v>-2.9930857729361753E-2</v>
      </c>
      <c r="R89" s="87">
        <f t="shared" si="12"/>
        <v>1.348747591522158E-2</v>
      </c>
      <c r="S89" s="87">
        <f t="shared" si="13"/>
        <v>-5.6002508000358282E-2</v>
      </c>
    </row>
    <row r="90" spans="1:19">
      <c r="A90" s="82">
        <v>20180509</v>
      </c>
      <c r="B90" s="82" t="s">
        <v>99</v>
      </c>
      <c r="C90" s="78">
        <v>52600</v>
      </c>
      <c r="D90" s="78">
        <v>50900</v>
      </c>
      <c r="E90" s="83">
        <v>6419324700</v>
      </c>
      <c r="F90" s="83">
        <f t="shared" si="14"/>
        <v>0.40407159990193936</v>
      </c>
      <c r="G90" s="135">
        <f t="shared" si="15"/>
        <v>0.40407159990193936</v>
      </c>
      <c r="H90" s="77">
        <v>231859</v>
      </c>
      <c r="I90" s="77">
        <v>254456</v>
      </c>
      <c r="J90" s="88">
        <v>125108377</v>
      </c>
      <c r="K90" s="84">
        <f t="shared" si="16"/>
        <v>7.2959214623517541</v>
      </c>
      <c r="L90" s="84">
        <f t="shared" si="17"/>
        <v>7.2959214623517541</v>
      </c>
      <c r="M90" s="96">
        <f t="shared" si="18"/>
        <v>0</v>
      </c>
      <c r="N90" s="96">
        <f t="shared" si="19"/>
        <v>330458630551745.19</v>
      </c>
      <c r="O90" s="89">
        <f t="shared" si="20"/>
        <v>364290395089810.5</v>
      </c>
      <c r="P90" s="86">
        <f t="shared" si="11"/>
        <v>1102.3782144275626</v>
      </c>
      <c r="Q90" s="97">
        <f t="shared" si="21"/>
        <v>4.6589354133978758E-2</v>
      </c>
      <c r="R90" s="87">
        <f t="shared" si="12"/>
        <v>-3.2319391634980987E-2</v>
      </c>
      <c r="S90" s="87">
        <f t="shared" si="13"/>
        <v>9.7460094281438286E-2</v>
      </c>
    </row>
    <row r="91" spans="1:19">
      <c r="A91" s="82">
        <v>20180510</v>
      </c>
      <c r="B91" s="82" t="s">
        <v>99</v>
      </c>
      <c r="C91" s="78">
        <v>50900</v>
      </c>
      <c r="D91" s="78">
        <v>51600</v>
      </c>
      <c r="E91" s="83">
        <v>6419324700</v>
      </c>
      <c r="F91" s="83">
        <f t="shared" si="14"/>
        <v>0.40407159990193936</v>
      </c>
      <c r="G91" s="135">
        <f t="shared" si="15"/>
        <v>0.40407159990193936</v>
      </c>
      <c r="H91" s="77">
        <v>254456</v>
      </c>
      <c r="I91" s="77">
        <v>254456</v>
      </c>
      <c r="J91" s="88">
        <v>125108377</v>
      </c>
      <c r="K91" s="84">
        <f t="shared" si="16"/>
        <v>7.2959214623517541</v>
      </c>
      <c r="L91" s="84">
        <f t="shared" si="17"/>
        <v>7.2959214623517541</v>
      </c>
      <c r="M91" s="96">
        <f t="shared" si="18"/>
        <v>0</v>
      </c>
      <c r="N91" s="96">
        <f t="shared" si="19"/>
        <v>330458630551745.19</v>
      </c>
      <c r="O91" s="89">
        <f t="shared" si="20"/>
        <v>366106101851083.81</v>
      </c>
      <c r="P91" s="86">
        <f t="shared" si="11"/>
        <v>1107.8727199220682</v>
      </c>
      <c r="Q91" s="97">
        <f t="shared" si="21"/>
        <v>4.9842290264768465E-3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78">
        <v>51600</v>
      </c>
      <c r="D92" s="78">
        <v>51300</v>
      </c>
      <c r="E92" s="83">
        <v>6419324700</v>
      </c>
      <c r="F92" s="83">
        <f t="shared" si="14"/>
        <v>0.40407159990193936</v>
      </c>
      <c r="G92" s="135">
        <f t="shared" si="15"/>
        <v>0.40407159990193936</v>
      </c>
      <c r="H92" s="77">
        <v>254456</v>
      </c>
      <c r="I92" s="77">
        <v>255438</v>
      </c>
      <c r="J92" s="88">
        <v>125108377</v>
      </c>
      <c r="K92" s="84">
        <f t="shared" si="16"/>
        <v>7.2959214623517541</v>
      </c>
      <c r="L92" s="84">
        <f t="shared" si="17"/>
        <v>7.2959214623517541</v>
      </c>
      <c r="M92" s="96">
        <f t="shared" si="18"/>
        <v>0</v>
      </c>
      <c r="N92" s="96">
        <f t="shared" si="19"/>
        <v>330458630551745.19</v>
      </c>
      <c r="O92" s="89">
        <f t="shared" si="20"/>
        <v>366224292647340.62</v>
      </c>
      <c r="P92" s="86">
        <f t="shared" si="11"/>
        <v>1108.2303767823521</v>
      </c>
      <c r="Q92" s="97">
        <f t="shared" si="21"/>
        <v>3.2283208517766825E-4</v>
      </c>
      <c r="R92" s="87">
        <f t="shared" si="12"/>
        <v>-5.8139534883720929E-3</v>
      </c>
      <c r="S92" s="87">
        <f t="shared" si="13"/>
        <v>3.8592133807023609E-3</v>
      </c>
    </row>
    <row r="93" spans="1:19">
      <c r="A93" s="82">
        <v>20180514</v>
      </c>
      <c r="B93" s="82" t="s">
        <v>99</v>
      </c>
      <c r="C93" s="78">
        <v>51300</v>
      </c>
      <c r="D93" s="78">
        <v>50100</v>
      </c>
      <c r="E93" s="83">
        <v>6419324700</v>
      </c>
      <c r="F93" s="83">
        <f t="shared" si="14"/>
        <v>0.40407159990193936</v>
      </c>
      <c r="G93" s="135">
        <f t="shared" si="15"/>
        <v>0.40407159990193936</v>
      </c>
      <c r="H93" s="77">
        <v>255438</v>
      </c>
      <c r="I93" s="77">
        <v>250526</v>
      </c>
      <c r="J93" s="88">
        <v>125108377</v>
      </c>
      <c r="K93" s="84">
        <f t="shared" si="16"/>
        <v>7.2959214623517541</v>
      </c>
      <c r="L93" s="84">
        <f t="shared" si="17"/>
        <v>7.2959214623517541</v>
      </c>
      <c r="M93" s="96">
        <f t="shared" si="18"/>
        <v>0</v>
      </c>
      <c r="N93" s="96">
        <f t="shared" si="19"/>
        <v>330458630551745.19</v>
      </c>
      <c r="O93" s="89">
        <f t="shared" si="20"/>
        <v>358628072739359.25</v>
      </c>
      <c r="P93" s="86">
        <f t="shared" si="11"/>
        <v>1085.2434755315101</v>
      </c>
      <c r="Q93" s="97">
        <f t="shared" si="21"/>
        <v>-2.0741988067122338E-2</v>
      </c>
      <c r="R93" s="87">
        <f t="shared" si="12"/>
        <v>-2.3391812865497075E-2</v>
      </c>
      <c r="S93" s="87">
        <f t="shared" si="13"/>
        <v>-1.9229715234225134E-2</v>
      </c>
    </row>
    <row r="94" spans="1:19" s="80" customFormat="1">
      <c r="A94" s="91">
        <v>20180515</v>
      </c>
      <c r="B94" s="91" t="s">
        <v>99</v>
      </c>
      <c r="C94" s="23">
        <v>50100</v>
      </c>
      <c r="D94" s="23">
        <v>49200</v>
      </c>
      <c r="E94" s="91">
        <v>6419324700</v>
      </c>
      <c r="F94" s="91">
        <f t="shared" si="14"/>
        <v>0.40407159990193936</v>
      </c>
      <c r="G94" s="148">
        <f t="shared" si="15"/>
        <v>0.39775639514692945</v>
      </c>
      <c r="H94" s="23">
        <v>250526</v>
      </c>
      <c r="I94" s="20">
        <v>263298</v>
      </c>
      <c r="J94" s="92">
        <v>125395903</v>
      </c>
      <c r="K94" s="91">
        <f t="shared" si="16"/>
        <v>7.2959214623517541</v>
      </c>
      <c r="L94" s="91">
        <f t="shared" si="17"/>
        <v>7.1654263592686718</v>
      </c>
      <c r="M94" s="93">
        <f t="shared" si="18"/>
        <v>1</v>
      </c>
      <c r="N94" s="93">
        <f t="shared" si="19"/>
        <v>325293917378384.62</v>
      </c>
      <c r="O94" s="92">
        <f t="shared" si="20"/>
        <v>362200941726546.12</v>
      </c>
      <c r="P94" s="94">
        <f t="shared" si="11"/>
        <v>1113.4574683892135</v>
      </c>
      <c r="Q94" s="95">
        <f t="shared" si="21"/>
        <v>2.5997846099821399E-2</v>
      </c>
      <c r="R94" s="91">
        <f t="shared" si="12"/>
        <v>-1.7964071856287425E-2</v>
      </c>
      <c r="S94" s="91">
        <f t="shared" si="13"/>
        <v>5.0980736530340166E-2</v>
      </c>
    </row>
    <row r="95" spans="1:19">
      <c r="A95" s="82">
        <v>20180516</v>
      </c>
      <c r="B95" s="82" t="s">
        <v>99</v>
      </c>
      <c r="C95" s="78">
        <v>49200</v>
      </c>
      <c r="D95" s="78">
        <v>49850</v>
      </c>
      <c r="E95" s="83">
        <v>6419324700</v>
      </c>
      <c r="F95" s="83">
        <f t="shared" si="14"/>
        <v>0.39775639514692945</v>
      </c>
      <c r="G95" s="135">
        <f t="shared" si="15"/>
        <v>0.39775639514692945</v>
      </c>
      <c r="H95" s="19">
        <v>263298</v>
      </c>
      <c r="I95" s="77">
        <v>263789</v>
      </c>
      <c r="J95" s="88">
        <v>125395903</v>
      </c>
      <c r="K95" s="84">
        <f t="shared" si="16"/>
        <v>7.1654263592686718</v>
      </c>
      <c r="L95" s="84">
        <f t="shared" si="17"/>
        <v>7.1654263592686718</v>
      </c>
      <c r="M95" s="96">
        <f t="shared" si="18"/>
        <v>0</v>
      </c>
      <c r="N95" s="96">
        <f t="shared" si="19"/>
        <v>325293917378384.62</v>
      </c>
      <c r="O95" s="89">
        <f t="shared" si="20"/>
        <v>364301775488685.31</v>
      </c>
      <c r="P95" s="86">
        <f t="shared" si="11"/>
        <v>1119.9157316702187</v>
      </c>
      <c r="Q95" s="97">
        <f t="shared" si="21"/>
        <v>5.8001885697062747E-3</v>
      </c>
      <c r="R95" s="87">
        <f t="shared" si="12"/>
        <v>1.3211382113821139E-2</v>
      </c>
      <c r="S95" s="87">
        <f t="shared" si="13"/>
        <v>1.8648071766591467E-3</v>
      </c>
    </row>
    <row r="96" spans="1:19">
      <c r="A96" s="82">
        <v>20180517</v>
      </c>
      <c r="B96" s="82" t="s">
        <v>99</v>
      </c>
      <c r="C96" s="78">
        <v>49850</v>
      </c>
      <c r="D96" s="78">
        <v>49400</v>
      </c>
      <c r="E96" s="83">
        <v>6419324700</v>
      </c>
      <c r="F96" s="83">
        <f t="shared" si="14"/>
        <v>0.39775639514692945</v>
      </c>
      <c r="G96" s="135">
        <f t="shared" si="15"/>
        <v>0.39775639514692945</v>
      </c>
      <c r="H96" s="77">
        <v>263789</v>
      </c>
      <c r="I96" s="77">
        <v>262807</v>
      </c>
      <c r="J96" s="88">
        <v>125395903</v>
      </c>
      <c r="K96" s="84">
        <f t="shared" si="16"/>
        <v>7.1654263592686718</v>
      </c>
      <c r="L96" s="84">
        <f t="shared" si="17"/>
        <v>7.1654263592686718</v>
      </c>
      <c r="M96" s="96">
        <f t="shared" si="18"/>
        <v>0</v>
      </c>
      <c r="N96" s="96">
        <f t="shared" si="19"/>
        <v>325293917378384.62</v>
      </c>
      <c r="O96" s="89">
        <f t="shared" si="20"/>
        <v>362270436298564.12</v>
      </c>
      <c r="P96" s="86">
        <f t="shared" si="11"/>
        <v>1113.6711046372504</v>
      </c>
      <c r="Q96" s="97">
        <f t="shared" si="21"/>
        <v>-5.5759793852124973E-3</v>
      </c>
      <c r="R96" s="87">
        <f t="shared" si="12"/>
        <v>-9.0270812437311942E-3</v>
      </c>
      <c r="S96" s="87">
        <f t="shared" si="13"/>
        <v>-3.7226722873205478E-3</v>
      </c>
    </row>
    <row r="97" spans="1:19">
      <c r="A97" s="82">
        <v>20180518</v>
      </c>
      <c r="B97" s="82" t="s">
        <v>99</v>
      </c>
      <c r="C97" s="78">
        <v>49400</v>
      </c>
      <c r="D97" s="78">
        <v>49500</v>
      </c>
      <c r="E97" s="83">
        <v>6419324700</v>
      </c>
      <c r="F97" s="83">
        <f t="shared" si="14"/>
        <v>0.39775639514692945</v>
      </c>
      <c r="G97" s="135">
        <f t="shared" si="15"/>
        <v>0.39775639514692945</v>
      </c>
      <c r="H97" s="77">
        <v>262807</v>
      </c>
      <c r="I97" s="77">
        <v>265263</v>
      </c>
      <c r="J97" s="88">
        <v>125395903</v>
      </c>
      <c r="K97" s="84">
        <f t="shared" si="16"/>
        <v>7.1654263592686718</v>
      </c>
      <c r="L97" s="84">
        <f t="shared" si="17"/>
        <v>7.1654263592686718</v>
      </c>
      <c r="M97" s="96">
        <f t="shared" si="18"/>
        <v>0</v>
      </c>
      <c r="N97" s="96">
        <f t="shared" si="19"/>
        <v>325293917378384.62</v>
      </c>
      <c r="O97" s="89">
        <f t="shared" si="20"/>
        <v>364732522150727.44</v>
      </c>
      <c r="P97" s="86">
        <f t="shared" si="11"/>
        <v>1121.2399084808815</v>
      </c>
      <c r="Q97" s="97">
        <f t="shared" si="21"/>
        <v>6.7962649045261647E-3</v>
      </c>
      <c r="R97" s="87">
        <f t="shared" si="12"/>
        <v>2.0242914979757085E-3</v>
      </c>
      <c r="S97" s="87">
        <f t="shared" si="13"/>
        <v>9.345260970978703E-3</v>
      </c>
    </row>
    <row r="98" spans="1:19">
      <c r="A98" s="82">
        <v>20180521</v>
      </c>
      <c r="B98" s="82" t="s">
        <v>99</v>
      </c>
      <c r="C98" s="78">
        <v>49500</v>
      </c>
      <c r="D98" s="78">
        <v>50000</v>
      </c>
      <c r="E98" s="83">
        <v>6419324700</v>
      </c>
      <c r="F98" s="83">
        <f t="shared" si="14"/>
        <v>0.39775639514692945</v>
      </c>
      <c r="G98" s="135">
        <f t="shared" si="15"/>
        <v>0.39775639514692945</v>
      </c>
      <c r="H98" s="77">
        <v>265263</v>
      </c>
      <c r="I98" s="77">
        <v>265263</v>
      </c>
      <c r="J98" s="88">
        <v>125395903</v>
      </c>
      <c r="K98" s="84">
        <f t="shared" si="16"/>
        <v>7.1654263592686718</v>
      </c>
      <c r="L98" s="84">
        <f t="shared" si="17"/>
        <v>7.1654263592686718</v>
      </c>
      <c r="M98" s="96">
        <f t="shared" si="18"/>
        <v>0</v>
      </c>
      <c r="N98" s="96">
        <f t="shared" si="19"/>
        <v>325293917378384.62</v>
      </c>
      <c r="O98" s="89">
        <f t="shared" si="20"/>
        <v>366009185876702.25</v>
      </c>
      <c r="P98" s="86">
        <f t="shared" si="11"/>
        <v>1125.1645552626712</v>
      </c>
      <c r="Q98" s="97">
        <f t="shared" si="21"/>
        <v>3.5002738950909193E-3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78">
        <v>50000</v>
      </c>
      <c r="D99" s="78">
        <v>51800</v>
      </c>
      <c r="E99" s="83">
        <v>6419324700</v>
      </c>
      <c r="F99" s="83">
        <f t="shared" si="14"/>
        <v>0.39775639514692945</v>
      </c>
      <c r="G99" s="135">
        <f t="shared" si="15"/>
        <v>0.39775639514692945</v>
      </c>
      <c r="H99" s="77">
        <v>265263</v>
      </c>
      <c r="I99" s="77">
        <v>252982</v>
      </c>
      <c r="J99" s="88">
        <v>125395903</v>
      </c>
      <c r="K99" s="84">
        <f t="shared" si="16"/>
        <v>7.1654263592686718</v>
      </c>
      <c r="L99" s="84">
        <f t="shared" si="17"/>
        <v>7.1654263592686718</v>
      </c>
      <c r="M99" s="96">
        <f t="shared" si="18"/>
        <v>0</v>
      </c>
      <c r="N99" s="96">
        <f t="shared" si="19"/>
        <v>325293917378384.62</v>
      </c>
      <c r="O99" s="89">
        <f t="shared" si="20"/>
        <v>359570511240260.81</v>
      </c>
      <c r="P99" s="86">
        <f t="shared" si="11"/>
        <v>1105.3711490768681</v>
      </c>
      <c r="Q99" s="97">
        <f t="shared" si="21"/>
        <v>-1.7591565689858032E-2</v>
      </c>
      <c r="R99" s="87">
        <f t="shared" si="12"/>
        <v>3.5999999999999997E-2</v>
      </c>
      <c r="S99" s="87">
        <f t="shared" si="13"/>
        <v>-4.6297448192925514E-2</v>
      </c>
    </row>
    <row r="100" spans="1:19">
      <c r="A100" s="82">
        <v>20180524</v>
      </c>
      <c r="B100" s="82" t="s">
        <v>99</v>
      </c>
      <c r="C100" s="78">
        <v>51800</v>
      </c>
      <c r="D100" s="78">
        <v>51400</v>
      </c>
      <c r="E100" s="83">
        <v>6419324700</v>
      </c>
      <c r="F100" s="83">
        <f t="shared" si="14"/>
        <v>0.39775639514692945</v>
      </c>
      <c r="G100" s="135">
        <f t="shared" si="15"/>
        <v>0.39775639514692945</v>
      </c>
      <c r="H100" s="77">
        <v>252982</v>
      </c>
      <c r="I100" s="77">
        <v>259859</v>
      </c>
      <c r="J100" s="88">
        <v>125395903</v>
      </c>
      <c r="K100" s="84">
        <f t="shared" si="16"/>
        <v>7.1654263592686718</v>
      </c>
      <c r="L100" s="84">
        <f t="shared" si="17"/>
        <v>7.1654263592686718</v>
      </c>
      <c r="M100" s="96">
        <f t="shared" si="18"/>
        <v>0</v>
      </c>
      <c r="N100" s="96">
        <f t="shared" si="19"/>
        <v>325293917378384.62</v>
      </c>
      <c r="O100" s="89">
        <f t="shared" si="20"/>
        <v>364728268662014.31</v>
      </c>
      <c r="P100" s="86">
        <f t="shared" si="11"/>
        <v>1121.2268326485778</v>
      </c>
      <c r="Q100" s="97">
        <f t="shared" si="21"/>
        <v>1.4344216949168013E-2</v>
      </c>
      <c r="R100" s="87">
        <f t="shared" si="12"/>
        <v>-7.7220077220077222E-3</v>
      </c>
      <c r="S100" s="87">
        <f t="shared" si="13"/>
        <v>2.71837522037141E-2</v>
      </c>
    </row>
    <row r="101" spans="1:19">
      <c r="A101" s="82">
        <v>20180525</v>
      </c>
      <c r="B101" s="82" t="s">
        <v>99</v>
      </c>
      <c r="C101" s="78">
        <v>51400</v>
      </c>
      <c r="D101" s="78">
        <v>52700</v>
      </c>
      <c r="E101" s="83">
        <v>6419324700</v>
      </c>
      <c r="F101" s="83">
        <f t="shared" si="14"/>
        <v>0.39775639514692945</v>
      </c>
      <c r="G101" s="135">
        <f t="shared" si="15"/>
        <v>0.39775639514692945</v>
      </c>
      <c r="H101" s="77">
        <v>259859</v>
      </c>
      <c r="I101" s="77">
        <v>270175</v>
      </c>
      <c r="J101" s="88">
        <v>125395903</v>
      </c>
      <c r="K101" s="84">
        <f t="shared" si="16"/>
        <v>7.1654263592686718</v>
      </c>
      <c r="L101" s="84">
        <f t="shared" si="17"/>
        <v>7.1654263592686718</v>
      </c>
      <c r="M101" s="96">
        <f t="shared" si="18"/>
        <v>0</v>
      </c>
      <c r="N101" s="96">
        <f t="shared" si="19"/>
        <v>325293917378384.62</v>
      </c>
      <c r="O101" s="89">
        <f t="shared" si="20"/>
        <v>377316676210903.19</v>
      </c>
      <c r="P101" s="86">
        <f t="shared" si="11"/>
        <v>1159.9253968588821</v>
      </c>
      <c r="Q101" s="97">
        <f t="shared" si="21"/>
        <v>3.4514482782123594E-2</v>
      </c>
      <c r="R101" s="87">
        <f t="shared" si="12"/>
        <v>2.5291828793774319E-2</v>
      </c>
      <c r="S101" s="87">
        <f t="shared" si="13"/>
        <v>3.9698451852735524E-2</v>
      </c>
    </row>
    <row r="102" spans="1:19">
      <c r="A102" s="82">
        <v>20180528</v>
      </c>
      <c r="B102" s="82" t="s">
        <v>99</v>
      </c>
      <c r="C102" s="78">
        <v>52700</v>
      </c>
      <c r="D102" s="78">
        <v>52300</v>
      </c>
      <c r="E102" s="83">
        <v>6419324700</v>
      </c>
      <c r="F102" s="83">
        <f t="shared" si="14"/>
        <v>0.39775639514692945</v>
      </c>
      <c r="G102" s="135">
        <f t="shared" si="15"/>
        <v>0.39775639514692945</v>
      </c>
      <c r="H102" s="77">
        <v>270175</v>
      </c>
      <c r="I102" s="77">
        <v>266245</v>
      </c>
      <c r="J102" s="88">
        <v>125395903</v>
      </c>
      <c r="K102" s="84">
        <f t="shared" si="16"/>
        <v>7.1654263592686718</v>
      </c>
      <c r="L102" s="84">
        <f t="shared" si="17"/>
        <v>7.1654263592686718</v>
      </c>
      <c r="M102" s="96">
        <f t="shared" si="18"/>
        <v>0</v>
      </c>
      <c r="N102" s="96">
        <f t="shared" si="19"/>
        <v>325293917378384.62</v>
      </c>
      <c r="O102" s="89">
        <f t="shared" si="20"/>
        <v>372764180852930.37</v>
      </c>
      <c r="P102" s="86">
        <f t="shared" si="11"/>
        <v>1145.9303753882614</v>
      </c>
      <c r="Q102" s="97">
        <f t="shared" si="21"/>
        <v>-1.2065449647468461E-2</v>
      </c>
      <c r="R102" s="87">
        <f t="shared" si="12"/>
        <v>-7.5901328273244783E-3</v>
      </c>
      <c r="S102" s="87">
        <f t="shared" si="13"/>
        <v>-1.4546127509947257E-2</v>
      </c>
    </row>
    <row r="103" spans="1:19">
      <c r="A103" s="82">
        <v>20180529</v>
      </c>
      <c r="B103" s="82" t="s">
        <v>99</v>
      </c>
      <c r="C103" s="78">
        <v>52300</v>
      </c>
      <c r="D103" s="78">
        <v>51300</v>
      </c>
      <c r="E103" s="83">
        <v>6419324700</v>
      </c>
      <c r="F103" s="83">
        <f t="shared" si="14"/>
        <v>0.39775639514692945</v>
      </c>
      <c r="G103" s="135">
        <f t="shared" si="15"/>
        <v>0.39775639514692945</v>
      </c>
      <c r="H103" s="77">
        <v>266245</v>
      </c>
      <c r="I103" s="77">
        <v>265754</v>
      </c>
      <c r="J103" s="88">
        <v>125395903</v>
      </c>
      <c r="K103" s="84">
        <f t="shared" si="16"/>
        <v>7.1654263592686718</v>
      </c>
      <c r="L103" s="84">
        <f t="shared" si="17"/>
        <v>7.1654263592686718</v>
      </c>
      <c r="M103" s="96">
        <f t="shared" si="18"/>
        <v>0</v>
      </c>
      <c r="N103" s="96">
        <f t="shared" si="19"/>
        <v>325293917378384.62</v>
      </c>
      <c r="O103" s="89">
        <f t="shared" si="20"/>
        <v>369769682482608.75</v>
      </c>
      <c r="P103" s="86">
        <f t="shared" si="11"/>
        <v>1136.7248593600032</v>
      </c>
      <c r="Q103" s="97">
        <f t="shared" si="21"/>
        <v>-8.0332245535765859E-3</v>
      </c>
      <c r="R103" s="87">
        <f t="shared" si="12"/>
        <v>-1.9120458891013385E-2</v>
      </c>
      <c r="S103" s="87">
        <f t="shared" si="13"/>
        <v>-1.8441660876260587E-3</v>
      </c>
    </row>
    <row r="104" spans="1:19">
      <c r="A104" s="82">
        <v>20180530</v>
      </c>
      <c r="B104" s="82" t="s">
        <v>99</v>
      </c>
      <c r="C104" s="78">
        <v>51300</v>
      </c>
      <c r="D104" s="78">
        <v>49500</v>
      </c>
      <c r="E104" s="83">
        <v>6419324700</v>
      </c>
      <c r="F104" s="83">
        <f t="shared" si="14"/>
        <v>0.39775639514692945</v>
      </c>
      <c r="G104" s="135">
        <f t="shared" si="15"/>
        <v>0.39775639514692945</v>
      </c>
      <c r="H104" s="77">
        <v>265754</v>
      </c>
      <c r="I104" s="77">
        <v>264771</v>
      </c>
      <c r="J104" s="88">
        <v>125395903</v>
      </c>
      <c r="K104" s="84">
        <f t="shared" si="16"/>
        <v>7.1654263592686718</v>
      </c>
      <c r="L104" s="84">
        <f t="shared" si="17"/>
        <v>7.1654263592686718</v>
      </c>
      <c r="M104" s="96">
        <f t="shared" si="18"/>
        <v>0</v>
      </c>
      <c r="N104" s="96">
        <f t="shared" si="19"/>
        <v>325293917378384.62</v>
      </c>
      <c r="O104" s="89">
        <f t="shared" si="20"/>
        <v>364290452717246.81</v>
      </c>
      <c r="P104" s="86">
        <f t="shared" si="11"/>
        <v>1119.8809238523238</v>
      </c>
      <c r="Q104" s="97">
        <f t="shared" si="21"/>
        <v>-1.4817952971630096E-2</v>
      </c>
      <c r="R104" s="87">
        <f t="shared" si="12"/>
        <v>-3.5087719298245612E-2</v>
      </c>
      <c r="S104" s="87">
        <f t="shared" si="13"/>
        <v>-3.6989095178247551E-3</v>
      </c>
    </row>
    <row r="105" spans="1:19">
      <c r="A105" s="82">
        <v>20180531</v>
      </c>
      <c r="B105" s="82" t="s">
        <v>99</v>
      </c>
      <c r="C105" s="78">
        <v>49500</v>
      </c>
      <c r="D105" s="78">
        <v>50700</v>
      </c>
      <c r="E105" s="83">
        <v>6419324700</v>
      </c>
      <c r="F105" s="83">
        <f t="shared" si="14"/>
        <v>0.39775639514692945</v>
      </c>
      <c r="G105" s="135">
        <f t="shared" si="15"/>
        <v>0.39775639514692945</v>
      </c>
      <c r="H105" s="77">
        <v>264771</v>
      </c>
      <c r="I105" s="77">
        <v>260842</v>
      </c>
      <c r="J105" s="88">
        <v>125395903</v>
      </c>
      <c r="K105" s="84">
        <f t="shared" si="16"/>
        <v>7.1654263592686718</v>
      </c>
      <c r="L105" s="84">
        <f t="shared" si="17"/>
        <v>7.1654263592686718</v>
      </c>
      <c r="M105" s="96">
        <f t="shared" si="18"/>
        <v>0</v>
      </c>
      <c r="N105" s="96">
        <f t="shared" si="19"/>
        <v>325293917378384.62</v>
      </c>
      <c r="O105" s="89">
        <f t="shared" si="20"/>
        <v>363824179797502.12</v>
      </c>
      <c r="P105" s="86">
        <f t="shared" si="11"/>
        <v>1118.447534247309</v>
      </c>
      <c r="Q105" s="97">
        <f t="shared" si="21"/>
        <v>-1.2799482288563381E-3</v>
      </c>
      <c r="R105" s="87">
        <f t="shared" si="12"/>
        <v>2.4242424242424242E-2</v>
      </c>
      <c r="S105" s="87">
        <f t="shared" si="13"/>
        <v>-1.4839238436233575E-2</v>
      </c>
    </row>
    <row r="106" spans="1:19">
      <c r="A106" s="82">
        <v>20180601</v>
      </c>
      <c r="B106" s="82" t="s">
        <v>99</v>
      </c>
      <c r="C106" s="78">
        <v>50700</v>
      </c>
      <c r="D106" s="78">
        <v>51300</v>
      </c>
      <c r="E106" s="83">
        <v>6419324700</v>
      </c>
      <c r="F106" s="83">
        <f t="shared" si="14"/>
        <v>0.39775639514692945</v>
      </c>
      <c r="G106" s="135">
        <f t="shared" si="15"/>
        <v>0.39775639514692945</v>
      </c>
      <c r="H106" s="77">
        <v>260842</v>
      </c>
      <c r="I106" s="77">
        <v>268701</v>
      </c>
      <c r="J106" s="88">
        <v>125395903</v>
      </c>
      <c r="K106" s="84">
        <f t="shared" si="16"/>
        <v>7.1654263592686718</v>
      </c>
      <c r="L106" s="84">
        <f t="shared" si="17"/>
        <v>7.1654263592686718</v>
      </c>
      <c r="M106" s="96">
        <f t="shared" si="18"/>
        <v>0</v>
      </c>
      <c r="N106" s="96">
        <f t="shared" si="19"/>
        <v>325293917378384.62</v>
      </c>
      <c r="O106" s="89">
        <f t="shared" si="20"/>
        <v>372417606507949.12</v>
      </c>
      <c r="P106" s="86">
        <f t="shared" si="11"/>
        <v>1144.8649563119552</v>
      </c>
      <c r="Q106" s="97">
        <f t="shared" si="21"/>
        <v>2.3619723997536052E-2</v>
      </c>
      <c r="R106" s="87">
        <f t="shared" si="12"/>
        <v>1.1834319526627219E-2</v>
      </c>
      <c r="S106" s="87">
        <f t="shared" si="13"/>
        <v>3.0129350334685365E-2</v>
      </c>
    </row>
    <row r="107" spans="1:19">
      <c r="A107" s="82">
        <v>20180604</v>
      </c>
      <c r="B107" s="82" t="s">
        <v>99</v>
      </c>
      <c r="C107" s="78">
        <v>51300</v>
      </c>
      <c r="D107" s="78">
        <v>51100</v>
      </c>
      <c r="E107" s="83">
        <v>6419324700</v>
      </c>
      <c r="F107" s="83">
        <f t="shared" si="14"/>
        <v>0.39775639514692945</v>
      </c>
      <c r="G107" s="135">
        <f t="shared" si="15"/>
        <v>0.39775639514692945</v>
      </c>
      <c r="H107" s="77">
        <v>268701</v>
      </c>
      <c r="I107" s="77">
        <v>261824</v>
      </c>
      <c r="J107" s="88">
        <v>125395903</v>
      </c>
      <c r="K107" s="84">
        <f t="shared" si="16"/>
        <v>7.1654263592686718</v>
      </c>
      <c r="L107" s="84">
        <f t="shared" si="17"/>
        <v>7.1654263592686718</v>
      </c>
      <c r="M107" s="96">
        <f t="shared" si="18"/>
        <v>0</v>
      </c>
      <c r="N107" s="96">
        <f t="shared" si="19"/>
        <v>325293917378384.62</v>
      </c>
      <c r="O107" s="89">
        <f t="shared" si="20"/>
        <v>365727852615025.87</v>
      </c>
      <c r="P107" s="86">
        <f t="shared" si="11"/>
        <v>1124.2996966020985</v>
      </c>
      <c r="Q107" s="97">
        <f t="shared" si="21"/>
        <v>-1.7963044109678427E-2</v>
      </c>
      <c r="R107" s="87">
        <f t="shared" si="12"/>
        <v>-3.8986354775828458E-3</v>
      </c>
      <c r="S107" s="87">
        <f t="shared" si="13"/>
        <v>-2.5593503559718796E-2</v>
      </c>
    </row>
    <row r="108" spans="1:19">
      <c r="A108" s="82">
        <v>20180605</v>
      </c>
      <c r="B108" s="82" t="s">
        <v>99</v>
      </c>
      <c r="C108" s="78">
        <v>51100</v>
      </c>
      <c r="D108" s="78">
        <v>51300</v>
      </c>
      <c r="E108" s="83">
        <v>6419324700</v>
      </c>
      <c r="F108" s="83">
        <f t="shared" si="14"/>
        <v>0.39775639514692945</v>
      </c>
      <c r="G108" s="135">
        <f t="shared" si="15"/>
        <v>0.39775639514692945</v>
      </c>
      <c r="H108" s="77">
        <v>261824</v>
      </c>
      <c r="I108" s="77">
        <v>262315</v>
      </c>
      <c r="J108" s="88">
        <v>125395903</v>
      </c>
      <c r="K108" s="84">
        <f t="shared" si="16"/>
        <v>7.1654263592686718</v>
      </c>
      <c r="L108" s="84">
        <f t="shared" si="17"/>
        <v>7.1654263592686718</v>
      </c>
      <c r="M108" s="96">
        <f t="shared" si="18"/>
        <v>0</v>
      </c>
      <c r="N108" s="96">
        <f t="shared" si="19"/>
        <v>325293917378384.62</v>
      </c>
      <c r="O108" s="89">
        <f t="shared" si="20"/>
        <v>366679689023787.75</v>
      </c>
      <c r="P108" s="86">
        <f t="shared" si="11"/>
        <v>1127.225777779493</v>
      </c>
      <c r="Q108" s="97">
        <f t="shared" si="21"/>
        <v>2.6025811322708901E-3</v>
      </c>
      <c r="R108" s="87">
        <f t="shared" si="12"/>
        <v>3.9138943248532287E-3</v>
      </c>
      <c r="S108" s="87">
        <f t="shared" si="13"/>
        <v>1.875305548765583E-3</v>
      </c>
    </row>
    <row r="109" spans="1:19">
      <c r="A109" s="82">
        <v>20180607</v>
      </c>
      <c r="B109" s="82" t="s">
        <v>99</v>
      </c>
      <c r="C109" s="78">
        <v>51300</v>
      </c>
      <c r="D109" s="78">
        <v>50600</v>
      </c>
      <c r="E109" s="83">
        <v>6419324700</v>
      </c>
      <c r="F109" s="83">
        <f t="shared" si="14"/>
        <v>0.39775639514692945</v>
      </c>
      <c r="G109" s="135">
        <f t="shared" si="15"/>
        <v>0.39775639514692945</v>
      </c>
      <c r="H109" s="77">
        <v>262315</v>
      </c>
      <c r="I109" s="77">
        <v>266245</v>
      </c>
      <c r="J109" s="88">
        <v>125395903</v>
      </c>
      <c r="K109" s="84">
        <f t="shared" si="16"/>
        <v>7.1654263592686718</v>
      </c>
      <c r="L109" s="84">
        <f t="shared" si="17"/>
        <v>7.1654263592686718</v>
      </c>
      <c r="M109" s="96">
        <f t="shared" si="18"/>
        <v>0</v>
      </c>
      <c r="N109" s="96">
        <f t="shared" si="19"/>
        <v>325293917378384.62</v>
      </c>
      <c r="O109" s="89">
        <f t="shared" si="20"/>
        <v>368423524184616</v>
      </c>
      <c r="P109" s="86">
        <f t="shared" si="11"/>
        <v>1132.5865763301765</v>
      </c>
      <c r="Q109" s="97">
        <f t="shared" si="21"/>
        <v>4.7557451722259917E-3</v>
      </c>
      <c r="R109" s="87">
        <f t="shared" si="12"/>
        <v>-1.364522417153996E-2</v>
      </c>
      <c r="S109" s="87">
        <f t="shared" si="13"/>
        <v>1.4981987305339001E-2</v>
      </c>
    </row>
    <row r="110" spans="1:19">
      <c r="A110" s="82">
        <v>20180608</v>
      </c>
      <c r="B110" s="82" t="s">
        <v>99</v>
      </c>
      <c r="C110" s="78">
        <v>50600</v>
      </c>
      <c r="D110" s="78">
        <v>49650</v>
      </c>
      <c r="E110" s="83">
        <v>6419324700</v>
      </c>
      <c r="F110" s="83">
        <f t="shared" si="14"/>
        <v>0.39775639514692945</v>
      </c>
      <c r="G110" s="135">
        <f t="shared" si="15"/>
        <v>0.39775639514692945</v>
      </c>
      <c r="H110" s="77">
        <v>266245</v>
      </c>
      <c r="I110" s="77">
        <v>264771</v>
      </c>
      <c r="J110" s="88">
        <v>125395903</v>
      </c>
      <c r="K110" s="84">
        <f t="shared" si="16"/>
        <v>7.1654263592686718</v>
      </c>
      <c r="L110" s="84">
        <f t="shared" si="17"/>
        <v>7.1654263592686718</v>
      </c>
      <c r="M110" s="96">
        <f t="shared" si="18"/>
        <v>0</v>
      </c>
      <c r="N110" s="96">
        <f t="shared" si="19"/>
        <v>325293917378384.62</v>
      </c>
      <c r="O110" s="89">
        <f t="shared" si="20"/>
        <v>364673451835039.25</v>
      </c>
      <c r="P110" s="86">
        <f t="shared" si="11"/>
        <v>1121.0583178868606</v>
      </c>
      <c r="Q110" s="97">
        <f t="shared" si="21"/>
        <v>-1.0178699522176921E-2</v>
      </c>
      <c r="R110" s="87">
        <f t="shared" si="12"/>
        <v>-1.8774703557312252E-2</v>
      </c>
      <c r="S110" s="87">
        <f t="shared" si="13"/>
        <v>-5.5362542019568445E-3</v>
      </c>
    </row>
    <row r="111" spans="1:19">
      <c r="A111" s="82">
        <v>20180611</v>
      </c>
      <c r="B111" s="82" t="s">
        <v>99</v>
      </c>
      <c r="C111" s="78">
        <v>49650</v>
      </c>
      <c r="D111" s="78">
        <v>49900</v>
      </c>
      <c r="E111" s="83">
        <v>6419324700</v>
      </c>
      <c r="F111" s="83">
        <f t="shared" si="14"/>
        <v>0.39775639514692945</v>
      </c>
      <c r="G111" s="135">
        <f t="shared" si="15"/>
        <v>0.39775639514692945</v>
      </c>
      <c r="H111" s="77">
        <v>264771</v>
      </c>
      <c r="I111" s="77">
        <v>262807</v>
      </c>
      <c r="J111" s="88">
        <v>125395903</v>
      </c>
      <c r="K111" s="84">
        <f t="shared" si="16"/>
        <v>7.1654263592686718</v>
      </c>
      <c r="L111" s="84">
        <f t="shared" si="17"/>
        <v>7.1654263592686718</v>
      </c>
      <c r="M111" s="96">
        <f t="shared" si="18"/>
        <v>0</v>
      </c>
      <c r="N111" s="96">
        <f t="shared" si="19"/>
        <v>325293917378384.62</v>
      </c>
      <c r="O111" s="89">
        <f t="shared" si="20"/>
        <v>363547100024538.87</v>
      </c>
      <c r="P111" s="86">
        <f t="shared" si="11"/>
        <v>1117.59575141904</v>
      </c>
      <c r="Q111" s="97">
        <f t="shared" si="21"/>
        <v>-3.0886586474353499E-3</v>
      </c>
      <c r="R111" s="87">
        <f t="shared" si="12"/>
        <v>5.0352467270896274E-3</v>
      </c>
      <c r="S111" s="87">
        <f t="shared" si="13"/>
        <v>-7.4177307937802854E-3</v>
      </c>
    </row>
    <row r="112" spans="1:19">
      <c r="A112" s="82">
        <v>20180612</v>
      </c>
      <c r="B112" s="82" t="s">
        <v>99</v>
      </c>
      <c r="C112" s="78">
        <v>49900</v>
      </c>
      <c r="D112" s="78">
        <v>49400</v>
      </c>
      <c r="E112" s="83">
        <v>6419324700</v>
      </c>
      <c r="F112" s="83">
        <f t="shared" si="14"/>
        <v>0.39775639514692945</v>
      </c>
      <c r="G112" s="135">
        <f t="shared" si="15"/>
        <v>0.39775639514692945</v>
      </c>
      <c r="H112" s="77">
        <v>262807</v>
      </c>
      <c r="I112" s="77">
        <v>268210</v>
      </c>
      <c r="J112" s="88">
        <v>125395903</v>
      </c>
      <c r="K112" s="84">
        <f t="shared" si="16"/>
        <v>7.1654263592686718</v>
      </c>
      <c r="L112" s="84">
        <f t="shared" si="17"/>
        <v>7.1654263592686718</v>
      </c>
      <c r="M112" s="96">
        <f t="shared" si="18"/>
        <v>0</v>
      </c>
      <c r="N112" s="96">
        <f t="shared" si="19"/>
        <v>325293917378384.62</v>
      </c>
      <c r="O112" s="89">
        <f t="shared" si="20"/>
        <v>367125113430872.87</v>
      </c>
      <c r="P112" s="86">
        <f t="shared" si="11"/>
        <v>1128.5950760764761</v>
      </c>
      <c r="Q112" s="97">
        <f t="shared" si="21"/>
        <v>9.8419528201229879E-3</v>
      </c>
      <c r="R112" s="87">
        <f t="shared" si="12"/>
        <v>-1.002004008016032E-2</v>
      </c>
      <c r="S112" s="87">
        <f t="shared" si="13"/>
        <v>2.0558813121416095E-2</v>
      </c>
    </row>
    <row r="113" spans="1:19">
      <c r="A113" s="82">
        <v>20180614</v>
      </c>
      <c r="B113" s="82" t="s">
        <v>99</v>
      </c>
      <c r="C113" s="78">
        <v>49400</v>
      </c>
      <c r="D113" s="78">
        <v>48200</v>
      </c>
      <c r="E113" s="83">
        <v>6419324700</v>
      </c>
      <c r="F113" s="83">
        <f t="shared" si="14"/>
        <v>0.39775639514692945</v>
      </c>
      <c r="G113" s="135">
        <f t="shared" si="15"/>
        <v>0.39775639514692945</v>
      </c>
      <c r="H113" s="77">
        <v>268210</v>
      </c>
      <c r="I113" s="77">
        <v>275087</v>
      </c>
      <c r="J113" s="88">
        <v>125395903</v>
      </c>
      <c r="K113" s="84">
        <f t="shared" si="16"/>
        <v>7.1654263592686718</v>
      </c>
      <c r="L113" s="84">
        <f t="shared" si="17"/>
        <v>7.1654263592686718</v>
      </c>
      <c r="M113" s="96">
        <f t="shared" si="18"/>
        <v>0</v>
      </c>
      <c r="N113" s="96">
        <f t="shared" si="19"/>
        <v>325293917378384.62</v>
      </c>
      <c r="O113" s="89">
        <f t="shared" si="20"/>
        <v>370240208891066.62</v>
      </c>
      <c r="P113" s="86">
        <f t="shared" si="11"/>
        <v>1138.1713247973219</v>
      </c>
      <c r="Q113" s="97">
        <f t="shared" si="21"/>
        <v>8.4851058841558247E-3</v>
      </c>
      <c r="R113" s="87">
        <f t="shared" si="12"/>
        <v>-2.4291497975708502E-2</v>
      </c>
      <c r="S113" s="87">
        <f t="shared" si="13"/>
        <v>2.5640356437120166E-2</v>
      </c>
    </row>
    <row r="114" spans="1:19">
      <c r="A114" s="82">
        <v>20180615</v>
      </c>
      <c r="B114" s="82" t="s">
        <v>99</v>
      </c>
      <c r="C114" s="78">
        <v>48200</v>
      </c>
      <c r="D114" s="78">
        <v>47650</v>
      </c>
      <c r="E114" s="83">
        <v>6419324700</v>
      </c>
      <c r="F114" s="83">
        <f t="shared" si="14"/>
        <v>0.39775639514692945</v>
      </c>
      <c r="G114" s="135">
        <f t="shared" si="15"/>
        <v>0.39775639514692945</v>
      </c>
      <c r="H114" s="77">
        <v>275087</v>
      </c>
      <c r="I114" s="77">
        <v>293263</v>
      </c>
      <c r="J114" s="88">
        <v>125395903</v>
      </c>
      <c r="K114" s="84">
        <f t="shared" si="16"/>
        <v>7.1654263592686718</v>
      </c>
      <c r="L114" s="84">
        <f t="shared" si="17"/>
        <v>7.1654263592686718</v>
      </c>
      <c r="M114" s="96">
        <f t="shared" si="18"/>
        <v>0</v>
      </c>
      <c r="N114" s="96">
        <f t="shared" si="19"/>
        <v>325293917378384.62</v>
      </c>
      <c r="O114" s="89">
        <f t="shared" si="20"/>
        <v>385167289408234.56</v>
      </c>
      <c r="P114" s="86">
        <f t="shared" si="11"/>
        <v>1184.0593040053827</v>
      </c>
      <c r="Q114" s="97">
        <f t="shared" si="21"/>
        <v>4.0317286341959371E-2</v>
      </c>
      <c r="R114" s="87">
        <f t="shared" si="12"/>
        <v>-1.1410788381742738E-2</v>
      </c>
      <c r="S114" s="87">
        <f t="shared" si="13"/>
        <v>6.6073642156844928E-2</v>
      </c>
    </row>
    <row r="115" spans="1:19">
      <c r="A115" s="82">
        <v>20180618</v>
      </c>
      <c r="B115" s="82" t="s">
        <v>99</v>
      </c>
      <c r="C115" s="78">
        <v>47650</v>
      </c>
      <c r="D115" s="78">
        <v>46600</v>
      </c>
      <c r="E115" s="83">
        <v>6419324700</v>
      </c>
      <c r="F115" s="83">
        <f t="shared" si="14"/>
        <v>0.39775639514692945</v>
      </c>
      <c r="G115" s="135">
        <f t="shared" si="15"/>
        <v>0.39775639514692945</v>
      </c>
      <c r="H115" s="77">
        <v>293263</v>
      </c>
      <c r="I115" s="77">
        <v>299649</v>
      </c>
      <c r="J115" s="88">
        <v>125395903</v>
      </c>
      <c r="K115" s="84">
        <f t="shared" si="16"/>
        <v>7.1654263592686718</v>
      </c>
      <c r="L115" s="84">
        <f t="shared" si="17"/>
        <v>7.1654263592686718</v>
      </c>
      <c r="M115" s="96">
        <f t="shared" si="18"/>
        <v>0</v>
      </c>
      <c r="N115" s="96">
        <f t="shared" si="19"/>
        <v>325293917378384.62</v>
      </c>
      <c r="O115" s="89">
        <f t="shared" si="20"/>
        <v>388224213067848.81</v>
      </c>
      <c r="P115" s="86">
        <f t="shared" si="11"/>
        <v>1193.4567242960868</v>
      </c>
      <c r="Q115" s="97">
        <f t="shared" si="21"/>
        <v>7.9366128528485895E-3</v>
      </c>
      <c r="R115" s="87">
        <f t="shared" si="12"/>
        <v>-2.2035676810073453E-2</v>
      </c>
      <c r="S115" s="87">
        <f t="shared" si="13"/>
        <v>2.1775675758619398E-2</v>
      </c>
    </row>
    <row r="116" spans="1:19">
      <c r="A116" s="82">
        <v>20180619</v>
      </c>
      <c r="B116" s="82" t="s">
        <v>99</v>
      </c>
      <c r="C116" s="78">
        <v>46600</v>
      </c>
      <c r="D116" s="78">
        <v>47000</v>
      </c>
      <c r="E116" s="83">
        <v>6419324700</v>
      </c>
      <c r="F116" s="83">
        <f t="shared" si="14"/>
        <v>0.39775639514692945</v>
      </c>
      <c r="G116" s="135">
        <f t="shared" si="15"/>
        <v>0.39775639514692945</v>
      </c>
      <c r="H116" s="77">
        <v>299649</v>
      </c>
      <c r="I116" s="77">
        <v>282456</v>
      </c>
      <c r="J116" s="88">
        <v>125395903</v>
      </c>
      <c r="K116" s="84">
        <f t="shared" si="16"/>
        <v>7.1654263592686718</v>
      </c>
      <c r="L116" s="84">
        <f t="shared" si="17"/>
        <v>7.1654263592686718</v>
      </c>
      <c r="M116" s="96">
        <f t="shared" si="18"/>
        <v>0</v>
      </c>
      <c r="N116" s="96">
        <f t="shared" si="19"/>
        <v>325293917378384.62</v>
      </c>
      <c r="O116" s="89">
        <f t="shared" si="20"/>
        <v>373797373784741</v>
      </c>
      <c r="P116" s="86">
        <f t="shared" si="11"/>
        <v>1149.106558146726</v>
      </c>
      <c r="Q116" s="97">
        <f t="shared" si="21"/>
        <v>-3.7161101233493816E-2</v>
      </c>
      <c r="R116" s="87">
        <f t="shared" si="12"/>
        <v>8.5836909871244635E-3</v>
      </c>
      <c r="S116" s="87">
        <f t="shared" si="13"/>
        <v>-5.7377131243554959E-2</v>
      </c>
    </row>
    <row r="117" spans="1:19">
      <c r="A117" s="82">
        <v>20180620</v>
      </c>
      <c r="B117" s="82" t="s">
        <v>99</v>
      </c>
      <c r="C117" s="78">
        <v>47000</v>
      </c>
      <c r="D117" s="78">
        <v>47000</v>
      </c>
      <c r="E117" s="83">
        <v>6419324700</v>
      </c>
      <c r="F117" s="83">
        <f t="shared" si="14"/>
        <v>0.39775639514692945</v>
      </c>
      <c r="G117" s="135">
        <f t="shared" si="15"/>
        <v>0.39775639514692945</v>
      </c>
      <c r="H117" s="77">
        <v>282456</v>
      </c>
      <c r="I117" s="77">
        <v>291789</v>
      </c>
      <c r="J117" s="88">
        <v>125395903</v>
      </c>
      <c r="K117" s="84">
        <f t="shared" si="16"/>
        <v>7.1654263592686718</v>
      </c>
      <c r="L117" s="84">
        <f t="shared" si="17"/>
        <v>7.1654263592686718</v>
      </c>
      <c r="M117" s="96">
        <f t="shared" si="18"/>
        <v>0</v>
      </c>
      <c r="N117" s="96">
        <f t="shared" si="19"/>
        <v>325293917378384.62</v>
      </c>
      <c r="O117" s="89">
        <f t="shared" si="20"/>
        <v>382183215294242.75</v>
      </c>
      <c r="P117" s="86">
        <f t="shared" si="11"/>
        <v>1174.8858336311405</v>
      </c>
      <c r="Q117" s="97">
        <f t="shared" si="21"/>
        <v>2.2434190547124876E-2</v>
      </c>
      <c r="R117" s="87">
        <f t="shared" si="12"/>
        <v>0</v>
      </c>
      <c r="S117" s="87">
        <f t="shared" si="13"/>
        <v>3.3042314555187358E-2</v>
      </c>
    </row>
    <row r="118" spans="1:19">
      <c r="A118" s="82">
        <v>20180621</v>
      </c>
      <c r="B118" s="82" t="s">
        <v>99</v>
      </c>
      <c r="C118" s="78">
        <v>47000</v>
      </c>
      <c r="D118" s="78">
        <v>47050</v>
      </c>
      <c r="E118" s="83">
        <v>6419324700</v>
      </c>
      <c r="F118" s="83">
        <f t="shared" si="14"/>
        <v>0.39775639514692945</v>
      </c>
      <c r="G118" s="135">
        <f t="shared" si="15"/>
        <v>0.39775639514692945</v>
      </c>
      <c r="H118" s="77">
        <v>291789</v>
      </c>
      <c r="I118" s="77">
        <v>286877</v>
      </c>
      <c r="J118" s="88">
        <v>125395903</v>
      </c>
      <c r="K118" s="84">
        <f t="shared" si="16"/>
        <v>7.1654263592686718</v>
      </c>
      <c r="L118" s="84">
        <f t="shared" si="17"/>
        <v>7.1654263592686718</v>
      </c>
      <c r="M118" s="96">
        <f t="shared" si="18"/>
        <v>0</v>
      </c>
      <c r="N118" s="96">
        <f t="shared" si="19"/>
        <v>325293917378384.62</v>
      </c>
      <c r="O118" s="89">
        <f t="shared" si="20"/>
        <v>377897375452903.37</v>
      </c>
      <c r="P118" s="86">
        <f t="shared" si="11"/>
        <v>1161.7105493347728</v>
      </c>
      <c r="Q118" s="97">
        <f t="shared" si="21"/>
        <v>-1.1214097505667995E-2</v>
      </c>
      <c r="R118" s="87">
        <f t="shared" si="12"/>
        <v>1.0638297872340426E-3</v>
      </c>
      <c r="S118" s="87">
        <f t="shared" si="13"/>
        <v>-1.6834082162110291E-2</v>
      </c>
    </row>
    <row r="119" spans="1:19">
      <c r="A119" s="82">
        <v>20180622</v>
      </c>
      <c r="B119" s="82" t="s">
        <v>99</v>
      </c>
      <c r="C119" s="78">
        <v>47050</v>
      </c>
      <c r="D119" s="78">
        <v>47250</v>
      </c>
      <c r="E119" s="83">
        <v>6419324700</v>
      </c>
      <c r="F119" s="83">
        <f t="shared" si="14"/>
        <v>0.39775639514692945</v>
      </c>
      <c r="G119" s="135">
        <f t="shared" si="15"/>
        <v>0.39775639514692945</v>
      </c>
      <c r="H119" s="77">
        <v>286877</v>
      </c>
      <c r="I119" s="77">
        <v>290315</v>
      </c>
      <c r="J119" s="88">
        <v>125395903</v>
      </c>
      <c r="K119" s="84">
        <f t="shared" si="16"/>
        <v>7.1654263592686718</v>
      </c>
      <c r="L119" s="84">
        <f t="shared" si="17"/>
        <v>7.1654263592686718</v>
      </c>
      <c r="M119" s="96">
        <f t="shared" si="18"/>
        <v>0</v>
      </c>
      <c r="N119" s="96">
        <f t="shared" si="19"/>
        <v>325293917378384.62</v>
      </c>
      <c r="O119" s="89">
        <f t="shared" si="20"/>
        <v>381497135887005.62</v>
      </c>
      <c r="P119" s="86">
        <f t="shared" si="11"/>
        <v>1172.7767274641196</v>
      </c>
      <c r="Q119" s="97">
        <f t="shared" si="21"/>
        <v>9.5257619341440752E-3</v>
      </c>
      <c r="R119" s="87">
        <f t="shared" si="12"/>
        <v>4.2507970244420826E-3</v>
      </c>
      <c r="S119" s="87">
        <f t="shared" si="13"/>
        <v>1.198423017530161E-2</v>
      </c>
    </row>
    <row r="120" spans="1:19">
      <c r="A120" s="82">
        <v>20180625</v>
      </c>
      <c r="B120" s="82" t="s">
        <v>99</v>
      </c>
      <c r="C120" s="78">
        <v>47250</v>
      </c>
      <c r="D120" s="78">
        <v>46650</v>
      </c>
      <c r="E120" s="83">
        <v>6419324700</v>
      </c>
      <c r="F120" s="83">
        <f t="shared" si="14"/>
        <v>0.39775639514692945</v>
      </c>
      <c r="G120" s="135">
        <f t="shared" si="15"/>
        <v>0.39775639514692945</v>
      </c>
      <c r="H120" s="77">
        <v>290315</v>
      </c>
      <c r="I120" s="77">
        <v>290807</v>
      </c>
      <c r="J120" s="88">
        <v>125395903</v>
      </c>
      <c r="K120" s="84">
        <f t="shared" si="16"/>
        <v>7.1654263592686718</v>
      </c>
      <c r="L120" s="84">
        <f t="shared" si="17"/>
        <v>7.1654263592686718</v>
      </c>
      <c r="M120" s="96">
        <f t="shared" si="18"/>
        <v>0</v>
      </c>
      <c r="N120" s="96">
        <f t="shared" si="19"/>
        <v>325293917378384.62</v>
      </c>
      <c r="O120" s="89">
        <f t="shared" si="20"/>
        <v>380407208849316.5</v>
      </c>
      <c r="P120" s="86">
        <f t="shared" si="11"/>
        <v>1169.4261359545301</v>
      </c>
      <c r="Q120" s="97">
        <f t="shared" si="21"/>
        <v>-2.8569730547386377E-3</v>
      </c>
      <c r="R120" s="87">
        <f t="shared" si="12"/>
        <v>-1.2698412698412698E-2</v>
      </c>
      <c r="S120" s="87">
        <f t="shared" si="13"/>
        <v>1.6947109174517334E-3</v>
      </c>
    </row>
    <row r="121" spans="1:19">
      <c r="A121" s="82">
        <v>20180626</v>
      </c>
      <c r="B121" s="82" t="s">
        <v>99</v>
      </c>
      <c r="C121" s="78">
        <v>46650</v>
      </c>
      <c r="D121" s="78">
        <v>47000</v>
      </c>
      <c r="E121" s="83">
        <v>6419324700</v>
      </c>
      <c r="F121" s="83">
        <f t="shared" si="14"/>
        <v>0.39775639514692945</v>
      </c>
      <c r="G121" s="135">
        <f t="shared" si="15"/>
        <v>0.39775639514692945</v>
      </c>
      <c r="H121" s="77">
        <v>290807</v>
      </c>
      <c r="I121" s="77">
        <v>295719</v>
      </c>
      <c r="J121" s="88">
        <v>125395903</v>
      </c>
      <c r="K121" s="84">
        <f t="shared" si="16"/>
        <v>7.1654263592686718</v>
      </c>
      <c r="L121" s="84">
        <f t="shared" si="17"/>
        <v>7.1654263592686718</v>
      </c>
      <c r="M121" s="96">
        <f t="shared" si="18"/>
        <v>0</v>
      </c>
      <c r="N121" s="96">
        <f t="shared" si="19"/>
        <v>325293917378384.62</v>
      </c>
      <c r="O121" s="89">
        <f t="shared" si="20"/>
        <v>385714379671435.75</v>
      </c>
      <c r="P121" s="86">
        <f t="shared" si="11"/>
        <v>1185.7411376763296</v>
      </c>
      <c r="Q121" s="97">
        <f t="shared" si="21"/>
        <v>1.3951288773345711E-2</v>
      </c>
      <c r="R121" s="87">
        <f t="shared" si="12"/>
        <v>7.502679528403001E-3</v>
      </c>
      <c r="S121" s="87">
        <f t="shared" si="13"/>
        <v>1.6890927659925656E-2</v>
      </c>
    </row>
    <row r="122" spans="1:19">
      <c r="A122" s="82">
        <v>20180627</v>
      </c>
      <c r="B122" s="82" t="s">
        <v>99</v>
      </c>
      <c r="C122" s="78">
        <v>47000</v>
      </c>
      <c r="D122" s="78">
        <v>47950</v>
      </c>
      <c r="E122" s="83">
        <v>6419324700</v>
      </c>
      <c r="F122" s="83">
        <f t="shared" si="14"/>
        <v>0.39775639514692945</v>
      </c>
      <c r="G122" s="135">
        <f t="shared" si="15"/>
        <v>0.39775639514692945</v>
      </c>
      <c r="H122" s="77">
        <v>295719</v>
      </c>
      <c r="I122" s="77">
        <v>296701</v>
      </c>
      <c r="J122" s="88">
        <v>125395903</v>
      </c>
      <c r="K122" s="84">
        <f t="shared" si="16"/>
        <v>7.1654263592686718</v>
      </c>
      <c r="L122" s="84">
        <f t="shared" si="17"/>
        <v>7.1654263592686718</v>
      </c>
      <c r="M122" s="96">
        <f t="shared" si="18"/>
        <v>0</v>
      </c>
      <c r="N122" s="96">
        <f t="shared" si="19"/>
        <v>325293917378384.62</v>
      </c>
      <c r="O122" s="89">
        <f t="shared" si="20"/>
        <v>389022382587531.75</v>
      </c>
      <c r="P122" s="86">
        <f t="shared" si="11"/>
        <v>1195.9104114910874</v>
      </c>
      <c r="Q122" s="97">
        <f t="shared" si="21"/>
        <v>8.5763017674214646E-3</v>
      </c>
      <c r="R122" s="87">
        <f t="shared" si="12"/>
        <v>2.021276595744681E-2</v>
      </c>
      <c r="S122" s="87">
        <f t="shared" si="13"/>
        <v>3.3207200078452857E-3</v>
      </c>
    </row>
    <row r="123" spans="1:19">
      <c r="A123" s="82">
        <v>20180628</v>
      </c>
      <c r="B123" s="82" t="s">
        <v>99</v>
      </c>
      <c r="C123" s="78">
        <v>47950</v>
      </c>
      <c r="D123" s="78">
        <v>46800</v>
      </c>
      <c r="E123" s="83">
        <v>6419324700</v>
      </c>
      <c r="F123" s="83">
        <f t="shared" si="14"/>
        <v>0.39775639514692945</v>
      </c>
      <c r="G123" s="135">
        <f t="shared" si="15"/>
        <v>0.39775639514692945</v>
      </c>
      <c r="H123" s="77">
        <v>296701</v>
      </c>
      <c r="I123" s="77">
        <v>292771</v>
      </c>
      <c r="J123" s="88">
        <v>125395903</v>
      </c>
      <c r="K123" s="84">
        <f t="shared" si="16"/>
        <v>7.1654263592686718</v>
      </c>
      <c r="L123" s="84">
        <f t="shared" si="17"/>
        <v>7.1654263592686718</v>
      </c>
      <c r="M123" s="96">
        <f t="shared" si="18"/>
        <v>0</v>
      </c>
      <c r="N123" s="96">
        <f t="shared" si="19"/>
        <v>325293917378384.62</v>
      </c>
      <c r="O123" s="89">
        <f t="shared" si="20"/>
        <v>382554891640596.69</v>
      </c>
      <c r="P123" s="86">
        <f t="shared" si="11"/>
        <v>1176.0284198477821</v>
      </c>
      <c r="Q123" s="97">
        <f t="shared" si="21"/>
        <v>-1.662498415622626E-2</v>
      </c>
      <c r="R123" s="87">
        <f t="shared" si="12"/>
        <v>-2.3983315954118872E-2</v>
      </c>
      <c r="S123" s="87">
        <f t="shared" si="13"/>
        <v>-1.3245658086760745E-2</v>
      </c>
    </row>
    <row r="124" spans="1:19">
      <c r="A124" s="82">
        <v>20180629</v>
      </c>
      <c r="B124" s="82" t="s">
        <v>99</v>
      </c>
      <c r="C124" s="78">
        <v>46800</v>
      </c>
      <c r="D124" s="78">
        <v>46650</v>
      </c>
      <c r="E124" s="83">
        <v>6419324700</v>
      </c>
      <c r="F124" s="83">
        <f t="shared" si="14"/>
        <v>0.39775639514692945</v>
      </c>
      <c r="G124" s="135">
        <f t="shared" si="15"/>
        <v>0.39775639514692945</v>
      </c>
      <c r="H124" s="77">
        <v>292771</v>
      </c>
      <c r="I124" s="77">
        <v>298175</v>
      </c>
      <c r="J124" s="88">
        <v>125395903</v>
      </c>
      <c r="K124" s="84">
        <f t="shared" si="16"/>
        <v>7.1654263592686718</v>
      </c>
      <c r="L124" s="84">
        <f t="shared" si="17"/>
        <v>7.1654263592686718</v>
      </c>
      <c r="M124" s="96">
        <f t="shared" si="18"/>
        <v>0</v>
      </c>
      <c r="N124" s="96">
        <f t="shared" si="19"/>
        <v>325293917378384.62</v>
      </c>
      <c r="O124" s="89">
        <f t="shared" si="20"/>
        <v>387027468170221.75</v>
      </c>
      <c r="P124" s="86">
        <f t="shared" si="11"/>
        <v>1189.7777594163501</v>
      </c>
      <c r="Q124" s="97">
        <f t="shared" si="21"/>
        <v>1.1691332740366687E-2</v>
      </c>
      <c r="R124" s="87">
        <f t="shared" si="12"/>
        <v>-3.205128205128205E-3</v>
      </c>
      <c r="S124" s="87">
        <f t="shared" si="13"/>
        <v>1.845811231303647E-2</v>
      </c>
    </row>
    <row r="125" spans="1:19" s="17" customFormat="1">
      <c r="A125" s="90">
        <v>20180702</v>
      </c>
      <c r="B125" s="90" t="s">
        <v>100</v>
      </c>
      <c r="C125" s="23">
        <v>46650</v>
      </c>
      <c r="D125" s="20">
        <v>45550</v>
      </c>
      <c r="E125" s="91">
        <v>6419324700</v>
      </c>
      <c r="F125" s="91">
        <f t="shared" si="14"/>
        <v>0.39775639514692945</v>
      </c>
      <c r="G125" s="148">
        <f t="shared" si="15"/>
        <v>0.44994287909431829</v>
      </c>
      <c r="H125" s="23">
        <v>298175</v>
      </c>
      <c r="I125" s="20">
        <v>298175</v>
      </c>
      <c r="J125" s="92">
        <v>125395903</v>
      </c>
      <c r="K125" s="91">
        <f t="shared" si="16"/>
        <v>7.1654263592686718</v>
      </c>
      <c r="L125" s="91">
        <f t="shared" si="17"/>
        <v>5.4054898786822907</v>
      </c>
      <c r="M125" s="93">
        <f t="shared" si="18"/>
        <v>0</v>
      </c>
      <c r="N125" s="93">
        <f t="shared" si="19"/>
        <v>283121295524358.06</v>
      </c>
      <c r="O125" s="92">
        <f t="shared" si="20"/>
        <v>333674258250929.81</v>
      </c>
      <c r="P125" s="94">
        <f t="shared" si="11"/>
        <v>1178.5558470017047</v>
      </c>
      <c r="Q125" s="95">
        <f t="shared" si="21"/>
        <v>-9.4319399785640478E-3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145">
        <v>45550</v>
      </c>
      <c r="D126" s="78">
        <v>46150</v>
      </c>
      <c r="E126" s="83">
        <v>6419324700</v>
      </c>
      <c r="F126" s="83">
        <f t="shared" si="14"/>
        <v>0.44994287909431829</v>
      </c>
      <c r="G126" s="135">
        <f t="shared" si="15"/>
        <v>0.44994287909431829</v>
      </c>
      <c r="H126" s="19">
        <v>298175</v>
      </c>
      <c r="I126" s="77">
        <v>297684</v>
      </c>
      <c r="J126" s="88">
        <v>125395903</v>
      </c>
      <c r="K126" s="84">
        <f t="shared" si="16"/>
        <v>5.4054898786822907</v>
      </c>
      <c r="L126" s="84">
        <f t="shared" si="17"/>
        <v>5.4054898786822907</v>
      </c>
      <c r="M126" s="96">
        <f t="shared" si="18"/>
        <v>0</v>
      </c>
      <c r="N126" s="96">
        <f t="shared" si="19"/>
        <v>283121295524358.06</v>
      </c>
      <c r="O126" s="89">
        <f t="shared" si="20"/>
        <v>335074443207658.44</v>
      </c>
      <c r="P126" s="86">
        <f t="shared" si="11"/>
        <v>1183.5013773410437</v>
      </c>
      <c r="Q126" s="97">
        <f t="shared" si="21"/>
        <v>4.1962630382944219E-3</v>
      </c>
      <c r="R126" s="87">
        <f t="shared" si="12"/>
        <v>1.3172338090010977E-2</v>
      </c>
      <c r="S126" s="87">
        <f t="shared" si="13"/>
        <v>-1.6466839942986501E-3</v>
      </c>
    </row>
    <row r="127" spans="1:19">
      <c r="A127" s="82">
        <v>20180704</v>
      </c>
      <c r="B127" s="82" t="s">
        <v>99</v>
      </c>
      <c r="C127" s="78">
        <v>46150</v>
      </c>
      <c r="D127" s="78">
        <v>46250</v>
      </c>
      <c r="E127" s="83">
        <v>6419324700</v>
      </c>
      <c r="F127" s="83">
        <f t="shared" si="14"/>
        <v>0.44994287909431829</v>
      </c>
      <c r="G127" s="135">
        <f t="shared" si="15"/>
        <v>0.44994287909431829</v>
      </c>
      <c r="H127" s="77">
        <v>297684</v>
      </c>
      <c r="I127" s="77">
        <v>286385</v>
      </c>
      <c r="J127" s="88">
        <v>125395903</v>
      </c>
      <c r="K127" s="84">
        <f t="shared" si="16"/>
        <v>5.4054898786822907</v>
      </c>
      <c r="L127" s="84">
        <f t="shared" si="17"/>
        <v>5.4054898786822907</v>
      </c>
      <c r="M127" s="96">
        <f t="shared" si="18"/>
        <v>0</v>
      </c>
      <c r="N127" s="96">
        <f t="shared" si="19"/>
        <v>283121295524358.06</v>
      </c>
      <c r="O127" s="89">
        <f t="shared" si="20"/>
        <v>327704516962888.5</v>
      </c>
      <c r="P127" s="86">
        <f t="shared" si="11"/>
        <v>1157.4703921722298</v>
      </c>
      <c r="Q127" s="97">
        <f t="shared" si="21"/>
        <v>-2.1994892162523181E-2</v>
      </c>
      <c r="R127" s="87">
        <f t="shared" si="12"/>
        <v>2.1668472372697724E-3</v>
      </c>
      <c r="S127" s="87">
        <f t="shared" si="13"/>
        <v>-3.7956356404778221E-2</v>
      </c>
    </row>
    <row r="128" spans="1:19">
      <c r="A128" s="82">
        <v>20180705</v>
      </c>
      <c r="B128" s="82" t="s">
        <v>99</v>
      </c>
      <c r="C128" s="78">
        <v>46250</v>
      </c>
      <c r="D128" s="78">
        <v>45950</v>
      </c>
      <c r="E128" s="83">
        <v>6419324700</v>
      </c>
      <c r="F128" s="83">
        <f t="shared" si="14"/>
        <v>0.44994287909431829</v>
      </c>
      <c r="G128" s="135">
        <f t="shared" si="15"/>
        <v>0.44994287909431829</v>
      </c>
      <c r="H128" s="77">
        <v>286385</v>
      </c>
      <c r="I128" s="77">
        <v>277052</v>
      </c>
      <c r="J128" s="88">
        <v>125395903</v>
      </c>
      <c r="K128" s="84">
        <f t="shared" si="16"/>
        <v>5.4054898786822907</v>
      </c>
      <c r="L128" s="84">
        <f t="shared" si="17"/>
        <v>5.4054898786822907</v>
      </c>
      <c r="M128" s="96">
        <f t="shared" si="18"/>
        <v>0</v>
      </c>
      <c r="N128" s="96">
        <f t="shared" si="19"/>
        <v>283121295524358.06</v>
      </c>
      <c r="O128" s="89">
        <f t="shared" si="20"/>
        <v>320511865418491.37</v>
      </c>
      <c r="P128" s="86">
        <f t="shared" si="11"/>
        <v>1132.0655510030911</v>
      </c>
      <c r="Q128" s="97">
        <f t="shared" si="21"/>
        <v>-2.1948588353488147E-2</v>
      </c>
      <c r="R128" s="87">
        <f t="shared" si="12"/>
        <v>-6.4864864864864862E-3</v>
      </c>
      <c r="S128" s="87">
        <f t="shared" si="13"/>
        <v>-3.2588997328770714E-2</v>
      </c>
    </row>
    <row r="129" spans="1:19">
      <c r="A129" s="82">
        <v>20180706</v>
      </c>
      <c r="B129" s="82" t="s">
        <v>99</v>
      </c>
      <c r="C129" s="78">
        <v>45950</v>
      </c>
      <c r="D129" s="78">
        <v>44900</v>
      </c>
      <c r="E129" s="83">
        <v>6419324700</v>
      </c>
      <c r="F129" s="83">
        <f t="shared" si="14"/>
        <v>0.44994287909431829</v>
      </c>
      <c r="G129" s="135">
        <f t="shared" si="15"/>
        <v>0.44994287909431829</v>
      </c>
      <c r="H129" s="77">
        <v>277052</v>
      </c>
      <c r="I129" s="77">
        <v>284421</v>
      </c>
      <c r="J129" s="88">
        <v>125395903</v>
      </c>
      <c r="K129" s="84">
        <f t="shared" si="16"/>
        <v>5.4054898786822907</v>
      </c>
      <c r="L129" s="84">
        <f t="shared" si="17"/>
        <v>5.4054898786822907</v>
      </c>
      <c r="M129" s="96">
        <f t="shared" si="18"/>
        <v>0</v>
      </c>
      <c r="N129" s="96">
        <f t="shared" si="19"/>
        <v>283121295524358.06</v>
      </c>
      <c r="O129" s="89">
        <f t="shared" si="20"/>
        <v>322474021399705.81</v>
      </c>
      <c r="P129" s="86">
        <f t="shared" si="11"/>
        <v>1138.9959939342043</v>
      </c>
      <c r="Q129" s="97">
        <f t="shared" si="21"/>
        <v>6.1219449041377333E-3</v>
      </c>
      <c r="R129" s="87">
        <f t="shared" si="12"/>
        <v>-2.2850924918389554E-2</v>
      </c>
      <c r="S129" s="87">
        <f t="shared" si="13"/>
        <v>2.6597894980003752E-2</v>
      </c>
    </row>
    <row r="130" spans="1:19">
      <c r="A130" s="82">
        <v>20180709</v>
      </c>
      <c r="B130" s="82" t="s">
        <v>99</v>
      </c>
      <c r="C130" s="78">
        <v>44900</v>
      </c>
      <c r="D130" s="78">
        <v>45600</v>
      </c>
      <c r="E130" s="83">
        <v>6419324700</v>
      </c>
      <c r="F130" s="83">
        <f t="shared" si="14"/>
        <v>0.44994287909431829</v>
      </c>
      <c r="G130" s="135">
        <f t="shared" si="15"/>
        <v>0.44994287909431829</v>
      </c>
      <c r="H130" s="77">
        <v>284421</v>
      </c>
      <c r="I130" s="77">
        <v>279017</v>
      </c>
      <c r="J130" s="88">
        <v>125395903</v>
      </c>
      <c r="K130" s="84">
        <f t="shared" si="16"/>
        <v>5.4054898786822907</v>
      </c>
      <c r="L130" s="84">
        <f t="shared" si="17"/>
        <v>5.4054898786822907</v>
      </c>
      <c r="M130" s="96">
        <f t="shared" si="18"/>
        <v>0</v>
      </c>
      <c r="N130" s="96">
        <f t="shared" si="19"/>
        <v>283121295524358.06</v>
      </c>
      <c r="O130" s="89">
        <f t="shared" si="20"/>
        <v>320832878764447.81</v>
      </c>
      <c r="P130" s="86">
        <f t="shared" si="11"/>
        <v>1133.1993878109579</v>
      </c>
      <c r="Q130" s="97">
        <f t="shared" si="21"/>
        <v>-5.0892243292484035E-3</v>
      </c>
      <c r="R130" s="87">
        <f t="shared" si="12"/>
        <v>1.5590200445434299E-2</v>
      </c>
      <c r="S130" s="87">
        <f t="shared" si="13"/>
        <v>-1.9000003515914788E-2</v>
      </c>
    </row>
    <row r="131" spans="1:19">
      <c r="A131" s="82">
        <v>20180710</v>
      </c>
      <c r="B131" s="82" t="s">
        <v>99</v>
      </c>
      <c r="C131" s="78">
        <v>45600</v>
      </c>
      <c r="D131" s="78">
        <v>46300</v>
      </c>
      <c r="E131" s="83">
        <v>6419324700</v>
      </c>
      <c r="F131" s="83">
        <f t="shared" si="14"/>
        <v>0.44994287909431829</v>
      </c>
      <c r="G131" s="135">
        <f t="shared" si="15"/>
        <v>0.44994287909431829</v>
      </c>
      <c r="H131" s="77">
        <v>279017</v>
      </c>
      <c r="I131" s="77">
        <v>276070</v>
      </c>
      <c r="J131" s="88">
        <v>125395903</v>
      </c>
      <c r="K131" s="84">
        <f t="shared" si="16"/>
        <v>5.4054898786822907</v>
      </c>
      <c r="L131" s="84">
        <f t="shared" si="17"/>
        <v>5.4054898786822907</v>
      </c>
      <c r="M131" s="96">
        <f t="shared" si="18"/>
        <v>0</v>
      </c>
      <c r="N131" s="96">
        <f t="shared" si="19"/>
        <v>283121295524358.06</v>
      </c>
      <c r="O131" s="89">
        <f t="shared" si="20"/>
        <v>320857155310193.37</v>
      </c>
      <c r="P131" s="86">
        <f t="shared" si="11"/>
        <v>1133.2851339068161</v>
      </c>
      <c r="Q131" s="97">
        <f t="shared" si="21"/>
        <v>7.566726277875174E-5</v>
      </c>
      <c r="R131" s="87">
        <f t="shared" si="12"/>
        <v>1.5350877192982455E-2</v>
      </c>
      <c r="S131" s="87">
        <f t="shared" si="13"/>
        <v>-1.0562080446711133E-2</v>
      </c>
    </row>
    <row r="132" spans="1:19">
      <c r="A132" s="82">
        <v>20180711</v>
      </c>
      <c r="B132" s="82" t="s">
        <v>99</v>
      </c>
      <c r="C132" s="78">
        <v>46300</v>
      </c>
      <c r="D132" s="78">
        <v>46000</v>
      </c>
      <c r="E132" s="83">
        <v>6419324700</v>
      </c>
      <c r="F132" s="83">
        <f t="shared" si="14"/>
        <v>0.44994287909431829</v>
      </c>
      <c r="G132" s="135">
        <f t="shared" si="15"/>
        <v>0.44994287909431829</v>
      </c>
      <c r="H132" s="77">
        <v>276070</v>
      </c>
      <c r="I132" s="77">
        <v>271649</v>
      </c>
      <c r="J132" s="88">
        <v>125395903</v>
      </c>
      <c r="K132" s="84">
        <f t="shared" si="16"/>
        <v>5.4054898786822907</v>
      </c>
      <c r="L132" s="84">
        <f t="shared" si="17"/>
        <v>5.4054898786822907</v>
      </c>
      <c r="M132" s="96">
        <f t="shared" si="18"/>
        <v>0</v>
      </c>
      <c r="N132" s="96">
        <f t="shared" si="19"/>
        <v>283121295524358.06</v>
      </c>
      <c r="O132" s="89">
        <f t="shared" si="20"/>
        <v>316993986475234.37</v>
      </c>
      <c r="P132" s="86">
        <f t="shared" ref="P132:P195" si="22">O132/N132*1000</f>
        <v>1119.6402089363924</v>
      </c>
      <c r="Q132" s="97">
        <f t="shared" si="21"/>
        <v>-1.2040151734263985E-2</v>
      </c>
      <c r="R132" s="87">
        <f t="shared" ref="R132:R195" si="23">(D132-C132)/C132</f>
        <v>-6.4794816414686825E-3</v>
      </c>
      <c r="S132" s="87">
        <f t="shared" ref="S132:S195" si="24">(I132-H132)/H132</f>
        <v>-1.6014054406491108E-2</v>
      </c>
    </row>
    <row r="133" spans="1:19">
      <c r="A133" s="82">
        <v>20180712</v>
      </c>
      <c r="B133" s="82" t="s">
        <v>99</v>
      </c>
      <c r="C133" s="78">
        <v>46000</v>
      </c>
      <c r="D133" s="78">
        <v>45500</v>
      </c>
      <c r="E133" s="83">
        <v>6419324700</v>
      </c>
      <c r="F133" s="83">
        <f t="shared" ref="F133:F196" si="25">G132</f>
        <v>0.44994287909431829</v>
      </c>
      <c r="G133" s="135">
        <f t="shared" ref="G133:G196" si="26">IF(B133="Y",0.4*(C133*E133+H133*J133)/(C133*E133),IF(M133=0,F133,D132*E132*G132/O132*(C133*E133+H133*J133)/(C133*E133)))</f>
        <v>0.44994287909431829</v>
      </c>
      <c r="H133" s="77">
        <v>271649</v>
      </c>
      <c r="I133" s="77">
        <v>282947</v>
      </c>
      <c r="J133" s="88">
        <v>125395903</v>
      </c>
      <c r="K133" s="84">
        <f t="shared" ref="K133:K196" si="27">L132</f>
        <v>5.4054898786822907</v>
      </c>
      <c r="L133" s="84">
        <f t="shared" ref="L133:L196" si="28">IF(B133="Y",0.6*(C133*E133+H133*J133)/(H133*J133),IF(M133=0,K133,I132*J132*L132/O132*(C133*E133+H133*J133)/(H133*J133)))</f>
        <v>5.4054898786822907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283121295524358.06</v>
      </c>
      <c r="O133" s="89">
        <f t="shared" ref="O133:O196" si="31">D133*E133*G133+I133*J133*L133</f>
        <v>323207903118776.12</v>
      </c>
      <c r="P133" s="86">
        <f t="shared" si="22"/>
        <v>1141.5881045619519</v>
      </c>
      <c r="Q133" s="97">
        <f t="shared" ref="Q133:Q196" si="32">(P133-P132)/P132</f>
        <v>1.9602632569268905E-2</v>
      </c>
      <c r="R133" s="87">
        <f t="shared" si="23"/>
        <v>-1.0869565217391304E-2</v>
      </c>
      <c r="S133" s="87">
        <f t="shared" si="24"/>
        <v>4.1590434715386398E-2</v>
      </c>
    </row>
    <row r="134" spans="1:19">
      <c r="A134" s="82">
        <v>20180713</v>
      </c>
      <c r="B134" s="82" t="s">
        <v>99</v>
      </c>
      <c r="C134" s="78">
        <v>45500</v>
      </c>
      <c r="D134" s="78">
        <v>46500</v>
      </c>
      <c r="E134" s="83">
        <v>6419324700</v>
      </c>
      <c r="F134" s="83">
        <f t="shared" si="25"/>
        <v>0.44994287909431829</v>
      </c>
      <c r="G134" s="135">
        <f t="shared" si="26"/>
        <v>0.44994287909431829</v>
      </c>
      <c r="H134" s="77">
        <v>282947</v>
      </c>
      <c r="I134" s="77">
        <v>282947</v>
      </c>
      <c r="J134" s="88">
        <v>125395903</v>
      </c>
      <c r="K134" s="84">
        <f t="shared" si="27"/>
        <v>5.4054898786822907</v>
      </c>
      <c r="L134" s="84">
        <f t="shared" si="28"/>
        <v>5.4054898786822907</v>
      </c>
      <c r="M134" s="96">
        <f t="shared" si="29"/>
        <v>0</v>
      </c>
      <c r="N134" s="96">
        <f t="shared" si="30"/>
        <v>283121295524358.06</v>
      </c>
      <c r="O134" s="89">
        <f t="shared" si="31"/>
        <v>326096232556135.44</v>
      </c>
      <c r="P134" s="86">
        <f t="shared" si="22"/>
        <v>1151.7898431207202</v>
      </c>
      <c r="Q134" s="97">
        <f t="shared" si="32"/>
        <v>8.9364443427543214E-3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78">
        <v>46500</v>
      </c>
      <c r="D135" s="78">
        <v>46050</v>
      </c>
      <c r="E135" s="83">
        <v>6419324700</v>
      </c>
      <c r="F135" s="83">
        <f t="shared" si="25"/>
        <v>0.44994287909431829</v>
      </c>
      <c r="G135" s="135">
        <f t="shared" si="26"/>
        <v>0.44994287909431829</v>
      </c>
      <c r="H135" s="77">
        <v>282947</v>
      </c>
      <c r="I135" s="77">
        <v>288350</v>
      </c>
      <c r="J135" s="88">
        <v>125395903</v>
      </c>
      <c r="K135" s="84">
        <f t="shared" si="27"/>
        <v>5.4054898786822907</v>
      </c>
      <c r="L135" s="84">
        <f t="shared" si="28"/>
        <v>5.4054898786822907</v>
      </c>
      <c r="M135" s="96">
        <f t="shared" si="29"/>
        <v>0</v>
      </c>
      <c r="N135" s="96">
        <f t="shared" si="30"/>
        <v>283121295524358.06</v>
      </c>
      <c r="O135" s="89">
        <f t="shared" si="31"/>
        <v>328458779724448.75</v>
      </c>
      <c r="P135" s="86">
        <f t="shared" si="22"/>
        <v>1160.1344897639115</v>
      </c>
      <c r="Q135" s="97">
        <f t="shared" si="32"/>
        <v>7.2449385563097416E-3</v>
      </c>
      <c r="R135" s="87">
        <f t="shared" si="23"/>
        <v>-9.6774193548387101E-3</v>
      </c>
      <c r="S135" s="87">
        <f t="shared" si="24"/>
        <v>1.9095448971008705E-2</v>
      </c>
    </row>
    <row r="136" spans="1:19">
      <c r="A136" s="82">
        <v>20180717</v>
      </c>
      <c r="B136" s="82" t="s">
        <v>99</v>
      </c>
      <c r="C136" s="78">
        <v>46050</v>
      </c>
      <c r="D136" s="78">
        <v>45850</v>
      </c>
      <c r="E136" s="83">
        <v>6419324700</v>
      </c>
      <c r="F136" s="83">
        <f t="shared" si="25"/>
        <v>0.44994287909431829</v>
      </c>
      <c r="G136" s="135">
        <f t="shared" si="26"/>
        <v>0.44994287909431829</v>
      </c>
      <c r="H136" s="77">
        <v>288350</v>
      </c>
      <c r="I136" s="77">
        <v>290315</v>
      </c>
      <c r="J136" s="88">
        <v>125395903</v>
      </c>
      <c r="K136" s="84">
        <f t="shared" si="27"/>
        <v>5.4054898786822907</v>
      </c>
      <c r="L136" s="84">
        <f t="shared" si="28"/>
        <v>5.4054898786822907</v>
      </c>
      <c r="M136" s="96">
        <f t="shared" si="29"/>
        <v>0</v>
      </c>
      <c r="N136" s="96">
        <f t="shared" si="30"/>
        <v>283121295524358.06</v>
      </c>
      <c r="O136" s="89">
        <f t="shared" si="31"/>
        <v>329213042486009.06</v>
      </c>
      <c r="P136" s="86">
        <f t="shared" si="22"/>
        <v>1162.7985873555936</v>
      </c>
      <c r="Q136" s="97">
        <f t="shared" si="32"/>
        <v>2.2963696150644052E-3</v>
      </c>
      <c r="R136" s="87">
        <f t="shared" si="23"/>
        <v>-4.3431053203040176E-3</v>
      </c>
      <c r="S136" s="87">
        <f t="shared" si="24"/>
        <v>6.8146349921969825E-3</v>
      </c>
    </row>
    <row r="137" spans="1:19">
      <c r="A137" s="82">
        <v>20180718</v>
      </c>
      <c r="B137" s="82" t="s">
        <v>99</v>
      </c>
      <c r="C137" s="78">
        <v>45850</v>
      </c>
      <c r="D137" s="78">
        <v>46550</v>
      </c>
      <c r="E137" s="83">
        <v>6419324700</v>
      </c>
      <c r="F137" s="83">
        <f t="shared" si="25"/>
        <v>0.44994287909431829</v>
      </c>
      <c r="G137" s="135">
        <f t="shared" si="26"/>
        <v>0.44994287909431829</v>
      </c>
      <c r="H137" s="77">
        <v>290315</v>
      </c>
      <c r="I137" s="77">
        <v>284912</v>
      </c>
      <c r="J137" s="88">
        <v>125395903</v>
      </c>
      <c r="K137" s="84">
        <f t="shared" si="27"/>
        <v>5.4054898786822907</v>
      </c>
      <c r="L137" s="84">
        <f t="shared" si="28"/>
        <v>5.4054898786822907</v>
      </c>
      <c r="M137" s="96">
        <f t="shared" si="29"/>
        <v>0</v>
      </c>
      <c r="N137" s="96">
        <f t="shared" si="30"/>
        <v>283121295524358.06</v>
      </c>
      <c r="O137" s="89">
        <f t="shared" si="31"/>
        <v>327572577677035.5</v>
      </c>
      <c r="P137" s="86">
        <f t="shared" si="22"/>
        <v>1157.004375352094</v>
      </c>
      <c r="Q137" s="97">
        <f t="shared" si="32"/>
        <v>-4.982988512805619E-3</v>
      </c>
      <c r="R137" s="87">
        <f t="shared" si="23"/>
        <v>1.5267175572519083E-2</v>
      </c>
      <c r="S137" s="87">
        <f t="shared" si="24"/>
        <v>-1.8610819282503487E-2</v>
      </c>
    </row>
    <row r="138" spans="1:19">
      <c r="A138" s="82">
        <v>20180719</v>
      </c>
      <c r="B138" s="82" t="s">
        <v>99</v>
      </c>
      <c r="C138" s="78">
        <v>46550</v>
      </c>
      <c r="D138" s="78">
        <v>46900</v>
      </c>
      <c r="E138" s="83">
        <v>6419324700</v>
      </c>
      <c r="F138" s="83">
        <f t="shared" si="25"/>
        <v>0.44994287909431829</v>
      </c>
      <c r="G138" s="135">
        <f t="shared" si="26"/>
        <v>0.44994287909431829</v>
      </c>
      <c r="H138" s="77">
        <v>284912</v>
      </c>
      <c r="I138" s="77">
        <v>283438</v>
      </c>
      <c r="J138" s="88">
        <v>125395903</v>
      </c>
      <c r="K138" s="84">
        <f t="shared" si="27"/>
        <v>5.4054898786822907</v>
      </c>
      <c r="L138" s="84">
        <f t="shared" si="28"/>
        <v>5.4054898786822907</v>
      </c>
      <c r="M138" s="96">
        <f t="shared" si="29"/>
        <v>0</v>
      </c>
      <c r="N138" s="96">
        <f t="shared" si="30"/>
        <v>283121295524358.06</v>
      </c>
      <c r="O138" s="89">
        <f t="shared" si="31"/>
        <v>327584377036766</v>
      </c>
      <c r="P138" s="86">
        <f t="shared" si="22"/>
        <v>1157.0460513401492</v>
      </c>
      <c r="Q138" s="97">
        <f t="shared" si="32"/>
        <v>3.6020596760942173E-5</v>
      </c>
      <c r="R138" s="87">
        <f t="shared" si="23"/>
        <v>7.5187969924812026E-3</v>
      </c>
      <c r="S138" s="87">
        <f t="shared" si="24"/>
        <v>-5.1735272645588816E-3</v>
      </c>
    </row>
    <row r="139" spans="1:19">
      <c r="A139" s="82">
        <v>20180720</v>
      </c>
      <c r="B139" s="82" t="s">
        <v>99</v>
      </c>
      <c r="C139" s="78">
        <v>46900</v>
      </c>
      <c r="D139" s="78">
        <v>47450</v>
      </c>
      <c r="E139" s="83">
        <v>6419324700</v>
      </c>
      <c r="F139" s="83">
        <f t="shared" si="25"/>
        <v>0.44994287909431829</v>
      </c>
      <c r="G139" s="135">
        <f t="shared" si="26"/>
        <v>0.44994287909431829</v>
      </c>
      <c r="H139" s="77">
        <v>283438</v>
      </c>
      <c r="I139" s="77">
        <v>280491</v>
      </c>
      <c r="J139" s="88">
        <v>125395903</v>
      </c>
      <c r="K139" s="84">
        <f t="shared" si="27"/>
        <v>5.4054898786822907</v>
      </c>
      <c r="L139" s="84">
        <f t="shared" si="28"/>
        <v>5.4054898786822907</v>
      </c>
      <c r="M139" s="96">
        <f t="shared" si="29"/>
        <v>0</v>
      </c>
      <c r="N139" s="96">
        <f t="shared" si="30"/>
        <v>283121295524358.06</v>
      </c>
      <c r="O139" s="89">
        <f t="shared" si="31"/>
        <v>327175404166907.69</v>
      </c>
      <c r="P139" s="86">
        <f t="shared" si="22"/>
        <v>1155.6015366521926</v>
      </c>
      <c r="Q139" s="97">
        <f t="shared" si="32"/>
        <v>-1.248450471166198E-3</v>
      </c>
      <c r="R139" s="87">
        <f t="shared" si="23"/>
        <v>1.1727078891257996E-2</v>
      </c>
      <c r="S139" s="87">
        <f t="shared" si="24"/>
        <v>-1.0397335572506156E-2</v>
      </c>
    </row>
    <row r="140" spans="1:19">
      <c r="A140" s="82">
        <v>20180723</v>
      </c>
      <c r="B140" s="82" t="s">
        <v>99</v>
      </c>
      <c r="C140" s="78">
        <v>47450</v>
      </c>
      <c r="D140" s="78">
        <v>46500</v>
      </c>
      <c r="E140" s="83">
        <v>6419324700</v>
      </c>
      <c r="F140" s="83">
        <f t="shared" si="25"/>
        <v>0.44994287909431829</v>
      </c>
      <c r="G140" s="135">
        <f t="shared" si="26"/>
        <v>0.44994287909431829</v>
      </c>
      <c r="H140" s="77">
        <v>280491</v>
      </c>
      <c r="I140" s="77">
        <v>262807</v>
      </c>
      <c r="J140" s="88">
        <v>125395903</v>
      </c>
      <c r="K140" s="84">
        <f t="shared" si="27"/>
        <v>5.4054898786822907</v>
      </c>
      <c r="L140" s="84">
        <f t="shared" si="28"/>
        <v>5.4054898786822907</v>
      </c>
      <c r="M140" s="96">
        <f t="shared" si="29"/>
        <v>0</v>
      </c>
      <c r="N140" s="96">
        <f t="shared" si="30"/>
        <v>283121295524358.06</v>
      </c>
      <c r="O140" s="89">
        <f t="shared" si="31"/>
        <v>312444811186411.62</v>
      </c>
      <c r="P140" s="86">
        <f t="shared" si="22"/>
        <v>1103.5722714101905</v>
      </c>
      <c r="Q140" s="97">
        <f t="shared" si="32"/>
        <v>-4.5023534143725896E-2</v>
      </c>
      <c r="R140" s="87">
        <f t="shared" si="23"/>
        <v>-2.0021074815595362E-2</v>
      </c>
      <c r="S140" s="87">
        <f t="shared" si="24"/>
        <v>-6.3046586164974994E-2</v>
      </c>
    </row>
    <row r="141" spans="1:19">
      <c r="A141" s="82">
        <v>20180724</v>
      </c>
      <c r="B141" s="82" t="s">
        <v>99</v>
      </c>
      <c r="C141" s="78">
        <v>46500</v>
      </c>
      <c r="D141" s="78">
        <v>46150</v>
      </c>
      <c r="E141" s="83">
        <v>6419324700</v>
      </c>
      <c r="F141" s="83">
        <f t="shared" si="25"/>
        <v>0.44994287909431829</v>
      </c>
      <c r="G141" s="135">
        <f t="shared" si="26"/>
        <v>0.44994287909431829</v>
      </c>
      <c r="H141" s="77">
        <v>262807</v>
      </c>
      <c r="I141" s="77">
        <v>260350</v>
      </c>
      <c r="J141" s="88">
        <v>125395903</v>
      </c>
      <c r="K141" s="84">
        <f t="shared" si="27"/>
        <v>5.4054898786822907</v>
      </c>
      <c r="L141" s="84">
        <f t="shared" si="28"/>
        <v>5.4054898786822907</v>
      </c>
      <c r="M141" s="96">
        <f t="shared" si="29"/>
        <v>0</v>
      </c>
      <c r="N141" s="96">
        <f t="shared" si="30"/>
        <v>283121295524358.06</v>
      </c>
      <c r="O141" s="89">
        <f t="shared" si="31"/>
        <v>309768476702332.37</v>
      </c>
      <c r="P141" s="86">
        <f t="shared" si="22"/>
        <v>1094.119310695517</v>
      </c>
      <c r="Q141" s="97">
        <f t="shared" si="32"/>
        <v>-8.5657831023555186E-3</v>
      </c>
      <c r="R141" s="87">
        <f t="shared" si="23"/>
        <v>-7.526881720430108E-3</v>
      </c>
      <c r="S141" s="87">
        <f t="shared" si="24"/>
        <v>-9.3490660446639545E-3</v>
      </c>
    </row>
    <row r="142" spans="1:19">
      <c r="A142" s="82">
        <v>20180725</v>
      </c>
      <c r="B142" s="82" t="s">
        <v>99</v>
      </c>
      <c r="C142" s="78">
        <v>46150</v>
      </c>
      <c r="D142" s="78">
        <v>46150</v>
      </c>
      <c r="E142" s="83">
        <v>6419324700</v>
      </c>
      <c r="F142" s="83">
        <f t="shared" si="25"/>
        <v>0.44994287909431829</v>
      </c>
      <c r="G142" s="135">
        <f t="shared" si="26"/>
        <v>0.44994287909431829</v>
      </c>
      <c r="H142" s="77">
        <v>260350</v>
      </c>
      <c r="I142" s="77">
        <v>246596</v>
      </c>
      <c r="J142" s="88">
        <v>125395903</v>
      </c>
      <c r="K142" s="84">
        <f t="shared" si="27"/>
        <v>5.4054898786822907</v>
      </c>
      <c r="L142" s="84">
        <f t="shared" si="28"/>
        <v>5.4054898786822907</v>
      </c>
      <c r="M142" s="96">
        <f t="shared" si="29"/>
        <v>0</v>
      </c>
      <c r="N142" s="96">
        <f t="shared" si="30"/>
        <v>283121295524358.06</v>
      </c>
      <c r="O142" s="89">
        <f t="shared" si="31"/>
        <v>300445653985391.87</v>
      </c>
      <c r="P142" s="86">
        <f t="shared" si="22"/>
        <v>1061.1905876912156</v>
      </c>
      <c r="Q142" s="97">
        <f t="shared" si="32"/>
        <v>-3.0096098919384851E-2</v>
      </c>
      <c r="R142" s="87">
        <f t="shared" si="23"/>
        <v>0</v>
      </c>
      <c r="S142" s="87">
        <f t="shared" si="24"/>
        <v>-5.2828884194353755E-2</v>
      </c>
    </row>
    <row r="143" spans="1:19">
      <c r="A143" s="82">
        <v>20180726</v>
      </c>
      <c r="B143" s="82" t="s">
        <v>99</v>
      </c>
      <c r="C143" s="78">
        <v>46150</v>
      </c>
      <c r="D143" s="78">
        <v>46900</v>
      </c>
      <c r="E143" s="83">
        <v>6419324700</v>
      </c>
      <c r="F143" s="83">
        <f t="shared" si="25"/>
        <v>0.44994287909431829</v>
      </c>
      <c r="G143" s="135">
        <f t="shared" si="26"/>
        <v>0.44994287909431829</v>
      </c>
      <c r="H143" s="77">
        <v>246596</v>
      </c>
      <c r="I143" s="77">
        <v>250035</v>
      </c>
      <c r="J143" s="88">
        <v>125395903</v>
      </c>
      <c r="K143" s="84">
        <f t="shared" si="27"/>
        <v>5.4054898786822907</v>
      </c>
      <c r="L143" s="84">
        <f t="shared" si="28"/>
        <v>5.4054898786822907</v>
      </c>
      <c r="M143" s="96">
        <f t="shared" si="29"/>
        <v>0</v>
      </c>
      <c r="N143" s="96">
        <f t="shared" si="30"/>
        <v>283121295524358.06</v>
      </c>
      <c r="O143" s="89">
        <f t="shared" si="31"/>
        <v>304942945655788.69</v>
      </c>
      <c r="P143" s="86">
        <f t="shared" si="22"/>
        <v>1077.0752694212406</v>
      </c>
      <c r="Q143" s="97">
        <f t="shared" si="32"/>
        <v>1.4968735978505621E-2</v>
      </c>
      <c r="R143" s="87">
        <f t="shared" si="23"/>
        <v>1.6251354279523293E-2</v>
      </c>
      <c r="S143" s="87">
        <f t="shared" si="24"/>
        <v>1.394588720011679E-2</v>
      </c>
    </row>
    <row r="144" spans="1:19">
      <c r="A144" s="82">
        <v>20180727</v>
      </c>
      <c r="B144" s="82" t="s">
        <v>99</v>
      </c>
      <c r="C144" s="78">
        <v>46900</v>
      </c>
      <c r="D144" s="78">
        <v>46900</v>
      </c>
      <c r="E144" s="83">
        <v>6419324700</v>
      </c>
      <c r="F144" s="83">
        <f t="shared" si="25"/>
        <v>0.44994287909431829</v>
      </c>
      <c r="G144" s="135">
        <f t="shared" si="26"/>
        <v>0.44994287909431829</v>
      </c>
      <c r="H144" s="77">
        <v>250035</v>
      </c>
      <c r="I144" s="77">
        <v>252000</v>
      </c>
      <c r="J144" s="88">
        <v>125395903</v>
      </c>
      <c r="K144" s="84">
        <f t="shared" si="27"/>
        <v>5.4054898786822907</v>
      </c>
      <c r="L144" s="84">
        <f t="shared" si="28"/>
        <v>5.4054898786822907</v>
      </c>
      <c r="M144" s="96">
        <f t="shared" si="29"/>
        <v>0</v>
      </c>
      <c r="N144" s="96">
        <f t="shared" si="30"/>
        <v>283121295524358.06</v>
      </c>
      <c r="O144" s="89">
        <f t="shared" si="31"/>
        <v>306274874304820.87</v>
      </c>
      <c r="P144" s="86">
        <f t="shared" si="22"/>
        <v>1081.7797147246763</v>
      </c>
      <c r="Q144" s="97">
        <f t="shared" si="32"/>
        <v>4.3677962320716988E-3</v>
      </c>
      <c r="R144" s="87">
        <f t="shared" si="23"/>
        <v>0</v>
      </c>
      <c r="S144" s="87">
        <f t="shared" si="24"/>
        <v>7.8588997540344346E-3</v>
      </c>
    </row>
    <row r="145" spans="1:19">
      <c r="A145" s="82">
        <v>20180730</v>
      </c>
      <c r="B145" s="82" t="s">
        <v>99</v>
      </c>
      <c r="C145" s="78">
        <v>46900</v>
      </c>
      <c r="D145" s="78">
        <v>46500</v>
      </c>
      <c r="E145" s="83">
        <v>6419324700</v>
      </c>
      <c r="F145" s="83">
        <f t="shared" si="25"/>
        <v>0.44994287909431829</v>
      </c>
      <c r="G145" s="135">
        <f t="shared" si="26"/>
        <v>0.44994287909431829</v>
      </c>
      <c r="H145" s="77">
        <v>252000</v>
      </c>
      <c r="I145" s="77">
        <v>253473</v>
      </c>
      <c r="J145" s="88">
        <v>125395903</v>
      </c>
      <c r="K145" s="84">
        <f t="shared" si="27"/>
        <v>5.4054898786822907</v>
      </c>
      <c r="L145" s="84">
        <f t="shared" si="28"/>
        <v>5.4054898786822907</v>
      </c>
      <c r="M145" s="96">
        <f t="shared" si="29"/>
        <v>0</v>
      </c>
      <c r="N145" s="96">
        <f t="shared" si="30"/>
        <v>283121295524358.06</v>
      </c>
      <c r="O145" s="89">
        <f t="shared" si="31"/>
        <v>306117980646937.87</v>
      </c>
      <c r="P145" s="86">
        <f t="shared" si="22"/>
        <v>1081.2255576889352</v>
      </c>
      <c r="Q145" s="97">
        <f t="shared" si="32"/>
        <v>-5.1226421442203309E-4</v>
      </c>
      <c r="R145" s="87">
        <f t="shared" si="23"/>
        <v>-8.5287846481876331E-3</v>
      </c>
      <c r="S145" s="87">
        <f t="shared" si="24"/>
        <v>5.8452380952380952E-3</v>
      </c>
    </row>
    <row r="146" spans="1:19">
      <c r="A146" s="82">
        <v>20180731</v>
      </c>
      <c r="B146" s="82" t="s">
        <v>99</v>
      </c>
      <c r="C146" s="78">
        <v>46500</v>
      </c>
      <c r="D146" s="78">
        <v>46250</v>
      </c>
      <c r="E146" s="83">
        <v>6419324700</v>
      </c>
      <c r="F146" s="83">
        <f t="shared" si="25"/>
        <v>0.44994287909431829</v>
      </c>
      <c r="G146" s="135">
        <f t="shared" si="26"/>
        <v>0.44994287909431829</v>
      </c>
      <c r="H146" s="77">
        <v>253473</v>
      </c>
      <c r="I146" s="77">
        <v>266736</v>
      </c>
      <c r="J146" s="88">
        <v>125395903</v>
      </c>
      <c r="K146" s="84">
        <f t="shared" si="27"/>
        <v>5.4054898786822907</v>
      </c>
      <c r="L146" s="84">
        <f t="shared" si="28"/>
        <v>5.4054898786822907</v>
      </c>
      <c r="M146" s="96">
        <f t="shared" si="29"/>
        <v>0</v>
      </c>
      <c r="N146" s="96">
        <f t="shared" si="30"/>
        <v>283121295524358.06</v>
      </c>
      <c r="O146" s="89">
        <f t="shared" si="31"/>
        <v>314385908298851.62</v>
      </c>
      <c r="P146" s="86">
        <f t="shared" si="22"/>
        <v>1110.4283332576222</v>
      </c>
      <c r="Q146" s="97">
        <f t="shared" si="32"/>
        <v>2.7008957900612758E-2</v>
      </c>
      <c r="R146" s="87">
        <f t="shared" si="23"/>
        <v>-5.3763440860215058E-3</v>
      </c>
      <c r="S146" s="87">
        <f t="shared" si="24"/>
        <v>5.232509971476252E-2</v>
      </c>
    </row>
    <row r="147" spans="1:19">
      <c r="A147" s="82">
        <v>20180801</v>
      </c>
      <c r="B147" s="82" t="s">
        <v>99</v>
      </c>
      <c r="C147" s="78">
        <v>46250</v>
      </c>
      <c r="D147" s="78">
        <v>46550</v>
      </c>
      <c r="E147" s="83">
        <v>6419324700</v>
      </c>
      <c r="F147" s="83">
        <f t="shared" si="25"/>
        <v>0.44994287909431829</v>
      </c>
      <c r="G147" s="135">
        <f t="shared" si="26"/>
        <v>0.44994287909431829</v>
      </c>
      <c r="H147" s="77">
        <v>266736</v>
      </c>
      <c r="I147" s="77">
        <v>275578</v>
      </c>
      <c r="J147" s="88">
        <v>125395903</v>
      </c>
      <c r="K147" s="84">
        <f t="shared" si="27"/>
        <v>5.4054898786822907</v>
      </c>
      <c r="L147" s="84">
        <f t="shared" si="28"/>
        <v>5.4054898786822907</v>
      </c>
      <c r="M147" s="96">
        <f t="shared" si="29"/>
        <v>0</v>
      </c>
      <c r="N147" s="96">
        <f t="shared" si="30"/>
        <v>283121295524358.06</v>
      </c>
      <c r="O147" s="89">
        <f t="shared" si="31"/>
        <v>321245747137561.75</v>
      </c>
      <c r="P147" s="86">
        <f t="shared" si="22"/>
        <v>1134.6576616308387</v>
      </c>
      <c r="Q147" s="97">
        <f t="shared" si="32"/>
        <v>2.1819803806820946E-2</v>
      </c>
      <c r="R147" s="87">
        <f t="shared" si="23"/>
        <v>6.4864864864864862E-3</v>
      </c>
      <c r="S147" s="87">
        <f t="shared" si="24"/>
        <v>3.3148881290864372E-2</v>
      </c>
    </row>
    <row r="148" spans="1:19">
      <c r="A148" s="82">
        <v>20180802</v>
      </c>
      <c r="B148" s="82" t="s">
        <v>99</v>
      </c>
      <c r="C148" s="78">
        <v>46550</v>
      </c>
      <c r="D148" s="78">
        <v>45550</v>
      </c>
      <c r="E148" s="83">
        <v>6419324700</v>
      </c>
      <c r="F148" s="83">
        <f t="shared" si="25"/>
        <v>0.44994287909431829</v>
      </c>
      <c r="G148" s="135">
        <f t="shared" si="26"/>
        <v>0.44994287909431829</v>
      </c>
      <c r="H148" s="77">
        <v>275578</v>
      </c>
      <c r="I148" s="77">
        <v>276561</v>
      </c>
      <c r="J148" s="88">
        <v>125395903</v>
      </c>
      <c r="K148" s="84">
        <f t="shared" si="27"/>
        <v>5.4054898786822907</v>
      </c>
      <c r="L148" s="84">
        <f t="shared" si="28"/>
        <v>5.4054898786822907</v>
      </c>
      <c r="M148" s="96">
        <f t="shared" si="29"/>
        <v>0</v>
      </c>
      <c r="N148" s="96">
        <f t="shared" si="30"/>
        <v>283121295524358.06</v>
      </c>
      <c r="O148" s="89">
        <f t="shared" si="31"/>
        <v>319023720937860.81</v>
      </c>
      <c r="P148" s="86">
        <f t="shared" si="22"/>
        <v>1126.8093427836618</v>
      </c>
      <c r="Q148" s="97">
        <f t="shared" si="32"/>
        <v>-6.9169046423187362E-3</v>
      </c>
      <c r="R148" s="87">
        <f t="shared" si="23"/>
        <v>-2.1482277121374866E-2</v>
      </c>
      <c r="S148" s="87">
        <f t="shared" si="24"/>
        <v>3.5670481678508445E-3</v>
      </c>
    </row>
    <row r="149" spans="1:19">
      <c r="A149" s="82">
        <v>20180803</v>
      </c>
      <c r="B149" s="82" t="s">
        <v>99</v>
      </c>
      <c r="C149" s="78">
        <v>45550</v>
      </c>
      <c r="D149" s="78">
        <v>45750</v>
      </c>
      <c r="E149" s="83">
        <v>6419324700</v>
      </c>
      <c r="F149" s="83">
        <f t="shared" si="25"/>
        <v>0.44994287909431829</v>
      </c>
      <c r="G149" s="135">
        <f t="shared" si="26"/>
        <v>0.44994287909431829</v>
      </c>
      <c r="H149" s="77">
        <v>276561</v>
      </c>
      <c r="I149" s="77">
        <v>275578</v>
      </c>
      <c r="J149" s="88">
        <v>125395903</v>
      </c>
      <c r="K149" s="84">
        <f t="shared" si="27"/>
        <v>5.4054898786822907</v>
      </c>
      <c r="L149" s="84">
        <f t="shared" si="28"/>
        <v>5.4054898786822907</v>
      </c>
      <c r="M149" s="96">
        <f t="shared" si="29"/>
        <v>0</v>
      </c>
      <c r="N149" s="96">
        <f t="shared" si="30"/>
        <v>283121295524358.06</v>
      </c>
      <c r="O149" s="89">
        <f t="shared" si="31"/>
        <v>318935083587674.37</v>
      </c>
      <c r="P149" s="86">
        <f t="shared" si="22"/>
        <v>1126.4962707838242</v>
      </c>
      <c r="Q149" s="97">
        <f t="shared" si="32"/>
        <v>-2.7783937171142406E-4</v>
      </c>
      <c r="R149" s="87">
        <f t="shared" si="23"/>
        <v>4.3907793633369925E-3</v>
      </c>
      <c r="S149" s="87">
        <f t="shared" si="24"/>
        <v>-3.5543695604224744E-3</v>
      </c>
    </row>
    <row r="150" spans="1:19">
      <c r="A150" s="82">
        <v>20180806</v>
      </c>
      <c r="B150" s="82" t="s">
        <v>99</v>
      </c>
      <c r="C150" s="78">
        <v>45750</v>
      </c>
      <c r="D150" s="78">
        <v>45800</v>
      </c>
      <c r="E150" s="83">
        <v>6419324700</v>
      </c>
      <c r="F150" s="83">
        <f t="shared" si="25"/>
        <v>0.44994287909431829</v>
      </c>
      <c r="G150" s="135">
        <f t="shared" si="26"/>
        <v>0.44994287909431829</v>
      </c>
      <c r="H150" s="77">
        <v>275578</v>
      </c>
      <c r="I150" s="77">
        <v>269192</v>
      </c>
      <c r="J150" s="88">
        <v>125395903</v>
      </c>
      <c r="K150" s="84">
        <f t="shared" si="27"/>
        <v>5.4054898786822907</v>
      </c>
      <c r="L150" s="84">
        <f t="shared" si="28"/>
        <v>5.4054898786822907</v>
      </c>
      <c r="M150" s="96">
        <f t="shared" si="29"/>
        <v>0</v>
      </c>
      <c r="N150" s="96">
        <f t="shared" si="30"/>
        <v>283121295524358.06</v>
      </c>
      <c r="O150" s="89">
        <f t="shared" si="31"/>
        <v>314750901406759</v>
      </c>
      <c r="P150" s="86">
        <f t="shared" si="22"/>
        <v>1111.7175090055341</v>
      </c>
      <c r="Q150" s="97">
        <f t="shared" si="32"/>
        <v>-1.311922832022067E-2</v>
      </c>
      <c r="R150" s="87">
        <f t="shared" si="23"/>
        <v>1.092896174863388E-3</v>
      </c>
      <c r="S150" s="87">
        <f t="shared" si="24"/>
        <v>-2.317311251260986E-2</v>
      </c>
    </row>
    <row r="151" spans="1:19">
      <c r="A151" s="82">
        <v>20180807</v>
      </c>
      <c r="B151" s="82" t="s">
        <v>99</v>
      </c>
      <c r="C151" s="78">
        <v>45800</v>
      </c>
      <c r="D151" s="78">
        <v>46700</v>
      </c>
      <c r="E151" s="83">
        <v>6419324700</v>
      </c>
      <c r="F151" s="83">
        <f t="shared" si="25"/>
        <v>0.44994287909431829</v>
      </c>
      <c r="G151" s="135">
        <f t="shared" si="26"/>
        <v>0.44994287909431829</v>
      </c>
      <c r="H151" s="77">
        <v>269192</v>
      </c>
      <c r="I151" s="77">
        <v>269684</v>
      </c>
      <c r="J151" s="88">
        <v>125395903</v>
      </c>
      <c r="K151" s="84">
        <f t="shared" si="27"/>
        <v>5.4054898786822907</v>
      </c>
      <c r="L151" s="84">
        <f t="shared" si="28"/>
        <v>5.4054898786822907</v>
      </c>
      <c r="M151" s="96">
        <f t="shared" si="29"/>
        <v>0</v>
      </c>
      <c r="N151" s="96">
        <f t="shared" si="30"/>
        <v>283121295524358.06</v>
      </c>
      <c r="O151" s="89">
        <f t="shared" si="31"/>
        <v>317683888432353.69</v>
      </c>
      <c r="P151" s="86">
        <f t="shared" si="22"/>
        <v>1122.0769806240946</v>
      </c>
      <c r="Q151" s="97">
        <f t="shared" si="32"/>
        <v>9.3184388431800345E-3</v>
      </c>
      <c r="R151" s="87">
        <f t="shared" si="23"/>
        <v>1.9650655021834062E-2</v>
      </c>
      <c r="S151" s="87">
        <f t="shared" si="24"/>
        <v>1.8276917590418734E-3</v>
      </c>
    </row>
    <row r="152" spans="1:19">
      <c r="A152" s="82">
        <v>20180808</v>
      </c>
      <c r="B152" s="82" t="s">
        <v>99</v>
      </c>
      <c r="C152" s="78">
        <v>46700</v>
      </c>
      <c r="D152" s="78">
        <v>46800</v>
      </c>
      <c r="E152" s="83">
        <v>6419324700</v>
      </c>
      <c r="F152" s="83">
        <f t="shared" si="25"/>
        <v>0.44994287909431829</v>
      </c>
      <c r="G152" s="135">
        <f t="shared" si="26"/>
        <v>0.44994287909431829</v>
      </c>
      <c r="H152" s="77">
        <v>269684</v>
      </c>
      <c r="I152" s="77">
        <v>271157</v>
      </c>
      <c r="J152" s="88">
        <v>125395903</v>
      </c>
      <c r="K152" s="84">
        <f t="shared" si="27"/>
        <v>5.4054898786822907</v>
      </c>
      <c r="L152" s="84">
        <f t="shared" si="28"/>
        <v>5.4054898786822907</v>
      </c>
      <c r="M152" s="96">
        <f t="shared" si="29"/>
        <v>0</v>
      </c>
      <c r="N152" s="96">
        <f t="shared" si="30"/>
        <v>283121295524358.06</v>
      </c>
      <c r="O152" s="89">
        <f t="shared" si="31"/>
        <v>318971159493150.37</v>
      </c>
      <c r="P152" s="86">
        <f t="shared" si="22"/>
        <v>1126.6236928677379</v>
      </c>
      <c r="Q152" s="97">
        <f t="shared" si="32"/>
        <v>4.0520501909899077E-3</v>
      </c>
      <c r="R152" s="87">
        <f t="shared" si="23"/>
        <v>2.1413276231263384E-3</v>
      </c>
      <c r="S152" s="87">
        <f t="shared" si="24"/>
        <v>5.461948057726821E-3</v>
      </c>
    </row>
    <row r="153" spans="1:19">
      <c r="A153" s="82">
        <v>20180809</v>
      </c>
      <c r="B153" s="82" t="s">
        <v>99</v>
      </c>
      <c r="C153" s="78">
        <v>46800</v>
      </c>
      <c r="D153" s="78">
        <v>46900</v>
      </c>
      <c r="E153" s="83">
        <v>6419324700</v>
      </c>
      <c r="F153" s="83">
        <f t="shared" si="25"/>
        <v>0.44994287909431829</v>
      </c>
      <c r="G153" s="135">
        <f t="shared" si="26"/>
        <v>0.44994287909431829</v>
      </c>
      <c r="H153" s="77">
        <v>271157</v>
      </c>
      <c r="I153" s="77">
        <v>271157</v>
      </c>
      <c r="J153" s="88">
        <v>125395903</v>
      </c>
      <c r="K153" s="84">
        <f t="shared" si="27"/>
        <v>5.4054898786822907</v>
      </c>
      <c r="L153" s="84">
        <f t="shared" si="28"/>
        <v>5.4054898786822907</v>
      </c>
      <c r="M153" s="96">
        <f t="shared" si="29"/>
        <v>0</v>
      </c>
      <c r="N153" s="96">
        <f t="shared" si="30"/>
        <v>283121295524358.06</v>
      </c>
      <c r="O153" s="89">
        <f t="shared" si="31"/>
        <v>319259992436886.31</v>
      </c>
      <c r="P153" s="86">
        <f t="shared" si="22"/>
        <v>1127.6438667236146</v>
      </c>
      <c r="Q153" s="97">
        <f t="shared" si="32"/>
        <v>9.0551429224776402E-4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78">
        <v>46900</v>
      </c>
      <c r="D154" s="78">
        <v>45400</v>
      </c>
      <c r="E154" s="83">
        <v>6419324700</v>
      </c>
      <c r="F154" s="83">
        <f t="shared" si="25"/>
        <v>0.44994287909431829</v>
      </c>
      <c r="G154" s="135">
        <f t="shared" si="26"/>
        <v>0.44994287909431829</v>
      </c>
      <c r="H154" s="77">
        <v>271157</v>
      </c>
      <c r="I154" s="77">
        <v>267228</v>
      </c>
      <c r="J154" s="88">
        <v>125395903</v>
      </c>
      <c r="K154" s="84">
        <f t="shared" si="27"/>
        <v>5.4054898786822907</v>
      </c>
      <c r="L154" s="84">
        <f t="shared" si="28"/>
        <v>5.4054898786822907</v>
      </c>
      <c r="M154" s="96">
        <f t="shared" si="29"/>
        <v>0</v>
      </c>
      <c r="N154" s="96">
        <f t="shared" si="30"/>
        <v>283121295524358.06</v>
      </c>
      <c r="O154" s="89">
        <f t="shared" si="31"/>
        <v>312264318809067.62</v>
      </c>
      <c r="P154" s="86">
        <f t="shared" si="22"/>
        <v>1102.9347623983385</v>
      </c>
      <c r="Q154" s="97">
        <f t="shared" si="32"/>
        <v>-2.191215245737884E-2</v>
      </c>
      <c r="R154" s="87">
        <f t="shared" si="23"/>
        <v>-3.1982942430703626E-2</v>
      </c>
      <c r="S154" s="87">
        <f t="shared" si="24"/>
        <v>-1.4489760544629126E-2</v>
      </c>
    </row>
    <row r="155" spans="1:19">
      <c r="A155" s="82">
        <v>20180813</v>
      </c>
      <c r="B155" s="82" t="s">
        <v>99</v>
      </c>
      <c r="C155" s="78">
        <v>45400</v>
      </c>
      <c r="D155" s="78">
        <v>45050</v>
      </c>
      <c r="E155" s="83">
        <v>6419324700</v>
      </c>
      <c r="F155" s="83">
        <f t="shared" si="25"/>
        <v>0.44994287909431829</v>
      </c>
      <c r="G155" s="135">
        <f t="shared" si="26"/>
        <v>0.44994287909431829</v>
      </c>
      <c r="H155" s="77">
        <v>267228</v>
      </c>
      <c r="I155" s="77">
        <v>255929</v>
      </c>
      <c r="J155" s="88">
        <v>125395903</v>
      </c>
      <c r="K155" s="84">
        <f t="shared" si="27"/>
        <v>5.4054898786822907</v>
      </c>
      <c r="L155" s="84">
        <f t="shared" si="28"/>
        <v>5.4054898786822907</v>
      </c>
      <c r="M155" s="96">
        <f t="shared" si="29"/>
        <v>0</v>
      </c>
      <c r="N155" s="96">
        <f t="shared" si="30"/>
        <v>283121295524358.06</v>
      </c>
      <c r="O155" s="89">
        <f t="shared" si="31"/>
        <v>303594644317486</v>
      </c>
      <c r="P155" s="86">
        <f t="shared" si="22"/>
        <v>1072.3129948780788</v>
      </c>
      <c r="Q155" s="97">
        <f t="shared" si="32"/>
        <v>-2.7763897343912242E-2</v>
      </c>
      <c r="R155" s="87">
        <f t="shared" si="23"/>
        <v>-7.709251101321586E-3</v>
      </c>
      <c r="S155" s="87">
        <f t="shared" si="24"/>
        <v>-4.228224587243852E-2</v>
      </c>
    </row>
    <row r="156" spans="1:19">
      <c r="A156" s="82">
        <v>20180814</v>
      </c>
      <c r="B156" s="82" t="s">
        <v>99</v>
      </c>
      <c r="C156" s="78">
        <v>45050</v>
      </c>
      <c r="D156" s="78">
        <v>45150</v>
      </c>
      <c r="E156" s="83">
        <v>6419324700</v>
      </c>
      <c r="F156" s="83">
        <f t="shared" si="25"/>
        <v>0.44994287909431829</v>
      </c>
      <c r="G156" s="135">
        <f t="shared" si="26"/>
        <v>0.44994287909431829</v>
      </c>
      <c r="H156" s="77">
        <v>255929</v>
      </c>
      <c r="I156" s="77">
        <v>256421</v>
      </c>
      <c r="J156" s="88">
        <v>125395903</v>
      </c>
      <c r="K156" s="84">
        <f t="shared" si="27"/>
        <v>5.4054898786822907</v>
      </c>
      <c r="L156" s="84">
        <f t="shared" si="28"/>
        <v>5.4054898786822907</v>
      </c>
      <c r="M156" s="96">
        <f t="shared" si="29"/>
        <v>0</v>
      </c>
      <c r="N156" s="96">
        <f t="shared" si="30"/>
        <v>283121295524358.06</v>
      </c>
      <c r="O156" s="89">
        <f t="shared" si="31"/>
        <v>304216967793193.31</v>
      </c>
      <c r="P156" s="86">
        <f t="shared" si="22"/>
        <v>1074.5110756496249</v>
      </c>
      <c r="Q156" s="97">
        <f t="shared" si="32"/>
        <v>2.0498499804117308E-3</v>
      </c>
      <c r="R156" s="87">
        <f t="shared" si="23"/>
        <v>2.2197558268590455E-3</v>
      </c>
      <c r="S156" s="87">
        <f t="shared" si="24"/>
        <v>1.9224081678903134E-3</v>
      </c>
    </row>
    <row r="157" spans="1:19">
      <c r="A157" s="82">
        <v>20180816</v>
      </c>
      <c r="B157" s="82" t="s">
        <v>99</v>
      </c>
      <c r="C157" s="78">
        <v>45150</v>
      </c>
      <c r="D157" s="78">
        <v>44250</v>
      </c>
      <c r="E157" s="83">
        <v>6419324700</v>
      </c>
      <c r="F157" s="83">
        <f t="shared" si="25"/>
        <v>0.44994287909431829</v>
      </c>
      <c r="G157" s="135">
        <f t="shared" si="26"/>
        <v>0.44994287909431829</v>
      </c>
      <c r="H157" s="77">
        <v>256421</v>
      </c>
      <c r="I157" s="77">
        <v>253964</v>
      </c>
      <c r="J157" s="88">
        <v>125395903</v>
      </c>
      <c r="K157" s="84">
        <f t="shared" si="27"/>
        <v>5.4054898786822907</v>
      </c>
      <c r="L157" s="84">
        <f t="shared" si="28"/>
        <v>5.4054898786822907</v>
      </c>
      <c r="M157" s="96">
        <f t="shared" si="29"/>
        <v>0</v>
      </c>
      <c r="N157" s="96">
        <f t="shared" si="30"/>
        <v>283121295524358.06</v>
      </c>
      <c r="O157" s="89">
        <f t="shared" si="31"/>
        <v>299952052118566.37</v>
      </c>
      <c r="P157" s="86">
        <f t="shared" si="22"/>
        <v>1059.4471587276284</v>
      </c>
      <c r="Q157" s="97">
        <f t="shared" si="32"/>
        <v>-1.4019322148810007E-2</v>
      </c>
      <c r="R157" s="87">
        <f t="shared" si="23"/>
        <v>-1.9933554817275746E-2</v>
      </c>
      <c r="S157" s="87">
        <f t="shared" si="24"/>
        <v>-9.5818985184520766E-3</v>
      </c>
    </row>
    <row r="158" spans="1:19">
      <c r="A158" s="82">
        <v>20180817</v>
      </c>
      <c r="B158" s="82" t="s">
        <v>99</v>
      </c>
      <c r="C158" s="78">
        <v>44250</v>
      </c>
      <c r="D158" s="78">
        <v>44100</v>
      </c>
      <c r="E158" s="83">
        <v>6419324700</v>
      </c>
      <c r="F158" s="83">
        <f t="shared" si="25"/>
        <v>0.44994287909431829</v>
      </c>
      <c r="G158" s="135">
        <f t="shared" si="26"/>
        <v>0.44994287909431829</v>
      </c>
      <c r="H158" s="77">
        <v>253964</v>
      </c>
      <c r="I158" s="77">
        <v>258385</v>
      </c>
      <c r="J158" s="88">
        <v>125395903</v>
      </c>
      <c r="K158" s="84">
        <f t="shared" si="27"/>
        <v>5.4054898786822907</v>
      </c>
      <c r="L158" s="84">
        <f t="shared" si="28"/>
        <v>5.4054898786822907</v>
      </c>
      <c r="M158" s="96">
        <f t="shared" si="29"/>
        <v>0</v>
      </c>
      <c r="N158" s="96">
        <f t="shared" si="30"/>
        <v>283121295524358.06</v>
      </c>
      <c r="O158" s="89">
        <f t="shared" si="31"/>
        <v>302515472706713.69</v>
      </c>
      <c r="P158" s="86">
        <f t="shared" si="22"/>
        <v>1068.5013013466062</v>
      </c>
      <c r="Q158" s="97">
        <f t="shared" si="32"/>
        <v>8.5461011853120994E-3</v>
      </c>
      <c r="R158" s="87">
        <f t="shared" si="23"/>
        <v>-3.3898305084745762E-3</v>
      </c>
      <c r="S158" s="87">
        <f t="shared" si="24"/>
        <v>1.740797908364965E-2</v>
      </c>
    </row>
    <row r="159" spans="1:19">
      <c r="A159" s="82">
        <v>20180820</v>
      </c>
      <c r="B159" s="82" t="s">
        <v>99</v>
      </c>
      <c r="C159" s="78">
        <v>44100</v>
      </c>
      <c r="D159" s="78">
        <v>43850</v>
      </c>
      <c r="E159" s="83">
        <v>6419324700</v>
      </c>
      <c r="F159" s="83">
        <f t="shared" si="25"/>
        <v>0.44994287909431829</v>
      </c>
      <c r="G159" s="135">
        <f t="shared" si="26"/>
        <v>0.44994287909431829</v>
      </c>
      <c r="H159" s="77">
        <v>258385</v>
      </c>
      <c r="I159" s="77">
        <v>256421</v>
      </c>
      <c r="J159" s="88">
        <v>125395903</v>
      </c>
      <c r="K159" s="84">
        <f t="shared" si="27"/>
        <v>5.4054898786822907</v>
      </c>
      <c r="L159" s="84">
        <f t="shared" si="28"/>
        <v>5.4054898786822907</v>
      </c>
      <c r="M159" s="96">
        <f t="shared" si="29"/>
        <v>0</v>
      </c>
      <c r="N159" s="96">
        <f t="shared" si="30"/>
        <v>283121295524358.06</v>
      </c>
      <c r="O159" s="89">
        <f t="shared" si="31"/>
        <v>300462139524626.25</v>
      </c>
      <c r="P159" s="86">
        <f t="shared" si="22"/>
        <v>1061.2488155232261</v>
      </c>
      <c r="Q159" s="97">
        <f t="shared" si="32"/>
        <v>-6.7875311094520458E-3</v>
      </c>
      <c r="R159" s="87">
        <f t="shared" si="23"/>
        <v>-5.6689342403628117E-3</v>
      </c>
      <c r="S159" s="87">
        <f t="shared" si="24"/>
        <v>-7.6010604330746757E-3</v>
      </c>
    </row>
    <row r="160" spans="1:19">
      <c r="A160" s="82">
        <v>20180821</v>
      </c>
      <c r="B160" s="82" t="s">
        <v>99</v>
      </c>
      <c r="C160" s="78">
        <v>43850</v>
      </c>
      <c r="D160" s="78">
        <v>44800</v>
      </c>
      <c r="E160" s="83">
        <v>6419324700</v>
      </c>
      <c r="F160" s="83">
        <f t="shared" si="25"/>
        <v>0.44994287909431829</v>
      </c>
      <c r="G160" s="135">
        <f t="shared" si="26"/>
        <v>0.44994287909431829</v>
      </c>
      <c r="H160" s="77">
        <v>256421</v>
      </c>
      <c r="I160" s="77">
        <v>263789</v>
      </c>
      <c r="J160" s="88">
        <v>125395903</v>
      </c>
      <c r="K160" s="84">
        <f t="shared" si="27"/>
        <v>5.4054898786822907</v>
      </c>
      <c r="L160" s="84">
        <f t="shared" si="28"/>
        <v>5.4054898786822907</v>
      </c>
      <c r="M160" s="96">
        <f t="shared" si="29"/>
        <v>0</v>
      </c>
      <c r="N160" s="96">
        <f t="shared" si="30"/>
        <v>283121295524358.06</v>
      </c>
      <c r="O160" s="89">
        <f t="shared" si="31"/>
        <v>308200276554274.69</v>
      </c>
      <c r="P160" s="86">
        <f t="shared" si="22"/>
        <v>1088.5803414521286</v>
      </c>
      <c r="Q160" s="97">
        <f t="shared" si="32"/>
        <v>2.5754116781206714E-2</v>
      </c>
      <c r="R160" s="87">
        <f t="shared" si="23"/>
        <v>2.1664766248574687E-2</v>
      </c>
      <c r="S160" s="87">
        <f t="shared" si="24"/>
        <v>2.8733996045565691E-2</v>
      </c>
    </row>
    <row r="161" spans="1:19">
      <c r="A161" s="82">
        <v>20180822</v>
      </c>
      <c r="B161" s="82" t="s">
        <v>99</v>
      </c>
      <c r="C161" s="78">
        <v>44800</v>
      </c>
      <c r="D161" s="78">
        <v>46100</v>
      </c>
      <c r="E161" s="83">
        <v>6419324700</v>
      </c>
      <c r="F161" s="83">
        <f t="shared" si="25"/>
        <v>0.44994287909431829</v>
      </c>
      <c r="G161" s="135">
        <f t="shared" si="26"/>
        <v>0.44994287909431829</v>
      </c>
      <c r="H161" s="77">
        <v>263789</v>
      </c>
      <c r="I161" s="77">
        <v>263789</v>
      </c>
      <c r="J161" s="88">
        <v>125395903</v>
      </c>
      <c r="K161" s="84">
        <f t="shared" si="27"/>
        <v>5.4054898786822907</v>
      </c>
      <c r="L161" s="84">
        <f t="shared" si="28"/>
        <v>5.4054898786822907</v>
      </c>
      <c r="M161" s="96">
        <f t="shared" si="29"/>
        <v>0</v>
      </c>
      <c r="N161" s="96">
        <f t="shared" si="30"/>
        <v>283121295524358.06</v>
      </c>
      <c r="O161" s="89">
        <f t="shared" si="31"/>
        <v>311955104822841.75</v>
      </c>
      <c r="P161" s="86">
        <f t="shared" si="22"/>
        <v>1101.8426015785274</v>
      </c>
      <c r="Q161" s="97">
        <f t="shared" si="32"/>
        <v>1.2183078842584478E-2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78">
        <v>46100</v>
      </c>
      <c r="D162" s="78">
        <v>46200</v>
      </c>
      <c r="E162" s="83">
        <v>6419324700</v>
      </c>
      <c r="F162" s="83">
        <f t="shared" si="25"/>
        <v>0.44994287909431829</v>
      </c>
      <c r="G162" s="135">
        <f t="shared" si="26"/>
        <v>0.44994287909431829</v>
      </c>
      <c r="H162" s="77">
        <v>263789</v>
      </c>
      <c r="I162" s="77">
        <v>269192</v>
      </c>
      <c r="J162" s="88">
        <v>125395903</v>
      </c>
      <c r="K162" s="84">
        <f t="shared" si="27"/>
        <v>5.4054898786822907</v>
      </c>
      <c r="L162" s="84">
        <f t="shared" si="28"/>
        <v>5.4054898786822907</v>
      </c>
      <c r="M162" s="96">
        <f t="shared" si="29"/>
        <v>0</v>
      </c>
      <c r="N162" s="96">
        <f t="shared" si="30"/>
        <v>283121295524358.06</v>
      </c>
      <c r="O162" s="89">
        <f t="shared" si="31"/>
        <v>315906233181702.69</v>
      </c>
      <c r="P162" s="86">
        <f t="shared" si="22"/>
        <v>1115.7982044290413</v>
      </c>
      <c r="Q162" s="97">
        <f t="shared" si="32"/>
        <v>1.2665695472766095E-2</v>
      </c>
      <c r="R162" s="87">
        <f t="shared" si="23"/>
        <v>2.1691973969631237E-3</v>
      </c>
      <c r="S162" s="87">
        <f t="shared" si="24"/>
        <v>2.0482279397548799E-2</v>
      </c>
    </row>
    <row r="163" spans="1:19">
      <c r="A163" s="82">
        <v>20180824</v>
      </c>
      <c r="B163" s="82" t="s">
        <v>99</v>
      </c>
      <c r="C163" s="78">
        <v>46200</v>
      </c>
      <c r="D163" s="78">
        <v>46150</v>
      </c>
      <c r="E163" s="83">
        <v>6419324700</v>
      </c>
      <c r="F163" s="83">
        <f t="shared" si="25"/>
        <v>0.44994287909431829</v>
      </c>
      <c r="G163" s="135">
        <f t="shared" si="26"/>
        <v>0.44994287909431829</v>
      </c>
      <c r="H163" s="77">
        <v>269192</v>
      </c>
      <c r="I163" s="77">
        <v>274596</v>
      </c>
      <c r="J163" s="88">
        <v>125395903</v>
      </c>
      <c r="K163" s="84">
        <f t="shared" si="27"/>
        <v>5.4054898786822907</v>
      </c>
      <c r="L163" s="84">
        <f t="shared" si="28"/>
        <v>5.4054898786822907</v>
      </c>
      <c r="M163" s="96">
        <f t="shared" si="29"/>
        <v>0</v>
      </c>
      <c r="N163" s="96">
        <f t="shared" si="30"/>
        <v>283121295524358.06</v>
      </c>
      <c r="O163" s="89">
        <f t="shared" si="31"/>
        <v>319424789951244.25</v>
      </c>
      <c r="P163" s="86">
        <f t="shared" si="22"/>
        <v>1128.2259406154874</v>
      </c>
      <c r="Q163" s="97">
        <f t="shared" si="32"/>
        <v>1.1137978298509075E-2</v>
      </c>
      <c r="R163" s="87">
        <f t="shared" si="23"/>
        <v>-1.0822510822510823E-3</v>
      </c>
      <c r="S163" s="87">
        <f t="shared" si="24"/>
        <v>2.0074890784272936E-2</v>
      </c>
    </row>
    <row r="164" spans="1:19">
      <c r="A164" s="82">
        <v>20180827</v>
      </c>
      <c r="B164" s="82" t="s">
        <v>99</v>
      </c>
      <c r="C164" s="78">
        <v>46150</v>
      </c>
      <c r="D164" s="78">
        <v>46300</v>
      </c>
      <c r="E164" s="83">
        <v>6419324700</v>
      </c>
      <c r="F164" s="83">
        <f t="shared" si="25"/>
        <v>0.44994287909431829</v>
      </c>
      <c r="G164" s="135">
        <f t="shared" si="26"/>
        <v>0.44994287909431829</v>
      </c>
      <c r="H164" s="77">
        <v>274596</v>
      </c>
      <c r="I164" s="77">
        <v>273122</v>
      </c>
      <c r="J164" s="88">
        <v>125395903</v>
      </c>
      <c r="K164" s="84">
        <f t="shared" si="27"/>
        <v>5.4054898786822907</v>
      </c>
      <c r="L164" s="84">
        <f t="shared" si="28"/>
        <v>5.4054898786822907</v>
      </c>
      <c r="M164" s="96">
        <f t="shared" si="29"/>
        <v>0</v>
      </c>
      <c r="N164" s="96">
        <f t="shared" si="30"/>
        <v>283121295524358.06</v>
      </c>
      <c r="O164" s="89">
        <f t="shared" si="31"/>
        <v>318858923423502.87</v>
      </c>
      <c r="P164" s="86">
        <f t="shared" si="22"/>
        <v>1126.227268891789</v>
      </c>
      <c r="Q164" s="97">
        <f t="shared" si="32"/>
        <v>-1.7715172570913068E-3</v>
      </c>
      <c r="R164" s="87">
        <f t="shared" si="23"/>
        <v>3.2502708559046588E-3</v>
      </c>
      <c r="S164" s="87">
        <f t="shared" si="24"/>
        <v>-5.3678859123949367E-3</v>
      </c>
    </row>
    <row r="165" spans="1:19">
      <c r="A165" s="82">
        <v>20180828</v>
      </c>
      <c r="B165" s="82" t="s">
        <v>99</v>
      </c>
      <c r="C165" s="78">
        <v>46300</v>
      </c>
      <c r="D165" s="78">
        <v>46550</v>
      </c>
      <c r="E165" s="83">
        <v>6419324700</v>
      </c>
      <c r="F165" s="83">
        <f t="shared" si="25"/>
        <v>0.44994287909431829</v>
      </c>
      <c r="G165" s="135">
        <f t="shared" si="26"/>
        <v>0.44994287909431829</v>
      </c>
      <c r="H165" s="77">
        <v>273122</v>
      </c>
      <c r="I165" s="77">
        <v>264280</v>
      </c>
      <c r="J165" s="88">
        <v>125395903</v>
      </c>
      <c r="K165" s="84">
        <f t="shared" si="27"/>
        <v>5.4054898786822907</v>
      </c>
      <c r="L165" s="84">
        <f t="shared" si="28"/>
        <v>5.4054898786822907</v>
      </c>
      <c r="M165" s="96">
        <f t="shared" si="29"/>
        <v>0</v>
      </c>
      <c r="N165" s="96">
        <f t="shared" si="30"/>
        <v>283121295524358.06</v>
      </c>
      <c r="O165" s="89">
        <f t="shared" si="31"/>
        <v>313587665775340.31</v>
      </c>
      <c r="P165" s="86">
        <f t="shared" si="22"/>
        <v>1107.608896725895</v>
      </c>
      <c r="Q165" s="97">
        <f t="shared" si="32"/>
        <v>-1.6531629698697092E-2</v>
      </c>
      <c r="R165" s="87">
        <f t="shared" si="23"/>
        <v>5.3995680345572351E-3</v>
      </c>
      <c r="S165" s="87">
        <f t="shared" si="24"/>
        <v>-3.2373810970921423E-2</v>
      </c>
    </row>
    <row r="166" spans="1:19">
      <c r="A166" s="82">
        <v>20180829</v>
      </c>
      <c r="B166" s="82" t="s">
        <v>99</v>
      </c>
      <c r="C166" s="78">
        <v>46550</v>
      </c>
      <c r="D166" s="78">
        <v>46800</v>
      </c>
      <c r="E166" s="83">
        <v>6419324700</v>
      </c>
      <c r="F166" s="83">
        <f t="shared" si="25"/>
        <v>0.44994287909431829</v>
      </c>
      <c r="G166" s="135">
        <f t="shared" si="26"/>
        <v>0.44994287909431829</v>
      </c>
      <c r="H166" s="77">
        <v>264280</v>
      </c>
      <c r="I166" s="77">
        <v>264771</v>
      </c>
      <c r="J166" s="88">
        <v>125395903</v>
      </c>
      <c r="K166" s="84">
        <f t="shared" si="27"/>
        <v>5.4054898786822907</v>
      </c>
      <c r="L166" s="84">
        <f t="shared" si="28"/>
        <v>5.4054898786822907</v>
      </c>
      <c r="M166" s="96">
        <f t="shared" si="29"/>
        <v>0</v>
      </c>
      <c r="N166" s="96">
        <f t="shared" si="30"/>
        <v>283121295524358.06</v>
      </c>
      <c r="O166" s="89">
        <f t="shared" si="31"/>
        <v>314642560840367.06</v>
      </c>
      <c r="P166" s="86">
        <f t="shared" si="22"/>
        <v>1111.3348441615092</v>
      </c>
      <c r="Q166" s="97">
        <f t="shared" si="32"/>
        <v>3.3639558571876421E-3</v>
      </c>
      <c r="R166" s="87">
        <f t="shared" si="23"/>
        <v>5.3705692803437165E-3</v>
      </c>
      <c r="S166" s="87">
        <f t="shared" si="24"/>
        <v>1.8578780081731497E-3</v>
      </c>
    </row>
    <row r="167" spans="1:19">
      <c r="A167" s="82">
        <v>20180830</v>
      </c>
      <c r="B167" s="82" t="s">
        <v>99</v>
      </c>
      <c r="C167" s="78">
        <v>46800</v>
      </c>
      <c r="D167" s="78">
        <v>47650</v>
      </c>
      <c r="E167" s="83">
        <v>6419324700</v>
      </c>
      <c r="F167" s="83">
        <f t="shared" si="25"/>
        <v>0.44994287909431829</v>
      </c>
      <c r="G167" s="135">
        <f t="shared" si="26"/>
        <v>0.44994287909431829</v>
      </c>
      <c r="H167" s="77">
        <v>264771</v>
      </c>
      <c r="I167" s="77">
        <v>261824</v>
      </c>
      <c r="J167" s="88">
        <v>125395903</v>
      </c>
      <c r="K167" s="84">
        <f t="shared" si="27"/>
        <v>5.4054898786822907</v>
      </c>
      <c r="L167" s="84">
        <f t="shared" si="28"/>
        <v>5.4054898786822907</v>
      </c>
      <c r="M167" s="96">
        <f t="shared" si="29"/>
        <v>0</v>
      </c>
      <c r="N167" s="96">
        <f t="shared" si="30"/>
        <v>283121295524358.06</v>
      </c>
      <c r="O167" s="89">
        <f t="shared" si="31"/>
        <v>315100086801716.5</v>
      </c>
      <c r="P167" s="86">
        <f t="shared" si="22"/>
        <v>1112.9508510411827</v>
      </c>
      <c r="Q167" s="97">
        <f t="shared" si="32"/>
        <v>1.4541133918038343E-3</v>
      </c>
      <c r="R167" s="87">
        <f t="shared" si="23"/>
        <v>1.8162393162393164E-2</v>
      </c>
      <c r="S167" s="87">
        <f t="shared" si="24"/>
        <v>-1.1130373039343432E-2</v>
      </c>
    </row>
    <row r="168" spans="1:19">
      <c r="A168" s="82">
        <v>20180831</v>
      </c>
      <c r="B168" s="82" t="s">
        <v>99</v>
      </c>
      <c r="C168" s="78">
        <v>47650</v>
      </c>
      <c r="D168" s="78">
        <v>48450</v>
      </c>
      <c r="E168" s="83">
        <v>6419324700</v>
      </c>
      <c r="F168" s="83">
        <f t="shared" si="25"/>
        <v>0.44994287909431829</v>
      </c>
      <c r="G168" s="135">
        <f t="shared" si="26"/>
        <v>0.44994287909431829</v>
      </c>
      <c r="H168" s="77">
        <v>261824</v>
      </c>
      <c r="I168" s="77">
        <v>265263</v>
      </c>
      <c r="J168" s="88">
        <v>125395903</v>
      </c>
      <c r="K168" s="84">
        <f t="shared" si="27"/>
        <v>5.4054898786822907</v>
      </c>
      <c r="L168" s="84">
        <f t="shared" si="28"/>
        <v>5.4054898786822907</v>
      </c>
      <c r="M168" s="96">
        <f t="shared" si="29"/>
        <v>0</v>
      </c>
      <c r="N168" s="96">
        <f t="shared" si="30"/>
        <v>283121295524358.06</v>
      </c>
      <c r="O168" s="89">
        <f t="shared" si="31"/>
        <v>319741794943981.25</v>
      </c>
      <c r="P168" s="86">
        <f t="shared" si="22"/>
        <v>1129.345619699146</v>
      </c>
      <c r="Q168" s="97">
        <f t="shared" si="32"/>
        <v>1.473090086828705E-2</v>
      </c>
      <c r="R168" s="87">
        <f t="shared" si="23"/>
        <v>1.6789087093389297E-2</v>
      </c>
      <c r="S168" s="87">
        <f t="shared" si="24"/>
        <v>1.3134777560498656E-2</v>
      </c>
    </row>
    <row r="169" spans="1:19">
      <c r="A169" s="82">
        <v>20180903</v>
      </c>
      <c r="B169" s="82" t="s">
        <v>99</v>
      </c>
      <c r="C169" s="78">
        <v>48450</v>
      </c>
      <c r="D169" s="78">
        <v>47450</v>
      </c>
      <c r="E169" s="83">
        <v>6419324700</v>
      </c>
      <c r="F169" s="83">
        <f t="shared" si="25"/>
        <v>0.44994287909431829</v>
      </c>
      <c r="G169" s="135">
        <f t="shared" si="26"/>
        <v>0.44994287909431829</v>
      </c>
      <c r="H169" s="77">
        <v>265263</v>
      </c>
      <c r="I169" s="77">
        <v>262315</v>
      </c>
      <c r="J169" s="88">
        <v>125395903</v>
      </c>
      <c r="K169" s="84">
        <f t="shared" si="27"/>
        <v>5.4054898786822907</v>
      </c>
      <c r="L169" s="84">
        <f t="shared" si="28"/>
        <v>5.4054898786822907</v>
      </c>
      <c r="M169" s="96">
        <f t="shared" si="29"/>
        <v>0</v>
      </c>
      <c r="N169" s="96">
        <f t="shared" si="30"/>
        <v>283121295524358.06</v>
      </c>
      <c r="O169" s="89">
        <f t="shared" si="31"/>
        <v>314855233619931.5</v>
      </c>
      <c r="P169" s="86">
        <f t="shared" si="22"/>
        <v>1112.0860161253509</v>
      </c>
      <c r="Q169" s="97">
        <f t="shared" si="32"/>
        <v>-1.528283571719442E-2</v>
      </c>
      <c r="R169" s="87">
        <f t="shared" si="23"/>
        <v>-2.063983488132095E-2</v>
      </c>
      <c r="S169" s="87">
        <f t="shared" si="24"/>
        <v>-1.1113498678669849E-2</v>
      </c>
    </row>
    <row r="170" spans="1:19">
      <c r="A170" s="82">
        <v>20180904</v>
      </c>
      <c r="B170" s="82" t="s">
        <v>99</v>
      </c>
      <c r="C170" s="78">
        <v>47450</v>
      </c>
      <c r="D170" s="78">
        <v>47650</v>
      </c>
      <c r="E170" s="83">
        <v>6419324700</v>
      </c>
      <c r="F170" s="83">
        <f t="shared" si="25"/>
        <v>0.44994287909431829</v>
      </c>
      <c r="G170" s="135">
        <f t="shared" si="26"/>
        <v>0.44994287909431829</v>
      </c>
      <c r="H170" s="77">
        <v>262315</v>
      </c>
      <c r="I170" s="77">
        <v>275087</v>
      </c>
      <c r="J170" s="88">
        <v>125395903</v>
      </c>
      <c r="K170" s="84">
        <f t="shared" si="27"/>
        <v>5.4054898786822907</v>
      </c>
      <c r="L170" s="84">
        <f t="shared" si="28"/>
        <v>5.4054898786822907</v>
      </c>
      <c r="M170" s="96">
        <f t="shared" si="29"/>
        <v>0</v>
      </c>
      <c r="N170" s="96">
        <f t="shared" si="30"/>
        <v>283121295524358.06</v>
      </c>
      <c r="O170" s="89">
        <f t="shared" si="31"/>
        <v>324090096812970.06</v>
      </c>
      <c r="P170" s="86">
        <f t="shared" si="22"/>
        <v>1144.7040612495618</v>
      </c>
      <c r="Q170" s="97">
        <f t="shared" si="32"/>
        <v>2.9330505600507786E-2</v>
      </c>
      <c r="R170" s="87">
        <f t="shared" si="23"/>
        <v>4.2149631190727078E-3</v>
      </c>
      <c r="S170" s="87">
        <f t="shared" si="24"/>
        <v>4.8689552637096623E-2</v>
      </c>
    </row>
    <row r="171" spans="1:19">
      <c r="A171" s="82">
        <v>20180905</v>
      </c>
      <c r="B171" s="82" t="s">
        <v>99</v>
      </c>
      <c r="C171" s="78">
        <v>47650</v>
      </c>
      <c r="D171" s="78">
        <v>46600</v>
      </c>
      <c r="E171" s="83">
        <v>6419324700</v>
      </c>
      <c r="F171" s="83">
        <f t="shared" si="25"/>
        <v>0.44994287909431829</v>
      </c>
      <c r="G171" s="135">
        <f t="shared" si="26"/>
        <v>0.44994287909431829</v>
      </c>
      <c r="H171" s="77">
        <v>275087</v>
      </c>
      <c r="I171" s="77">
        <v>269684</v>
      </c>
      <c r="J171" s="88">
        <v>125395903</v>
      </c>
      <c r="K171" s="84">
        <f t="shared" si="27"/>
        <v>5.4054898786822907</v>
      </c>
      <c r="L171" s="84">
        <f t="shared" si="28"/>
        <v>5.4054898786822907</v>
      </c>
      <c r="M171" s="96">
        <f t="shared" si="29"/>
        <v>0</v>
      </c>
      <c r="N171" s="96">
        <f t="shared" si="30"/>
        <v>283121295524358.06</v>
      </c>
      <c r="O171" s="89">
        <f t="shared" si="31"/>
        <v>317395055488617.75</v>
      </c>
      <c r="P171" s="86">
        <f t="shared" si="22"/>
        <v>1121.0568067682179</v>
      </c>
      <c r="Q171" s="97">
        <f t="shared" si="32"/>
        <v>-2.0657963295360814E-2</v>
      </c>
      <c r="R171" s="87">
        <f t="shared" si="23"/>
        <v>-2.2035676810073453E-2</v>
      </c>
      <c r="S171" s="87">
        <f t="shared" si="24"/>
        <v>-1.9641059010422159E-2</v>
      </c>
    </row>
    <row r="172" spans="1:19">
      <c r="A172" s="82">
        <v>20180906</v>
      </c>
      <c r="B172" s="82" t="s">
        <v>99</v>
      </c>
      <c r="C172" s="78">
        <v>46600</v>
      </c>
      <c r="D172" s="78">
        <v>46100</v>
      </c>
      <c r="E172" s="83">
        <v>6419324700</v>
      </c>
      <c r="F172" s="83">
        <f t="shared" si="25"/>
        <v>0.44994287909431829</v>
      </c>
      <c r="G172" s="135">
        <f t="shared" si="26"/>
        <v>0.44994287909431829</v>
      </c>
      <c r="H172" s="77">
        <v>269684</v>
      </c>
      <c r="I172" s="77">
        <v>272631</v>
      </c>
      <c r="J172" s="88">
        <v>125395903</v>
      </c>
      <c r="K172" s="84">
        <f t="shared" si="27"/>
        <v>5.4054898786822907</v>
      </c>
      <c r="L172" s="84">
        <f t="shared" si="28"/>
        <v>5.4054898786822907</v>
      </c>
      <c r="M172" s="96">
        <f t="shared" si="29"/>
        <v>0</v>
      </c>
      <c r="N172" s="96">
        <f t="shared" si="30"/>
        <v>283121295524358.06</v>
      </c>
      <c r="O172" s="89">
        <f t="shared" si="31"/>
        <v>317948444830344.12</v>
      </c>
      <c r="P172" s="86">
        <f t="shared" si="22"/>
        <v>1123.0114083841133</v>
      </c>
      <c r="Q172" s="97">
        <f t="shared" si="32"/>
        <v>1.7435348539831122E-3</v>
      </c>
      <c r="R172" s="87">
        <f t="shared" si="23"/>
        <v>-1.0729613733905579E-2</v>
      </c>
      <c r="S172" s="87">
        <f t="shared" si="24"/>
        <v>1.0927604158941576E-2</v>
      </c>
    </row>
    <row r="173" spans="1:19">
      <c r="A173" s="82">
        <v>20180907</v>
      </c>
      <c r="B173" s="82" t="s">
        <v>99</v>
      </c>
      <c r="C173" s="78">
        <v>46100</v>
      </c>
      <c r="D173" s="78">
        <v>44900</v>
      </c>
      <c r="E173" s="83">
        <v>6419324700</v>
      </c>
      <c r="F173" s="83">
        <f t="shared" si="25"/>
        <v>0.44994287909431829</v>
      </c>
      <c r="G173" s="135">
        <f t="shared" si="26"/>
        <v>0.44994287909431829</v>
      </c>
      <c r="H173" s="77">
        <v>272631</v>
      </c>
      <c r="I173" s="77">
        <v>274596</v>
      </c>
      <c r="J173" s="88">
        <v>125395903</v>
      </c>
      <c r="K173" s="84">
        <f t="shared" si="27"/>
        <v>5.4054898786822907</v>
      </c>
      <c r="L173" s="84">
        <f t="shared" si="28"/>
        <v>5.4054898786822907</v>
      </c>
      <c r="M173" s="96">
        <f t="shared" si="29"/>
        <v>0</v>
      </c>
      <c r="N173" s="96">
        <f t="shared" si="30"/>
        <v>283121295524358.06</v>
      </c>
      <c r="O173" s="89">
        <f t="shared" si="31"/>
        <v>315814378154545.12</v>
      </c>
      <c r="P173" s="86">
        <f t="shared" si="22"/>
        <v>1115.4737674170269</v>
      </c>
      <c r="Q173" s="97">
        <f t="shared" si="32"/>
        <v>-6.7119896652984429E-3</v>
      </c>
      <c r="R173" s="87">
        <f t="shared" si="23"/>
        <v>-2.6030368763557483E-2</v>
      </c>
      <c r="S173" s="87">
        <f t="shared" si="24"/>
        <v>7.2075442631248827E-3</v>
      </c>
    </row>
    <row r="174" spans="1:19">
      <c r="A174" s="82">
        <v>20180910</v>
      </c>
      <c r="B174" s="82" t="s">
        <v>99</v>
      </c>
      <c r="C174" s="78">
        <v>44900</v>
      </c>
      <c r="D174" s="78">
        <v>45500</v>
      </c>
      <c r="E174" s="83">
        <v>6419324700</v>
      </c>
      <c r="F174" s="83">
        <f t="shared" si="25"/>
        <v>0.44994287909431829</v>
      </c>
      <c r="G174" s="135">
        <f t="shared" si="26"/>
        <v>0.44994287909431829</v>
      </c>
      <c r="H174" s="77">
        <v>274596</v>
      </c>
      <c r="I174" s="77">
        <v>269192</v>
      </c>
      <c r="J174" s="88">
        <v>125395903</v>
      </c>
      <c r="K174" s="84">
        <f t="shared" si="27"/>
        <v>5.4054898786822907</v>
      </c>
      <c r="L174" s="84">
        <f t="shared" si="28"/>
        <v>5.4054898786822907</v>
      </c>
      <c r="M174" s="96">
        <f t="shared" si="29"/>
        <v>0</v>
      </c>
      <c r="N174" s="96">
        <f t="shared" si="30"/>
        <v>283121295524358.06</v>
      </c>
      <c r="O174" s="89">
        <f t="shared" si="31"/>
        <v>313884402575551.19</v>
      </c>
      <c r="P174" s="86">
        <f t="shared" si="22"/>
        <v>1108.6569874379036</v>
      </c>
      <c r="Q174" s="97">
        <f t="shared" si="32"/>
        <v>-6.1111073861541045E-3</v>
      </c>
      <c r="R174" s="87">
        <f t="shared" si="23"/>
        <v>1.3363028953229399E-2</v>
      </c>
      <c r="S174" s="87">
        <f t="shared" si="24"/>
        <v>-1.9679820536351585E-2</v>
      </c>
    </row>
    <row r="175" spans="1:19">
      <c r="A175" s="82">
        <v>20180911</v>
      </c>
      <c r="B175" s="82" t="s">
        <v>99</v>
      </c>
      <c r="C175" s="78">
        <v>45500</v>
      </c>
      <c r="D175" s="78">
        <v>45050</v>
      </c>
      <c r="E175" s="83">
        <v>6419324700</v>
      </c>
      <c r="F175" s="83">
        <f t="shared" si="25"/>
        <v>0.44994287909431829</v>
      </c>
      <c r="G175" s="135">
        <f t="shared" si="26"/>
        <v>0.44994287909431829</v>
      </c>
      <c r="H175" s="77">
        <v>269192</v>
      </c>
      <c r="I175" s="77">
        <v>269684</v>
      </c>
      <c r="J175" s="88">
        <v>125395903</v>
      </c>
      <c r="K175" s="84">
        <f t="shared" si="27"/>
        <v>5.4054898786822907</v>
      </c>
      <c r="L175" s="84">
        <f t="shared" si="28"/>
        <v>5.4054898786822907</v>
      </c>
      <c r="M175" s="96">
        <f t="shared" si="29"/>
        <v>0</v>
      </c>
      <c r="N175" s="96">
        <f t="shared" si="30"/>
        <v>283121295524358.06</v>
      </c>
      <c r="O175" s="89">
        <f t="shared" si="31"/>
        <v>312918144860710.87</v>
      </c>
      <c r="P175" s="86">
        <f t="shared" si="22"/>
        <v>1105.2441120021269</v>
      </c>
      <c r="Q175" s="97">
        <f t="shared" si="32"/>
        <v>-3.0783871607247665E-3</v>
      </c>
      <c r="R175" s="87">
        <f t="shared" si="23"/>
        <v>-9.8901098901098897E-3</v>
      </c>
      <c r="S175" s="87">
        <f t="shared" si="24"/>
        <v>1.8276917590418734E-3</v>
      </c>
    </row>
    <row r="176" spans="1:19">
      <c r="A176" s="82">
        <v>20180912</v>
      </c>
      <c r="B176" s="82" t="s">
        <v>99</v>
      </c>
      <c r="C176" s="78">
        <v>45050</v>
      </c>
      <c r="D176" s="78">
        <v>44550</v>
      </c>
      <c r="E176" s="83">
        <v>6419324700</v>
      </c>
      <c r="F176" s="83">
        <f t="shared" si="25"/>
        <v>0.44994287909431829</v>
      </c>
      <c r="G176" s="135">
        <f t="shared" si="26"/>
        <v>0.44994287909431829</v>
      </c>
      <c r="H176" s="77">
        <v>269684</v>
      </c>
      <c r="I176" s="77">
        <v>280000</v>
      </c>
      <c r="J176" s="88">
        <v>125395903</v>
      </c>
      <c r="K176" s="84">
        <f t="shared" si="27"/>
        <v>5.4054898786822907</v>
      </c>
      <c r="L176" s="84">
        <f t="shared" si="28"/>
        <v>5.4054898786822907</v>
      </c>
      <c r="M176" s="96">
        <f t="shared" si="29"/>
        <v>0</v>
      </c>
      <c r="N176" s="96">
        <f t="shared" si="30"/>
        <v>283121295524358.06</v>
      </c>
      <c r="O176" s="89">
        <f t="shared" si="31"/>
        <v>318466436092878.87</v>
      </c>
      <c r="P176" s="86">
        <f t="shared" si="22"/>
        <v>1124.8409820358424</v>
      </c>
      <c r="Q176" s="97">
        <f t="shared" si="32"/>
        <v>1.7730806996307972E-2</v>
      </c>
      <c r="R176" s="87">
        <f t="shared" si="23"/>
        <v>-1.1098779134295227E-2</v>
      </c>
      <c r="S176" s="87">
        <f t="shared" si="24"/>
        <v>3.8252176621527419E-2</v>
      </c>
    </row>
    <row r="177" spans="1:19">
      <c r="A177" s="82">
        <v>20180913</v>
      </c>
      <c r="B177" s="82" t="s">
        <v>99</v>
      </c>
      <c r="C177" s="78">
        <v>44550</v>
      </c>
      <c r="D177" s="78">
        <v>44050</v>
      </c>
      <c r="E177" s="83">
        <v>6419324700</v>
      </c>
      <c r="F177" s="83">
        <f t="shared" si="25"/>
        <v>0.44994287909431829</v>
      </c>
      <c r="G177" s="135">
        <f t="shared" si="26"/>
        <v>0.44994287909431829</v>
      </c>
      <c r="H177" s="77">
        <v>280000</v>
      </c>
      <c r="I177" s="77">
        <v>288350</v>
      </c>
      <c r="J177" s="88">
        <v>125395903</v>
      </c>
      <c r="K177" s="84">
        <f t="shared" si="27"/>
        <v>5.4054898786822907</v>
      </c>
      <c r="L177" s="84">
        <f t="shared" si="28"/>
        <v>5.4054898786822907</v>
      </c>
      <c r="M177" s="96">
        <f t="shared" si="29"/>
        <v>0</v>
      </c>
      <c r="N177" s="96">
        <f t="shared" si="30"/>
        <v>283121295524358.06</v>
      </c>
      <c r="O177" s="89">
        <f t="shared" si="31"/>
        <v>322682120849730.19</v>
      </c>
      <c r="P177" s="86">
        <f t="shared" si="22"/>
        <v>1139.7310126463749</v>
      </c>
      <c r="Q177" s="97">
        <f t="shared" si="32"/>
        <v>1.3237453869775512E-2</v>
      </c>
      <c r="R177" s="87">
        <f t="shared" si="23"/>
        <v>-1.1223344556677889E-2</v>
      </c>
      <c r="S177" s="87">
        <f t="shared" si="24"/>
        <v>2.9821428571428572E-2</v>
      </c>
    </row>
    <row r="178" spans="1:19">
      <c r="A178" s="82">
        <v>20180914</v>
      </c>
      <c r="B178" s="82" t="s">
        <v>99</v>
      </c>
      <c r="C178" s="78">
        <v>44050</v>
      </c>
      <c r="D178" s="78">
        <v>45850</v>
      </c>
      <c r="E178" s="83">
        <v>6419324700</v>
      </c>
      <c r="F178" s="83">
        <f t="shared" si="25"/>
        <v>0.44994287909431829</v>
      </c>
      <c r="G178" s="135">
        <f t="shared" si="26"/>
        <v>0.44994287909431829</v>
      </c>
      <c r="H178" s="77">
        <v>288350</v>
      </c>
      <c r="I178" s="77">
        <v>285894</v>
      </c>
      <c r="J178" s="88">
        <v>125395903</v>
      </c>
      <c r="K178" s="84">
        <f t="shared" si="27"/>
        <v>5.4054898786822907</v>
      </c>
      <c r="L178" s="84">
        <f t="shared" si="28"/>
        <v>5.4054898786822907</v>
      </c>
      <c r="M178" s="96">
        <f t="shared" si="29"/>
        <v>0</v>
      </c>
      <c r="N178" s="96">
        <f t="shared" si="30"/>
        <v>283121295524358.06</v>
      </c>
      <c r="O178" s="89">
        <f t="shared" si="31"/>
        <v>326216372482257.87</v>
      </c>
      <c r="P178" s="86">
        <f t="shared" si="22"/>
        <v>1152.2141839528003</v>
      </c>
      <c r="Q178" s="97">
        <f t="shared" si="32"/>
        <v>1.0952734608353252E-2</v>
      </c>
      <c r="R178" s="87">
        <f t="shared" si="23"/>
        <v>4.0862656072644721E-2</v>
      </c>
      <c r="S178" s="87">
        <f t="shared" si="24"/>
        <v>-8.5174267383388239E-3</v>
      </c>
    </row>
    <row r="179" spans="1:19">
      <c r="A179" s="82">
        <v>20180917</v>
      </c>
      <c r="B179" s="82" t="s">
        <v>99</v>
      </c>
      <c r="C179" s="78">
        <v>45850</v>
      </c>
      <c r="D179" s="78">
        <v>45150</v>
      </c>
      <c r="E179" s="83">
        <v>6419324700</v>
      </c>
      <c r="F179" s="83">
        <f t="shared" si="25"/>
        <v>0.44994287909431829</v>
      </c>
      <c r="G179" s="135">
        <f t="shared" si="26"/>
        <v>0.44994287909431829</v>
      </c>
      <c r="H179" s="77">
        <v>285894</v>
      </c>
      <c r="I179" s="77">
        <v>297192</v>
      </c>
      <c r="J179" s="88">
        <v>125395903</v>
      </c>
      <c r="K179" s="84">
        <f t="shared" si="27"/>
        <v>5.4054898786822907</v>
      </c>
      <c r="L179" s="84">
        <f t="shared" si="28"/>
        <v>5.4054898786822907</v>
      </c>
      <c r="M179" s="96">
        <f t="shared" si="29"/>
        <v>0</v>
      </c>
      <c r="N179" s="96">
        <f t="shared" si="30"/>
        <v>283121295524358.06</v>
      </c>
      <c r="O179" s="89">
        <f t="shared" si="31"/>
        <v>331852623238327.75</v>
      </c>
      <c r="P179" s="86">
        <f t="shared" si="22"/>
        <v>1172.1217318666058</v>
      </c>
      <c r="Q179" s="97">
        <f t="shared" si="32"/>
        <v>1.7277645242580176E-2</v>
      </c>
      <c r="R179" s="87">
        <f t="shared" si="23"/>
        <v>-1.5267175572519083E-2</v>
      </c>
      <c r="S179" s="87">
        <f t="shared" si="24"/>
        <v>3.9518143087997649E-2</v>
      </c>
    </row>
    <row r="180" spans="1:19">
      <c r="A180" s="82">
        <v>20180918</v>
      </c>
      <c r="B180" s="82" t="s">
        <v>99</v>
      </c>
      <c r="C180" s="78">
        <v>45150</v>
      </c>
      <c r="D180" s="78">
        <v>45500</v>
      </c>
      <c r="E180" s="83">
        <v>6419324700</v>
      </c>
      <c r="F180" s="83">
        <f t="shared" si="25"/>
        <v>0.44994287909431829</v>
      </c>
      <c r="G180" s="135">
        <f t="shared" si="26"/>
        <v>0.44994287909431829</v>
      </c>
      <c r="H180" s="77">
        <v>297192</v>
      </c>
      <c r="I180" s="77">
        <v>295228</v>
      </c>
      <c r="J180" s="88">
        <v>125395903</v>
      </c>
      <c r="K180" s="84">
        <f t="shared" si="27"/>
        <v>5.4054898786822907</v>
      </c>
      <c r="L180" s="84">
        <f t="shared" si="28"/>
        <v>5.4054898786822907</v>
      </c>
      <c r="M180" s="96">
        <f t="shared" si="29"/>
        <v>0</v>
      </c>
      <c r="N180" s="96">
        <f t="shared" si="30"/>
        <v>283121295524358.06</v>
      </c>
      <c r="O180" s="89">
        <f t="shared" si="31"/>
        <v>331532287718655.87</v>
      </c>
      <c r="P180" s="86">
        <f t="shared" si="22"/>
        <v>1170.9902891784868</v>
      </c>
      <c r="Q180" s="97">
        <f t="shared" si="32"/>
        <v>-9.652945230502625E-4</v>
      </c>
      <c r="R180" s="87">
        <f t="shared" si="23"/>
        <v>7.7519379844961239E-3</v>
      </c>
      <c r="S180" s="87">
        <f t="shared" si="24"/>
        <v>-6.6085224366739343E-3</v>
      </c>
    </row>
    <row r="181" spans="1:19">
      <c r="A181" s="82">
        <v>20180919</v>
      </c>
      <c r="B181" s="82" t="s">
        <v>99</v>
      </c>
      <c r="C181" s="78">
        <v>45500</v>
      </c>
      <c r="D181" s="78">
        <v>46150</v>
      </c>
      <c r="E181" s="83">
        <v>6419324700</v>
      </c>
      <c r="F181" s="83">
        <f t="shared" si="25"/>
        <v>0.44994287909431829</v>
      </c>
      <c r="G181" s="135">
        <f t="shared" si="26"/>
        <v>0.44994287909431829</v>
      </c>
      <c r="H181" s="77">
        <v>295228</v>
      </c>
      <c r="I181" s="77">
        <v>300631</v>
      </c>
      <c r="J181" s="88">
        <v>125395903</v>
      </c>
      <c r="K181" s="84">
        <f t="shared" si="27"/>
        <v>5.4054898786822907</v>
      </c>
      <c r="L181" s="84">
        <f t="shared" si="28"/>
        <v>5.4054898786822907</v>
      </c>
      <c r="M181" s="96">
        <f t="shared" si="29"/>
        <v>0</v>
      </c>
      <c r="N181" s="96">
        <f t="shared" si="30"/>
        <v>283121295524358.06</v>
      </c>
      <c r="O181" s="89">
        <f t="shared" si="31"/>
        <v>337071997268064.44</v>
      </c>
      <c r="P181" s="86">
        <f t="shared" si="22"/>
        <v>1190.5568482363233</v>
      </c>
      <c r="Q181" s="97">
        <f t="shared" si="32"/>
        <v>1.6709411887235598E-2</v>
      </c>
      <c r="R181" s="87">
        <f t="shared" si="23"/>
        <v>1.4285714285714285E-2</v>
      </c>
      <c r="S181" s="87">
        <f t="shared" si="24"/>
        <v>1.8301109650846126E-2</v>
      </c>
    </row>
    <row r="182" spans="1:19">
      <c r="A182" s="82">
        <v>20180920</v>
      </c>
      <c r="B182" s="82" t="s">
        <v>99</v>
      </c>
      <c r="C182" s="78">
        <v>46150</v>
      </c>
      <c r="D182" s="78">
        <v>47250</v>
      </c>
      <c r="E182" s="83">
        <v>6419324700</v>
      </c>
      <c r="F182" s="83">
        <f t="shared" si="25"/>
        <v>0.44994287909431829</v>
      </c>
      <c r="G182" s="135">
        <f t="shared" si="26"/>
        <v>0.44994287909431829</v>
      </c>
      <c r="H182" s="77">
        <v>300631</v>
      </c>
      <c r="I182" s="77">
        <v>291298</v>
      </c>
      <c r="J182" s="88">
        <v>125395903</v>
      </c>
      <c r="K182" s="84">
        <f t="shared" si="27"/>
        <v>5.4054898786822907</v>
      </c>
      <c r="L182" s="84">
        <f t="shared" si="28"/>
        <v>5.4054898786822907</v>
      </c>
      <c r="M182" s="96">
        <f t="shared" si="29"/>
        <v>0</v>
      </c>
      <c r="N182" s="96">
        <f t="shared" si="30"/>
        <v>283121295524358.06</v>
      </c>
      <c r="O182" s="89">
        <f t="shared" si="31"/>
        <v>333923006935970.37</v>
      </c>
      <c r="P182" s="86">
        <f t="shared" si="22"/>
        <v>1179.4344410494607</v>
      </c>
      <c r="Q182" s="97">
        <f t="shared" si="32"/>
        <v>-9.3421890801259726E-3</v>
      </c>
      <c r="R182" s="87">
        <f t="shared" si="23"/>
        <v>2.3835319609967497E-2</v>
      </c>
      <c r="S182" s="87">
        <f t="shared" si="24"/>
        <v>-3.1044702642109429E-2</v>
      </c>
    </row>
    <row r="183" spans="1:19">
      <c r="A183" s="82">
        <v>20180921</v>
      </c>
      <c r="B183" s="82" t="s">
        <v>99</v>
      </c>
      <c r="C183" s="78">
        <v>47250</v>
      </c>
      <c r="D183" s="78">
        <v>47400</v>
      </c>
      <c r="E183" s="83">
        <v>6419324700</v>
      </c>
      <c r="F183" s="83">
        <f t="shared" si="25"/>
        <v>0.44994287909431829</v>
      </c>
      <c r="G183" s="135">
        <f t="shared" si="26"/>
        <v>0.44994287909431829</v>
      </c>
      <c r="H183" s="77">
        <v>291298</v>
      </c>
      <c r="I183" s="77">
        <v>297192</v>
      </c>
      <c r="J183" s="88">
        <v>125395903</v>
      </c>
      <c r="K183" s="84">
        <f t="shared" si="27"/>
        <v>5.4054898786822907</v>
      </c>
      <c r="L183" s="84">
        <f t="shared" si="28"/>
        <v>5.4054898786822907</v>
      </c>
      <c r="M183" s="96">
        <f t="shared" si="29"/>
        <v>0</v>
      </c>
      <c r="N183" s="96">
        <f t="shared" si="30"/>
        <v>283121295524358.06</v>
      </c>
      <c r="O183" s="89">
        <f t="shared" si="31"/>
        <v>338351364472386.12</v>
      </c>
      <c r="P183" s="86">
        <f t="shared" si="22"/>
        <v>1195.0756436238348</v>
      </c>
      <c r="Q183" s="97">
        <f t="shared" si="32"/>
        <v>1.3261612540716191E-2</v>
      </c>
      <c r="R183" s="87">
        <f t="shared" si="23"/>
        <v>3.1746031746031746E-3</v>
      </c>
      <c r="S183" s="87">
        <f t="shared" si="24"/>
        <v>2.0233575239102224E-2</v>
      </c>
    </row>
    <row r="184" spans="1:19">
      <c r="A184" s="82">
        <v>20180927</v>
      </c>
      <c r="B184" s="82" t="s">
        <v>99</v>
      </c>
      <c r="C184" s="78">
        <v>47400</v>
      </c>
      <c r="D184" s="78">
        <v>47500</v>
      </c>
      <c r="E184" s="83">
        <v>6419324700</v>
      </c>
      <c r="F184" s="83">
        <f t="shared" si="25"/>
        <v>0.44994287909431829</v>
      </c>
      <c r="G184" s="135">
        <f t="shared" si="26"/>
        <v>0.44994287909431829</v>
      </c>
      <c r="H184" s="77">
        <v>297192</v>
      </c>
      <c r="I184" s="77">
        <v>295719</v>
      </c>
      <c r="J184" s="88">
        <v>125395903</v>
      </c>
      <c r="K184" s="84">
        <f t="shared" si="27"/>
        <v>5.4054898786822907</v>
      </c>
      <c r="L184" s="84">
        <f t="shared" si="28"/>
        <v>5.4054898786822907</v>
      </c>
      <c r="M184" s="96">
        <f t="shared" si="29"/>
        <v>0</v>
      </c>
      <c r="N184" s="96">
        <f t="shared" si="30"/>
        <v>283121295524358.06</v>
      </c>
      <c r="O184" s="89">
        <f t="shared" si="31"/>
        <v>337641759299061.37</v>
      </c>
      <c r="P184" s="86">
        <f t="shared" si="22"/>
        <v>1192.5692790919456</v>
      </c>
      <c r="Q184" s="97">
        <f t="shared" si="32"/>
        <v>-2.0972434215871995E-3</v>
      </c>
      <c r="R184" s="87">
        <f t="shared" si="23"/>
        <v>2.1097046413502108E-3</v>
      </c>
      <c r="S184" s="87">
        <f t="shared" si="24"/>
        <v>-4.9563918275054514E-3</v>
      </c>
    </row>
    <row r="185" spans="1:19">
      <c r="A185" s="82">
        <v>20180928</v>
      </c>
      <c r="B185" s="82" t="s">
        <v>99</v>
      </c>
      <c r="C185" s="78">
        <v>47500</v>
      </c>
      <c r="D185" s="78">
        <v>46450</v>
      </c>
      <c r="E185" s="83">
        <v>6419324700</v>
      </c>
      <c r="F185" s="83">
        <f t="shared" si="25"/>
        <v>0.44994287909431829</v>
      </c>
      <c r="G185" s="135">
        <f t="shared" si="26"/>
        <v>0.44994287909431829</v>
      </c>
      <c r="H185" s="77">
        <v>295719</v>
      </c>
      <c r="I185" s="77">
        <v>291789</v>
      </c>
      <c r="J185" s="88">
        <v>125395903</v>
      </c>
      <c r="K185" s="84">
        <f t="shared" si="27"/>
        <v>5.4054898786822907</v>
      </c>
      <c r="L185" s="84">
        <f t="shared" si="28"/>
        <v>5.4054898786822907</v>
      </c>
      <c r="M185" s="96">
        <f t="shared" si="29"/>
        <v>0</v>
      </c>
      <c r="N185" s="96">
        <f t="shared" si="30"/>
        <v>283121295524358.06</v>
      </c>
      <c r="O185" s="89">
        <f t="shared" si="31"/>
        <v>331945156091769.81</v>
      </c>
      <c r="P185" s="86">
        <f t="shared" si="22"/>
        <v>1172.4485629983676</v>
      </c>
      <c r="Q185" s="97">
        <f t="shared" si="32"/>
        <v>-1.6871737723194155E-2</v>
      </c>
      <c r="R185" s="87">
        <f t="shared" si="23"/>
        <v>-2.2105263157894735E-2</v>
      </c>
      <c r="S185" s="87">
        <f t="shared" si="24"/>
        <v>-1.328964320858653E-2</v>
      </c>
    </row>
    <row r="186" spans="1:19">
      <c r="A186" s="82">
        <v>20181001</v>
      </c>
      <c r="B186" s="82" t="s">
        <v>99</v>
      </c>
      <c r="C186" s="78">
        <v>46450</v>
      </c>
      <c r="D186" s="78">
        <v>46350</v>
      </c>
      <c r="E186" s="83">
        <v>6419324700</v>
      </c>
      <c r="F186" s="83">
        <f t="shared" si="25"/>
        <v>0.44994287909431829</v>
      </c>
      <c r="G186" s="135">
        <f t="shared" si="26"/>
        <v>0.44994287909431829</v>
      </c>
      <c r="H186" s="77">
        <v>291789</v>
      </c>
      <c r="I186" s="77">
        <v>286877</v>
      </c>
      <c r="J186" s="88">
        <v>125395903</v>
      </c>
      <c r="K186" s="84">
        <f t="shared" si="27"/>
        <v>5.4054898786822907</v>
      </c>
      <c r="L186" s="84">
        <f t="shared" si="28"/>
        <v>5.4054898786822907</v>
      </c>
      <c r="M186" s="96">
        <f t="shared" si="29"/>
        <v>0</v>
      </c>
      <c r="N186" s="96">
        <f t="shared" si="30"/>
        <v>283121295524358.06</v>
      </c>
      <c r="O186" s="89">
        <f t="shared" si="31"/>
        <v>328326840438595.81</v>
      </c>
      <c r="P186" s="86">
        <f t="shared" si="22"/>
        <v>1159.6684729437759</v>
      </c>
      <c r="Q186" s="97">
        <f t="shared" si="32"/>
        <v>-1.0900341778669146E-2</v>
      </c>
      <c r="R186" s="87">
        <f t="shared" si="23"/>
        <v>-2.1528525296017221E-3</v>
      </c>
      <c r="S186" s="87">
        <f t="shared" si="24"/>
        <v>-1.6834082162110291E-2</v>
      </c>
    </row>
    <row r="187" spans="1:19">
      <c r="A187" s="82">
        <v>20181002</v>
      </c>
      <c r="B187" s="82" t="s">
        <v>99</v>
      </c>
      <c r="C187" s="78">
        <v>46350</v>
      </c>
      <c r="D187" s="78">
        <v>45700</v>
      </c>
      <c r="E187" s="83">
        <v>6419324700</v>
      </c>
      <c r="F187" s="83">
        <f t="shared" si="25"/>
        <v>0.44994287909431829</v>
      </c>
      <c r="G187" s="135">
        <f t="shared" si="26"/>
        <v>0.44994287909431829</v>
      </c>
      <c r="H187" s="77">
        <v>286877</v>
      </c>
      <c r="I187" s="77">
        <v>283438</v>
      </c>
      <c r="J187" s="88">
        <v>125395903</v>
      </c>
      <c r="K187" s="84">
        <f t="shared" si="27"/>
        <v>5.4054898786822907</v>
      </c>
      <c r="L187" s="84">
        <f t="shared" si="28"/>
        <v>5.4054898786822907</v>
      </c>
      <c r="M187" s="96">
        <f t="shared" si="29"/>
        <v>0</v>
      </c>
      <c r="N187" s="96">
        <f t="shared" si="30"/>
        <v>283121295524358.06</v>
      </c>
      <c r="O187" s="89">
        <f t="shared" si="31"/>
        <v>324118381711934.87</v>
      </c>
      <c r="P187" s="86">
        <f t="shared" si="22"/>
        <v>1144.8039650696273</v>
      </c>
      <c r="Q187" s="97">
        <f t="shared" si="32"/>
        <v>-1.2817894269743791E-2</v>
      </c>
      <c r="R187" s="87">
        <f t="shared" si="23"/>
        <v>-1.4023732470334413E-2</v>
      </c>
      <c r="S187" s="87">
        <f t="shared" si="24"/>
        <v>-1.1987715989779591E-2</v>
      </c>
    </row>
    <row r="188" spans="1:19">
      <c r="A188" s="82">
        <v>20181004</v>
      </c>
      <c r="B188" s="82" t="s">
        <v>99</v>
      </c>
      <c r="C188" s="78">
        <v>45700</v>
      </c>
      <c r="D188" s="78">
        <v>44700</v>
      </c>
      <c r="E188" s="83">
        <v>6419324700</v>
      </c>
      <c r="F188" s="83">
        <f t="shared" si="25"/>
        <v>0.44994287909431829</v>
      </c>
      <c r="G188" s="135">
        <f t="shared" si="26"/>
        <v>0.44994287909431829</v>
      </c>
      <c r="H188" s="77">
        <v>283438</v>
      </c>
      <c r="I188" s="77">
        <v>285403</v>
      </c>
      <c r="J188" s="88">
        <v>125395903</v>
      </c>
      <c r="K188" s="84">
        <f t="shared" si="27"/>
        <v>5.4054898786822907</v>
      </c>
      <c r="L188" s="84">
        <f t="shared" si="28"/>
        <v>5.4054898786822907</v>
      </c>
      <c r="M188" s="96">
        <f t="shared" si="29"/>
        <v>0</v>
      </c>
      <c r="N188" s="96">
        <f t="shared" si="30"/>
        <v>283121295524358.06</v>
      </c>
      <c r="O188" s="89">
        <f t="shared" si="31"/>
        <v>322561980923607.81</v>
      </c>
      <c r="P188" s="86">
        <f t="shared" si="22"/>
        <v>1139.306671814295</v>
      </c>
      <c r="Q188" s="97">
        <f t="shared" si="32"/>
        <v>-4.8019516205973344E-3</v>
      </c>
      <c r="R188" s="87">
        <f t="shared" si="23"/>
        <v>-2.1881838074398249E-2</v>
      </c>
      <c r="S188" s="87">
        <f t="shared" si="24"/>
        <v>6.9327330844840846E-3</v>
      </c>
    </row>
    <row r="189" spans="1:19">
      <c r="A189" s="82">
        <v>20181005</v>
      </c>
      <c r="B189" s="82" t="s">
        <v>99</v>
      </c>
      <c r="C189" s="78">
        <v>44700</v>
      </c>
      <c r="D189" s="78">
        <v>44700</v>
      </c>
      <c r="E189" s="83">
        <v>6419324700</v>
      </c>
      <c r="F189" s="83">
        <f t="shared" si="25"/>
        <v>0.44994287909431829</v>
      </c>
      <c r="G189" s="135">
        <f t="shared" si="26"/>
        <v>0.44994287909431829</v>
      </c>
      <c r="H189" s="77">
        <v>285403</v>
      </c>
      <c r="I189" s="77">
        <v>283929</v>
      </c>
      <c r="J189" s="88">
        <v>125395903</v>
      </c>
      <c r="K189" s="84">
        <f t="shared" si="27"/>
        <v>5.4054898786822907</v>
      </c>
      <c r="L189" s="84">
        <f t="shared" si="28"/>
        <v>5.4054898786822907</v>
      </c>
      <c r="M189" s="96">
        <f t="shared" si="29"/>
        <v>0</v>
      </c>
      <c r="N189" s="96">
        <f t="shared" si="30"/>
        <v>283121295524358.06</v>
      </c>
      <c r="O189" s="89">
        <f t="shared" si="31"/>
        <v>321562864980262.56</v>
      </c>
      <c r="P189" s="86">
        <f t="shared" si="22"/>
        <v>1135.7777393067813</v>
      </c>
      <c r="Q189" s="97">
        <f t="shared" si="32"/>
        <v>-3.0974386394964277E-3</v>
      </c>
      <c r="R189" s="87">
        <f t="shared" si="23"/>
        <v>0</v>
      </c>
      <c r="S189" s="87">
        <f t="shared" si="24"/>
        <v>-5.1646268609650218E-3</v>
      </c>
    </row>
    <row r="190" spans="1:19">
      <c r="A190" s="82">
        <v>20181008</v>
      </c>
      <c r="B190" s="82" t="s">
        <v>99</v>
      </c>
      <c r="C190" s="78">
        <v>44700</v>
      </c>
      <c r="D190" s="78">
        <v>44950</v>
      </c>
      <c r="E190" s="83">
        <v>6419324700</v>
      </c>
      <c r="F190" s="83">
        <f t="shared" si="25"/>
        <v>0.44994287909431829</v>
      </c>
      <c r="G190" s="135">
        <f t="shared" si="26"/>
        <v>0.44994287909431829</v>
      </c>
      <c r="H190" s="77">
        <v>283929</v>
      </c>
      <c r="I190" s="77">
        <v>284912</v>
      </c>
      <c r="J190" s="88">
        <v>125395903</v>
      </c>
      <c r="K190" s="84">
        <f t="shared" si="27"/>
        <v>5.4054898786822907</v>
      </c>
      <c r="L190" s="84">
        <f t="shared" si="28"/>
        <v>5.4054898786822907</v>
      </c>
      <c r="M190" s="96">
        <f t="shared" si="29"/>
        <v>0</v>
      </c>
      <c r="N190" s="96">
        <f t="shared" si="30"/>
        <v>283121295524358.06</v>
      </c>
      <c r="O190" s="89">
        <f t="shared" si="31"/>
        <v>322951250577260.69</v>
      </c>
      <c r="P190" s="86">
        <f t="shared" si="22"/>
        <v>1140.6815936580647</v>
      </c>
      <c r="Q190" s="97">
        <f t="shared" si="32"/>
        <v>4.3176179472195191E-3</v>
      </c>
      <c r="R190" s="87">
        <f t="shared" si="23"/>
        <v>5.5928411633109623E-3</v>
      </c>
      <c r="S190" s="87">
        <f t="shared" si="24"/>
        <v>3.4621331389185325E-3</v>
      </c>
    </row>
    <row r="191" spans="1:19">
      <c r="A191" s="82">
        <v>20181010</v>
      </c>
      <c r="B191" s="82" t="s">
        <v>99</v>
      </c>
      <c r="C191" s="78">
        <v>44950</v>
      </c>
      <c r="D191" s="78">
        <v>45300</v>
      </c>
      <c r="E191" s="83">
        <v>6419324700</v>
      </c>
      <c r="F191" s="83">
        <f t="shared" si="25"/>
        <v>0.44994287909431829</v>
      </c>
      <c r="G191" s="135">
        <f t="shared" si="26"/>
        <v>0.44994287909431829</v>
      </c>
      <c r="H191" s="77">
        <v>284912</v>
      </c>
      <c r="I191" s="77">
        <v>281473</v>
      </c>
      <c r="J191" s="88">
        <v>125395903</v>
      </c>
      <c r="K191" s="84">
        <f t="shared" si="27"/>
        <v>5.4054898786822907</v>
      </c>
      <c r="L191" s="84">
        <f t="shared" si="28"/>
        <v>5.4054898786822907</v>
      </c>
      <c r="M191" s="96">
        <f t="shared" si="29"/>
        <v>0</v>
      </c>
      <c r="N191" s="96">
        <f t="shared" si="30"/>
        <v>283121295524358.06</v>
      </c>
      <c r="O191" s="89">
        <f t="shared" si="31"/>
        <v>321631121287959.06</v>
      </c>
      <c r="P191" s="86">
        <f t="shared" si="22"/>
        <v>1136.0188243426846</v>
      </c>
      <c r="Q191" s="97">
        <f t="shared" si="32"/>
        <v>-4.0877045279804677E-3</v>
      </c>
      <c r="R191" s="87">
        <f t="shared" si="23"/>
        <v>7.7864293659621799E-3</v>
      </c>
      <c r="S191" s="87">
        <f t="shared" si="24"/>
        <v>-1.2070393665412479E-2</v>
      </c>
    </row>
    <row r="192" spans="1:19">
      <c r="A192" s="82">
        <v>20181011</v>
      </c>
      <c r="B192" s="82" t="s">
        <v>99</v>
      </c>
      <c r="C192" s="78">
        <v>45300</v>
      </c>
      <c r="D192" s="78">
        <v>43100</v>
      </c>
      <c r="E192" s="83">
        <v>6419324700</v>
      </c>
      <c r="F192" s="83">
        <f t="shared" si="25"/>
        <v>0.44994287909431829</v>
      </c>
      <c r="G192" s="135">
        <f t="shared" si="26"/>
        <v>0.44994287909431829</v>
      </c>
      <c r="H192" s="77">
        <v>281473</v>
      </c>
      <c r="I192" s="77">
        <v>266736</v>
      </c>
      <c r="J192" s="88">
        <v>125395903</v>
      </c>
      <c r="K192" s="84">
        <f t="shared" si="27"/>
        <v>5.4054898786822907</v>
      </c>
      <c r="L192" s="84">
        <f t="shared" si="28"/>
        <v>5.4054898786822907</v>
      </c>
      <c r="M192" s="96">
        <f t="shared" si="29"/>
        <v>0</v>
      </c>
      <c r="N192" s="96">
        <f t="shared" si="30"/>
        <v>283121295524358.06</v>
      </c>
      <c r="O192" s="89">
        <f t="shared" si="31"/>
        <v>305287670571169.87</v>
      </c>
      <c r="P192" s="86">
        <f t="shared" si="22"/>
        <v>1078.2928567975021</v>
      </c>
      <c r="Q192" s="97">
        <f t="shared" si="32"/>
        <v>-5.0814270246431509E-2</v>
      </c>
      <c r="R192" s="87">
        <f t="shared" si="23"/>
        <v>-4.856512141280353E-2</v>
      </c>
      <c r="S192" s="87">
        <f t="shared" si="24"/>
        <v>-5.2356709169263126E-2</v>
      </c>
    </row>
    <row r="193" spans="1:19">
      <c r="A193" s="82">
        <v>20181012</v>
      </c>
      <c r="B193" s="82" t="s">
        <v>99</v>
      </c>
      <c r="C193" s="78">
        <v>43100</v>
      </c>
      <c r="D193" s="78">
        <v>44000</v>
      </c>
      <c r="E193" s="83">
        <v>6419324700</v>
      </c>
      <c r="F193" s="83">
        <f t="shared" si="25"/>
        <v>0.44994287909431829</v>
      </c>
      <c r="G193" s="135">
        <f t="shared" si="26"/>
        <v>0.44994287909431829</v>
      </c>
      <c r="H193" s="77">
        <v>266736</v>
      </c>
      <c r="I193" s="77">
        <v>269684</v>
      </c>
      <c r="J193" s="88">
        <v>125395903</v>
      </c>
      <c r="K193" s="84">
        <f t="shared" si="27"/>
        <v>5.4054898786822907</v>
      </c>
      <c r="L193" s="84">
        <f t="shared" si="28"/>
        <v>5.4054898786822907</v>
      </c>
      <c r="M193" s="96">
        <f t="shared" si="29"/>
        <v>0</v>
      </c>
      <c r="N193" s="96">
        <f t="shared" si="30"/>
        <v>283121295524358.06</v>
      </c>
      <c r="O193" s="89">
        <f t="shared" si="31"/>
        <v>309885398951483.69</v>
      </c>
      <c r="P193" s="86">
        <f t="shared" si="22"/>
        <v>1094.5322865154203</v>
      </c>
      <c r="Q193" s="97">
        <f t="shared" si="32"/>
        <v>1.5060314658996149E-2</v>
      </c>
      <c r="R193" s="87">
        <f t="shared" si="23"/>
        <v>2.0881670533642691E-2</v>
      </c>
      <c r="S193" s="87">
        <f t="shared" si="24"/>
        <v>1.1052126447123748E-2</v>
      </c>
    </row>
    <row r="194" spans="1:19">
      <c r="A194" s="82">
        <v>20181015</v>
      </c>
      <c r="B194" s="82" t="s">
        <v>99</v>
      </c>
      <c r="C194" s="78">
        <v>44000</v>
      </c>
      <c r="D194" s="78">
        <v>43800</v>
      </c>
      <c r="E194" s="83">
        <v>6419324700</v>
      </c>
      <c r="F194" s="83">
        <f t="shared" si="25"/>
        <v>0.44994287909431829</v>
      </c>
      <c r="G194" s="135">
        <f t="shared" si="26"/>
        <v>0.44994287909431829</v>
      </c>
      <c r="H194" s="77">
        <v>269684</v>
      </c>
      <c r="I194" s="77">
        <v>256912</v>
      </c>
      <c r="J194" s="88">
        <v>125395903</v>
      </c>
      <c r="K194" s="84">
        <f t="shared" si="27"/>
        <v>5.4054898786822907</v>
      </c>
      <c r="L194" s="84">
        <f t="shared" si="28"/>
        <v>5.4054898786822907</v>
      </c>
      <c r="M194" s="96">
        <f t="shared" si="29"/>
        <v>0</v>
      </c>
      <c r="N194" s="96">
        <f t="shared" si="30"/>
        <v>283121295524358.06</v>
      </c>
      <c r="O194" s="89">
        <f t="shared" si="31"/>
        <v>300650535758445.19</v>
      </c>
      <c r="P194" s="86">
        <f t="shared" si="22"/>
        <v>1061.9142413912098</v>
      </c>
      <c r="Q194" s="97">
        <f t="shared" si="32"/>
        <v>-2.9800898087761433E-2</v>
      </c>
      <c r="R194" s="87">
        <f t="shared" si="23"/>
        <v>-4.5454545454545452E-3</v>
      </c>
      <c r="S194" s="87">
        <f t="shared" si="24"/>
        <v>-4.7359131427893386E-2</v>
      </c>
    </row>
    <row r="195" spans="1:19">
      <c r="A195" s="82">
        <v>20181016</v>
      </c>
      <c r="B195" s="82" t="s">
        <v>99</v>
      </c>
      <c r="C195" s="78">
        <v>43800</v>
      </c>
      <c r="D195" s="78">
        <v>43600</v>
      </c>
      <c r="E195" s="83">
        <v>6419324700</v>
      </c>
      <c r="F195" s="83">
        <f t="shared" si="25"/>
        <v>0.44994287909431829</v>
      </c>
      <c r="G195" s="135">
        <f t="shared" si="26"/>
        <v>0.44994287909431829</v>
      </c>
      <c r="H195" s="77">
        <v>256912</v>
      </c>
      <c r="I195" s="77">
        <v>257403</v>
      </c>
      <c r="J195" s="88">
        <v>125395903</v>
      </c>
      <c r="K195" s="84">
        <f t="shared" si="27"/>
        <v>5.4054898786822907</v>
      </c>
      <c r="L195" s="84">
        <f t="shared" si="28"/>
        <v>5.4054898786822907</v>
      </c>
      <c r="M195" s="96">
        <f t="shared" si="29"/>
        <v>0</v>
      </c>
      <c r="N195" s="96">
        <f t="shared" si="30"/>
        <v>283121295524358.06</v>
      </c>
      <c r="O195" s="89">
        <f t="shared" si="31"/>
        <v>300405682576660.25</v>
      </c>
      <c r="P195" s="86">
        <f t="shared" si="22"/>
        <v>1061.0494064753782</v>
      </c>
      <c r="Q195" s="97">
        <f t="shared" si="32"/>
        <v>-8.1441126045975491E-4</v>
      </c>
      <c r="R195" s="87">
        <f t="shared" si="23"/>
        <v>-4.5662100456621002E-3</v>
      </c>
      <c r="S195" s="87">
        <f t="shared" si="24"/>
        <v>1.9111602416391606E-3</v>
      </c>
    </row>
    <row r="196" spans="1:19">
      <c r="A196" s="82">
        <v>20181017</v>
      </c>
      <c r="B196" s="82" t="s">
        <v>99</v>
      </c>
      <c r="C196" s="78">
        <v>43600</v>
      </c>
      <c r="D196" s="78">
        <v>44150</v>
      </c>
      <c r="E196" s="83">
        <v>6419324700</v>
      </c>
      <c r="F196" s="83">
        <f t="shared" si="25"/>
        <v>0.44994287909431829</v>
      </c>
      <c r="G196" s="135">
        <f t="shared" si="26"/>
        <v>0.44994287909431829</v>
      </c>
      <c r="H196" s="77">
        <v>257403</v>
      </c>
      <c r="I196" s="77">
        <v>260842</v>
      </c>
      <c r="J196" s="88">
        <v>125395903</v>
      </c>
      <c r="K196" s="84">
        <f t="shared" si="27"/>
        <v>5.4054898786822907</v>
      </c>
      <c r="L196" s="84">
        <f t="shared" si="28"/>
        <v>5.4054898786822907</v>
      </c>
      <c r="M196" s="96">
        <f t="shared" si="29"/>
        <v>0</v>
      </c>
      <c r="N196" s="96">
        <f t="shared" si="30"/>
        <v>283121295524358.06</v>
      </c>
      <c r="O196" s="89">
        <f t="shared" si="31"/>
        <v>304325308359585.25</v>
      </c>
      <c r="P196" s="86">
        <f t="shared" ref="P196:P259" si="33">O196/N196*1000</f>
        <v>1074.8937404936498</v>
      </c>
      <c r="Q196" s="97">
        <f t="shared" si="32"/>
        <v>1.3047775093018629E-2</v>
      </c>
      <c r="R196" s="87">
        <f t="shared" ref="R196:R259" si="34">(D196-C196)/C196</f>
        <v>1.261467889908257E-2</v>
      </c>
      <c r="S196" s="87">
        <f t="shared" ref="S196:S259" si="35">(I196-H196)/H196</f>
        <v>1.3360372645229466E-2</v>
      </c>
    </row>
    <row r="197" spans="1:19">
      <c r="A197" s="82">
        <v>20181018</v>
      </c>
      <c r="B197" s="82" t="s">
        <v>99</v>
      </c>
      <c r="C197" s="78">
        <v>44150</v>
      </c>
      <c r="D197" s="78">
        <v>44050</v>
      </c>
      <c r="E197" s="83">
        <v>6419324700</v>
      </c>
      <c r="F197" s="83">
        <f t="shared" ref="F197:F260" si="36">G196</f>
        <v>0.44994287909431829</v>
      </c>
      <c r="G197" s="135">
        <f t="shared" ref="G197:G260" si="37">IF(B197="Y",0.4*(C197*E197+H197*J197)/(C197*E197),IF(M197=0,F197,D196*E196*G196/O196*(C197*E197+H197*J197)/(C197*E197)))</f>
        <v>0.44994287909431829</v>
      </c>
      <c r="H197" s="77">
        <v>260842</v>
      </c>
      <c r="I197" s="77">
        <v>255929</v>
      </c>
      <c r="J197" s="88">
        <v>125395903</v>
      </c>
      <c r="K197" s="84">
        <f t="shared" ref="K197:K260" si="38">L196</f>
        <v>5.4054898786822907</v>
      </c>
      <c r="L197" s="84">
        <f t="shared" ref="L197:L260" si="39">IF(B197="Y",0.6*(C197*E197+H197*J197)/(H197*J197),IF(M197=0,K197,I196*J196*L196/O196*(C197*E197+H197*J197)/(H197*J197)))</f>
        <v>5.4054898786822907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283121295524358.06</v>
      </c>
      <c r="O197" s="89">
        <f t="shared" ref="O197:O260" si="42">D197*E197*G197+I197*J197*L197</f>
        <v>300706314880126.69</v>
      </c>
      <c r="P197" s="86">
        <f t="shared" si="33"/>
        <v>1062.1112563193105</v>
      </c>
      <c r="Q197" s="97">
        <f t="shared" ref="Q197:Q260" si="43">(P197-P196)/P196</f>
        <v>-1.1891858416134113E-2</v>
      </c>
      <c r="R197" s="87">
        <f t="shared" si="34"/>
        <v>-2.2650056625141564E-3</v>
      </c>
      <c r="S197" s="87">
        <f t="shared" si="35"/>
        <v>-1.8835156914914008E-2</v>
      </c>
    </row>
    <row r="198" spans="1:19">
      <c r="A198" s="82">
        <v>20181019</v>
      </c>
      <c r="B198" s="82" t="s">
        <v>99</v>
      </c>
      <c r="C198" s="78">
        <v>44050</v>
      </c>
      <c r="D198" s="78">
        <v>43900</v>
      </c>
      <c r="E198" s="83">
        <v>6419324700</v>
      </c>
      <c r="F198" s="83">
        <f t="shared" si="36"/>
        <v>0.44994287909431829</v>
      </c>
      <c r="G198" s="135">
        <f t="shared" si="37"/>
        <v>0.44994287909431829</v>
      </c>
      <c r="H198" s="77">
        <v>255929</v>
      </c>
      <c r="I198" s="77">
        <v>268210</v>
      </c>
      <c r="J198" s="88">
        <v>125395903</v>
      </c>
      <c r="K198" s="84">
        <f t="shared" si="38"/>
        <v>5.4054898786822907</v>
      </c>
      <c r="L198" s="84">
        <f t="shared" si="39"/>
        <v>5.4054898786822907</v>
      </c>
      <c r="M198" s="96">
        <f t="shared" si="40"/>
        <v>0</v>
      </c>
      <c r="N198" s="96">
        <f t="shared" si="41"/>
        <v>283121295524358.06</v>
      </c>
      <c r="O198" s="89">
        <f t="shared" si="42"/>
        <v>308597450064402.5</v>
      </c>
      <c r="P198" s="86">
        <f t="shared" si="33"/>
        <v>1089.9831801520302</v>
      </c>
      <c r="Q198" s="97">
        <f t="shared" si="43"/>
        <v>2.624200023009669E-2</v>
      </c>
      <c r="R198" s="87">
        <f t="shared" si="34"/>
        <v>-3.4052213393870601E-3</v>
      </c>
      <c r="S198" s="87">
        <f t="shared" si="35"/>
        <v>4.798596485744093E-2</v>
      </c>
    </row>
    <row r="199" spans="1:19">
      <c r="A199" s="82">
        <v>20181022</v>
      </c>
      <c r="B199" s="82" t="s">
        <v>99</v>
      </c>
      <c r="C199" s="78">
        <v>43900</v>
      </c>
      <c r="D199" s="78">
        <v>43550</v>
      </c>
      <c r="E199" s="83">
        <v>6419324700</v>
      </c>
      <c r="F199" s="83">
        <f t="shared" si="36"/>
        <v>0.44994287909431829</v>
      </c>
      <c r="G199" s="135">
        <f t="shared" si="37"/>
        <v>0.44994287909431829</v>
      </c>
      <c r="H199" s="77">
        <v>268210</v>
      </c>
      <c r="I199" s="77">
        <v>263789</v>
      </c>
      <c r="J199" s="88">
        <v>125395903</v>
      </c>
      <c r="K199" s="84">
        <f t="shared" si="38"/>
        <v>5.4054898786822907</v>
      </c>
      <c r="L199" s="84">
        <f t="shared" si="39"/>
        <v>5.4054898786822907</v>
      </c>
      <c r="M199" s="96">
        <f t="shared" si="40"/>
        <v>0</v>
      </c>
      <c r="N199" s="96">
        <f t="shared" si="41"/>
        <v>283121295524358.06</v>
      </c>
      <c r="O199" s="89">
        <f t="shared" si="42"/>
        <v>304589864757575.62</v>
      </c>
      <c r="P199" s="86">
        <f t="shared" si="33"/>
        <v>1075.8281682536683</v>
      </c>
      <c r="Q199" s="97">
        <f t="shared" si="43"/>
        <v>-1.2986449842636591E-2</v>
      </c>
      <c r="R199" s="87">
        <f t="shared" si="34"/>
        <v>-7.972665148063782E-3</v>
      </c>
      <c r="S199" s="87">
        <f t="shared" si="35"/>
        <v>-1.6483352596845757E-2</v>
      </c>
    </row>
    <row r="200" spans="1:19">
      <c r="A200" s="82">
        <v>20181023</v>
      </c>
      <c r="B200" s="82" t="s">
        <v>99</v>
      </c>
      <c r="C200" s="78">
        <v>43550</v>
      </c>
      <c r="D200" s="78">
        <v>43050</v>
      </c>
      <c r="E200" s="83">
        <v>6419324700</v>
      </c>
      <c r="F200" s="83">
        <f t="shared" si="36"/>
        <v>0.44994287909431829</v>
      </c>
      <c r="G200" s="135">
        <f t="shared" si="37"/>
        <v>0.44994287909431829</v>
      </c>
      <c r="H200" s="77">
        <v>263789</v>
      </c>
      <c r="I200" s="77">
        <v>242175</v>
      </c>
      <c r="J200" s="88">
        <v>125395903</v>
      </c>
      <c r="K200" s="84">
        <f t="shared" si="38"/>
        <v>5.4054898786822907</v>
      </c>
      <c r="L200" s="84">
        <f t="shared" si="39"/>
        <v>5.4054898786822907</v>
      </c>
      <c r="M200" s="96">
        <f t="shared" si="40"/>
        <v>0</v>
      </c>
      <c r="N200" s="96">
        <f t="shared" si="41"/>
        <v>283121295524358.06</v>
      </c>
      <c r="O200" s="89">
        <f t="shared" si="42"/>
        <v>288495162725827</v>
      </c>
      <c r="P200" s="86">
        <f t="shared" si="33"/>
        <v>1018.9807947562413</v>
      </c>
      <c r="Q200" s="97">
        <f t="shared" si="43"/>
        <v>-5.2840569874373342E-2</v>
      </c>
      <c r="R200" s="87">
        <f t="shared" si="34"/>
        <v>-1.1481056257175661E-2</v>
      </c>
      <c r="S200" s="87">
        <f t="shared" si="35"/>
        <v>-8.1936699407480981E-2</v>
      </c>
    </row>
    <row r="201" spans="1:19">
      <c r="A201" s="82">
        <v>20181024</v>
      </c>
      <c r="B201" s="82" t="s">
        <v>99</v>
      </c>
      <c r="C201" s="78">
        <v>43050</v>
      </c>
      <c r="D201" s="78">
        <v>42550</v>
      </c>
      <c r="E201" s="83">
        <v>6419324700</v>
      </c>
      <c r="F201" s="83">
        <f t="shared" si="36"/>
        <v>0.44994287909431829</v>
      </c>
      <c r="G201" s="135">
        <f t="shared" si="37"/>
        <v>0.44994287909431829</v>
      </c>
      <c r="H201" s="77">
        <v>242175</v>
      </c>
      <c r="I201" s="77">
        <v>221543</v>
      </c>
      <c r="J201" s="88">
        <v>125395903</v>
      </c>
      <c r="K201" s="84">
        <f t="shared" si="38"/>
        <v>5.4054898786822907</v>
      </c>
      <c r="L201" s="84">
        <f t="shared" si="39"/>
        <v>5.4054898786822907</v>
      </c>
      <c r="M201" s="96">
        <f t="shared" si="40"/>
        <v>0</v>
      </c>
      <c r="N201" s="96">
        <f t="shared" si="41"/>
        <v>283121295524358.06</v>
      </c>
      <c r="O201" s="89">
        <f t="shared" si="42"/>
        <v>273066086105452.12</v>
      </c>
      <c r="P201" s="86">
        <f t="shared" si="33"/>
        <v>964.48444685065795</v>
      </c>
      <c r="Q201" s="97">
        <f t="shared" si="43"/>
        <v>-5.3481231624801957E-2</v>
      </c>
      <c r="R201" s="87">
        <f t="shared" si="34"/>
        <v>-1.1614401858304297E-2</v>
      </c>
      <c r="S201" s="87">
        <f t="shared" si="35"/>
        <v>-8.5194590688551661E-2</v>
      </c>
    </row>
    <row r="202" spans="1:19">
      <c r="A202" s="82">
        <v>20181025</v>
      </c>
      <c r="B202" s="82" t="s">
        <v>99</v>
      </c>
      <c r="C202" s="78">
        <v>42550</v>
      </c>
      <c r="D202" s="78">
        <v>41000</v>
      </c>
      <c r="E202" s="83">
        <v>6419324700</v>
      </c>
      <c r="F202" s="83">
        <f t="shared" si="36"/>
        <v>0.44994287909431829</v>
      </c>
      <c r="G202" s="135">
        <f t="shared" si="37"/>
        <v>0.44994287909431829</v>
      </c>
      <c r="H202" s="77">
        <v>221543</v>
      </c>
      <c r="I202" s="77">
        <v>232350</v>
      </c>
      <c r="J202" s="88">
        <v>125395903</v>
      </c>
      <c r="K202" s="84">
        <f t="shared" si="38"/>
        <v>5.4054898786822907</v>
      </c>
      <c r="L202" s="84">
        <f t="shared" si="39"/>
        <v>5.4054898786822907</v>
      </c>
      <c r="M202" s="96">
        <f t="shared" si="40"/>
        <v>0</v>
      </c>
      <c r="N202" s="96">
        <f t="shared" si="41"/>
        <v>283121295524358.06</v>
      </c>
      <c r="O202" s="89">
        <f t="shared" si="42"/>
        <v>275914444134079.75</v>
      </c>
      <c r="P202" s="86">
        <f t="shared" si="33"/>
        <v>974.54500419358862</v>
      </c>
      <c r="Q202" s="97">
        <f t="shared" si="43"/>
        <v>1.043102081716458E-2</v>
      </c>
      <c r="R202" s="87">
        <f t="shared" si="34"/>
        <v>-3.6427732079905996E-2</v>
      </c>
      <c r="S202" s="87">
        <f t="shared" si="35"/>
        <v>4.8780597897473625E-2</v>
      </c>
    </row>
    <row r="203" spans="1:19">
      <c r="A203" s="82">
        <v>20181026</v>
      </c>
      <c r="B203" s="82" t="s">
        <v>99</v>
      </c>
      <c r="C203" s="78">
        <v>41000</v>
      </c>
      <c r="D203" s="78">
        <v>41000</v>
      </c>
      <c r="E203" s="83">
        <v>6419324700</v>
      </c>
      <c r="F203" s="83">
        <f t="shared" si="36"/>
        <v>0.44994287909431829</v>
      </c>
      <c r="G203" s="135">
        <f t="shared" si="37"/>
        <v>0.44994287909431829</v>
      </c>
      <c r="H203" s="77">
        <v>232350</v>
      </c>
      <c r="I203" s="77">
        <v>224000</v>
      </c>
      <c r="J203" s="88">
        <v>125395903</v>
      </c>
      <c r="K203" s="84">
        <f t="shared" si="38"/>
        <v>5.4054898786822907</v>
      </c>
      <c r="L203" s="84">
        <f t="shared" si="39"/>
        <v>5.4054898786822907</v>
      </c>
      <c r="M203" s="96">
        <f t="shared" si="40"/>
        <v>0</v>
      </c>
      <c r="N203" s="96">
        <f t="shared" si="41"/>
        <v>283121295524358.06</v>
      </c>
      <c r="O203" s="89">
        <f t="shared" si="42"/>
        <v>270254594658548.81</v>
      </c>
      <c r="P203" s="86">
        <f t="shared" si="33"/>
        <v>954.55410430367192</v>
      </c>
      <c r="Q203" s="97">
        <f t="shared" si="43"/>
        <v>-2.0513059739563973E-2</v>
      </c>
      <c r="R203" s="87">
        <f t="shared" si="34"/>
        <v>0</v>
      </c>
      <c r="S203" s="87">
        <f t="shared" si="35"/>
        <v>-3.5937163761566603E-2</v>
      </c>
    </row>
    <row r="204" spans="1:19">
      <c r="A204" s="82">
        <v>20181029</v>
      </c>
      <c r="B204" s="82" t="s">
        <v>99</v>
      </c>
      <c r="C204" s="78">
        <v>41000</v>
      </c>
      <c r="D204" s="78">
        <v>41400</v>
      </c>
      <c r="E204" s="83">
        <v>6419324700</v>
      </c>
      <c r="F204" s="83">
        <f t="shared" si="36"/>
        <v>0.44994287909431829</v>
      </c>
      <c r="G204" s="135">
        <f t="shared" si="37"/>
        <v>0.44994287909431829</v>
      </c>
      <c r="H204" s="77">
        <v>224000</v>
      </c>
      <c r="I204" s="77">
        <v>214175</v>
      </c>
      <c r="J204" s="88">
        <v>125395903</v>
      </c>
      <c r="K204" s="84">
        <f t="shared" si="38"/>
        <v>5.4054898786822907</v>
      </c>
      <c r="L204" s="84">
        <f t="shared" si="39"/>
        <v>5.4054898786822907</v>
      </c>
      <c r="M204" s="96">
        <f t="shared" si="40"/>
        <v>0</v>
      </c>
      <c r="N204" s="96">
        <f t="shared" si="41"/>
        <v>283121295524358.06</v>
      </c>
      <c r="O204" s="89">
        <f t="shared" si="42"/>
        <v>264750283188331.81</v>
      </c>
      <c r="P204" s="86">
        <f t="shared" si="33"/>
        <v>935.11257321000176</v>
      </c>
      <c r="Q204" s="97">
        <f t="shared" si="43"/>
        <v>-2.036713372873963E-2</v>
      </c>
      <c r="R204" s="87">
        <f t="shared" si="34"/>
        <v>9.7560975609756097E-3</v>
      </c>
      <c r="S204" s="87">
        <f t="shared" si="35"/>
        <v>-4.386160714285714E-2</v>
      </c>
    </row>
    <row r="205" spans="1:19">
      <c r="A205" s="82">
        <v>20181030</v>
      </c>
      <c r="B205" s="82" t="s">
        <v>99</v>
      </c>
      <c r="C205" s="78">
        <v>41400</v>
      </c>
      <c r="D205" s="78">
        <v>42350</v>
      </c>
      <c r="E205" s="83">
        <v>6419324700</v>
      </c>
      <c r="F205" s="83">
        <f t="shared" si="36"/>
        <v>0.44994287909431829</v>
      </c>
      <c r="G205" s="135">
        <f t="shared" si="37"/>
        <v>0.44994287909431829</v>
      </c>
      <c r="H205" s="77">
        <v>214175</v>
      </c>
      <c r="I205" s="77">
        <v>221543</v>
      </c>
      <c r="J205" s="88">
        <v>125395903</v>
      </c>
      <c r="K205" s="84">
        <f t="shared" si="38"/>
        <v>5.4054898786822907</v>
      </c>
      <c r="L205" s="84">
        <f t="shared" si="39"/>
        <v>5.4054898786822907</v>
      </c>
      <c r="M205" s="96">
        <f t="shared" si="40"/>
        <v>0</v>
      </c>
      <c r="N205" s="96">
        <f t="shared" si="41"/>
        <v>283121295524358.06</v>
      </c>
      <c r="O205" s="89">
        <f t="shared" si="42"/>
        <v>272488420217980.28</v>
      </c>
      <c r="P205" s="86">
        <f t="shared" si="33"/>
        <v>962.44409913890422</v>
      </c>
      <c r="Q205" s="97">
        <f t="shared" si="43"/>
        <v>2.9228059499917046E-2</v>
      </c>
      <c r="R205" s="87">
        <f t="shared" si="34"/>
        <v>2.2946859903381644E-2</v>
      </c>
      <c r="S205" s="87">
        <f t="shared" si="35"/>
        <v>3.4401774250029181E-2</v>
      </c>
    </row>
    <row r="206" spans="1:19">
      <c r="A206" s="82">
        <v>20181031</v>
      </c>
      <c r="B206" s="82" t="s">
        <v>99</v>
      </c>
      <c r="C206" s="78">
        <v>42350</v>
      </c>
      <c r="D206" s="78">
        <v>42400</v>
      </c>
      <c r="E206" s="83">
        <v>6419324700</v>
      </c>
      <c r="F206" s="83">
        <f t="shared" si="36"/>
        <v>0.44994287909431829</v>
      </c>
      <c r="G206" s="135">
        <f t="shared" si="37"/>
        <v>0.44994287909431829</v>
      </c>
      <c r="H206" s="77">
        <v>221543</v>
      </c>
      <c r="I206" s="77">
        <v>213684</v>
      </c>
      <c r="J206" s="88">
        <v>125395903</v>
      </c>
      <c r="K206" s="84">
        <f t="shared" si="38"/>
        <v>5.4054898786822907</v>
      </c>
      <c r="L206" s="84">
        <f t="shared" si="39"/>
        <v>5.4054898786822907</v>
      </c>
      <c r="M206" s="96">
        <f t="shared" si="40"/>
        <v>0</v>
      </c>
      <c r="N206" s="96">
        <f t="shared" si="41"/>
        <v>283121295524358.06</v>
      </c>
      <c r="O206" s="89">
        <f t="shared" si="42"/>
        <v>267305799920004.19</v>
      </c>
      <c r="P206" s="86">
        <f t="shared" si="33"/>
        <v>944.13879897284801</v>
      </c>
      <c r="Q206" s="97">
        <f t="shared" si="43"/>
        <v>-1.9019598314784111E-2</v>
      </c>
      <c r="R206" s="87">
        <f t="shared" si="34"/>
        <v>1.1806375442739079E-3</v>
      </c>
      <c r="S206" s="87">
        <f t="shared" si="35"/>
        <v>-3.5473926054987066E-2</v>
      </c>
    </row>
    <row r="207" spans="1:19">
      <c r="A207" s="82">
        <v>20181101</v>
      </c>
      <c r="B207" s="82" t="s">
        <v>99</v>
      </c>
      <c r="C207" s="78">
        <v>42400</v>
      </c>
      <c r="D207" s="78">
        <v>42150</v>
      </c>
      <c r="E207" s="83">
        <v>6419324700</v>
      </c>
      <c r="F207" s="83">
        <f t="shared" si="36"/>
        <v>0.44994287909431829</v>
      </c>
      <c r="G207" s="135">
        <f t="shared" si="37"/>
        <v>0.44994287909431829</v>
      </c>
      <c r="H207" s="77">
        <v>213684</v>
      </c>
      <c r="I207" s="77">
        <v>223508</v>
      </c>
      <c r="J207" s="88">
        <v>125395903</v>
      </c>
      <c r="K207" s="84">
        <f t="shared" si="38"/>
        <v>5.4054898786822907</v>
      </c>
      <c r="L207" s="84">
        <f t="shared" si="39"/>
        <v>5.4054898786822907</v>
      </c>
      <c r="M207" s="96">
        <f t="shared" si="40"/>
        <v>0</v>
      </c>
      <c r="N207" s="96">
        <f t="shared" si="41"/>
        <v>283121295524358.06</v>
      </c>
      <c r="O207" s="89">
        <f t="shared" si="42"/>
        <v>273242682979540.56</v>
      </c>
      <c r="P207" s="86">
        <f t="shared" si="33"/>
        <v>965.10819673058609</v>
      </c>
      <c r="Q207" s="97">
        <f t="shared" si="43"/>
        <v>2.2210079471949681E-2</v>
      </c>
      <c r="R207" s="87">
        <f t="shared" si="34"/>
        <v>-5.89622641509434E-3</v>
      </c>
      <c r="S207" s="87">
        <f t="shared" si="35"/>
        <v>4.5974429531457667E-2</v>
      </c>
    </row>
    <row r="208" spans="1:19">
      <c r="A208" s="82">
        <v>20181102</v>
      </c>
      <c r="B208" s="82" t="s">
        <v>99</v>
      </c>
      <c r="C208" s="78">
        <v>42150</v>
      </c>
      <c r="D208" s="78">
        <v>44150</v>
      </c>
      <c r="E208" s="83">
        <v>6419324700</v>
      </c>
      <c r="F208" s="83">
        <f t="shared" si="36"/>
        <v>0.44994287909431829</v>
      </c>
      <c r="G208" s="135">
        <f t="shared" si="37"/>
        <v>0.44994287909431829</v>
      </c>
      <c r="H208" s="77">
        <v>223508</v>
      </c>
      <c r="I208" s="77">
        <v>232350</v>
      </c>
      <c r="J208" s="88">
        <v>125395903</v>
      </c>
      <c r="K208" s="84">
        <f t="shared" si="38"/>
        <v>5.4054898786822907</v>
      </c>
      <c r="L208" s="84">
        <f t="shared" si="39"/>
        <v>5.4054898786822907</v>
      </c>
      <c r="M208" s="96">
        <f t="shared" si="40"/>
        <v>0</v>
      </c>
      <c r="N208" s="96">
        <f t="shared" si="41"/>
        <v>283121295524358.06</v>
      </c>
      <c r="O208" s="89">
        <f t="shared" si="42"/>
        <v>285012681861761.5</v>
      </c>
      <c r="P208" s="86">
        <f t="shared" si="33"/>
        <v>1006.6804806537089</v>
      </c>
      <c r="Q208" s="97">
        <f t="shared" si="43"/>
        <v>4.307525732757593E-2</v>
      </c>
      <c r="R208" s="87">
        <f t="shared" si="34"/>
        <v>4.7449584816132859E-2</v>
      </c>
      <c r="S208" s="87">
        <f t="shared" si="35"/>
        <v>3.9560105231132667E-2</v>
      </c>
    </row>
    <row r="209" spans="1:19">
      <c r="A209" s="82">
        <v>20181105</v>
      </c>
      <c r="B209" s="82" t="s">
        <v>99</v>
      </c>
      <c r="C209" s="78">
        <v>44150</v>
      </c>
      <c r="D209" s="78">
        <v>43800</v>
      </c>
      <c r="E209" s="83">
        <v>6419324700</v>
      </c>
      <c r="F209" s="83">
        <f t="shared" si="36"/>
        <v>0.44994287909431829</v>
      </c>
      <c r="G209" s="135">
        <f t="shared" si="37"/>
        <v>0.44994287909431829</v>
      </c>
      <c r="H209" s="77">
        <v>232350</v>
      </c>
      <c r="I209" s="77">
        <v>235789</v>
      </c>
      <c r="J209" s="88">
        <v>125395903</v>
      </c>
      <c r="K209" s="84">
        <f t="shared" si="38"/>
        <v>5.4054898786822907</v>
      </c>
      <c r="L209" s="84">
        <f t="shared" si="39"/>
        <v>5.4054898786822907</v>
      </c>
      <c r="M209" s="96">
        <f t="shared" si="40"/>
        <v>0</v>
      </c>
      <c r="N209" s="96">
        <f t="shared" si="41"/>
        <v>283121295524358.06</v>
      </c>
      <c r="O209" s="89">
        <f t="shared" si="42"/>
        <v>286332811151063.12</v>
      </c>
      <c r="P209" s="86">
        <f t="shared" si="33"/>
        <v>1011.3432499690889</v>
      </c>
      <c r="Q209" s="97">
        <f t="shared" si="43"/>
        <v>4.6318264881347266E-3</v>
      </c>
      <c r="R209" s="87">
        <f t="shared" si="34"/>
        <v>-7.9275198187995465E-3</v>
      </c>
      <c r="S209" s="87">
        <f t="shared" si="35"/>
        <v>1.4800946847428449E-2</v>
      </c>
    </row>
    <row r="210" spans="1:19">
      <c r="A210" s="82">
        <v>20181106</v>
      </c>
      <c r="B210" s="82" t="s">
        <v>99</v>
      </c>
      <c r="C210" s="78">
        <v>43800</v>
      </c>
      <c r="D210" s="78">
        <v>43750</v>
      </c>
      <c r="E210" s="83">
        <v>6419324700</v>
      </c>
      <c r="F210" s="83">
        <f t="shared" si="36"/>
        <v>0.44994287909431829</v>
      </c>
      <c r="G210" s="135">
        <f t="shared" si="37"/>
        <v>0.44994287909431829</v>
      </c>
      <c r="H210" s="77">
        <v>235789</v>
      </c>
      <c r="I210" s="77">
        <v>236771</v>
      </c>
      <c r="J210" s="88">
        <v>125395903</v>
      </c>
      <c r="K210" s="84">
        <f t="shared" si="38"/>
        <v>5.4054898786822907</v>
      </c>
      <c r="L210" s="84">
        <f t="shared" si="39"/>
        <v>5.4054898786822907</v>
      </c>
      <c r="M210" s="96">
        <f t="shared" si="40"/>
        <v>0</v>
      </c>
      <c r="N210" s="96">
        <f t="shared" si="41"/>
        <v>283121295524358.06</v>
      </c>
      <c r="O210" s="89">
        <f t="shared" si="42"/>
        <v>286854020090568.94</v>
      </c>
      <c r="P210" s="86">
        <f t="shared" si="33"/>
        <v>1013.1841886329944</v>
      </c>
      <c r="Q210" s="97">
        <f t="shared" si="43"/>
        <v>1.8202906520231952E-3</v>
      </c>
      <c r="R210" s="87">
        <f t="shared" si="34"/>
        <v>-1.1415525114155251E-3</v>
      </c>
      <c r="S210" s="87">
        <f t="shared" si="35"/>
        <v>4.1647405095233446E-3</v>
      </c>
    </row>
    <row r="211" spans="1:19">
      <c r="A211" s="82">
        <v>20181107</v>
      </c>
      <c r="B211" s="82" t="s">
        <v>99</v>
      </c>
      <c r="C211" s="78">
        <v>43750</v>
      </c>
      <c r="D211" s="78">
        <v>44000</v>
      </c>
      <c r="E211" s="83">
        <v>6419324700</v>
      </c>
      <c r="F211" s="83">
        <f t="shared" si="36"/>
        <v>0.44994287909431829</v>
      </c>
      <c r="G211" s="135">
        <f t="shared" si="37"/>
        <v>0.44994287909431829</v>
      </c>
      <c r="H211" s="77">
        <v>236771</v>
      </c>
      <c r="I211" s="77">
        <v>229403</v>
      </c>
      <c r="J211" s="88">
        <v>125395903</v>
      </c>
      <c r="K211" s="84">
        <f t="shared" si="38"/>
        <v>5.4054898786822907</v>
      </c>
      <c r="L211" s="84">
        <f t="shared" si="39"/>
        <v>5.4054898786822907</v>
      </c>
      <c r="M211" s="96">
        <f t="shared" si="40"/>
        <v>0</v>
      </c>
      <c r="N211" s="96">
        <f t="shared" si="41"/>
        <v>283121295524358.06</v>
      </c>
      <c r="O211" s="89">
        <f t="shared" si="42"/>
        <v>282581878385751.62</v>
      </c>
      <c r="P211" s="86">
        <f t="shared" si="33"/>
        <v>998.09474897461382</v>
      </c>
      <c r="Q211" s="97">
        <f t="shared" si="43"/>
        <v>-1.4893086397982092E-2</v>
      </c>
      <c r="R211" s="87">
        <f t="shared" si="34"/>
        <v>5.7142857142857143E-3</v>
      </c>
      <c r="S211" s="87">
        <f t="shared" si="35"/>
        <v>-3.1118675851350037E-2</v>
      </c>
    </row>
    <row r="212" spans="1:19">
      <c r="A212" s="82">
        <v>20181108</v>
      </c>
      <c r="B212" s="82" t="s">
        <v>99</v>
      </c>
      <c r="C212" s="78">
        <v>44000</v>
      </c>
      <c r="D212" s="78">
        <v>44050</v>
      </c>
      <c r="E212" s="83">
        <v>6419324700</v>
      </c>
      <c r="F212" s="83">
        <f t="shared" si="36"/>
        <v>0.44994287909431829</v>
      </c>
      <c r="G212" s="135">
        <f t="shared" si="37"/>
        <v>0.44994287909431829</v>
      </c>
      <c r="H212" s="77">
        <v>229403</v>
      </c>
      <c r="I212" s="77">
        <v>234315</v>
      </c>
      <c r="J212" s="88">
        <v>125395903</v>
      </c>
      <c r="K212" s="84">
        <f t="shared" si="38"/>
        <v>5.4054898786822907</v>
      </c>
      <c r="L212" s="84">
        <f t="shared" si="39"/>
        <v>5.4054898786822907</v>
      </c>
      <c r="M212" s="96">
        <f t="shared" si="40"/>
        <v>0</v>
      </c>
      <c r="N212" s="96">
        <f t="shared" si="41"/>
        <v>283121295524358.06</v>
      </c>
      <c r="O212" s="89">
        <f t="shared" si="42"/>
        <v>286055777567057.69</v>
      </c>
      <c r="P212" s="86">
        <f t="shared" si="33"/>
        <v>1010.3647521012673</v>
      </c>
      <c r="Q212" s="97">
        <f t="shared" si="43"/>
        <v>1.2293425187597656E-2</v>
      </c>
      <c r="R212" s="87">
        <f t="shared" si="34"/>
        <v>1.1363636363636363E-3</v>
      </c>
      <c r="S212" s="87">
        <f t="shared" si="35"/>
        <v>2.141210010331164E-2</v>
      </c>
    </row>
    <row r="213" spans="1:19">
      <c r="A213" s="82">
        <v>20181109</v>
      </c>
      <c r="B213" s="82" t="s">
        <v>99</v>
      </c>
      <c r="C213" s="78">
        <v>44050</v>
      </c>
      <c r="D213" s="78">
        <v>44300</v>
      </c>
      <c r="E213" s="83">
        <v>6419324700</v>
      </c>
      <c r="F213" s="83">
        <f t="shared" si="36"/>
        <v>0.44994287909431829</v>
      </c>
      <c r="G213" s="135">
        <f t="shared" si="37"/>
        <v>0.44994287909431829</v>
      </c>
      <c r="H213" s="77">
        <v>234315</v>
      </c>
      <c r="I213" s="77">
        <v>225473</v>
      </c>
      <c r="J213" s="88">
        <v>125395903</v>
      </c>
      <c r="K213" s="84">
        <f t="shared" si="38"/>
        <v>5.4054898786822907</v>
      </c>
      <c r="L213" s="84">
        <f t="shared" si="39"/>
        <v>5.4054898786822907</v>
      </c>
      <c r="M213" s="96">
        <f t="shared" si="40"/>
        <v>0</v>
      </c>
      <c r="N213" s="96">
        <f t="shared" si="41"/>
        <v>283121295524358.06</v>
      </c>
      <c r="O213" s="89">
        <f t="shared" si="42"/>
        <v>280784519918895.12</v>
      </c>
      <c r="P213" s="86">
        <f t="shared" si="33"/>
        <v>991.74637993537328</v>
      </c>
      <c r="Q213" s="97">
        <f t="shared" si="43"/>
        <v>-1.8427376971705683E-2</v>
      </c>
      <c r="R213" s="87">
        <f t="shared" si="34"/>
        <v>5.6753688989784334E-3</v>
      </c>
      <c r="S213" s="87">
        <f t="shared" si="35"/>
        <v>-3.773552696156883E-2</v>
      </c>
    </row>
    <row r="214" spans="1:19">
      <c r="A214" s="82">
        <v>20181112</v>
      </c>
      <c r="B214" s="82" t="s">
        <v>99</v>
      </c>
      <c r="C214" s="78">
        <v>44300</v>
      </c>
      <c r="D214" s="78">
        <v>45200</v>
      </c>
      <c r="E214" s="83">
        <v>6419324700</v>
      </c>
      <c r="F214" s="83">
        <f t="shared" si="36"/>
        <v>0.44994287909431829</v>
      </c>
      <c r="G214" s="135">
        <f t="shared" si="37"/>
        <v>0.44994287909431829</v>
      </c>
      <c r="H214" s="77">
        <v>225473</v>
      </c>
      <c r="I214" s="77">
        <v>198456</v>
      </c>
      <c r="J214" s="88">
        <v>125395903</v>
      </c>
      <c r="K214" s="84">
        <f t="shared" si="38"/>
        <v>5.4054898786822907</v>
      </c>
      <c r="L214" s="84">
        <f t="shared" si="39"/>
        <v>5.4054898786822907</v>
      </c>
      <c r="M214" s="96">
        <f t="shared" si="40"/>
        <v>0</v>
      </c>
      <c r="N214" s="96">
        <f t="shared" si="41"/>
        <v>283121295524358.06</v>
      </c>
      <c r="O214" s="89">
        <f t="shared" si="42"/>
        <v>265071183684324.44</v>
      </c>
      <c r="P214" s="86">
        <f t="shared" si="33"/>
        <v>936.24601142558447</v>
      </c>
      <c r="Q214" s="97">
        <f t="shared" si="43"/>
        <v>-5.596225973963774E-2</v>
      </c>
      <c r="R214" s="87">
        <f t="shared" si="34"/>
        <v>2.0316027088036117E-2</v>
      </c>
      <c r="S214" s="87">
        <f t="shared" si="35"/>
        <v>-0.11982365959560569</v>
      </c>
    </row>
    <row r="215" spans="1:19">
      <c r="A215" s="82">
        <v>20181113</v>
      </c>
      <c r="B215" s="82" t="s">
        <v>99</v>
      </c>
      <c r="C215" s="78">
        <v>45200</v>
      </c>
      <c r="D215" s="78">
        <v>44500</v>
      </c>
      <c r="E215" s="83">
        <v>6419324700</v>
      </c>
      <c r="F215" s="83">
        <f t="shared" si="36"/>
        <v>0.44994287909431829</v>
      </c>
      <c r="G215" s="135">
        <f t="shared" si="37"/>
        <v>0.44994287909431829</v>
      </c>
      <c r="H215" s="77">
        <v>198456</v>
      </c>
      <c r="I215" s="77">
        <v>196982</v>
      </c>
      <c r="J215" s="88">
        <v>125395903</v>
      </c>
      <c r="K215" s="84">
        <f t="shared" si="38"/>
        <v>5.4054898786822907</v>
      </c>
      <c r="L215" s="84">
        <f t="shared" si="39"/>
        <v>5.4054898786822907</v>
      </c>
      <c r="M215" s="96">
        <f t="shared" si="40"/>
        <v>0</v>
      </c>
      <c r="N215" s="96">
        <f t="shared" si="41"/>
        <v>283121295524358.06</v>
      </c>
      <c r="O215" s="89">
        <f t="shared" si="42"/>
        <v>262050237134827.75</v>
      </c>
      <c r="P215" s="86">
        <f t="shared" si="33"/>
        <v>925.57586192693338</v>
      </c>
      <c r="Q215" s="97">
        <f t="shared" si="43"/>
        <v>-1.139673693499006E-2</v>
      </c>
      <c r="R215" s="87">
        <f t="shared" si="34"/>
        <v>-1.5486725663716814E-2</v>
      </c>
      <c r="S215" s="87">
        <f t="shared" si="35"/>
        <v>-7.427339057524086E-3</v>
      </c>
    </row>
    <row r="216" spans="1:19">
      <c r="A216" s="82">
        <v>20181114</v>
      </c>
      <c r="B216" s="82" t="s">
        <v>99</v>
      </c>
      <c r="C216" s="78">
        <v>44500</v>
      </c>
      <c r="D216" s="78">
        <v>44100</v>
      </c>
      <c r="E216" s="83">
        <v>6419324700</v>
      </c>
      <c r="F216" s="83">
        <f t="shared" si="36"/>
        <v>0.44994287909431829</v>
      </c>
      <c r="G216" s="135">
        <f t="shared" si="37"/>
        <v>0.44994287909431829</v>
      </c>
      <c r="H216" s="77">
        <v>196982</v>
      </c>
      <c r="I216" s="77">
        <v>204350</v>
      </c>
      <c r="J216" s="88">
        <v>125395903</v>
      </c>
      <c r="K216" s="84">
        <f t="shared" si="38"/>
        <v>5.4054898786822907</v>
      </c>
      <c r="L216" s="84">
        <f t="shared" si="39"/>
        <v>5.4054898786822907</v>
      </c>
      <c r="M216" s="96">
        <f t="shared" si="40"/>
        <v>0</v>
      </c>
      <c r="N216" s="96">
        <f t="shared" si="41"/>
        <v>283121295524358.06</v>
      </c>
      <c r="O216" s="89">
        <f t="shared" si="42"/>
        <v>265889129424041.19</v>
      </c>
      <c r="P216" s="86">
        <f t="shared" si="33"/>
        <v>939.13504080149869</v>
      </c>
      <c r="Q216" s="97">
        <f t="shared" si="43"/>
        <v>1.4649451689823444E-2</v>
      </c>
      <c r="R216" s="87">
        <f t="shared" si="34"/>
        <v>-8.988764044943821E-3</v>
      </c>
      <c r="S216" s="87">
        <f t="shared" si="35"/>
        <v>3.7404432892345491E-2</v>
      </c>
    </row>
    <row r="217" spans="1:19" s="80" customFormat="1">
      <c r="A217" s="91">
        <v>20181115</v>
      </c>
      <c r="B217" s="91" t="s">
        <v>99</v>
      </c>
      <c r="C217" s="23">
        <v>44100</v>
      </c>
      <c r="D217" s="23">
        <v>44250</v>
      </c>
      <c r="E217" s="91">
        <v>6419324700</v>
      </c>
      <c r="F217" s="91">
        <f t="shared" si="36"/>
        <v>0.44994287909431829</v>
      </c>
      <c r="G217" s="148">
        <f t="shared" si="37"/>
        <v>0.52243766577586437</v>
      </c>
      <c r="H217" s="23">
        <v>204350</v>
      </c>
      <c r="I217" s="20">
        <v>214666</v>
      </c>
      <c r="J217" s="92">
        <v>125456133</v>
      </c>
      <c r="K217" s="91">
        <f t="shared" si="38"/>
        <v>5.4054898786822907</v>
      </c>
      <c r="L217" s="91">
        <f t="shared" si="39"/>
        <v>6.2734090519960013</v>
      </c>
      <c r="M217" s="93">
        <f t="shared" si="40"/>
        <v>1</v>
      </c>
      <c r="N217" s="93">
        <f t="shared" si="41"/>
        <v>328737792368035.87</v>
      </c>
      <c r="O217" s="92">
        <f t="shared" si="42"/>
        <v>317351314898638.37</v>
      </c>
      <c r="P217" s="94">
        <f t="shared" si="33"/>
        <v>965.36304089841349</v>
      </c>
      <c r="Q217" s="95">
        <f t="shared" si="43"/>
        <v>2.792782609254009E-2</v>
      </c>
      <c r="R217" s="91">
        <f t="shared" si="34"/>
        <v>3.4013605442176869E-3</v>
      </c>
      <c r="S217" s="91">
        <f t="shared" si="35"/>
        <v>5.0482016148764373E-2</v>
      </c>
    </row>
    <row r="218" spans="1:19">
      <c r="A218" s="82">
        <v>20181116</v>
      </c>
      <c r="B218" s="82" t="s">
        <v>99</v>
      </c>
      <c r="C218" s="78">
        <v>44250</v>
      </c>
      <c r="D218" s="78">
        <v>44000</v>
      </c>
      <c r="E218" s="83">
        <v>6419324700</v>
      </c>
      <c r="F218" s="83">
        <f t="shared" si="36"/>
        <v>0.52243766577586437</v>
      </c>
      <c r="G218" s="135">
        <f t="shared" si="37"/>
        <v>0.52243766577586437</v>
      </c>
      <c r="H218" s="19">
        <v>214666</v>
      </c>
      <c r="I218" s="77">
        <v>220070</v>
      </c>
      <c r="J218" s="88">
        <v>125456133</v>
      </c>
      <c r="K218" s="84">
        <f t="shared" si="38"/>
        <v>6.2734090519960013</v>
      </c>
      <c r="L218" s="84">
        <f t="shared" si="39"/>
        <v>6.2734090519960013</v>
      </c>
      <c r="M218" s="96">
        <f t="shared" si="40"/>
        <v>0</v>
      </c>
      <c r="N218" s="96">
        <f t="shared" si="41"/>
        <v>328737792368035.87</v>
      </c>
      <c r="O218" s="89">
        <f t="shared" si="42"/>
        <v>320766042054277.87</v>
      </c>
      <c r="P218" s="86">
        <f t="shared" si="33"/>
        <v>975.7504293731057</v>
      </c>
      <c r="Q218" s="97">
        <f t="shared" si="43"/>
        <v>1.0760085102310536E-2</v>
      </c>
      <c r="R218" s="87">
        <f t="shared" si="34"/>
        <v>-5.6497175141242938E-3</v>
      </c>
      <c r="S218" s="87">
        <f t="shared" si="35"/>
        <v>2.5173991223575228E-2</v>
      </c>
    </row>
    <row r="219" spans="1:19">
      <c r="A219" s="82">
        <v>20181119</v>
      </c>
      <c r="B219" s="82" t="s">
        <v>99</v>
      </c>
      <c r="C219" s="78">
        <v>44000</v>
      </c>
      <c r="D219" s="78">
        <v>43650</v>
      </c>
      <c r="E219" s="83">
        <v>6419324700</v>
      </c>
      <c r="F219" s="83">
        <f t="shared" si="36"/>
        <v>0.52243766577586437</v>
      </c>
      <c r="G219" s="135">
        <f t="shared" si="37"/>
        <v>0.52243766577586437</v>
      </c>
      <c r="H219" s="77">
        <v>220070</v>
      </c>
      <c r="I219" s="77">
        <v>224982</v>
      </c>
      <c r="J219" s="88">
        <v>125456133</v>
      </c>
      <c r="K219" s="84">
        <f t="shared" si="38"/>
        <v>6.2734090519960013</v>
      </c>
      <c r="L219" s="84">
        <f t="shared" si="39"/>
        <v>6.2734090519960013</v>
      </c>
      <c r="M219" s="96">
        <f t="shared" si="40"/>
        <v>0</v>
      </c>
      <c r="N219" s="96">
        <f t="shared" si="41"/>
        <v>328737792368035.87</v>
      </c>
      <c r="O219" s="89">
        <f t="shared" si="42"/>
        <v>323458176989632.75</v>
      </c>
      <c r="P219" s="86">
        <f t="shared" si="33"/>
        <v>983.93973707625207</v>
      </c>
      <c r="Q219" s="97">
        <f t="shared" si="43"/>
        <v>8.3928302326321154E-3</v>
      </c>
      <c r="R219" s="87">
        <f t="shared" si="34"/>
        <v>-7.9545454545454537E-3</v>
      </c>
      <c r="S219" s="87">
        <f t="shared" si="35"/>
        <v>2.2320170854728042E-2</v>
      </c>
    </row>
    <row r="220" spans="1:19">
      <c r="A220" s="82">
        <v>20181120</v>
      </c>
      <c r="B220" s="82" t="s">
        <v>99</v>
      </c>
      <c r="C220" s="78">
        <v>43650</v>
      </c>
      <c r="D220" s="78">
        <v>42800</v>
      </c>
      <c r="E220" s="83">
        <v>6419324700</v>
      </c>
      <c r="F220" s="83">
        <f t="shared" si="36"/>
        <v>0.52243766577586437</v>
      </c>
      <c r="G220" s="135">
        <f t="shared" si="37"/>
        <v>0.52243766577586437</v>
      </c>
      <c r="H220" s="77">
        <v>224982</v>
      </c>
      <c r="I220" s="77">
        <v>223508</v>
      </c>
      <c r="J220" s="88">
        <v>125456133</v>
      </c>
      <c r="K220" s="84">
        <f t="shared" si="38"/>
        <v>6.2734090519960013</v>
      </c>
      <c r="L220" s="84">
        <f t="shared" si="39"/>
        <v>6.2734090519960013</v>
      </c>
      <c r="M220" s="96">
        <f t="shared" si="40"/>
        <v>0</v>
      </c>
      <c r="N220" s="96">
        <f t="shared" si="41"/>
        <v>328737792368035.87</v>
      </c>
      <c r="O220" s="89">
        <f t="shared" si="42"/>
        <v>319447441047390.37</v>
      </c>
      <c r="P220" s="86">
        <f t="shared" si="33"/>
        <v>971.73932679378538</v>
      </c>
      <c r="Q220" s="97">
        <f t="shared" si="43"/>
        <v>-1.2399550320754248E-2</v>
      </c>
      <c r="R220" s="87">
        <f t="shared" si="34"/>
        <v>-1.9473081328751432E-2</v>
      </c>
      <c r="S220" s="87">
        <f t="shared" si="35"/>
        <v>-6.5516352419304653E-3</v>
      </c>
    </row>
    <row r="221" spans="1:19">
      <c r="A221" s="82">
        <v>20181121</v>
      </c>
      <c r="B221" s="82" t="s">
        <v>99</v>
      </c>
      <c r="C221" s="78">
        <v>42800</v>
      </c>
      <c r="D221" s="78">
        <v>42100</v>
      </c>
      <c r="E221" s="83">
        <v>6419324700</v>
      </c>
      <c r="F221" s="83">
        <f t="shared" si="36"/>
        <v>0.52243766577586437</v>
      </c>
      <c r="G221" s="135">
        <f t="shared" si="37"/>
        <v>0.52243766577586437</v>
      </c>
      <c r="H221" s="77">
        <v>223508</v>
      </c>
      <c r="I221" s="77">
        <v>221052</v>
      </c>
      <c r="J221" s="88">
        <v>125456133</v>
      </c>
      <c r="K221" s="84">
        <f t="shared" si="38"/>
        <v>6.2734090519960013</v>
      </c>
      <c r="L221" s="84">
        <f t="shared" si="39"/>
        <v>6.2734090519960013</v>
      </c>
      <c r="M221" s="96">
        <f t="shared" si="40"/>
        <v>0</v>
      </c>
      <c r="N221" s="96">
        <f t="shared" si="41"/>
        <v>328737792368035.87</v>
      </c>
      <c r="O221" s="89">
        <f t="shared" si="42"/>
        <v>315166888694103.37</v>
      </c>
      <c r="P221" s="86">
        <f t="shared" si="33"/>
        <v>958.71815170329035</v>
      </c>
      <c r="Q221" s="97">
        <f t="shared" si="43"/>
        <v>-1.3399864275801079E-2</v>
      </c>
      <c r="R221" s="87">
        <f t="shared" si="34"/>
        <v>-1.6355140186915886E-2</v>
      </c>
      <c r="S221" s="87">
        <f t="shared" si="35"/>
        <v>-1.0988420996116469E-2</v>
      </c>
    </row>
    <row r="222" spans="1:19">
      <c r="A222" s="82">
        <v>20181122</v>
      </c>
      <c r="B222" s="82" t="s">
        <v>99</v>
      </c>
      <c r="C222" s="78">
        <v>42100</v>
      </c>
      <c r="D222" s="78">
        <v>42450</v>
      </c>
      <c r="E222" s="83">
        <v>6419324700</v>
      </c>
      <c r="F222" s="83">
        <f t="shared" si="36"/>
        <v>0.52243766577586437</v>
      </c>
      <c r="G222" s="135">
        <f t="shared" si="37"/>
        <v>0.52243766577586437</v>
      </c>
      <c r="H222" s="77">
        <v>221052</v>
      </c>
      <c r="I222" s="77">
        <v>219087</v>
      </c>
      <c r="J222" s="88">
        <v>125456133</v>
      </c>
      <c r="K222" s="84">
        <f t="shared" si="38"/>
        <v>6.2734090519960013</v>
      </c>
      <c r="L222" s="84">
        <f t="shared" si="39"/>
        <v>6.2734090519960013</v>
      </c>
      <c r="M222" s="96">
        <f t="shared" si="40"/>
        <v>0</v>
      </c>
      <c r="N222" s="96">
        <f t="shared" si="41"/>
        <v>328737792368035.87</v>
      </c>
      <c r="O222" s="89">
        <f t="shared" si="42"/>
        <v>314794153684979.62</v>
      </c>
      <c r="P222" s="86">
        <f t="shared" si="33"/>
        <v>957.58431489542352</v>
      </c>
      <c r="Q222" s="97">
        <f t="shared" si="43"/>
        <v>-1.1826591640644504E-3</v>
      </c>
      <c r="R222" s="87">
        <f t="shared" si="34"/>
        <v>8.3135391923990498E-3</v>
      </c>
      <c r="S222" s="87">
        <f t="shared" si="35"/>
        <v>-8.8893111123174631E-3</v>
      </c>
    </row>
    <row r="223" spans="1:19">
      <c r="A223" s="82">
        <v>20181123</v>
      </c>
      <c r="B223" s="82" t="s">
        <v>99</v>
      </c>
      <c r="C223" s="78">
        <v>42450</v>
      </c>
      <c r="D223" s="78">
        <v>42400</v>
      </c>
      <c r="E223" s="83">
        <v>6419324700</v>
      </c>
      <c r="F223" s="83">
        <f t="shared" si="36"/>
        <v>0.52243766577586437</v>
      </c>
      <c r="G223" s="135">
        <f t="shared" si="37"/>
        <v>0.52243766577586437</v>
      </c>
      <c r="H223" s="77">
        <v>219087</v>
      </c>
      <c r="I223" s="77">
        <v>217122</v>
      </c>
      <c r="J223" s="88">
        <v>125456133</v>
      </c>
      <c r="K223" s="84">
        <f t="shared" si="38"/>
        <v>6.2734090519960013</v>
      </c>
      <c r="L223" s="84">
        <f t="shared" si="39"/>
        <v>6.2734090519960013</v>
      </c>
      <c r="M223" s="96">
        <f t="shared" si="40"/>
        <v>0</v>
      </c>
      <c r="N223" s="96">
        <f t="shared" si="41"/>
        <v>328737792368035.87</v>
      </c>
      <c r="O223" s="89">
        <f t="shared" si="42"/>
        <v>313079939871005.81</v>
      </c>
      <c r="P223" s="86">
        <f t="shared" si="33"/>
        <v>952.36978266404969</v>
      </c>
      <c r="Q223" s="97">
        <f t="shared" si="43"/>
        <v>-5.4455071477891694E-3</v>
      </c>
      <c r="R223" s="87">
        <f t="shared" si="34"/>
        <v>-1.1778563015312131E-3</v>
      </c>
      <c r="S223" s="87">
        <f t="shared" si="35"/>
        <v>-8.9690396965589007E-3</v>
      </c>
    </row>
    <row r="224" spans="1:19">
      <c r="A224" s="82">
        <v>20181126</v>
      </c>
      <c r="B224" s="82" t="s">
        <v>99</v>
      </c>
      <c r="C224" s="78">
        <v>42400</v>
      </c>
      <c r="D224" s="78">
        <v>42600</v>
      </c>
      <c r="E224" s="83">
        <v>6419324700</v>
      </c>
      <c r="F224" s="83">
        <f t="shared" si="36"/>
        <v>0.52243766577586437</v>
      </c>
      <c r="G224" s="135">
        <f t="shared" si="37"/>
        <v>0.52243766577586437</v>
      </c>
      <c r="H224" s="77">
        <v>217122</v>
      </c>
      <c r="I224" s="77">
        <v>236280</v>
      </c>
      <c r="J224" s="88">
        <v>125456133</v>
      </c>
      <c r="K224" s="84">
        <f t="shared" si="38"/>
        <v>6.2734090519960013</v>
      </c>
      <c r="L224" s="84">
        <f t="shared" si="39"/>
        <v>6.2734090519960013</v>
      </c>
      <c r="M224" s="96">
        <f t="shared" si="40"/>
        <v>0</v>
      </c>
      <c r="N224" s="96">
        <f t="shared" si="41"/>
        <v>328737792368035.87</v>
      </c>
      <c r="O224" s="89">
        <f t="shared" si="42"/>
        <v>328828746388034.25</v>
      </c>
      <c r="P224" s="86">
        <f t="shared" si="33"/>
        <v>1000.2766764944888</v>
      </c>
      <c r="Q224" s="97">
        <f t="shared" si="43"/>
        <v>5.0302828483732319E-2</v>
      </c>
      <c r="R224" s="87">
        <f t="shared" si="34"/>
        <v>4.7169811320754715E-3</v>
      </c>
      <c r="S224" s="87">
        <f t="shared" si="35"/>
        <v>8.8236106889214364E-2</v>
      </c>
    </row>
    <row r="225" spans="1:19">
      <c r="A225" s="82">
        <v>20181127</v>
      </c>
      <c r="B225" s="82" t="s">
        <v>99</v>
      </c>
      <c r="C225" s="78">
        <v>42600</v>
      </c>
      <c r="D225" s="78">
        <v>43050</v>
      </c>
      <c r="E225" s="83">
        <v>6419324700</v>
      </c>
      <c r="F225" s="83">
        <f t="shared" si="36"/>
        <v>0.52243766577586437</v>
      </c>
      <c r="G225" s="135">
        <f t="shared" si="37"/>
        <v>0.52243766577586437</v>
      </c>
      <c r="H225" s="77">
        <v>236280</v>
      </c>
      <c r="I225" s="77">
        <v>233824</v>
      </c>
      <c r="J225" s="88">
        <v>125456133</v>
      </c>
      <c r="K225" s="84">
        <f t="shared" si="38"/>
        <v>6.2734090519960013</v>
      </c>
      <c r="L225" s="84">
        <f t="shared" si="39"/>
        <v>6.2734090519960013</v>
      </c>
      <c r="M225" s="96">
        <f t="shared" si="40"/>
        <v>0</v>
      </c>
      <c r="N225" s="96">
        <f t="shared" si="41"/>
        <v>328737792368035.87</v>
      </c>
      <c r="O225" s="89">
        <f t="shared" si="42"/>
        <v>328404945598691.37</v>
      </c>
      <c r="P225" s="86">
        <f t="shared" si="33"/>
        <v>998.98750074657721</v>
      </c>
      <c r="Q225" s="97">
        <f t="shared" si="43"/>
        <v>-1.288819161943843E-3</v>
      </c>
      <c r="R225" s="87">
        <f t="shared" si="34"/>
        <v>1.0563380281690141E-2</v>
      </c>
      <c r="S225" s="87">
        <f t="shared" si="35"/>
        <v>-1.0394447265955646E-2</v>
      </c>
    </row>
    <row r="226" spans="1:19">
      <c r="A226" s="82">
        <v>20181128</v>
      </c>
      <c r="B226" s="82" t="s">
        <v>99</v>
      </c>
      <c r="C226" s="78">
        <v>43050</v>
      </c>
      <c r="D226" s="78">
        <v>43150</v>
      </c>
      <c r="E226" s="83">
        <v>6419324700</v>
      </c>
      <c r="F226" s="83">
        <f t="shared" si="36"/>
        <v>0.52243766577586437</v>
      </c>
      <c r="G226" s="135">
        <f t="shared" si="37"/>
        <v>0.52243766577586437</v>
      </c>
      <c r="H226" s="77">
        <v>233824</v>
      </c>
      <c r="I226" s="77">
        <v>231859</v>
      </c>
      <c r="J226" s="88">
        <v>125456133</v>
      </c>
      <c r="K226" s="84">
        <f t="shared" si="38"/>
        <v>6.2734090519960013</v>
      </c>
      <c r="L226" s="84">
        <f t="shared" si="39"/>
        <v>6.2734090519960013</v>
      </c>
      <c r="M226" s="96">
        <f t="shared" si="40"/>
        <v>0</v>
      </c>
      <c r="N226" s="96">
        <f t="shared" si="41"/>
        <v>328737792368035.87</v>
      </c>
      <c r="O226" s="89">
        <f t="shared" si="42"/>
        <v>327193786336536.31</v>
      </c>
      <c r="P226" s="86">
        <f t="shared" si="33"/>
        <v>995.30322929901843</v>
      </c>
      <c r="Q226" s="97">
        <f t="shared" si="43"/>
        <v>-3.68800555042521E-3</v>
      </c>
      <c r="R226" s="87">
        <f t="shared" si="34"/>
        <v>2.3228803716608595E-3</v>
      </c>
      <c r="S226" s="87">
        <f t="shared" si="35"/>
        <v>-8.4037566716846854E-3</v>
      </c>
    </row>
    <row r="227" spans="1:19">
      <c r="A227" s="82">
        <v>20181129</v>
      </c>
      <c r="B227" s="82" t="s">
        <v>99</v>
      </c>
      <c r="C227" s="78">
        <v>43150</v>
      </c>
      <c r="D227" s="78">
        <v>43150</v>
      </c>
      <c r="E227" s="83">
        <v>6419324700</v>
      </c>
      <c r="F227" s="83">
        <f t="shared" si="36"/>
        <v>0.52243766577586437</v>
      </c>
      <c r="G227" s="135">
        <f t="shared" si="37"/>
        <v>0.52243766577586437</v>
      </c>
      <c r="H227" s="77">
        <v>231859</v>
      </c>
      <c r="I227" s="77">
        <v>232842</v>
      </c>
      <c r="J227" s="88">
        <v>125456133</v>
      </c>
      <c r="K227" s="84">
        <f t="shared" si="38"/>
        <v>6.2734090519960013</v>
      </c>
      <c r="L227" s="84">
        <f t="shared" si="39"/>
        <v>6.2734090519960013</v>
      </c>
      <c r="M227" s="96">
        <f t="shared" si="40"/>
        <v>0</v>
      </c>
      <c r="N227" s="96">
        <f t="shared" si="41"/>
        <v>328737792368035.87</v>
      </c>
      <c r="O227" s="89">
        <f t="shared" si="42"/>
        <v>327967444337040.25</v>
      </c>
      <c r="P227" s="86">
        <f t="shared" si="33"/>
        <v>997.65664901060973</v>
      </c>
      <c r="Q227" s="97">
        <f t="shared" si="43"/>
        <v>2.364525344953205E-3</v>
      </c>
      <c r="R227" s="87">
        <f t="shared" si="34"/>
        <v>0</v>
      </c>
      <c r="S227" s="87">
        <f t="shared" si="35"/>
        <v>4.2396456467076972E-3</v>
      </c>
    </row>
    <row r="228" spans="1:19">
      <c r="A228" s="82">
        <v>20181130</v>
      </c>
      <c r="B228" s="82" t="s">
        <v>99</v>
      </c>
      <c r="C228" s="78">
        <v>43150</v>
      </c>
      <c r="D228" s="78">
        <v>41850</v>
      </c>
      <c r="E228" s="83">
        <v>6419324700</v>
      </c>
      <c r="F228" s="83">
        <f t="shared" si="36"/>
        <v>0.52243766577586437</v>
      </c>
      <c r="G228" s="135">
        <f t="shared" si="37"/>
        <v>0.52243766577586437</v>
      </c>
      <c r="H228" s="77">
        <v>232842</v>
      </c>
      <c r="I228" s="77">
        <v>235298</v>
      </c>
      <c r="J228" s="88">
        <v>125456133</v>
      </c>
      <c r="K228" s="84">
        <f t="shared" si="38"/>
        <v>6.2734090519960013</v>
      </c>
      <c r="L228" s="84">
        <f t="shared" si="39"/>
        <v>6.2734090519960013</v>
      </c>
      <c r="M228" s="96">
        <f t="shared" si="40"/>
        <v>0</v>
      </c>
      <c r="N228" s="96">
        <f t="shared" si="41"/>
        <v>328737792368035.87</v>
      </c>
      <c r="O228" s="89">
        <f t="shared" si="42"/>
        <v>325540602666076.69</v>
      </c>
      <c r="P228" s="86">
        <f t="shared" si="33"/>
        <v>990.27434698356865</v>
      </c>
      <c r="Q228" s="97">
        <f t="shared" si="43"/>
        <v>-7.3996419854087192E-3</v>
      </c>
      <c r="R228" s="87">
        <f t="shared" si="34"/>
        <v>-3.0127462340672075E-2</v>
      </c>
      <c r="S228" s="87">
        <f t="shared" si="35"/>
        <v>1.0547925202497831E-2</v>
      </c>
    </row>
    <row r="229" spans="1:19">
      <c r="A229" s="82">
        <v>20181203</v>
      </c>
      <c r="B229" s="82" t="s">
        <v>99</v>
      </c>
      <c r="C229" s="78">
        <v>41850</v>
      </c>
      <c r="D229" s="78">
        <v>43250</v>
      </c>
      <c r="E229" s="83">
        <v>6419324700</v>
      </c>
      <c r="F229" s="83">
        <f t="shared" si="36"/>
        <v>0.52243766577586437</v>
      </c>
      <c r="G229" s="135">
        <f t="shared" si="37"/>
        <v>0.52243766577586437</v>
      </c>
      <c r="H229" s="77">
        <v>235298</v>
      </c>
      <c r="I229" s="77">
        <v>236280</v>
      </c>
      <c r="J229" s="88">
        <v>125456133</v>
      </c>
      <c r="K229" s="84">
        <f t="shared" si="38"/>
        <v>6.2734090519960013</v>
      </c>
      <c r="L229" s="84">
        <f t="shared" si="39"/>
        <v>6.2734090519960013</v>
      </c>
      <c r="M229" s="96">
        <f t="shared" si="40"/>
        <v>0</v>
      </c>
      <c r="N229" s="96">
        <f t="shared" si="41"/>
        <v>328737792368035.87</v>
      </c>
      <c r="O229" s="89">
        <f t="shared" si="42"/>
        <v>331008649445915.75</v>
      </c>
      <c r="P229" s="86">
        <f t="shared" si="33"/>
        <v>1006.9078065576882</v>
      </c>
      <c r="Q229" s="97">
        <f t="shared" si="43"/>
        <v>1.6796819613459666E-2</v>
      </c>
      <c r="R229" s="87">
        <f t="shared" si="34"/>
        <v>3.3452807646356032E-2</v>
      </c>
      <c r="S229" s="87">
        <f t="shared" si="35"/>
        <v>4.1734311383862166E-3</v>
      </c>
    </row>
    <row r="230" spans="1:19">
      <c r="A230" s="82">
        <v>20181204</v>
      </c>
      <c r="B230" s="82" t="s">
        <v>99</v>
      </c>
      <c r="C230" s="78">
        <v>43250</v>
      </c>
      <c r="D230" s="78">
        <v>42150</v>
      </c>
      <c r="E230" s="83">
        <v>6419324700</v>
      </c>
      <c r="F230" s="83">
        <f t="shared" si="36"/>
        <v>0.52243766577586437</v>
      </c>
      <c r="G230" s="135">
        <f t="shared" si="37"/>
        <v>0.52243766577586437</v>
      </c>
      <c r="H230" s="77">
        <v>236280</v>
      </c>
      <c r="I230" s="77">
        <v>239228</v>
      </c>
      <c r="J230" s="88">
        <v>125456133</v>
      </c>
      <c r="K230" s="84">
        <f t="shared" si="38"/>
        <v>6.2734090519960013</v>
      </c>
      <c r="L230" s="84">
        <f t="shared" si="39"/>
        <v>6.2734090519960013</v>
      </c>
      <c r="M230" s="96">
        <f t="shared" si="40"/>
        <v>0</v>
      </c>
      <c r="N230" s="96">
        <f t="shared" si="41"/>
        <v>328737792368035.87</v>
      </c>
      <c r="O230" s="89">
        <f t="shared" si="42"/>
        <v>329639769696449.37</v>
      </c>
      <c r="P230" s="86">
        <f t="shared" si="33"/>
        <v>1002.7437591580699</v>
      </c>
      <c r="Q230" s="97">
        <f t="shared" si="43"/>
        <v>-4.135480301671237E-3</v>
      </c>
      <c r="R230" s="87">
        <f t="shared" si="34"/>
        <v>-2.5433526011560695E-2</v>
      </c>
      <c r="S230" s="87">
        <f t="shared" si="35"/>
        <v>1.2476722532588455E-2</v>
      </c>
    </row>
    <row r="231" spans="1:19">
      <c r="A231" s="82">
        <v>20181205</v>
      </c>
      <c r="B231" s="82" t="s">
        <v>99</v>
      </c>
      <c r="C231" s="78">
        <v>42150</v>
      </c>
      <c r="D231" s="78">
        <v>41450</v>
      </c>
      <c r="E231" s="83">
        <v>6419324700</v>
      </c>
      <c r="F231" s="83">
        <f t="shared" si="36"/>
        <v>0.52243766577586437</v>
      </c>
      <c r="G231" s="135">
        <f t="shared" si="37"/>
        <v>0.52243766577586437</v>
      </c>
      <c r="H231" s="77">
        <v>239228</v>
      </c>
      <c r="I231" s="77">
        <v>237754</v>
      </c>
      <c r="J231" s="88">
        <v>125456133</v>
      </c>
      <c r="K231" s="84">
        <f t="shared" si="38"/>
        <v>6.2734090519960013</v>
      </c>
      <c r="L231" s="84">
        <f t="shared" si="39"/>
        <v>6.2734090519960013</v>
      </c>
      <c r="M231" s="96">
        <f t="shared" si="40"/>
        <v>0</v>
      </c>
      <c r="N231" s="96">
        <f t="shared" si="41"/>
        <v>328737792368035.87</v>
      </c>
      <c r="O231" s="89">
        <f t="shared" si="42"/>
        <v>326132088306025.87</v>
      </c>
      <c r="P231" s="86">
        <f t="shared" si="33"/>
        <v>992.07360965941871</v>
      </c>
      <c r="Q231" s="97">
        <f t="shared" si="43"/>
        <v>-1.0640953285623176E-2</v>
      </c>
      <c r="R231" s="87">
        <f t="shared" si="34"/>
        <v>-1.6607354685646499E-2</v>
      </c>
      <c r="S231" s="87">
        <f t="shared" si="35"/>
        <v>-6.1614861136656245E-3</v>
      </c>
    </row>
    <row r="232" spans="1:19">
      <c r="A232" s="82">
        <v>20181206</v>
      </c>
      <c r="B232" s="82" t="s">
        <v>99</v>
      </c>
      <c r="C232" s="78">
        <v>41450</v>
      </c>
      <c r="D232" s="78">
        <v>40500</v>
      </c>
      <c r="E232" s="83">
        <v>6419324700</v>
      </c>
      <c r="F232" s="83">
        <f t="shared" si="36"/>
        <v>0.52243766577586437</v>
      </c>
      <c r="G232" s="135">
        <f t="shared" si="37"/>
        <v>0.52243766577586437</v>
      </c>
      <c r="H232" s="77">
        <v>237754</v>
      </c>
      <c r="I232" s="77">
        <v>231368</v>
      </c>
      <c r="J232" s="88">
        <v>125456133</v>
      </c>
      <c r="K232" s="84">
        <f t="shared" si="38"/>
        <v>6.2734090519960013</v>
      </c>
      <c r="L232" s="84">
        <f t="shared" si="39"/>
        <v>6.2734090519960013</v>
      </c>
      <c r="M232" s="96">
        <f t="shared" si="40"/>
        <v>0</v>
      </c>
      <c r="N232" s="96">
        <f t="shared" si="41"/>
        <v>328737792368035.87</v>
      </c>
      <c r="O232" s="89">
        <f t="shared" si="42"/>
        <v>317920053772972.31</v>
      </c>
      <c r="P232" s="86">
        <f t="shared" si="33"/>
        <v>967.09310932236042</v>
      </c>
      <c r="Q232" s="97">
        <f t="shared" si="43"/>
        <v>-2.5180087539708022E-2</v>
      </c>
      <c r="R232" s="87">
        <f t="shared" si="34"/>
        <v>-2.2919179734620022E-2</v>
      </c>
      <c r="S232" s="87">
        <f t="shared" si="35"/>
        <v>-2.6859695315325924E-2</v>
      </c>
    </row>
    <row r="233" spans="1:19">
      <c r="A233" s="82">
        <v>20181207</v>
      </c>
      <c r="B233" s="82" t="s">
        <v>99</v>
      </c>
      <c r="C233" s="78">
        <v>40500</v>
      </c>
      <c r="D233" s="78">
        <v>40950</v>
      </c>
      <c r="E233" s="83">
        <v>6419324700</v>
      </c>
      <c r="F233" s="83">
        <f t="shared" si="36"/>
        <v>0.52243766577586437</v>
      </c>
      <c r="G233" s="135">
        <f t="shared" si="37"/>
        <v>0.52243766577586437</v>
      </c>
      <c r="H233" s="77">
        <v>231368</v>
      </c>
      <c r="I233" s="77">
        <v>241192</v>
      </c>
      <c r="J233" s="88">
        <v>125456133</v>
      </c>
      <c r="K233" s="84">
        <f t="shared" si="38"/>
        <v>6.2734090519960013</v>
      </c>
      <c r="L233" s="84">
        <f t="shared" si="39"/>
        <v>6.2734090519960013</v>
      </c>
      <c r="M233" s="96">
        <f t="shared" si="40"/>
        <v>0</v>
      </c>
      <c r="N233" s="96">
        <f t="shared" si="41"/>
        <v>328737792368035.87</v>
      </c>
      <c r="O233" s="89">
        <f t="shared" si="42"/>
        <v>327161075207626.12</v>
      </c>
      <c r="P233" s="86">
        <f t="shared" si="33"/>
        <v>995.20372407123625</v>
      </c>
      <c r="Q233" s="97">
        <f t="shared" si="43"/>
        <v>2.906712340094416E-2</v>
      </c>
      <c r="R233" s="87">
        <f t="shared" si="34"/>
        <v>1.1111111111111112E-2</v>
      </c>
      <c r="S233" s="87">
        <f t="shared" si="35"/>
        <v>4.2460495833477406E-2</v>
      </c>
    </row>
    <row r="234" spans="1:19">
      <c r="A234" s="82">
        <v>20181210</v>
      </c>
      <c r="B234" s="82" t="s">
        <v>99</v>
      </c>
      <c r="C234" s="78">
        <v>40950</v>
      </c>
      <c r="D234" s="78">
        <v>40200</v>
      </c>
      <c r="E234" s="83">
        <v>6419324700</v>
      </c>
      <c r="F234" s="83">
        <f t="shared" si="36"/>
        <v>0.52243766577586437</v>
      </c>
      <c r="G234" s="135">
        <f t="shared" si="37"/>
        <v>0.52243766577586437</v>
      </c>
      <c r="H234" s="77">
        <v>241192</v>
      </c>
      <c r="I234" s="77">
        <v>240210</v>
      </c>
      <c r="J234" s="88">
        <v>125456133</v>
      </c>
      <c r="K234" s="84">
        <f t="shared" si="38"/>
        <v>6.2734090519960013</v>
      </c>
      <c r="L234" s="84">
        <f t="shared" si="39"/>
        <v>6.2734090519960013</v>
      </c>
      <c r="M234" s="96">
        <f t="shared" si="40"/>
        <v>0</v>
      </c>
      <c r="N234" s="96">
        <f t="shared" si="41"/>
        <v>328737792368035.87</v>
      </c>
      <c r="O234" s="89">
        <f t="shared" si="42"/>
        <v>323872931485668.56</v>
      </c>
      <c r="P234" s="86">
        <f t="shared" si="33"/>
        <v>985.20139456031609</v>
      </c>
      <c r="Q234" s="97">
        <f t="shared" si="43"/>
        <v>-1.0050534648325131E-2</v>
      </c>
      <c r="R234" s="87">
        <f t="shared" si="34"/>
        <v>-1.8315018315018316E-2</v>
      </c>
      <c r="S234" s="87">
        <f t="shared" si="35"/>
        <v>-4.0714451557265583E-3</v>
      </c>
    </row>
    <row r="235" spans="1:19">
      <c r="A235" s="82">
        <v>20181211</v>
      </c>
      <c r="B235" s="82" t="s">
        <v>99</v>
      </c>
      <c r="C235" s="78">
        <v>40200</v>
      </c>
      <c r="D235" s="78">
        <v>40250</v>
      </c>
      <c r="E235" s="83">
        <v>6419324700</v>
      </c>
      <c r="F235" s="83">
        <f t="shared" si="36"/>
        <v>0.52243766577586437</v>
      </c>
      <c r="G235" s="135">
        <f t="shared" si="37"/>
        <v>0.52243766577586437</v>
      </c>
      <c r="H235" s="77">
        <v>240210</v>
      </c>
      <c r="I235" s="77">
        <v>216140</v>
      </c>
      <c r="J235" s="88">
        <v>125456133</v>
      </c>
      <c r="K235" s="84">
        <f t="shared" si="38"/>
        <v>6.2734090519960013</v>
      </c>
      <c r="L235" s="84">
        <f t="shared" si="39"/>
        <v>6.2734090519960013</v>
      </c>
      <c r="M235" s="96">
        <f t="shared" si="40"/>
        <v>0</v>
      </c>
      <c r="N235" s="96">
        <f t="shared" si="41"/>
        <v>328737792368035.87</v>
      </c>
      <c r="O235" s="89">
        <f t="shared" si="42"/>
        <v>305096620332072.75</v>
      </c>
      <c r="P235" s="86">
        <f t="shared" si="33"/>
        <v>928.0850191708538</v>
      </c>
      <c r="Q235" s="97">
        <f t="shared" si="43"/>
        <v>-5.7974314393812509E-2</v>
      </c>
      <c r="R235" s="87">
        <f t="shared" si="34"/>
        <v>1.2437810945273632E-3</v>
      </c>
      <c r="S235" s="87">
        <f t="shared" si="35"/>
        <v>-0.10020398817701179</v>
      </c>
    </row>
    <row r="236" spans="1:19" s="80" customFormat="1">
      <c r="A236" s="90">
        <v>20181212</v>
      </c>
      <c r="B236" s="91" t="s">
        <v>99</v>
      </c>
      <c r="C236" s="23">
        <v>40250</v>
      </c>
      <c r="D236" s="20">
        <v>40450</v>
      </c>
      <c r="E236" s="91">
        <v>5969782550</v>
      </c>
      <c r="F236" s="91">
        <f t="shared" si="36"/>
        <v>0.52243766577586437</v>
      </c>
      <c r="G236" s="148">
        <f t="shared" si="37"/>
        <v>0.49236712972238317</v>
      </c>
      <c r="H236" s="23">
        <v>216140</v>
      </c>
      <c r="I236" s="23">
        <v>222526</v>
      </c>
      <c r="J236" s="92">
        <v>125456133</v>
      </c>
      <c r="K236" s="91">
        <f t="shared" si="38"/>
        <v>6.2734090519960013</v>
      </c>
      <c r="L236" s="91">
        <f t="shared" si="39"/>
        <v>5.498286251892309</v>
      </c>
      <c r="M236" s="93">
        <f t="shared" si="40"/>
        <v>1</v>
      </c>
      <c r="N236" s="93">
        <f t="shared" si="41"/>
        <v>288119978989655.06</v>
      </c>
      <c r="O236" s="92">
        <f t="shared" si="42"/>
        <v>272392723931976.69</v>
      </c>
      <c r="P236" s="94">
        <f t="shared" si="33"/>
        <v>945.4142155888361</v>
      </c>
      <c r="Q236" s="95">
        <f t="shared" si="43"/>
        <v>1.8671992392964295E-2</v>
      </c>
      <c r="R236" s="91">
        <f t="shared" si="34"/>
        <v>4.9689440993788822E-3</v>
      </c>
      <c r="S236" s="91">
        <f t="shared" si="35"/>
        <v>2.9545664846858517E-2</v>
      </c>
    </row>
    <row r="237" spans="1:19">
      <c r="A237" s="82">
        <v>20181213</v>
      </c>
      <c r="B237" s="82" t="s">
        <v>99</v>
      </c>
      <c r="C237" s="145">
        <v>40450</v>
      </c>
      <c r="D237" s="78">
        <v>40000</v>
      </c>
      <c r="E237" s="83">
        <v>5969782550</v>
      </c>
      <c r="F237" s="83">
        <f t="shared" si="36"/>
        <v>0.49236712972238317</v>
      </c>
      <c r="G237" s="135">
        <f t="shared" si="37"/>
        <v>0.49236712972238317</v>
      </c>
      <c r="H237" s="77">
        <v>222526</v>
      </c>
      <c r="I237" s="77">
        <v>213684</v>
      </c>
      <c r="J237" s="88">
        <v>125456133</v>
      </c>
      <c r="K237" s="84">
        <f t="shared" si="38"/>
        <v>5.498286251892309</v>
      </c>
      <c r="L237" s="84">
        <f t="shared" si="39"/>
        <v>5.498286251892309</v>
      </c>
      <c r="M237" s="96">
        <f t="shared" si="40"/>
        <v>0</v>
      </c>
      <c r="N237" s="96">
        <f t="shared" si="41"/>
        <v>288119978989655.06</v>
      </c>
      <c r="O237" s="89">
        <f t="shared" si="42"/>
        <v>264970871645270.53</v>
      </c>
      <c r="P237" s="86">
        <f t="shared" si="33"/>
        <v>919.65462643180433</v>
      </c>
      <c r="Q237" s="97">
        <f t="shared" si="43"/>
        <v>-2.7246881559727574E-2</v>
      </c>
      <c r="R237" s="87">
        <f t="shared" si="34"/>
        <v>-1.1124845488257108E-2</v>
      </c>
      <c r="S237" s="87">
        <f t="shared" si="35"/>
        <v>-3.9734682688764456E-2</v>
      </c>
    </row>
    <row r="238" spans="1:19">
      <c r="A238" s="82">
        <v>20181214</v>
      </c>
      <c r="B238" s="82" t="s">
        <v>99</v>
      </c>
      <c r="C238" s="78">
        <v>40000</v>
      </c>
      <c r="D238" s="78">
        <v>38950</v>
      </c>
      <c r="E238" s="83">
        <v>5969782550</v>
      </c>
      <c r="F238" s="83">
        <f t="shared" si="36"/>
        <v>0.49236712972238317</v>
      </c>
      <c r="G238" s="135">
        <f t="shared" si="37"/>
        <v>0.49236712972238317</v>
      </c>
      <c r="H238" s="77">
        <v>213684</v>
      </c>
      <c r="I238" s="77">
        <v>204350</v>
      </c>
      <c r="J238" s="88">
        <v>125456133</v>
      </c>
      <c r="K238" s="84">
        <f t="shared" si="38"/>
        <v>5.498286251892309</v>
      </c>
      <c r="L238" s="84">
        <f t="shared" si="39"/>
        <v>5.498286251892309</v>
      </c>
      <c r="M238" s="96">
        <f t="shared" si="40"/>
        <v>0</v>
      </c>
      <c r="N238" s="96">
        <f t="shared" si="41"/>
        <v>288119978989655.06</v>
      </c>
      <c r="O238" s="89">
        <f t="shared" si="42"/>
        <v>255446046023243.81</v>
      </c>
      <c r="P238" s="86">
        <f t="shared" si="33"/>
        <v>886.59608722384223</v>
      </c>
      <c r="Q238" s="97">
        <f t="shared" si="43"/>
        <v>-3.5946689396025681E-2</v>
      </c>
      <c r="R238" s="87">
        <f t="shared" si="34"/>
        <v>-2.6249999999999999E-2</v>
      </c>
      <c r="S238" s="87">
        <f t="shared" si="35"/>
        <v>-4.3681323823964356E-2</v>
      </c>
    </row>
    <row r="239" spans="1:19">
      <c r="A239" s="82">
        <v>20181217</v>
      </c>
      <c r="B239" s="82" t="s">
        <v>99</v>
      </c>
      <c r="C239" s="78">
        <v>38950</v>
      </c>
      <c r="D239" s="78">
        <v>39150</v>
      </c>
      <c r="E239" s="83">
        <v>5969782550</v>
      </c>
      <c r="F239" s="83">
        <f t="shared" si="36"/>
        <v>0.49236712972238317</v>
      </c>
      <c r="G239" s="135">
        <f t="shared" si="37"/>
        <v>0.49236712972238317</v>
      </c>
      <c r="H239" s="77">
        <v>204350</v>
      </c>
      <c r="I239" s="77">
        <v>210736</v>
      </c>
      <c r="J239" s="88">
        <v>125456133</v>
      </c>
      <c r="K239" s="84">
        <f t="shared" si="38"/>
        <v>5.498286251892309</v>
      </c>
      <c r="L239" s="84">
        <f t="shared" si="39"/>
        <v>5.498286251892309</v>
      </c>
      <c r="M239" s="96">
        <f t="shared" si="40"/>
        <v>0</v>
      </c>
      <c r="N239" s="96">
        <f t="shared" si="41"/>
        <v>288119978989655.06</v>
      </c>
      <c r="O239" s="89">
        <f t="shared" si="42"/>
        <v>260438933731100.44</v>
      </c>
      <c r="P239" s="86">
        <f t="shared" si="33"/>
        <v>903.92528364182431</v>
      </c>
      <c r="Q239" s="97">
        <f t="shared" si="43"/>
        <v>1.9545762346238404E-2</v>
      </c>
      <c r="R239" s="87">
        <f t="shared" si="34"/>
        <v>5.1347881899871627E-3</v>
      </c>
      <c r="S239" s="87">
        <f t="shared" si="35"/>
        <v>3.1250305847810127E-2</v>
      </c>
    </row>
    <row r="240" spans="1:19">
      <c r="A240" s="82">
        <v>20181218</v>
      </c>
      <c r="B240" s="82" t="s">
        <v>99</v>
      </c>
      <c r="C240" s="78">
        <v>39150</v>
      </c>
      <c r="D240" s="78">
        <v>38900</v>
      </c>
      <c r="E240" s="83">
        <v>5969782550</v>
      </c>
      <c r="F240" s="83">
        <f t="shared" si="36"/>
        <v>0.49236712972238317</v>
      </c>
      <c r="G240" s="135">
        <f t="shared" si="37"/>
        <v>0.49236712972238317</v>
      </c>
      <c r="H240" s="77">
        <v>210736</v>
      </c>
      <c r="I240" s="77">
        <v>214666</v>
      </c>
      <c r="J240" s="88">
        <v>125456133</v>
      </c>
      <c r="K240" s="84">
        <f t="shared" si="38"/>
        <v>5.498286251892309</v>
      </c>
      <c r="L240" s="84">
        <f t="shared" si="39"/>
        <v>5.498286251892309</v>
      </c>
      <c r="M240" s="96">
        <f t="shared" si="40"/>
        <v>0</v>
      </c>
      <c r="N240" s="96">
        <f t="shared" si="41"/>
        <v>288119978989655.06</v>
      </c>
      <c r="O240" s="89">
        <f t="shared" si="42"/>
        <v>262414991920265.5</v>
      </c>
      <c r="P240" s="86">
        <f t="shared" si="33"/>
        <v>910.78373960900331</v>
      </c>
      <c r="Q240" s="97">
        <f t="shared" si="43"/>
        <v>7.5874146804998819E-3</v>
      </c>
      <c r="R240" s="87">
        <f t="shared" si="34"/>
        <v>-6.3856960408684551E-3</v>
      </c>
      <c r="S240" s="87">
        <f t="shared" si="35"/>
        <v>1.8648925670032648E-2</v>
      </c>
    </row>
    <row r="241" spans="1:19">
      <c r="A241" s="82">
        <v>20181219</v>
      </c>
      <c r="B241" s="82" t="s">
        <v>99</v>
      </c>
      <c r="C241" s="78">
        <v>38900</v>
      </c>
      <c r="D241" s="78">
        <v>39100</v>
      </c>
      <c r="E241" s="83">
        <v>5969782550</v>
      </c>
      <c r="F241" s="83">
        <f t="shared" si="36"/>
        <v>0.49236712972238317</v>
      </c>
      <c r="G241" s="135">
        <f t="shared" si="37"/>
        <v>0.49236712972238317</v>
      </c>
      <c r="H241" s="77">
        <v>214666</v>
      </c>
      <c r="I241" s="77">
        <v>221543</v>
      </c>
      <c r="J241" s="88">
        <v>125456133</v>
      </c>
      <c r="K241" s="84">
        <f t="shared" si="38"/>
        <v>5.498286251892309</v>
      </c>
      <c r="L241" s="84">
        <f t="shared" si="39"/>
        <v>5.498286251892309</v>
      </c>
      <c r="M241" s="96">
        <f t="shared" si="40"/>
        <v>0</v>
      </c>
      <c r="N241" s="96">
        <f t="shared" si="41"/>
        <v>288119978989655.06</v>
      </c>
      <c r="O241" s="89">
        <f t="shared" si="42"/>
        <v>267746568350185.25</v>
      </c>
      <c r="P241" s="86">
        <f t="shared" si="33"/>
        <v>929.28844882290753</v>
      </c>
      <c r="Q241" s="97">
        <f t="shared" si="43"/>
        <v>2.0317346927875804E-2</v>
      </c>
      <c r="R241" s="87">
        <f t="shared" si="34"/>
        <v>5.1413881748071976E-3</v>
      </c>
      <c r="S241" s="87">
        <f t="shared" si="35"/>
        <v>3.2035813775819183E-2</v>
      </c>
    </row>
    <row r="242" spans="1:19">
      <c r="A242" s="82">
        <v>20181220</v>
      </c>
      <c r="B242" s="82" t="s">
        <v>99</v>
      </c>
      <c r="C242" s="78">
        <v>39100</v>
      </c>
      <c r="D242" s="78">
        <v>38650</v>
      </c>
      <c r="E242" s="83">
        <v>5969782550</v>
      </c>
      <c r="F242" s="83">
        <f t="shared" si="36"/>
        <v>0.49236712972238317</v>
      </c>
      <c r="G242" s="135">
        <f t="shared" si="37"/>
        <v>0.49236712972238317</v>
      </c>
      <c r="H242" s="77">
        <v>221543</v>
      </c>
      <c r="I242" s="77">
        <v>220070</v>
      </c>
      <c r="J242" s="88">
        <v>125456133</v>
      </c>
      <c r="K242" s="84">
        <f t="shared" si="38"/>
        <v>5.498286251892309</v>
      </c>
      <c r="L242" s="84">
        <f t="shared" si="39"/>
        <v>5.498286251892309</v>
      </c>
      <c r="M242" s="96">
        <f t="shared" si="40"/>
        <v>0</v>
      </c>
      <c r="N242" s="96">
        <f t="shared" si="41"/>
        <v>288119978989655.06</v>
      </c>
      <c r="O242" s="89">
        <f t="shared" si="42"/>
        <v>265407806069351.22</v>
      </c>
      <c r="P242" s="86">
        <f t="shared" si="33"/>
        <v>921.17112808369563</v>
      </c>
      <c r="Q242" s="97">
        <f t="shared" si="43"/>
        <v>-8.73498508401108E-3</v>
      </c>
      <c r="R242" s="87">
        <f t="shared" si="34"/>
        <v>-1.1508951406649617E-2</v>
      </c>
      <c r="S242" s="87">
        <f t="shared" si="35"/>
        <v>-6.6488221248245261E-3</v>
      </c>
    </row>
    <row r="243" spans="1:19">
      <c r="A243" s="82">
        <v>20181221</v>
      </c>
      <c r="B243" s="82" t="s">
        <v>99</v>
      </c>
      <c r="C243" s="78">
        <v>38650</v>
      </c>
      <c r="D243" s="78">
        <v>38650</v>
      </c>
      <c r="E243" s="83">
        <v>5969782550</v>
      </c>
      <c r="F243" s="83">
        <f t="shared" si="36"/>
        <v>0.49236712972238317</v>
      </c>
      <c r="G243" s="135">
        <f t="shared" si="37"/>
        <v>0.49236712972238317</v>
      </c>
      <c r="H243" s="77">
        <v>220070</v>
      </c>
      <c r="I243" s="77">
        <v>216140</v>
      </c>
      <c r="J243" s="88">
        <v>125456133</v>
      </c>
      <c r="K243" s="84">
        <f t="shared" si="38"/>
        <v>5.498286251892309</v>
      </c>
      <c r="L243" s="84">
        <f t="shared" si="39"/>
        <v>5.498286251892309</v>
      </c>
      <c r="M243" s="96">
        <f t="shared" si="40"/>
        <v>0</v>
      </c>
      <c r="N243" s="96">
        <f t="shared" si="41"/>
        <v>288119978989655.06</v>
      </c>
      <c r="O243" s="89">
        <f t="shared" si="42"/>
        <v>262696916705383.59</v>
      </c>
      <c r="P243" s="86">
        <f t="shared" si="33"/>
        <v>911.76223747682457</v>
      </c>
      <c r="Q243" s="97">
        <f t="shared" si="43"/>
        <v>-1.0214052872504051E-2</v>
      </c>
      <c r="R243" s="87">
        <f t="shared" si="34"/>
        <v>0</v>
      </c>
      <c r="S243" s="87">
        <f t="shared" si="35"/>
        <v>-1.7857954287272233E-2</v>
      </c>
    </row>
    <row r="244" spans="1:19">
      <c r="A244" s="82">
        <v>20181224</v>
      </c>
      <c r="B244" s="82" t="s">
        <v>99</v>
      </c>
      <c r="C244" s="78">
        <v>38650</v>
      </c>
      <c r="D244" s="78">
        <v>38800</v>
      </c>
      <c r="E244" s="83">
        <v>5969782550</v>
      </c>
      <c r="F244" s="83">
        <f t="shared" si="36"/>
        <v>0.49236712972238317</v>
      </c>
      <c r="G244" s="135">
        <f t="shared" si="37"/>
        <v>0.49236712972238317</v>
      </c>
      <c r="H244" s="77">
        <v>216140</v>
      </c>
      <c r="I244" s="77">
        <v>206807</v>
      </c>
      <c r="J244" s="88">
        <v>125456133</v>
      </c>
      <c r="K244" s="84">
        <f t="shared" si="38"/>
        <v>5.498286251892309</v>
      </c>
      <c r="L244" s="84">
        <f t="shared" si="39"/>
        <v>5.498286251892309</v>
      </c>
      <c r="M244" s="96">
        <f t="shared" si="40"/>
        <v>0</v>
      </c>
      <c r="N244" s="96">
        <f t="shared" si="41"/>
        <v>288119978989655.06</v>
      </c>
      <c r="O244" s="89">
        <f t="shared" si="42"/>
        <v>256699970516140.5</v>
      </c>
      <c r="P244" s="86">
        <f t="shared" si="33"/>
        <v>890.94817865913183</v>
      </c>
      <c r="Q244" s="97">
        <f t="shared" si="43"/>
        <v>-2.2828384377151612E-2</v>
      </c>
      <c r="R244" s="87">
        <f t="shared" si="34"/>
        <v>3.8809831824062097E-3</v>
      </c>
      <c r="S244" s="87">
        <f t="shared" si="35"/>
        <v>-4.3180346071990373E-2</v>
      </c>
    </row>
    <row r="245" spans="1:19">
      <c r="A245" s="82">
        <v>20181226</v>
      </c>
      <c r="B245" s="82" t="s">
        <v>99</v>
      </c>
      <c r="C245" s="78">
        <v>38800</v>
      </c>
      <c r="D245" s="78">
        <v>38350</v>
      </c>
      <c r="E245" s="83">
        <v>5969782550</v>
      </c>
      <c r="F245" s="83">
        <f t="shared" si="36"/>
        <v>0.49236712972238317</v>
      </c>
      <c r="G245" s="135">
        <f t="shared" si="37"/>
        <v>0.49236712972238317</v>
      </c>
      <c r="H245" s="77">
        <v>206807</v>
      </c>
      <c r="I245" s="77">
        <v>224000</v>
      </c>
      <c r="J245" s="88">
        <v>125456133</v>
      </c>
      <c r="K245" s="84">
        <f t="shared" si="38"/>
        <v>5.498286251892309</v>
      </c>
      <c r="L245" s="84">
        <f t="shared" si="39"/>
        <v>5.498286251892309</v>
      </c>
      <c r="M245" s="96">
        <f t="shared" si="40"/>
        <v>0</v>
      </c>
      <c r="N245" s="96">
        <f t="shared" si="41"/>
        <v>288119978989655.06</v>
      </c>
      <c r="O245" s="89">
        <f t="shared" si="42"/>
        <v>267236898023555.81</v>
      </c>
      <c r="P245" s="86">
        <f t="shared" si="33"/>
        <v>927.51949712293629</v>
      </c>
      <c r="Q245" s="97">
        <f t="shared" si="43"/>
        <v>4.1047638167737127E-2</v>
      </c>
      <c r="R245" s="87">
        <f t="shared" si="34"/>
        <v>-1.1597938144329897E-2</v>
      </c>
      <c r="S245" s="87">
        <f t="shared" si="35"/>
        <v>8.3135483808575147E-2</v>
      </c>
    </row>
    <row r="246" spans="1:19" s="80" customFormat="1">
      <c r="A246" s="84">
        <v>20181227</v>
      </c>
      <c r="B246" s="84" t="s">
        <v>99</v>
      </c>
      <c r="C246" s="78">
        <v>38350</v>
      </c>
      <c r="D246" s="78">
        <v>38250</v>
      </c>
      <c r="E246" s="83">
        <v>5969782550</v>
      </c>
      <c r="F246" s="83">
        <f t="shared" si="36"/>
        <v>0.49236712972238317</v>
      </c>
      <c r="G246" s="135">
        <f t="shared" si="37"/>
        <v>0.49236712972238317</v>
      </c>
      <c r="H246" s="77">
        <v>224000</v>
      </c>
      <c r="I246" s="19">
        <v>223000</v>
      </c>
      <c r="J246" s="88">
        <v>125456133</v>
      </c>
      <c r="K246" s="84">
        <f t="shared" si="38"/>
        <v>5.498286251892309</v>
      </c>
      <c r="L246" s="84">
        <f t="shared" si="39"/>
        <v>5.498286251892309</v>
      </c>
      <c r="M246" s="96">
        <f t="shared" si="40"/>
        <v>0</v>
      </c>
      <c r="N246" s="96">
        <f t="shared" si="41"/>
        <v>288119978989655.06</v>
      </c>
      <c r="O246" s="89">
        <f t="shared" si="42"/>
        <v>266253171822345.25</v>
      </c>
      <c r="P246" s="86">
        <f t="shared" si="33"/>
        <v>924.10520351976379</v>
      </c>
      <c r="Q246" s="97">
        <f t="shared" si="43"/>
        <v>-3.6811017059622574E-3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78">
        <v>38250</v>
      </c>
      <c r="D247" s="78">
        <v>38700</v>
      </c>
      <c r="E247" s="83">
        <v>5969782550</v>
      </c>
      <c r="F247" s="83">
        <f t="shared" si="36"/>
        <v>0.49236712972238317</v>
      </c>
      <c r="G247" s="135">
        <f t="shared" si="37"/>
        <v>0.49236712972238317</v>
      </c>
      <c r="H247" s="19">
        <v>223000</v>
      </c>
      <c r="I247" s="77">
        <v>222500</v>
      </c>
      <c r="J247" s="88">
        <v>125456133</v>
      </c>
      <c r="K247" s="84">
        <f t="shared" si="38"/>
        <v>5.498286251892309</v>
      </c>
      <c r="L247" s="84">
        <f t="shared" si="39"/>
        <v>5.498286251892309</v>
      </c>
      <c r="M247" s="96">
        <f t="shared" si="40"/>
        <v>0</v>
      </c>
      <c r="N247" s="96">
        <f t="shared" si="41"/>
        <v>288119978989655.06</v>
      </c>
      <c r="O247" s="89">
        <f t="shared" si="42"/>
        <v>267230971071345.19</v>
      </c>
      <c r="P247" s="86">
        <f t="shared" si="33"/>
        <v>927.49892599756197</v>
      </c>
      <c r="Q247" s="97">
        <f t="shared" si="43"/>
        <v>3.6724416926471695E-3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23">
        <v>38700</v>
      </c>
      <c r="D248" s="20">
        <v>38750</v>
      </c>
      <c r="E248" s="91">
        <v>5969782550</v>
      </c>
      <c r="F248" s="91">
        <f t="shared" si="36"/>
        <v>0.49236712972238317</v>
      </c>
      <c r="G248" s="148">
        <f t="shared" si="37"/>
        <v>0.44832951382702768</v>
      </c>
      <c r="H248" s="23">
        <v>222500</v>
      </c>
      <c r="I248" s="20">
        <v>214500</v>
      </c>
      <c r="J248" s="92">
        <v>125456133</v>
      </c>
      <c r="K248" s="91">
        <f t="shared" si="38"/>
        <v>5.498286251892309</v>
      </c>
      <c r="L248" s="91">
        <f t="shared" si="39"/>
        <v>5.5659096687577874</v>
      </c>
      <c r="M248" s="93">
        <f t="shared" si="40"/>
        <v>0</v>
      </c>
      <c r="N248" s="93">
        <f t="shared" si="41"/>
        <v>279185848111893.84</v>
      </c>
      <c r="O248" s="92">
        <f t="shared" si="42"/>
        <v>253492175733557.41</v>
      </c>
      <c r="P248" s="94">
        <f t="shared" si="33"/>
        <v>907.96928801334241</v>
      </c>
      <c r="Q248" s="95">
        <f t="shared" si="43"/>
        <v>-2.1056237842232171E-2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145">
        <v>38750</v>
      </c>
      <c r="D249" s="78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19">
        <v>214500</v>
      </c>
      <c r="I249" s="77">
        <v>210500</v>
      </c>
      <c r="J249" s="88">
        <v>125456133</v>
      </c>
      <c r="K249" s="84">
        <f t="shared" si="38"/>
        <v>5.5659096687577874</v>
      </c>
      <c r="L249" s="84">
        <f t="shared" si="39"/>
        <v>5.5659096687577874</v>
      </c>
      <c r="M249" s="96">
        <f t="shared" si="40"/>
        <v>0</v>
      </c>
      <c r="N249" s="96">
        <f t="shared" si="41"/>
        <v>279185848111893.84</v>
      </c>
      <c r="O249" s="89">
        <f t="shared" si="42"/>
        <v>247621171554340</v>
      </c>
      <c r="P249" s="86">
        <f t="shared" si="33"/>
        <v>886.94027017836822</v>
      </c>
      <c r="Q249" s="97">
        <f t="shared" si="43"/>
        <v>-2.3160494647331251E-2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78">
        <v>37600</v>
      </c>
      <c r="D250" s="78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77">
        <v>210500</v>
      </c>
      <c r="I250" s="77">
        <v>220000</v>
      </c>
      <c r="J250" s="88">
        <v>125456133</v>
      </c>
      <c r="K250" s="84">
        <f t="shared" si="38"/>
        <v>5.5659096687577874</v>
      </c>
      <c r="L250" s="84">
        <f t="shared" si="39"/>
        <v>5.5659096687577874</v>
      </c>
      <c r="M250" s="96">
        <f t="shared" si="40"/>
        <v>0</v>
      </c>
      <c r="N250" s="96">
        <f t="shared" si="41"/>
        <v>279185848111893.84</v>
      </c>
      <c r="O250" s="89">
        <f t="shared" si="42"/>
        <v>253853343382957.62</v>
      </c>
      <c r="P250" s="86">
        <f t="shared" si="33"/>
        <v>909.2629339908973</v>
      </c>
      <c r="Q250" s="97">
        <f t="shared" si="43"/>
        <v>2.516817035271143E-2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78">
        <v>37450</v>
      </c>
      <c r="D251" s="78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77">
        <v>220000</v>
      </c>
      <c r="I251" s="77">
        <v>216000</v>
      </c>
      <c r="J251" s="88">
        <v>125456133</v>
      </c>
      <c r="K251" s="84">
        <f t="shared" si="38"/>
        <v>5.5659096687577874</v>
      </c>
      <c r="L251" s="84">
        <f t="shared" si="39"/>
        <v>5.5659096687577874</v>
      </c>
      <c r="M251" s="96">
        <f t="shared" si="40"/>
        <v>0</v>
      </c>
      <c r="N251" s="96">
        <f t="shared" si="41"/>
        <v>279185848111893.84</v>
      </c>
      <c r="O251" s="89">
        <f t="shared" si="42"/>
        <v>254539591989061.91</v>
      </c>
      <c r="P251" s="86">
        <f t="shared" si="33"/>
        <v>911.72096906232139</v>
      </c>
      <c r="Q251" s="97">
        <f t="shared" si="43"/>
        <v>2.7033270350473779E-3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78">
        <v>38750</v>
      </c>
      <c r="D252" s="78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77">
        <v>216000</v>
      </c>
      <c r="I252" s="77">
        <v>213500</v>
      </c>
      <c r="J252" s="88">
        <v>125456133</v>
      </c>
      <c r="K252" s="84">
        <f t="shared" si="38"/>
        <v>5.5659096687577874</v>
      </c>
      <c r="L252" s="84">
        <f t="shared" si="39"/>
        <v>5.5659096687577874</v>
      </c>
      <c r="M252" s="96">
        <f t="shared" si="40"/>
        <v>0</v>
      </c>
      <c r="N252" s="96">
        <f t="shared" si="41"/>
        <v>279185848111893.84</v>
      </c>
      <c r="O252" s="89">
        <f t="shared" si="42"/>
        <v>251054218919496.28</v>
      </c>
      <c r="P252" s="86">
        <f t="shared" si="33"/>
        <v>899.23690837967263</v>
      </c>
      <c r="Q252" s="97">
        <f t="shared" si="43"/>
        <v>-1.3692852425548855E-2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78">
        <v>38100</v>
      </c>
      <c r="D253" s="78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77">
        <v>213500</v>
      </c>
      <c r="I253" s="77">
        <v>214000</v>
      </c>
      <c r="J253" s="88">
        <v>125456133</v>
      </c>
      <c r="K253" s="84">
        <f t="shared" si="38"/>
        <v>5.5659096687577874</v>
      </c>
      <c r="L253" s="84">
        <f t="shared" si="39"/>
        <v>5.5659096687577874</v>
      </c>
      <c r="M253" s="96">
        <f t="shared" si="40"/>
        <v>0</v>
      </c>
      <c r="N253" s="96">
        <f t="shared" si="41"/>
        <v>279185848111893.84</v>
      </c>
      <c r="O253" s="89">
        <f t="shared" si="42"/>
        <v>255418002233773</v>
      </c>
      <c r="P253" s="86">
        <f t="shared" si="33"/>
        <v>914.86729703937203</v>
      </c>
      <c r="Q253" s="97">
        <f t="shared" si="43"/>
        <v>1.7381836214734193E-2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78">
        <v>39600</v>
      </c>
      <c r="D254" s="78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77">
        <v>214000</v>
      </c>
      <c r="I254" s="77">
        <v>216500</v>
      </c>
      <c r="J254" s="88">
        <v>125456133</v>
      </c>
      <c r="K254" s="84">
        <f t="shared" si="38"/>
        <v>5.5659096687577874</v>
      </c>
      <c r="L254" s="84">
        <f t="shared" si="39"/>
        <v>5.5659096687577874</v>
      </c>
      <c r="M254" s="96">
        <f t="shared" si="40"/>
        <v>0</v>
      </c>
      <c r="N254" s="96">
        <f t="shared" si="41"/>
        <v>279185848111893.84</v>
      </c>
      <c r="O254" s="89">
        <f t="shared" si="42"/>
        <v>257698981934606.06</v>
      </c>
      <c r="P254" s="86">
        <f t="shared" si="33"/>
        <v>923.03740922900874</v>
      </c>
      <c r="Q254" s="97">
        <f t="shared" si="43"/>
        <v>8.930379538186841E-3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78">
        <v>39800</v>
      </c>
      <c r="D255" s="78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77">
        <v>216500</v>
      </c>
      <c r="I255" s="77">
        <v>216500</v>
      </c>
      <c r="J255" s="88">
        <v>125456133</v>
      </c>
      <c r="K255" s="84">
        <f t="shared" si="38"/>
        <v>5.5659096687577874</v>
      </c>
      <c r="L255" s="84">
        <f t="shared" si="39"/>
        <v>5.5659096687577874</v>
      </c>
      <c r="M255" s="96">
        <f t="shared" si="40"/>
        <v>0</v>
      </c>
      <c r="N255" s="96">
        <f t="shared" si="41"/>
        <v>279185848111893.84</v>
      </c>
      <c r="O255" s="89">
        <f t="shared" si="42"/>
        <v>259572482730412.25</v>
      </c>
      <c r="P255" s="86">
        <f t="shared" si="33"/>
        <v>929.7479957736939</v>
      </c>
      <c r="Q255" s="97">
        <f t="shared" si="43"/>
        <v>7.2701132994060884E-3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78">
        <v>40500</v>
      </c>
      <c r="D256" s="78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77">
        <v>216500</v>
      </c>
      <c r="I256" s="77">
        <v>211000</v>
      </c>
      <c r="J256" s="88">
        <v>125456133</v>
      </c>
      <c r="K256" s="84">
        <f t="shared" si="38"/>
        <v>5.5659096687577874</v>
      </c>
      <c r="L256" s="84">
        <f t="shared" si="39"/>
        <v>5.5659096687577874</v>
      </c>
      <c r="M256" s="96">
        <f t="shared" si="40"/>
        <v>0</v>
      </c>
      <c r="N256" s="96">
        <f t="shared" si="41"/>
        <v>279185848111893.84</v>
      </c>
      <c r="O256" s="89">
        <f t="shared" si="42"/>
        <v>254527563091496.56</v>
      </c>
      <c r="P256" s="86">
        <f t="shared" si="33"/>
        <v>911.67788343442612</v>
      </c>
      <c r="Q256" s="97">
        <f t="shared" si="43"/>
        <v>-1.9435494802256235E-2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78">
        <v>40050</v>
      </c>
      <c r="D257" s="78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77">
        <v>211000</v>
      </c>
      <c r="I257" s="77">
        <v>207500</v>
      </c>
      <c r="J257" s="88">
        <v>125456133</v>
      </c>
      <c r="K257" s="84">
        <f t="shared" si="38"/>
        <v>5.5659096687577874</v>
      </c>
      <c r="L257" s="84">
        <f t="shared" si="39"/>
        <v>5.5659096687577874</v>
      </c>
      <c r="M257" s="96">
        <f t="shared" si="40"/>
        <v>0</v>
      </c>
      <c r="N257" s="96">
        <f t="shared" si="41"/>
        <v>279185848111893.84</v>
      </c>
      <c r="O257" s="89">
        <f t="shared" si="42"/>
        <v>254893843022362.03</v>
      </c>
      <c r="P257" s="86">
        <f t="shared" si="33"/>
        <v>912.9898408038365</v>
      </c>
      <c r="Q257" s="97">
        <f t="shared" si="43"/>
        <v>1.4390580195584441E-3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78">
        <v>41100</v>
      </c>
      <c r="D258" s="78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77">
        <v>207500</v>
      </c>
      <c r="I258" s="77">
        <v>202000</v>
      </c>
      <c r="J258" s="88">
        <v>125456133</v>
      </c>
      <c r="K258" s="84">
        <f t="shared" si="38"/>
        <v>5.5659096687577874</v>
      </c>
      <c r="L258" s="84">
        <f t="shared" si="39"/>
        <v>5.5659096687577874</v>
      </c>
      <c r="M258" s="96">
        <f t="shared" si="40"/>
        <v>0</v>
      </c>
      <c r="N258" s="96">
        <f t="shared" si="41"/>
        <v>279185848111893.84</v>
      </c>
      <c r="O258" s="89">
        <f t="shared" si="42"/>
        <v>251990067150082</v>
      </c>
      <c r="P258" s="86">
        <f t="shared" si="33"/>
        <v>902.58897022992312</v>
      </c>
      <c r="Q258" s="97">
        <f t="shared" si="43"/>
        <v>-1.1392098913998863E-2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78">
        <v>41450</v>
      </c>
      <c r="D259" s="78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77">
        <v>202000</v>
      </c>
      <c r="I259" s="77">
        <v>195500</v>
      </c>
      <c r="J259" s="88">
        <v>125456133</v>
      </c>
      <c r="K259" s="84">
        <f t="shared" si="38"/>
        <v>5.5659096687577874</v>
      </c>
      <c r="L259" s="84">
        <f t="shared" si="39"/>
        <v>5.5659096687577874</v>
      </c>
      <c r="M259" s="96">
        <f t="shared" si="40"/>
        <v>0</v>
      </c>
      <c r="N259" s="96">
        <f t="shared" si="41"/>
        <v>279185848111893.84</v>
      </c>
      <c r="O259" s="89">
        <f t="shared" si="42"/>
        <v>248789478230376.44</v>
      </c>
      <c r="P259" s="86">
        <f t="shared" si="33"/>
        <v>891.12496178769425</v>
      </c>
      <c r="Q259" s="97">
        <f t="shared" si="43"/>
        <v>-1.2701250314756852E-2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78">
        <v>41950</v>
      </c>
      <c r="D260" s="78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77">
        <v>195500</v>
      </c>
      <c r="I260" s="77">
        <v>201000</v>
      </c>
      <c r="J260" s="88">
        <v>125456133</v>
      </c>
      <c r="K260" s="84">
        <f t="shared" si="38"/>
        <v>5.5659096687577874</v>
      </c>
      <c r="L260" s="84">
        <f t="shared" si="39"/>
        <v>5.5659096687577874</v>
      </c>
      <c r="M260" s="96">
        <f t="shared" si="40"/>
        <v>0</v>
      </c>
      <c r="N260" s="96">
        <f t="shared" si="41"/>
        <v>279185848111893.84</v>
      </c>
      <c r="O260" s="89">
        <f t="shared" si="42"/>
        <v>253566754898462.72</v>
      </c>
      <c r="P260" s="86">
        <f t="shared" ref="P260:P323" si="44">O260/N260*1000</f>
        <v>908.23641890629301</v>
      </c>
      <c r="Q260" s="97">
        <f t="shared" si="43"/>
        <v>1.9202084839225364E-2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78">
        <v>42300</v>
      </c>
      <c r="D261" s="78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77">
        <v>201000</v>
      </c>
      <c r="I261" s="77">
        <v>198000</v>
      </c>
      <c r="J261" s="88">
        <v>125456133</v>
      </c>
      <c r="K261" s="84">
        <f t="shared" ref="K261:K324" si="49">L260</f>
        <v>5.5659096687577874</v>
      </c>
      <c r="L261" s="84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279185848111893.84</v>
      </c>
      <c r="O261" s="89">
        <f t="shared" ref="O261:O324" si="53">D261*E261*G261+I261*J261*L261</f>
        <v>252676315756186.25</v>
      </c>
      <c r="P261" s="86">
        <f t="shared" si="44"/>
        <v>905.04700530134699</v>
      </c>
      <c r="Q261" s="97">
        <f t="shared" ref="Q261:Q324" si="54">(P261-P260)/P260</f>
        <v>-3.5116557083085791E-3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78">
        <v>42750</v>
      </c>
      <c r="D262" s="78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77">
        <v>198000</v>
      </c>
      <c r="I262" s="77">
        <v>200000</v>
      </c>
      <c r="J262" s="88">
        <v>125456133</v>
      </c>
      <c r="K262" s="84">
        <f t="shared" si="49"/>
        <v>5.5659096687577874</v>
      </c>
      <c r="L262" s="84">
        <f t="shared" si="50"/>
        <v>5.5659096687577874</v>
      </c>
      <c r="M262" s="96">
        <f t="shared" si="51"/>
        <v>0</v>
      </c>
      <c r="N262" s="96">
        <f t="shared" si="52"/>
        <v>279185848111893.84</v>
      </c>
      <c r="O262" s="89">
        <f t="shared" si="53"/>
        <v>252467012938548.87</v>
      </c>
      <c r="P262" s="86">
        <f t="shared" si="44"/>
        <v>904.29731537596979</v>
      </c>
      <c r="Q262" s="97">
        <f t="shared" si="54"/>
        <v>-8.2834363407188814E-4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78">
        <v>42150</v>
      </c>
      <c r="D263" s="78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77">
        <v>200000</v>
      </c>
      <c r="I263" s="77">
        <v>200000</v>
      </c>
      <c r="J263" s="88">
        <v>125456133</v>
      </c>
      <c r="K263" s="84">
        <f t="shared" si="49"/>
        <v>5.5659096687577874</v>
      </c>
      <c r="L263" s="84">
        <f t="shared" si="50"/>
        <v>5.5659096687577874</v>
      </c>
      <c r="M263" s="96">
        <f t="shared" si="51"/>
        <v>0</v>
      </c>
      <c r="N263" s="96">
        <f t="shared" si="52"/>
        <v>279185848111893.84</v>
      </c>
      <c r="O263" s="89">
        <f t="shared" si="53"/>
        <v>252065548482304.69</v>
      </c>
      <c r="P263" s="86">
        <f t="shared" si="44"/>
        <v>902.85933254496581</v>
      </c>
      <c r="Q263" s="97">
        <f t="shared" si="54"/>
        <v>-1.5901659847415604E-3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78">
        <v>42000</v>
      </c>
      <c r="D264" s="78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77">
        <v>200000</v>
      </c>
      <c r="I264" s="77">
        <v>208000</v>
      </c>
      <c r="J264" s="88">
        <v>125456133</v>
      </c>
      <c r="K264" s="84">
        <f t="shared" si="49"/>
        <v>5.5659096687577874</v>
      </c>
      <c r="L264" s="84">
        <f t="shared" si="50"/>
        <v>5.5659096687577874</v>
      </c>
      <c r="M264" s="96">
        <f t="shared" si="51"/>
        <v>0</v>
      </c>
      <c r="N264" s="96">
        <f t="shared" si="52"/>
        <v>279185848111893.84</v>
      </c>
      <c r="O264" s="89">
        <f t="shared" si="53"/>
        <v>260462019705371.25</v>
      </c>
      <c r="P264" s="86">
        <f t="shared" si="44"/>
        <v>932.93417795654761</v>
      </c>
      <c r="Q264" s="97">
        <f t="shared" si="54"/>
        <v>3.3310665712240353E-2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78">
        <v>43050</v>
      </c>
      <c r="D265" s="78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77">
        <v>208000</v>
      </c>
      <c r="I265" s="77">
        <v>208500</v>
      </c>
      <c r="J265" s="88">
        <v>125456133</v>
      </c>
      <c r="K265" s="84">
        <f t="shared" si="49"/>
        <v>5.5659096687577874</v>
      </c>
      <c r="L265" s="84">
        <f t="shared" si="50"/>
        <v>5.5659096687577874</v>
      </c>
      <c r="M265" s="96">
        <f t="shared" si="51"/>
        <v>0</v>
      </c>
      <c r="N265" s="96">
        <f t="shared" si="52"/>
        <v>279185848111893.84</v>
      </c>
      <c r="O265" s="89">
        <f t="shared" si="53"/>
        <v>265361088961306.87</v>
      </c>
      <c r="P265" s="86">
        <f t="shared" si="44"/>
        <v>950.48187705758573</v>
      </c>
      <c r="Q265" s="97">
        <f t="shared" si="54"/>
        <v>1.8809150222659568E-2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78">
        <v>44750</v>
      </c>
      <c r="D266" s="78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77">
        <v>208500</v>
      </c>
      <c r="I266" s="77">
        <v>211000</v>
      </c>
      <c r="J266" s="88">
        <v>125456133</v>
      </c>
      <c r="K266" s="84">
        <f t="shared" si="49"/>
        <v>5.5659096687577874</v>
      </c>
      <c r="L266" s="84">
        <f t="shared" si="50"/>
        <v>5.5659096687577874</v>
      </c>
      <c r="M266" s="96">
        <f t="shared" si="51"/>
        <v>0</v>
      </c>
      <c r="N266" s="96">
        <f t="shared" si="52"/>
        <v>279185848111893.84</v>
      </c>
      <c r="O266" s="89">
        <f t="shared" si="53"/>
        <v>267909711632969.44</v>
      </c>
      <c r="P266" s="86">
        <f t="shared" si="44"/>
        <v>959.61064446789192</v>
      </c>
      <c r="Q266" s="97">
        <f t="shared" si="54"/>
        <v>9.6043571483616069E-3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78">
        <v>45050</v>
      </c>
      <c r="D267" s="78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77">
        <v>211000</v>
      </c>
      <c r="I267" s="77">
        <v>210500</v>
      </c>
      <c r="J267" s="88">
        <v>125456133</v>
      </c>
      <c r="K267" s="84">
        <f t="shared" si="49"/>
        <v>5.5659096687577874</v>
      </c>
      <c r="L267" s="84">
        <f t="shared" si="50"/>
        <v>5.5659096687577874</v>
      </c>
      <c r="M267" s="96">
        <f t="shared" si="51"/>
        <v>0</v>
      </c>
      <c r="N267" s="96">
        <f t="shared" si="52"/>
        <v>279185848111893.84</v>
      </c>
      <c r="O267" s="89">
        <f t="shared" si="53"/>
        <v>268764966249867.12</v>
      </c>
      <c r="P267" s="86">
        <f t="shared" si="44"/>
        <v>962.67403261124412</v>
      </c>
      <c r="Q267" s="97">
        <f t="shared" si="54"/>
        <v>3.1923240545657563E-3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78">
        <v>45500</v>
      </c>
      <c r="D268" s="78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77">
        <v>210500</v>
      </c>
      <c r="I268" s="77">
        <v>215000</v>
      </c>
      <c r="J268" s="88">
        <v>125456133</v>
      </c>
      <c r="K268" s="84">
        <f t="shared" si="49"/>
        <v>5.5659096687577874</v>
      </c>
      <c r="L268" s="84">
        <f t="shared" si="50"/>
        <v>5.5659096687577874</v>
      </c>
      <c r="M268" s="96">
        <f t="shared" si="51"/>
        <v>0</v>
      </c>
      <c r="N268" s="96">
        <f t="shared" si="52"/>
        <v>279185848111893.84</v>
      </c>
      <c r="O268" s="89">
        <f t="shared" si="53"/>
        <v>274316001753845.75</v>
      </c>
      <c r="P268" s="86">
        <f t="shared" si="44"/>
        <v>982.5569727442047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78">
        <v>46400</v>
      </c>
      <c r="D269" s="78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77">
        <v>215000</v>
      </c>
      <c r="I269" s="77">
        <v>219000</v>
      </c>
      <c r="J269" s="88">
        <v>125456133</v>
      </c>
      <c r="K269" s="84">
        <f t="shared" si="49"/>
        <v>5.5659096687577874</v>
      </c>
      <c r="L269" s="84">
        <f t="shared" si="50"/>
        <v>5.5659096687577874</v>
      </c>
      <c r="M269" s="96">
        <f t="shared" si="51"/>
        <v>0</v>
      </c>
      <c r="N269" s="96">
        <f t="shared" si="52"/>
        <v>279185848111893.84</v>
      </c>
      <c r="O269" s="89">
        <f t="shared" si="53"/>
        <v>276440004341450.75</v>
      </c>
      <c r="P269" s="86">
        <f t="shared" si="44"/>
        <v>990.16481748980846</v>
      </c>
      <c r="Q269" s="97">
        <f t="shared" si="54"/>
        <v>7.7429044387682085E-3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78">
        <v>46150</v>
      </c>
      <c r="D270" s="78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77">
        <v>219000</v>
      </c>
      <c r="I270" s="77">
        <v>214500</v>
      </c>
      <c r="J270" s="88">
        <v>125456133</v>
      </c>
      <c r="K270" s="84">
        <f t="shared" si="49"/>
        <v>5.5659096687577874</v>
      </c>
      <c r="L270" s="84">
        <f t="shared" si="50"/>
        <v>5.5659096687577874</v>
      </c>
      <c r="M270" s="96">
        <f t="shared" si="51"/>
        <v>0</v>
      </c>
      <c r="N270" s="96">
        <f t="shared" si="52"/>
        <v>279185848111893.84</v>
      </c>
      <c r="O270" s="89">
        <f t="shared" si="53"/>
        <v>273833041516596.19</v>
      </c>
      <c r="P270" s="86">
        <f t="shared" si="44"/>
        <v>980.82708478421046</v>
      </c>
      <c r="Q270" s="97">
        <f t="shared" si="54"/>
        <v>-9.4304832293176395E-3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78">
        <v>46350</v>
      </c>
      <c r="D271" s="78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77">
        <v>214500</v>
      </c>
      <c r="I271" s="77">
        <v>214000</v>
      </c>
      <c r="J271" s="88">
        <v>125456133</v>
      </c>
      <c r="K271" s="84">
        <f t="shared" si="49"/>
        <v>5.5659096687577874</v>
      </c>
      <c r="L271" s="84">
        <f t="shared" si="50"/>
        <v>5.5659096687577874</v>
      </c>
      <c r="M271" s="96">
        <f t="shared" si="51"/>
        <v>0</v>
      </c>
      <c r="N271" s="96">
        <f t="shared" si="52"/>
        <v>279185848111893.84</v>
      </c>
      <c r="O271" s="89">
        <f t="shared" si="53"/>
        <v>273082438308517.19</v>
      </c>
      <c r="P271" s="86">
        <f t="shared" si="44"/>
        <v>978.13854160354686</v>
      </c>
      <c r="Q271" s="97">
        <f t="shared" si="54"/>
        <v>-2.7410980206109426E-3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78">
        <v>46200</v>
      </c>
      <c r="D272" s="78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77">
        <v>214000</v>
      </c>
      <c r="I272" s="77">
        <v>215000</v>
      </c>
      <c r="J272" s="88">
        <v>125456133</v>
      </c>
      <c r="K272" s="84">
        <f t="shared" si="49"/>
        <v>5.5659096687577874</v>
      </c>
      <c r="L272" s="84">
        <f t="shared" si="50"/>
        <v>5.5659096687577874</v>
      </c>
      <c r="M272" s="96">
        <f t="shared" si="51"/>
        <v>0</v>
      </c>
      <c r="N272" s="96">
        <f t="shared" si="52"/>
        <v>279185848111893.84</v>
      </c>
      <c r="O272" s="89">
        <f t="shared" si="53"/>
        <v>270033714220574.44</v>
      </c>
      <c r="P272" s="86">
        <f t="shared" si="44"/>
        <v>967.21848921349567</v>
      </c>
      <c r="Q272" s="97">
        <f t="shared" si="54"/>
        <v>-1.116411625305041E-2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78">
        <v>44800</v>
      </c>
      <c r="D273" s="78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77">
        <v>215000</v>
      </c>
      <c r="I273" s="77">
        <v>215500</v>
      </c>
      <c r="J273" s="88">
        <v>125456133</v>
      </c>
      <c r="K273" s="84">
        <f t="shared" si="49"/>
        <v>5.5659096687577874</v>
      </c>
      <c r="L273" s="84">
        <f t="shared" si="50"/>
        <v>5.5659096687577874</v>
      </c>
      <c r="M273" s="96">
        <f t="shared" si="51"/>
        <v>0</v>
      </c>
      <c r="N273" s="96">
        <f t="shared" si="52"/>
        <v>279185848111893.84</v>
      </c>
      <c r="O273" s="89">
        <f t="shared" si="53"/>
        <v>270918138914068.16</v>
      </c>
      <c r="P273" s="86">
        <f t="shared" si="44"/>
        <v>970.38636000449389</v>
      </c>
      <c r="Q273" s="97">
        <f t="shared" si="54"/>
        <v>3.2752380422072071E-3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78">
        <v>45000</v>
      </c>
      <c r="D274" s="78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77">
        <v>215500</v>
      </c>
      <c r="I274" s="77">
        <v>212500</v>
      </c>
      <c r="J274" s="88">
        <v>125456133</v>
      </c>
      <c r="K274" s="84">
        <f t="shared" si="49"/>
        <v>5.5659096687577874</v>
      </c>
      <c r="L274" s="84">
        <f t="shared" si="50"/>
        <v>5.5659096687577874</v>
      </c>
      <c r="M274" s="96">
        <f t="shared" si="51"/>
        <v>0</v>
      </c>
      <c r="N274" s="96">
        <f t="shared" si="52"/>
        <v>279185848111893.84</v>
      </c>
      <c r="O274" s="89">
        <f t="shared" si="53"/>
        <v>271633557596768.5</v>
      </c>
      <c r="P274" s="86">
        <f t="shared" si="44"/>
        <v>972.94887772356401</v>
      </c>
      <c r="Q274" s="97">
        <f t="shared" si="54"/>
        <v>2.6407190215021656E-3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78">
        <v>46050</v>
      </c>
      <c r="D275" s="78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77">
        <v>212500</v>
      </c>
      <c r="I275" s="77">
        <v>212000</v>
      </c>
      <c r="J275" s="88">
        <v>125456133</v>
      </c>
      <c r="K275" s="84">
        <f t="shared" si="49"/>
        <v>5.5659096687577874</v>
      </c>
      <c r="L275" s="84">
        <f t="shared" si="50"/>
        <v>5.5659096687577874</v>
      </c>
      <c r="M275" s="96">
        <f t="shared" si="51"/>
        <v>0</v>
      </c>
      <c r="N275" s="96">
        <f t="shared" si="52"/>
        <v>279185848111893.84</v>
      </c>
      <c r="O275" s="89">
        <f t="shared" si="53"/>
        <v>271685883301177.81</v>
      </c>
      <c r="P275" s="86">
        <f t="shared" si="44"/>
        <v>973.13630020490814</v>
      </c>
      <c r="Q275" s="97">
        <f t="shared" si="54"/>
        <v>1.9263343186401164E-4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84">
        <v>20190214</v>
      </c>
      <c r="B276" s="84" t="s">
        <v>99</v>
      </c>
      <c r="C276" s="78">
        <v>46200</v>
      </c>
      <c r="D276" s="78">
        <v>47500</v>
      </c>
      <c r="E276" s="83">
        <v>5969782550</v>
      </c>
      <c r="F276" s="83">
        <f t="shared" si="47"/>
        <v>0.44832951382702768</v>
      </c>
      <c r="G276" s="135">
        <f t="shared" si="48"/>
        <v>0.44832951382702768</v>
      </c>
      <c r="H276" s="77">
        <v>212000</v>
      </c>
      <c r="I276" s="77">
        <v>210000</v>
      </c>
      <c r="J276" s="88">
        <v>125456133</v>
      </c>
      <c r="K276" s="84">
        <f t="shared" si="49"/>
        <v>5.5659096687577874</v>
      </c>
      <c r="L276" s="84">
        <f t="shared" si="50"/>
        <v>5.5659096687577874</v>
      </c>
      <c r="M276" s="96">
        <f t="shared" si="51"/>
        <v>0</v>
      </c>
      <c r="N276" s="96">
        <f t="shared" si="52"/>
        <v>279185848111893.84</v>
      </c>
      <c r="O276" s="89">
        <f t="shared" si="53"/>
        <v>273768686914621.47</v>
      </c>
      <c r="P276" s="86">
        <f t="shared" si="44"/>
        <v>980.59657667497083</v>
      </c>
      <c r="Q276" s="97">
        <f t="shared" si="54"/>
        <v>7.6662194889778792E-3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78">
        <v>47500</v>
      </c>
      <c r="D277" s="78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77">
        <v>210000</v>
      </c>
      <c r="I277" s="77">
        <v>209500</v>
      </c>
      <c r="J277" s="88">
        <v>125456133</v>
      </c>
      <c r="K277" s="84">
        <f t="shared" si="49"/>
        <v>5.5659096687577874</v>
      </c>
      <c r="L277" s="84">
        <f t="shared" si="50"/>
        <v>5.5659096687577874</v>
      </c>
      <c r="M277" s="96">
        <f t="shared" si="51"/>
        <v>0</v>
      </c>
      <c r="N277" s="96">
        <f t="shared" si="52"/>
        <v>279185848111893.84</v>
      </c>
      <c r="O277" s="89">
        <f t="shared" si="53"/>
        <v>269538725085759.5</v>
      </c>
      <c r="P277" s="86">
        <f t="shared" si="44"/>
        <v>965.44551562560605</v>
      </c>
      <c r="Q277" s="97">
        <f t="shared" si="54"/>
        <v>-1.5450860639080901E-2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78">
        <v>46050</v>
      </c>
      <c r="D278" s="78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77">
        <v>209500</v>
      </c>
      <c r="I278" s="77">
        <v>212000</v>
      </c>
      <c r="J278" s="88">
        <v>125456133</v>
      </c>
      <c r="K278" s="84">
        <f t="shared" si="49"/>
        <v>5.5659096687577874</v>
      </c>
      <c r="L278" s="84">
        <f t="shared" si="50"/>
        <v>5.5659096687577874</v>
      </c>
      <c r="M278" s="96">
        <f t="shared" si="51"/>
        <v>0</v>
      </c>
      <c r="N278" s="96">
        <f t="shared" si="52"/>
        <v>279185848111893.84</v>
      </c>
      <c r="O278" s="89">
        <f t="shared" si="53"/>
        <v>271685883301177.81</v>
      </c>
      <c r="P278" s="86">
        <f t="shared" si="44"/>
        <v>973.13630020490814</v>
      </c>
      <c r="Q278" s="97">
        <f t="shared" si="54"/>
        <v>7.9660472339741339E-3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78">
        <v>46200</v>
      </c>
      <c r="D279" s="78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77">
        <v>212000</v>
      </c>
      <c r="I279" s="77">
        <v>215000</v>
      </c>
      <c r="J279" s="88">
        <v>125456133</v>
      </c>
      <c r="K279" s="84">
        <f t="shared" si="49"/>
        <v>5.5659096687577874</v>
      </c>
      <c r="L279" s="84">
        <f t="shared" si="50"/>
        <v>5.5659096687577874</v>
      </c>
      <c r="M279" s="96">
        <f t="shared" si="51"/>
        <v>0</v>
      </c>
      <c r="N279" s="96">
        <f t="shared" si="52"/>
        <v>279185848111893.84</v>
      </c>
      <c r="O279" s="89">
        <f t="shared" si="53"/>
        <v>273111608385113.19</v>
      </c>
      <c r="P279" s="86">
        <f t="shared" si="44"/>
        <v>978.24302425119276</v>
      </c>
      <c r="Q279" s="97">
        <f t="shared" si="54"/>
        <v>5.2476965921519217E-3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23">
        <v>45950</v>
      </c>
      <c r="D280" s="23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23">
        <v>215000</v>
      </c>
      <c r="I280" s="20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307986573758726.87</v>
      </c>
      <c r="O280" s="92">
        <f t="shared" si="53"/>
        <v>302935152850273.06</v>
      </c>
      <c r="P280" s="94">
        <f t="shared" si="44"/>
        <v>983.59856779857216</v>
      </c>
      <c r="Q280" s="95">
        <f t="shared" si="54"/>
        <v>5.4746554941997767E-3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78">
        <v>46900</v>
      </c>
      <c r="D281" s="78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19">
        <v>213500</v>
      </c>
      <c r="I281" s="77">
        <v>207500</v>
      </c>
      <c r="J281" s="88">
        <v>125461438</v>
      </c>
      <c r="K281" s="84">
        <f t="shared" si="49"/>
        <v>6.1398275599262</v>
      </c>
      <c r="L281" s="84">
        <f t="shared" si="50"/>
        <v>6.1398275599262</v>
      </c>
      <c r="M281" s="96">
        <f t="shared" si="51"/>
        <v>0</v>
      </c>
      <c r="N281" s="96">
        <f t="shared" si="52"/>
        <v>307986573758726.87</v>
      </c>
      <c r="O281" s="89">
        <f t="shared" si="53"/>
        <v>298460909750245.81</v>
      </c>
      <c r="P281" s="86">
        <f t="shared" si="44"/>
        <v>969.07117121299132</v>
      </c>
      <c r="Q281" s="97">
        <f t="shared" si="54"/>
        <v>-1.4769639831923649E-2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78">
        <v>46950</v>
      </c>
      <c r="D282" s="78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77">
        <v>207500</v>
      </c>
      <c r="I282" s="77">
        <v>207000</v>
      </c>
      <c r="J282" s="88">
        <v>125461438</v>
      </c>
      <c r="K282" s="84">
        <f t="shared" si="49"/>
        <v>6.1398275599262</v>
      </c>
      <c r="L282" s="84">
        <f t="shared" si="50"/>
        <v>6.1398275599262</v>
      </c>
      <c r="M282" s="96">
        <f t="shared" si="51"/>
        <v>0</v>
      </c>
      <c r="N282" s="96">
        <f t="shared" si="52"/>
        <v>307986573758726.87</v>
      </c>
      <c r="O282" s="89">
        <f t="shared" si="53"/>
        <v>298666259826535.31</v>
      </c>
      <c r="P282" s="86">
        <f t="shared" si="44"/>
        <v>969.73792130467029</v>
      </c>
      <c r="Q282" s="97">
        <f t="shared" si="54"/>
        <v>6.8803005546476349E-4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78">
        <v>47150</v>
      </c>
      <c r="D283" s="78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77">
        <v>207000</v>
      </c>
      <c r="I283" s="77">
        <v>204000</v>
      </c>
      <c r="J283" s="88">
        <v>125461438</v>
      </c>
      <c r="K283" s="84">
        <f t="shared" si="49"/>
        <v>6.1398275599262</v>
      </c>
      <c r="L283" s="84">
        <f t="shared" si="50"/>
        <v>6.1398275599262</v>
      </c>
      <c r="M283" s="96">
        <f t="shared" si="51"/>
        <v>0</v>
      </c>
      <c r="N283" s="96">
        <f t="shared" si="52"/>
        <v>307986573758726.87</v>
      </c>
      <c r="O283" s="89">
        <f t="shared" si="53"/>
        <v>296945830915973.87</v>
      </c>
      <c r="P283" s="86">
        <f t="shared" si="44"/>
        <v>964.15186964805105</v>
      </c>
      <c r="Q283" s="97">
        <f t="shared" si="54"/>
        <v>-5.7603725026075707E-3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78">
        <v>47350</v>
      </c>
      <c r="D284" s="78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77">
        <v>204000</v>
      </c>
      <c r="I284" s="77">
        <v>204500</v>
      </c>
      <c r="J284" s="88">
        <v>125461438</v>
      </c>
      <c r="K284" s="84">
        <f t="shared" si="49"/>
        <v>6.1398275599262</v>
      </c>
      <c r="L284" s="84">
        <f t="shared" si="50"/>
        <v>6.1398275599262</v>
      </c>
      <c r="M284" s="96">
        <f t="shared" si="51"/>
        <v>0</v>
      </c>
      <c r="N284" s="96">
        <f t="shared" si="52"/>
        <v>307986573758726.87</v>
      </c>
      <c r="O284" s="89">
        <f t="shared" si="53"/>
        <v>295559469092364.94</v>
      </c>
      <c r="P284" s="86">
        <f t="shared" si="44"/>
        <v>959.65049867369476</v>
      </c>
      <c r="Q284" s="97">
        <f t="shared" si="54"/>
        <v>-4.6687364470904859E-3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78">
        <v>46750</v>
      </c>
      <c r="D285" s="78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77">
        <v>204500</v>
      </c>
      <c r="I285" s="77">
        <v>202500</v>
      </c>
      <c r="J285" s="88">
        <v>125461438</v>
      </c>
      <c r="K285" s="84">
        <f t="shared" si="49"/>
        <v>6.1398275599262</v>
      </c>
      <c r="L285" s="84">
        <f t="shared" si="50"/>
        <v>6.1398275599262</v>
      </c>
      <c r="M285" s="96">
        <f t="shared" si="51"/>
        <v>0</v>
      </c>
      <c r="N285" s="96">
        <f t="shared" si="52"/>
        <v>307986573758726.87</v>
      </c>
      <c r="O285" s="89">
        <f t="shared" si="53"/>
        <v>294018845902884.19</v>
      </c>
      <c r="P285" s="86">
        <f t="shared" si="44"/>
        <v>954.64825727505627</v>
      </c>
      <c r="Q285" s="97">
        <f t="shared" si="54"/>
        <v>-5.212565830530951E-3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78">
        <v>46750</v>
      </c>
      <c r="D286" s="78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77">
        <v>202500</v>
      </c>
      <c r="I286" s="77">
        <v>204500</v>
      </c>
      <c r="J286" s="88">
        <v>125461438</v>
      </c>
      <c r="K286" s="84">
        <f t="shared" si="49"/>
        <v>6.1398275599262</v>
      </c>
      <c r="L286" s="84">
        <f t="shared" si="50"/>
        <v>6.1398275599262</v>
      </c>
      <c r="M286" s="96">
        <f t="shared" si="51"/>
        <v>0</v>
      </c>
      <c r="N286" s="96">
        <f t="shared" si="52"/>
        <v>307986573758726.87</v>
      </c>
      <c r="O286" s="89">
        <f t="shared" si="53"/>
        <v>290687795634672.25</v>
      </c>
      <c r="P286" s="86">
        <f t="shared" si="44"/>
        <v>943.83268753265099</v>
      </c>
      <c r="Q286" s="97">
        <f t="shared" si="54"/>
        <v>-1.1329376720675306E-2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78">
        <v>45100</v>
      </c>
      <c r="D287" s="78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77">
        <v>204500</v>
      </c>
      <c r="I287" s="77">
        <v>207500</v>
      </c>
      <c r="J287" s="88">
        <v>125461438</v>
      </c>
      <c r="K287" s="84">
        <f t="shared" si="49"/>
        <v>6.1398275599262</v>
      </c>
      <c r="L287" s="84">
        <f t="shared" si="50"/>
        <v>6.1398275599262</v>
      </c>
      <c r="M287" s="96">
        <f t="shared" si="51"/>
        <v>0</v>
      </c>
      <c r="N287" s="96">
        <f t="shared" si="52"/>
        <v>307986573758726.87</v>
      </c>
      <c r="O287" s="89">
        <f t="shared" si="53"/>
        <v>292260598076818.75</v>
      </c>
      <c r="P287" s="86">
        <f t="shared" si="44"/>
        <v>948.93941157893573</v>
      </c>
      <c r="Q287" s="97">
        <f t="shared" si="54"/>
        <v>5.4106242703191787E-3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78">
        <v>44850</v>
      </c>
      <c r="D288" s="78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77">
        <v>207500</v>
      </c>
      <c r="I288" s="77">
        <v>210000</v>
      </c>
      <c r="J288" s="88">
        <v>125461438</v>
      </c>
      <c r="K288" s="84">
        <f t="shared" si="49"/>
        <v>6.1398275599262</v>
      </c>
      <c r="L288" s="84">
        <f t="shared" si="50"/>
        <v>6.1398275599262</v>
      </c>
      <c r="M288" s="96">
        <f t="shared" si="51"/>
        <v>0</v>
      </c>
      <c r="N288" s="96">
        <f t="shared" si="52"/>
        <v>307986573758726.87</v>
      </c>
      <c r="O288" s="89">
        <f t="shared" si="53"/>
        <v>292414859442690.5</v>
      </c>
      <c r="P288" s="86">
        <f t="shared" si="44"/>
        <v>949.44028200321782</v>
      </c>
      <c r="Q288" s="97">
        <f t="shared" si="54"/>
        <v>5.2782128992691758E-4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78">
        <v>44250</v>
      </c>
      <c r="D289" s="78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77">
        <v>210000</v>
      </c>
      <c r="I289" s="77">
        <v>211000</v>
      </c>
      <c r="J289" s="88">
        <v>125461438</v>
      </c>
      <c r="K289" s="84">
        <f t="shared" si="49"/>
        <v>6.1398275599262</v>
      </c>
      <c r="L289" s="84">
        <f t="shared" si="50"/>
        <v>6.1398275599262</v>
      </c>
      <c r="M289" s="96">
        <f t="shared" si="51"/>
        <v>0</v>
      </c>
      <c r="N289" s="96">
        <f t="shared" si="52"/>
        <v>307986573758726.87</v>
      </c>
      <c r="O289" s="89">
        <f t="shared" si="53"/>
        <v>292447038695356.25</v>
      </c>
      <c r="P289" s="86">
        <f t="shared" si="44"/>
        <v>949.54476465086395</v>
      </c>
      <c r="Q289" s="97">
        <f t="shared" si="54"/>
        <v>1.1004657125531838E-4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78">
        <v>44000</v>
      </c>
      <c r="D290" s="78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77">
        <v>211000</v>
      </c>
      <c r="I290" s="77">
        <v>207000</v>
      </c>
      <c r="J290" s="88">
        <v>125461438</v>
      </c>
      <c r="K290" s="84">
        <f t="shared" si="49"/>
        <v>6.1398275599262</v>
      </c>
      <c r="L290" s="84">
        <f t="shared" si="50"/>
        <v>6.1398275599262</v>
      </c>
      <c r="M290" s="96">
        <f t="shared" si="51"/>
        <v>0</v>
      </c>
      <c r="N290" s="96">
        <f t="shared" si="52"/>
        <v>307986573758726.87</v>
      </c>
      <c r="O290" s="89">
        <f t="shared" si="53"/>
        <v>290694430532129.12</v>
      </c>
      <c r="P290" s="86">
        <f t="shared" si="44"/>
        <v>943.8542303465988</v>
      </c>
      <c r="Q290" s="97">
        <f t="shared" si="54"/>
        <v>-5.9929078818706316E-3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78">
        <v>44450</v>
      </c>
      <c r="D291" s="78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77">
        <v>207000</v>
      </c>
      <c r="I291" s="77">
        <v>206000</v>
      </c>
      <c r="J291" s="88">
        <v>125461438</v>
      </c>
      <c r="K291" s="84">
        <f t="shared" si="49"/>
        <v>6.1398275599262</v>
      </c>
      <c r="L291" s="84">
        <f t="shared" si="50"/>
        <v>6.1398275599262</v>
      </c>
      <c r="M291" s="96">
        <f t="shared" si="51"/>
        <v>0</v>
      </c>
      <c r="N291" s="96">
        <f t="shared" si="52"/>
        <v>307986573758726.87</v>
      </c>
      <c r="O291" s="89">
        <f t="shared" si="53"/>
        <v>288004974847994.69</v>
      </c>
      <c r="P291" s="86">
        <f t="shared" si="44"/>
        <v>935.12185071292902</v>
      </c>
      <c r="Q291" s="97">
        <f t="shared" si="54"/>
        <v>-9.2518307943199093E-3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78">
        <v>43800</v>
      </c>
      <c r="D292" s="78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77">
        <v>206000</v>
      </c>
      <c r="I292" s="77">
        <v>205000</v>
      </c>
      <c r="J292" s="88">
        <v>125461438</v>
      </c>
      <c r="K292" s="84">
        <f t="shared" si="49"/>
        <v>6.1398275599262</v>
      </c>
      <c r="L292" s="84">
        <f t="shared" si="50"/>
        <v>6.1398275599262</v>
      </c>
      <c r="M292" s="96">
        <f t="shared" si="51"/>
        <v>0</v>
      </c>
      <c r="N292" s="96">
        <f t="shared" si="52"/>
        <v>307986573758726.87</v>
      </c>
      <c r="O292" s="89">
        <f t="shared" si="53"/>
        <v>286791783848009.5</v>
      </c>
      <c r="P292" s="86">
        <f t="shared" si="44"/>
        <v>931.18274718260568</v>
      </c>
      <c r="Q292" s="97">
        <f t="shared" si="54"/>
        <v>-4.2123959859564795E-3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78">
        <v>43650</v>
      </c>
      <c r="D293" s="78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77">
        <v>205000</v>
      </c>
      <c r="I293" s="77">
        <v>209000</v>
      </c>
      <c r="J293" s="88">
        <v>125461438</v>
      </c>
      <c r="K293" s="84">
        <f t="shared" si="49"/>
        <v>6.1398275599262</v>
      </c>
      <c r="L293" s="84">
        <f t="shared" si="50"/>
        <v>6.1398275599262</v>
      </c>
      <c r="M293" s="96">
        <f t="shared" si="51"/>
        <v>0</v>
      </c>
      <c r="N293" s="96">
        <f t="shared" si="52"/>
        <v>307986573758726.87</v>
      </c>
      <c r="O293" s="89">
        <f t="shared" si="53"/>
        <v>292825559595269.56</v>
      </c>
      <c r="P293" s="86">
        <f t="shared" si="44"/>
        <v>950.77378218657577</v>
      </c>
      <c r="Q293" s="97">
        <f t="shared" si="54"/>
        <v>2.1038872405276934E-2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78">
        <v>44650</v>
      </c>
      <c r="D294" s="78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77">
        <v>209000</v>
      </c>
      <c r="I294" s="77">
        <v>207500</v>
      </c>
      <c r="J294" s="88">
        <v>125461438</v>
      </c>
      <c r="K294" s="84">
        <f t="shared" si="49"/>
        <v>6.1398275599262</v>
      </c>
      <c r="L294" s="84">
        <f t="shared" si="50"/>
        <v>6.1398275599262</v>
      </c>
      <c r="M294" s="96">
        <f t="shared" si="51"/>
        <v>0</v>
      </c>
      <c r="N294" s="96">
        <f t="shared" si="52"/>
        <v>307986573758726.87</v>
      </c>
      <c r="O294" s="89">
        <f t="shared" si="53"/>
        <v>289308068708520.19</v>
      </c>
      <c r="P294" s="86">
        <f t="shared" si="44"/>
        <v>939.35285937224251</v>
      </c>
      <c r="Q294" s="97">
        <f t="shared" si="54"/>
        <v>-1.2012239954774094E-2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78">
        <v>43850</v>
      </c>
      <c r="D295" s="78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77">
        <v>207500</v>
      </c>
      <c r="I295" s="77">
        <v>206000</v>
      </c>
      <c r="J295" s="88">
        <v>125461438</v>
      </c>
      <c r="K295" s="84">
        <f t="shared" si="49"/>
        <v>6.1398275599262</v>
      </c>
      <c r="L295" s="84">
        <f t="shared" si="50"/>
        <v>6.1398275599262</v>
      </c>
      <c r="M295" s="96">
        <f t="shared" si="51"/>
        <v>0</v>
      </c>
      <c r="N295" s="96">
        <f t="shared" si="52"/>
        <v>307986573758726.87</v>
      </c>
      <c r="O295" s="89">
        <f t="shared" si="53"/>
        <v>288152601316409.62</v>
      </c>
      <c r="P295" s="86">
        <f t="shared" si="44"/>
        <v>935.60117832326375</v>
      </c>
      <c r="Q295" s="97">
        <f t="shared" si="54"/>
        <v>-3.9938996422344995E-3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78">
        <v>43850</v>
      </c>
      <c r="D296" s="78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77">
        <v>206000</v>
      </c>
      <c r="I296" s="77">
        <v>203000</v>
      </c>
      <c r="J296" s="88">
        <v>125461438</v>
      </c>
      <c r="K296" s="84">
        <f t="shared" si="49"/>
        <v>6.1398275599262</v>
      </c>
      <c r="L296" s="84">
        <f t="shared" si="50"/>
        <v>6.1398275599262</v>
      </c>
      <c r="M296" s="96">
        <f t="shared" si="51"/>
        <v>0</v>
      </c>
      <c r="N296" s="96">
        <f t="shared" si="52"/>
        <v>307986573758726.87</v>
      </c>
      <c r="O296" s="89">
        <f t="shared" si="53"/>
        <v>286875051811093</v>
      </c>
      <c r="P296" s="86">
        <f t="shared" si="44"/>
        <v>931.45310949764848</v>
      </c>
      <c r="Q296" s="97">
        <f t="shared" si="54"/>
        <v>-4.4335865769742017E-3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78">
        <v>44200</v>
      </c>
      <c r="D297" s="78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77">
        <v>203000</v>
      </c>
      <c r="I297" s="77">
        <v>201000</v>
      </c>
      <c r="J297" s="88">
        <v>125461438</v>
      </c>
      <c r="K297" s="84">
        <f t="shared" si="49"/>
        <v>6.1398275599262</v>
      </c>
      <c r="L297" s="84">
        <f t="shared" si="50"/>
        <v>6.1398275599262</v>
      </c>
      <c r="M297" s="96">
        <f t="shared" si="51"/>
        <v>0</v>
      </c>
      <c r="N297" s="96">
        <f t="shared" si="52"/>
        <v>307986573758726.87</v>
      </c>
      <c r="O297" s="89">
        <f t="shared" si="53"/>
        <v>283858163937462.94</v>
      </c>
      <c r="P297" s="86">
        <f t="shared" si="44"/>
        <v>921.65759199566321</v>
      </c>
      <c r="Q297" s="97">
        <f t="shared" si="54"/>
        <v>-1.0516382845367486E-2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78">
        <v>43700</v>
      </c>
      <c r="D298" s="78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77">
        <v>201000</v>
      </c>
      <c r="I298" s="77">
        <v>203000</v>
      </c>
      <c r="J298" s="88">
        <v>125461438</v>
      </c>
      <c r="K298" s="84">
        <f t="shared" si="49"/>
        <v>6.1398275599262</v>
      </c>
      <c r="L298" s="84">
        <f t="shared" si="50"/>
        <v>6.1398275599262</v>
      </c>
      <c r="M298" s="96">
        <f t="shared" si="51"/>
        <v>0</v>
      </c>
      <c r="N298" s="96">
        <f t="shared" si="52"/>
        <v>307986573758726.87</v>
      </c>
      <c r="O298" s="89">
        <f t="shared" si="53"/>
        <v>285989293000603.44</v>
      </c>
      <c r="P298" s="86">
        <f t="shared" si="44"/>
        <v>928.57714383564053</v>
      </c>
      <c r="Q298" s="97">
        <f t="shared" si="54"/>
        <v>7.5077251031963246E-3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78">
        <v>43900</v>
      </c>
      <c r="D299" s="78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77">
        <v>203000</v>
      </c>
      <c r="I299" s="77">
        <v>201000</v>
      </c>
      <c r="J299" s="88">
        <v>125461438</v>
      </c>
      <c r="K299" s="84">
        <f t="shared" si="49"/>
        <v>6.1398275599262</v>
      </c>
      <c r="L299" s="84">
        <f t="shared" si="50"/>
        <v>6.1398275599262</v>
      </c>
      <c r="M299" s="96">
        <f t="shared" si="51"/>
        <v>0</v>
      </c>
      <c r="N299" s="96">
        <f t="shared" si="52"/>
        <v>307986573758726.87</v>
      </c>
      <c r="O299" s="89">
        <f t="shared" si="53"/>
        <v>284891549216367.44</v>
      </c>
      <c r="P299" s="86">
        <f t="shared" si="44"/>
        <v>925.0128852680059</v>
      </c>
      <c r="Q299" s="97">
        <f t="shared" si="54"/>
        <v>-3.8384086785852476E-3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78">
        <v>44050</v>
      </c>
      <c r="D300" s="78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77">
        <v>201000</v>
      </c>
      <c r="I300" s="77">
        <v>200500</v>
      </c>
      <c r="J300" s="88">
        <v>125461438</v>
      </c>
      <c r="K300" s="84">
        <f t="shared" si="49"/>
        <v>6.1398275599262</v>
      </c>
      <c r="L300" s="84">
        <f t="shared" si="50"/>
        <v>6.1398275599262</v>
      </c>
      <c r="M300" s="96">
        <f t="shared" si="51"/>
        <v>0</v>
      </c>
      <c r="N300" s="96">
        <f t="shared" si="52"/>
        <v>307986573758726.87</v>
      </c>
      <c r="O300" s="89">
        <f t="shared" si="53"/>
        <v>289820946281934.75</v>
      </c>
      <c r="P300" s="86">
        <f t="shared" si="44"/>
        <v>941.01811889039402</v>
      </c>
      <c r="Q300" s="97">
        <f t="shared" si="54"/>
        <v>1.7302714240300436E-2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78">
        <v>45850</v>
      </c>
      <c r="D301" s="78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77">
        <v>200500</v>
      </c>
      <c r="I301" s="77">
        <v>199500</v>
      </c>
      <c r="J301" s="88">
        <v>125461438</v>
      </c>
      <c r="K301" s="84">
        <f t="shared" si="49"/>
        <v>6.1398275599262</v>
      </c>
      <c r="L301" s="84">
        <f t="shared" si="50"/>
        <v>6.1398275599262</v>
      </c>
      <c r="M301" s="96">
        <f t="shared" si="51"/>
        <v>0</v>
      </c>
      <c r="N301" s="96">
        <f t="shared" si="52"/>
        <v>307986573758726.87</v>
      </c>
      <c r="O301" s="89">
        <f t="shared" si="53"/>
        <v>291117405245003.37</v>
      </c>
      <c r="P301" s="86">
        <f t="shared" si="44"/>
        <v>945.22758473575982</v>
      </c>
      <c r="Q301" s="97">
        <f t="shared" si="54"/>
        <v>4.4733100892142335E-3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78">
        <v>46550</v>
      </c>
      <c r="D302" s="78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77">
        <v>199500</v>
      </c>
      <c r="I302" s="77">
        <v>198000</v>
      </c>
      <c r="J302" s="88">
        <v>125461438</v>
      </c>
      <c r="K302" s="84">
        <f t="shared" si="49"/>
        <v>6.1398275599262</v>
      </c>
      <c r="L302" s="84">
        <f t="shared" si="50"/>
        <v>6.1398275599262</v>
      </c>
      <c r="M302" s="96">
        <f t="shared" si="51"/>
        <v>0</v>
      </c>
      <c r="N302" s="96">
        <f t="shared" si="52"/>
        <v>307986573758726.87</v>
      </c>
      <c r="O302" s="89">
        <f t="shared" si="53"/>
        <v>286861782016179.25</v>
      </c>
      <c r="P302" s="86">
        <f t="shared" si="44"/>
        <v>931.41002386975299</v>
      </c>
      <c r="Q302" s="97">
        <f t="shared" si="54"/>
        <v>-1.4618237014178501E-2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78">
        <v>45500</v>
      </c>
      <c r="D303" s="78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77">
        <v>198000</v>
      </c>
      <c r="I303" s="77">
        <v>192500</v>
      </c>
      <c r="J303" s="88">
        <v>125461438</v>
      </c>
      <c r="K303" s="84">
        <f t="shared" si="49"/>
        <v>6.1398275599262</v>
      </c>
      <c r="L303" s="84">
        <f t="shared" si="50"/>
        <v>6.1398275599262</v>
      </c>
      <c r="M303" s="96">
        <f t="shared" si="51"/>
        <v>0</v>
      </c>
      <c r="N303" s="96">
        <f t="shared" si="52"/>
        <v>307986573758726.87</v>
      </c>
      <c r="O303" s="89">
        <f t="shared" si="53"/>
        <v>281886935903032.62</v>
      </c>
      <c r="P303" s="86">
        <f t="shared" si="44"/>
        <v>915.25722197182404</v>
      </c>
      <c r="Q303" s="97">
        <f t="shared" si="54"/>
        <v>-1.7342310565671707E-2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78">
        <v>45250</v>
      </c>
      <c r="D304" s="78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77">
        <v>192500</v>
      </c>
      <c r="I304" s="77">
        <v>183000</v>
      </c>
      <c r="J304" s="88">
        <v>125461438</v>
      </c>
      <c r="K304" s="84">
        <f t="shared" si="49"/>
        <v>6.1398275599262</v>
      </c>
      <c r="L304" s="84">
        <f t="shared" si="50"/>
        <v>6.1398275599262</v>
      </c>
      <c r="M304" s="96">
        <f t="shared" si="51"/>
        <v>0</v>
      </c>
      <c r="N304" s="96">
        <f t="shared" si="52"/>
        <v>307986573758726.87</v>
      </c>
      <c r="O304" s="89">
        <f t="shared" si="53"/>
        <v>274864228689828.94</v>
      </c>
      <c r="P304" s="86">
        <f t="shared" si="44"/>
        <v>892.45523054896023</v>
      </c>
      <c r="Q304" s="97">
        <f t="shared" si="54"/>
        <v>-2.4913205681938624E-2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78">
        <v>45350</v>
      </c>
      <c r="D305" s="78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77">
        <v>183000</v>
      </c>
      <c r="I305" s="77">
        <v>180500</v>
      </c>
      <c r="J305" s="88">
        <v>125461438</v>
      </c>
      <c r="K305" s="84">
        <f t="shared" si="49"/>
        <v>6.1398275599262</v>
      </c>
      <c r="L305" s="84">
        <f t="shared" si="50"/>
        <v>6.1398275599262</v>
      </c>
      <c r="M305" s="96">
        <f t="shared" si="51"/>
        <v>0</v>
      </c>
      <c r="N305" s="96">
        <f t="shared" si="52"/>
        <v>307986573758726.87</v>
      </c>
      <c r="O305" s="89">
        <f t="shared" si="53"/>
        <v>271462185018828.69</v>
      </c>
      <c r="P305" s="86">
        <f t="shared" si="44"/>
        <v>881.40915269731533</v>
      </c>
      <c r="Q305" s="97">
        <f t="shared" si="54"/>
        <v>-1.2377178679148216E-2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78">
        <v>44850</v>
      </c>
      <c r="D306" s="78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77">
        <v>180500</v>
      </c>
      <c r="I306" s="77">
        <v>181000</v>
      </c>
      <c r="J306" s="88">
        <v>125461438</v>
      </c>
      <c r="K306" s="84">
        <f t="shared" si="49"/>
        <v>6.1398275599262</v>
      </c>
      <c r="L306" s="84">
        <f t="shared" si="50"/>
        <v>6.1398275599262</v>
      </c>
      <c r="M306" s="96">
        <f t="shared" si="51"/>
        <v>0</v>
      </c>
      <c r="N306" s="96">
        <f t="shared" si="52"/>
        <v>307986573758726.87</v>
      </c>
      <c r="O306" s="89">
        <f t="shared" si="53"/>
        <v>271256834942539.19</v>
      </c>
      <c r="P306" s="86">
        <f t="shared" si="44"/>
        <v>880.74240260563647</v>
      </c>
      <c r="Q306" s="97">
        <f t="shared" si="54"/>
        <v>-7.5645923307972795E-4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78">
        <v>44650</v>
      </c>
      <c r="D307" s="78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77">
        <v>181000</v>
      </c>
      <c r="I307" s="77">
        <v>182000</v>
      </c>
      <c r="J307" s="88">
        <v>125461438</v>
      </c>
      <c r="K307" s="84">
        <f t="shared" si="49"/>
        <v>6.1398275599262</v>
      </c>
      <c r="L307" s="84">
        <f t="shared" si="50"/>
        <v>6.1398275599262</v>
      </c>
      <c r="M307" s="96">
        <f t="shared" si="51"/>
        <v>0</v>
      </c>
      <c r="N307" s="96">
        <f t="shared" si="52"/>
        <v>307986573758726.87</v>
      </c>
      <c r="O307" s="89">
        <f t="shared" si="53"/>
        <v>273208158284599</v>
      </c>
      <c r="P307" s="86">
        <f t="shared" si="44"/>
        <v>887.07814418763314</v>
      </c>
      <c r="Q307" s="97">
        <f t="shared" si="54"/>
        <v>7.1936375076897255E-3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78">
        <v>45050</v>
      </c>
      <c r="D308" s="78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77">
        <v>182000</v>
      </c>
      <c r="I308" s="77">
        <v>190000</v>
      </c>
      <c r="J308" s="88">
        <v>125461438</v>
      </c>
      <c r="K308" s="84">
        <f t="shared" si="49"/>
        <v>6.1398275599262</v>
      </c>
      <c r="L308" s="84">
        <f t="shared" si="50"/>
        <v>6.1398275599262</v>
      </c>
      <c r="M308" s="96">
        <f t="shared" si="51"/>
        <v>0</v>
      </c>
      <c r="N308" s="96">
        <f t="shared" si="52"/>
        <v>307986573758726.87</v>
      </c>
      <c r="O308" s="89">
        <f t="shared" si="53"/>
        <v>281437421600330.94</v>
      </c>
      <c r="P308" s="86">
        <f t="shared" si="44"/>
        <v>913.79769632687226</v>
      </c>
      <c r="Q308" s="97">
        <f t="shared" si="54"/>
        <v>3.0120854982520505E-2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78">
        <v>45750</v>
      </c>
      <c r="D309" s="78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77">
        <v>190000</v>
      </c>
      <c r="I309" s="77">
        <v>193500</v>
      </c>
      <c r="J309" s="88">
        <v>125461438</v>
      </c>
      <c r="K309" s="84">
        <f t="shared" si="49"/>
        <v>6.1398275599262</v>
      </c>
      <c r="L309" s="84">
        <f t="shared" si="50"/>
        <v>6.1398275599262</v>
      </c>
      <c r="M309" s="96">
        <f t="shared" si="51"/>
        <v>0</v>
      </c>
      <c r="N309" s="96">
        <f t="shared" si="52"/>
        <v>307986573758726.87</v>
      </c>
      <c r="O309" s="89">
        <f t="shared" si="53"/>
        <v>286643162144976.06</v>
      </c>
      <c r="P309" s="86">
        <f t="shared" si="44"/>
        <v>930.70018815017897</v>
      </c>
      <c r="Q309" s="97">
        <f t="shared" si="54"/>
        <v>1.8496973554703044E-2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78">
        <v>46600</v>
      </c>
      <c r="D310" s="78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77">
        <v>193500</v>
      </c>
      <c r="I310" s="77">
        <v>192500</v>
      </c>
      <c r="J310" s="88">
        <v>125461438</v>
      </c>
      <c r="K310" s="84">
        <f t="shared" si="49"/>
        <v>6.1398275599262</v>
      </c>
      <c r="L310" s="84">
        <f t="shared" si="50"/>
        <v>6.1398275599262</v>
      </c>
      <c r="M310" s="96">
        <f t="shared" si="51"/>
        <v>0</v>
      </c>
      <c r="N310" s="96">
        <f t="shared" si="52"/>
        <v>307986573758726.87</v>
      </c>
      <c r="O310" s="89">
        <f t="shared" si="53"/>
        <v>286906235829140.19</v>
      </c>
      <c r="P310" s="86">
        <f t="shared" si="44"/>
        <v>931.55436072320219</v>
      </c>
      <c r="Q310" s="97">
        <f t="shared" si="54"/>
        <v>9.1777414885983646E-4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78">
        <v>46950</v>
      </c>
      <c r="D311" s="78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77">
        <v>192500</v>
      </c>
      <c r="I311" s="77">
        <v>192000</v>
      </c>
      <c r="J311" s="88">
        <v>125461438</v>
      </c>
      <c r="K311" s="84">
        <f t="shared" si="49"/>
        <v>6.1398275599262</v>
      </c>
      <c r="L311" s="84">
        <f t="shared" si="50"/>
        <v>6.1398275599262</v>
      </c>
      <c r="M311" s="96">
        <f t="shared" si="51"/>
        <v>0</v>
      </c>
      <c r="N311" s="96">
        <f t="shared" si="52"/>
        <v>307986573758726.87</v>
      </c>
      <c r="O311" s="89">
        <f t="shared" si="53"/>
        <v>286225827094940.12</v>
      </c>
      <c r="P311" s="86">
        <f t="shared" si="44"/>
        <v>929.34514515287322</v>
      </c>
      <c r="Q311" s="97">
        <f t="shared" si="54"/>
        <v>-2.3715369316868189E-3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78">
        <v>46850</v>
      </c>
      <c r="D312" s="78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77">
        <v>192000</v>
      </c>
      <c r="I312" s="77">
        <v>195500</v>
      </c>
      <c r="J312" s="88">
        <v>125461438</v>
      </c>
      <c r="K312" s="84">
        <f t="shared" si="49"/>
        <v>6.1398275599262</v>
      </c>
      <c r="L312" s="84">
        <f t="shared" si="50"/>
        <v>6.1398275599262</v>
      </c>
      <c r="M312" s="96">
        <f t="shared" si="51"/>
        <v>0</v>
      </c>
      <c r="N312" s="96">
        <f t="shared" si="52"/>
        <v>307986573758726.87</v>
      </c>
      <c r="O312" s="89">
        <f t="shared" si="53"/>
        <v>288331411802871.75</v>
      </c>
      <c r="P312" s="86">
        <f t="shared" si="44"/>
        <v>936.1817571591522</v>
      </c>
      <c r="Q312" s="97">
        <f t="shared" si="54"/>
        <v>7.3563756607932683E-3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78">
        <v>46650</v>
      </c>
      <c r="D313" s="78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77">
        <v>195500</v>
      </c>
      <c r="I313" s="77">
        <v>204500</v>
      </c>
      <c r="J313" s="88">
        <v>125461438</v>
      </c>
      <c r="K313" s="84">
        <f t="shared" si="49"/>
        <v>6.1398275599262</v>
      </c>
      <c r="L313" s="84">
        <f t="shared" si="50"/>
        <v>6.1398275599262</v>
      </c>
      <c r="M313" s="96">
        <f t="shared" si="51"/>
        <v>0</v>
      </c>
      <c r="N313" s="96">
        <f t="shared" si="52"/>
        <v>307986573758726.87</v>
      </c>
      <c r="O313" s="89">
        <f t="shared" si="53"/>
        <v>295264216155535.12</v>
      </c>
      <c r="P313" s="86">
        <f t="shared" si="44"/>
        <v>958.69184345302563</v>
      </c>
      <c r="Q313" s="97">
        <f t="shared" si="54"/>
        <v>2.4044568398961744E-2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78">
        <v>46650</v>
      </c>
      <c r="D314" s="78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77">
        <v>204500</v>
      </c>
      <c r="I314" s="77">
        <v>205500</v>
      </c>
      <c r="J314" s="88">
        <v>125461438</v>
      </c>
      <c r="K314" s="84">
        <f t="shared" si="49"/>
        <v>6.1398275599262</v>
      </c>
      <c r="L314" s="84">
        <f t="shared" si="50"/>
        <v>6.1398275599262</v>
      </c>
      <c r="M314" s="96">
        <f t="shared" si="51"/>
        <v>0</v>
      </c>
      <c r="N314" s="96">
        <f t="shared" si="52"/>
        <v>307986573758726.87</v>
      </c>
      <c r="O314" s="89">
        <f t="shared" si="53"/>
        <v>296182154218690.37</v>
      </c>
      <c r="P314" s="86">
        <f t="shared" si="44"/>
        <v>961.67229176267938</v>
      </c>
      <c r="Q314" s="97">
        <f t="shared" si="54"/>
        <v>3.1088699982246065E-3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78">
        <v>46700</v>
      </c>
      <c r="D315" s="78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77">
        <v>205500</v>
      </c>
      <c r="I315" s="77">
        <v>210500</v>
      </c>
      <c r="J315" s="88">
        <v>125461438</v>
      </c>
      <c r="K315" s="84">
        <f t="shared" si="49"/>
        <v>6.1398275599262</v>
      </c>
      <c r="L315" s="84">
        <f t="shared" si="50"/>
        <v>6.1398275599262</v>
      </c>
      <c r="M315" s="96">
        <f t="shared" si="51"/>
        <v>0</v>
      </c>
      <c r="N315" s="96">
        <f t="shared" si="52"/>
        <v>307986573758726.87</v>
      </c>
      <c r="O315" s="89">
        <f t="shared" si="53"/>
        <v>298705073976657.87</v>
      </c>
      <c r="P315" s="86">
        <f t="shared" si="44"/>
        <v>969.86394676626389</v>
      </c>
      <c r="Q315" s="97">
        <f t="shared" si="54"/>
        <v>8.5181356203679042E-3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78">
        <v>46250</v>
      </c>
      <c r="D316" s="78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77">
        <v>210500</v>
      </c>
      <c r="I316" s="77">
        <v>209000</v>
      </c>
      <c r="J316" s="88">
        <v>125461438</v>
      </c>
      <c r="K316" s="84">
        <f t="shared" si="49"/>
        <v>6.1398275599262</v>
      </c>
      <c r="L316" s="84">
        <f t="shared" si="50"/>
        <v>6.1398275599262</v>
      </c>
      <c r="M316" s="96">
        <f t="shared" si="51"/>
        <v>0</v>
      </c>
      <c r="N316" s="96">
        <f t="shared" si="52"/>
        <v>307986573758726.87</v>
      </c>
      <c r="O316" s="89">
        <f t="shared" si="53"/>
        <v>299321124205526.5</v>
      </c>
      <c r="P316" s="86">
        <f t="shared" si="44"/>
        <v>971.86419704130094</v>
      </c>
      <c r="Q316" s="97">
        <f t="shared" si="54"/>
        <v>2.0624029604423525E-3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78">
        <v>46850</v>
      </c>
      <c r="D317" s="78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77">
        <v>209000</v>
      </c>
      <c r="I317" s="77">
        <v>203500</v>
      </c>
      <c r="J317" s="88">
        <v>125461438</v>
      </c>
      <c r="K317" s="84">
        <f t="shared" si="49"/>
        <v>6.1398275599262</v>
      </c>
      <c r="L317" s="84">
        <f t="shared" si="50"/>
        <v>6.1398275599262</v>
      </c>
      <c r="M317" s="96">
        <f t="shared" si="51"/>
        <v>0</v>
      </c>
      <c r="N317" s="96">
        <f t="shared" si="52"/>
        <v>307986573758726.87</v>
      </c>
      <c r="O317" s="89">
        <f t="shared" si="53"/>
        <v>295674916308114.12</v>
      </c>
      <c r="P317" s="86">
        <f t="shared" si="44"/>
        <v>960.02534363638347</v>
      </c>
      <c r="Q317" s="97">
        <f t="shared" si="54"/>
        <v>-1.2181592285176405E-2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78">
        <v>47050</v>
      </c>
      <c r="D318" s="78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77">
        <v>203500</v>
      </c>
      <c r="I318" s="77">
        <v>208000</v>
      </c>
      <c r="J318" s="88">
        <v>125461438</v>
      </c>
      <c r="K318" s="84">
        <f t="shared" si="49"/>
        <v>6.1398275599262</v>
      </c>
      <c r="L318" s="84">
        <f t="shared" si="50"/>
        <v>6.1398275599262</v>
      </c>
      <c r="M318" s="96">
        <f t="shared" si="51"/>
        <v>0</v>
      </c>
      <c r="N318" s="96">
        <f t="shared" si="52"/>
        <v>307986573758726.87</v>
      </c>
      <c r="O318" s="89">
        <f t="shared" si="53"/>
        <v>299731824358105.56</v>
      </c>
      <c r="P318" s="86">
        <f t="shared" si="44"/>
        <v>973.1976972246589</v>
      </c>
      <c r="Q318" s="97">
        <f t="shared" si="54"/>
        <v>1.3720839429489637E-2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78">
        <v>47250</v>
      </c>
      <c r="D319" s="78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77">
        <v>208000</v>
      </c>
      <c r="I319" s="77">
        <v>208500</v>
      </c>
      <c r="J319" s="88">
        <v>125461438</v>
      </c>
      <c r="K319" s="84">
        <f t="shared" si="49"/>
        <v>6.1398275599262</v>
      </c>
      <c r="L319" s="84">
        <f t="shared" si="50"/>
        <v>6.1398275599262</v>
      </c>
      <c r="M319" s="96">
        <f t="shared" si="51"/>
        <v>0</v>
      </c>
      <c r="N319" s="96">
        <f t="shared" si="52"/>
        <v>307986573758726.87</v>
      </c>
      <c r="O319" s="89">
        <f t="shared" si="53"/>
        <v>299526474281816</v>
      </c>
      <c r="P319" s="86">
        <f t="shared" si="44"/>
        <v>972.5309471329798</v>
      </c>
      <c r="Q319" s="97">
        <f t="shared" si="54"/>
        <v>-6.8511268941604854E-4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78">
        <v>47050</v>
      </c>
      <c r="D320" s="78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77">
        <v>208500</v>
      </c>
      <c r="I320" s="77">
        <v>203500</v>
      </c>
      <c r="J320" s="88">
        <v>125461438</v>
      </c>
      <c r="K320" s="84">
        <f t="shared" si="49"/>
        <v>6.1398275599262</v>
      </c>
      <c r="L320" s="84">
        <f t="shared" si="50"/>
        <v>6.1398275599262</v>
      </c>
      <c r="M320" s="96">
        <f t="shared" si="51"/>
        <v>0</v>
      </c>
      <c r="N320" s="96">
        <f t="shared" si="52"/>
        <v>307986573758726.87</v>
      </c>
      <c r="O320" s="89">
        <f t="shared" si="53"/>
        <v>291393748724081.19</v>
      </c>
      <c r="P320" s="86">
        <f t="shared" si="44"/>
        <v>946.12484293667842</v>
      </c>
      <c r="Q320" s="97">
        <f t="shared" si="54"/>
        <v>-2.7151942335764793E-2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78">
        <v>45600</v>
      </c>
      <c r="D321" s="78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77">
        <v>203500</v>
      </c>
      <c r="I321" s="77">
        <v>218000</v>
      </c>
      <c r="J321" s="88">
        <v>125461438</v>
      </c>
      <c r="K321" s="84">
        <f t="shared" si="49"/>
        <v>6.1398275599262</v>
      </c>
      <c r="L321" s="84">
        <f t="shared" si="50"/>
        <v>6.1398275599262</v>
      </c>
      <c r="M321" s="96">
        <f t="shared" si="51"/>
        <v>0</v>
      </c>
      <c r="N321" s="96">
        <f t="shared" si="52"/>
        <v>307986573758726.87</v>
      </c>
      <c r="O321" s="89">
        <f t="shared" si="53"/>
        <v>301677508037327</v>
      </c>
      <c r="P321" s="86">
        <f t="shared" si="44"/>
        <v>979.51512741479985</v>
      </c>
      <c r="Q321" s="97">
        <f t="shared" si="54"/>
        <v>3.5291626393068036E-2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78">
        <v>45300</v>
      </c>
      <c r="D322" s="78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77">
        <v>218000</v>
      </c>
      <c r="I322" s="77">
        <v>220500</v>
      </c>
      <c r="J322" s="88">
        <v>125461438</v>
      </c>
      <c r="K322" s="84">
        <f t="shared" si="49"/>
        <v>6.1398275599262</v>
      </c>
      <c r="L322" s="84">
        <f t="shared" si="50"/>
        <v>6.1398275599262</v>
      </c>
      <c r="M322" s="96">
        <f t="shared" si="51"/>
        <v>0</v>
      </c>
      <c r="N322" s="96">
        <f t="shared" si="52"/>
        <v>307986573758726.87</v>
      </c>
      <c r="O322" s="89">
        <f t="shared" si="53"/>
        <v>303750913492592.87</v>
      </c>
      <c r="P322" s="86">
        <f t="shared" si="44"/>
        <v>986.2472567734327</v>
      </c>
      <c r="Q322" s="97">
        <f t="shared" si="54"/>
        <v>6.8729202543310599E-3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78">
        <v>45350</v>
      </c>
      <c r="D323" s="78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77">
        <v>220500</v>
      </c>
      <c r="I323" s="77">
        <v>221500</v>
      </c>
      <c r="J323" s="88">
        <v>125461438</v>
      </c>
      <c r="K323" s="84">
        <f t="shared" si="49"/>
        <v>6.1398275599262</v>
      </c>
      <c r="L323" s="84">
        <f t="shared" si="50"/>
        <v>6.1398275599262</v>
      </c>
      <c r="M323" s="96">
        <f t="shared" si="51"/>
        <v>0</v>
      </c>
      <c r="N323" s="96">
        <f t="shared" si="52"/>
        <v>307986573758726.87</v>
      </c>
      <c r="O323" s="89">
        <f t="shared" si="53"/>
        <v>304078345682088.44</v>
      </c>
      <c r="P323" s="86">
        <f t="shared" si="44"/>
        <v>987.31039464174796</v>
      </c>
      <c r="Q323" s="97">
        <f t="shared" si="54"/>
        <v>1.0779628141054463E-3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23">
        <v>45200</v>
      </c>
      <c r="D324" s="23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23">
        <v>221500</v>
      </c>
      <c r="I324" s="20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302008234382759.69</v>
      </c>
      <c r="O324" s="92">
        <f t="shared" si="53"/>
        <v>294229264443578.75</v>
      </c>
      <c r="P324" s="94">
        <f t="shared" ref="P324:P381" si="55">O324/N324*1000</f>
        <v>974.24252370111867</v>
      </c>
      <c r="Q324" s="95">
        <f t="shared" si="54"/>
        <v>-1.323582837935283E-2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78">
        <v>44750</v>
      </c>
      <c r="D325" s="78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19">
        <v>218000</v>
      </c>
      <c r="I325" s="77">
        <v>211500</v>
      </c>
      <c r="J325" s="88">
        <v>127953489</v>
      </c>
      <c r="K325" s="84">
        <f t="shared" ref="K325:K381" si="60">L324</f>
        <v>5.9033876472065971</v>
      </c>
      <c r="L325" s="84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302008234382759.69</v>
      </c>
      <c r="O325" s="89">
        <f t="shared" ref="O325:O381" si="64">D325*E325*G325+I325*J325*L325</f>
        <v>289029908871535.31</v>
      </c>
      <c r="P325" s="86">
        <f t="shared" si="55"/>
        <v>957.02658393487411</v>
      </c>
      <c r="Q325" s="97">
        <f t="shared" ref="Q325:Q381" si="65">(P325-P324)/P324</f>
        <v>-1.7671102777203473E-2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78">
        <v>44650</v>
      </c>
      <c r="D326" s="78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77">
        <v>211500</v>
      </c>
      <c r="I326" s="77">
        <v>212000</v>
      </c>
      <c r="J326" s="88">
        <v>127953489</v>
      </c>
      <c r="K326" s="84">
        <f t="shared" si="60"/>
        <v>5.9033876472065971</v>
      </c>
      <c r="L326" s="84">
        <f t="shared" si="61"/>
        <v>5.9033876472065971</v>
      </c>
      <c r="M326" s="96">
        <f t="shared" si="62"/>
        <v>0</v>
      </c>
      <c r="N326" s="96">
        <f t="shared" si="63"/>
        <v>302008234382759.69</v>
      </c>
      <c r="O326" s="89">
        <f t="shared" si="64"/>
        <v>289986631935877.37</v>
      </c>
      <c r="P326" s="86">
        <f t="shared" si="55"/>
        <v>960.19445472587233</v>
      </c>
      <c r="Q326" s="97">
        <f t="shared" si="65"/>
        <v>3.3101178631562409E-3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78">
        <v>44850</v>
      </c>
      <c r="D327" s="78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77">
        <v>212000</v>
      </c>
      <c r="I327" s="77">
        <v>216000</v>
      </c>
      <c r="J327" s="88">
        <v>127953489</v>
      </c>
      <c r="K327" s="84">
        <f t="shared" si="60"/>
        <v>5.9033876472065971</v>
      </c>
      <c r="L327" s="84">
        <f t="shared" si="61"/>
        <v>5.9033876472065971</v>
      </c>
      <c r="M327" s="96">
        <f t="shared" si="62"/>
        <v>0</v>
      </c>
      <c r="N327" s="96">
        <f t="shared" si="63"/>
        <v>302008234382759.69</v>
      </c>
      <c r="O327" s="89">
        <f t="shared" si="64"/>
        <v>296771851138885.75</v>
      </c>
      <c r="P327" s="86">
        <f t="shared" si="55"/>
        <v>982.66145539185061</v>
      </c>
      <c r="Q327" s="97">
        <f t="shared" si="65"/>
        <v>2.3398386186673427E-2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78">
        <v>46150</v>
      </c>
      <c r="D328" s="78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77">
        <v>216000</v>
      </c>
      <c r="I328" s="77">
        <v>212000</v>
      </c>
      <c r="J328" s="88">
        <v>127953489</v>
      </c>
      <c r="K328" s="84">
        <f t="shared" si="60"/>
        <v>5.9033876472065971</v>
      </c>
      <c r="L328" s="84">
        <f t="shared" si="61"/>
        <v>5.9033876472065971</v>
      </c>
      <c r="M328" s="96">
        <f t="shared" si="62"/>
        <v>0</v>
      </c>
      <c r="N328" s="96">
        <f t="shared" si="63"/>
        <v>302008234382759.69</v>
      </c>
      <c r="O328" s="89">
        <f t="shared" si="64"/>
        <v>292881849641638.94</v>
      </c>
      <c r="P328" s="86">
        <f t="shared" si="55"/>
        <v>969.78100693256556</v>
      </c>
      <c r="Q328" s="97">
        <f t="shared" si="65"/>
        <v>-1.3107717198644758E-2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78">
        <v>45850</v>
      </c>
      <c r="D329" s="78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77">
        <v>212000</v>
      </c>
      <c r="I329" s="77">
        <v>207000</v>
      </c>
      <c r="J329" s="88">
        <v>127953489</v>
      </c>
      <c r="K329" s="84">
        <f t="shared" si="60"/>
        <v>5.9033876472065971</v>
      </c>
      <c r="L329" s="84">
        <f t="shared" si="61"/>
        <v>5.9033876472065971</v>
      </c>
      <c r="M329" s="96">
        <f t="shared" si="62"/>
        <v>0</v>
      </c>
      <c r="N329" s="96">
        <f t="shared" si="63"/>
        <v>302008234382759.69</v>
      </c>
      <c r="O329" s="89">
        <f t="shared" si="64"/>
        <v>289249815295029.06</v>
      </c>
      <c r="P329" s="86">
        <f t="shared" si="55"/>
        <v>957.75473104630373</v>
      </c>
      <c r="Q329" s="97">
        <f t="shared" si="65"/>
        <v>-1.2401022292961946E-2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78">
        <v>45900</v>
      </c>
      <c r="D330" s="78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77">
        <v>207000</v>
      </c>
      <c r="I330" s="77">
        <v>204500</v>
      </c>
      <c r="J330" s="88">
        <v>127953489</v>
      </c>
      <c r="K330" s="84">
        <f t="shared" si="60"/>
        <v>5.9033876472065971</v>
      </c>
      <c r="L330" s="84">
        <f t="shared" si="61"/>
        <v>5.9033876472065971</v>
      </c>
      <c r="M330" s="96">
        <f t="shared" si="62"/>
        <v>0</v>
      </c>
      <c r="N330" s="96">
        <f t="shared" si="63"/>
        <v>302008234382759.69</v>
      </c>
      <c r="O330" s="89">
        <f t="shared" si="64"/>
        <v>285624287055623.25</v>
      </c>
      <c r="P330" s="86">
        <f t="shared" si="55"/>
        <v>945.74999797398993</v>
      </c>
      <c r="Q330" s="97">
        <f t="shared" si="65"/>
        <v>-1.2534245650970754E-2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78">
        <v>45300</v>
      </c>
      <c r="D331" s="78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77">
        <v>204500</v>
      </c>
      <c r="I331" s="77">
        <v>205500</v>
      </c>
      <c r="J331" s="88">
        <v>127953489</v>
      </c>
      <c r="K331" s="84">
        <f t="shared" si="60"/>
        <v>5.9033876472065971</v>
      </c>
      <c r="L331" s="84">
        <f t="shared" si="61"/>
        <v>5.9033876472065971</v>
      </c>
      <c r="M331" s="96">
        <f t="shared" si="62"/>
        <v>0</v>
      </c>
      <c r="N331" s="96">
        <f t="shared" si="63"/>
        <v>302008234382759.69</v>
      </c>
      <c r="O331" s="89">
        <f t="shared" si="64"/>
        <v>285076798134410.06</v>
      </c>
      <c r="P331" s="86">
        <f t="shared" si="55"/>
        <v>943.93717018029702</v>
      </c>
      <c r="Q331" s="97">
        <f t="shared" si="65"/>
        <v>-1.9168150119761084E-3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78">
        <v>44850</v>
      </c>
      <c r="D332" s="78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77">
        <v>205500</v>
      </c>
      <c r="I332" s="77">
        <v>205500</v>
      </c>
      <c r="J332" s="88">
        <v>127953489</v>
      </c>
      <c r="K332" s="84">
        <f t="shared" si="60"/>
        <v>5.9033876472065971</v>
      </c>
      <c r="L332" s="84">
        <f t="shared" si="61"/>
        <v>5.9033876472065971</v>
      </c>
      <c r="M332" s="96">
        <f t="shared" si="62"/>
        <v>0</v>
      </c>
      <c r="N332" s="96">
        <f t="shared" si="63"/>
        <v>302008234382759.69</v>
      </c>
      <c r="O332" s="89">
        <f t="shared" si="64"/>
        <v>283339667510953.12</v>
      </c>
      <c r="P332" s="86">
        <f t="shared" si="55"/>
        <v>938.1852388562811</v>
      </c>
      <c r="Q332" s="97">
        <f t="shared" si="65"/>
        <v>-6.0935531576929679E-3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78">
        <v>44250</v>
      </c>
      <c r="D333" s="78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77">
        <v>205500</v>
      </c>
      <c r="I333" s="77">
        <v>210000</v>
      </c>
      <c r="J333" s="88">
        <v>127953489</v>
      </c>
      <c r="K333" s="84">
        <f t="shared" si="60"/>
        <v>5.9033876472065971</v>
      </c>
      <c r="L333" s="84">
        <f t="shared" si="61"/>
        <v>5.9033876472065971</v>
      </c>
      <c r="M333" s="96">
        <f t="shared" si="62"/>
        <v>0</v>
      </c>
      <c r="N333" s="96">
        <f t="shared" si="63"/>
        <v>302008234382759.69</v>
      </c>
      <c r="O333" s="89">
        <f t="shared" si="64"/>
        <v>281527391349290.5</v>
      </c>
      <c r="P333" s="86">
        <f t="shared" si="55"/>
        <v>932.1844880311703</v>
      </c>
      <c r="Q333" s="97">
        <f t="shared" si="65"/>
        <v>-6.3961258145845152E-3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78">
        <v>42450</v>
      </c>
      <c r="D334" s="78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77">
        <v>210000</v>
      </c>
      <c r="I334" s="77">
        <v>201500</v>
      </c>
      <c r="J334" s="88">
        <v>127953489</v>
      </c>
      <c r="K334" s="84">
        <f t="shared" si="60"/>
        <v>5.9033876472065971</v>
      </c>
      <c r="L334" s="84">
        <f t="shared" si="61"/>
        <v>5.9033876472065971</v>
      </c>
      <c r="M334" s="96">
        <f t="shared" si="62"/>
        <v>0</v>
      </c>
      <c r="N334" s="96">
        <f t="shared" si="63"/>
        <v>302008234382759.69</v>
      </c>
      <c r="O334" s="89">
        <f t="shared" si="64"/>
        <v>276409687422656.75</v>
      </c>
      <c r="P334" s="86">
        <f t="shared" si="55"/>
        <v>915.23891057996843</v>
      </c>
      <c r="Q334" s="97">
        <f t="shared" si="65"/>
        <v>-1.8178351676921754E-2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78">
        <v>42900</v>
      </c>
      <c r="D335" s="78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77">
        <v>201500</v>
      </c>
      <c r="I335" s="77">
        <v>194500</v>
      </c>
      <c r="J335" s="88">
        <v>127953489</v>
      </c>
      <c r="K335" s="84">
        <f t="shared" si="60"/>
        <v>5.9033876472065971</v>
      </c>
      <c r="L335" s="84">
        <f t="shared" si="61"/>
        <v>5.9033876472065971</v>
      </c>
      <c r="M335" s="96">
        <f t="shared" si="62"/>
        <v>0</v>
      </c>
      <c r="N335" s="96">
        <f t="shared" si="63"/>
        <v>302008234382759.69</v>
      </c>
      <c r="O335" s="89">
        <f t="shared" si="64"/>
        <v>270398369671559.25</v>
      </c>
      <c r="P335" s="86">
        <f t="shared" si="55"/>
        <v>895.33442763306027</v>
      </c>
      <c r="Q335" s="97">
        <f t="shared" si="65"/>
        <v>-2.1747854813444385E-2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78">
        <v>42650</v>
      </c>
      <c r="D336" s="78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77">
        <v>194500</v>
      </c>
      <c r="I336" s="77">
        <v>195500</v>
      </c>
      <c r="J336" s="88">
        <v>127953489</v>
      </c>
      <c r="K336" s="84">
        <f t="shared" si="60"/>
        <v>5.9033876472065971</v>
      </c>
      <c r="L336" s="84">
        <f t="shared" si="61"/>
        <v>5.9033876472065971</v>
      </c>
      <c r="M336" s="96">
        <f t="shared" si="62"/>
        <v>0</v>
      </c>
      <c r="N336" s="96">
        <f t="shared" si="63"/>
        <v>302008234382759.69</v>
      </c>
      <c r="O336" s="89">
        <f t="shared" si="64"/>
        <v>271153728717938.84</v>
      </c>
      <c r="P336" s="86">
        <f t="shared" si="55"/>
        <v>897.83554833237952</v>
      </c>
      <c r="Q336" s="97">
        <f t="shared" si="65"/>
        <v>2.7935044404930357E-3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78">
        <v>42650</v>
      </c>
      <c r="D337" s="78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77">
        <v>195500</v>
      </c>
      <c r="I337" s="77">
        <v>196000</v>
      </c>
      <c r="J337" s="88">
        <v>127953489</v>
      </c>
      <c r="K337" s="84">
        <f t="shared" si="60"/>
        <v>5.9033876472065971</v>
      </c>
      <c r="L337" s="84">
        <f t="shared" si="61"/>
        <v>5.9033876472065971</v>
      </c>
      <c r="M337" s="96">
        <f t="shared" si="62"/>
        <v>0</v>
      </c>
      <c r="N337" s="96">
        <f t="shared" si="63"/>
        <v>302008234382759.69</v>
      </c>
      <c r="O337" s="89">
        <f t="shared" si="64"/>
        <v>271241886470552.47</v>
      </c>
      <c r="P337" s="86">
        <f t="shared" si="55"/>
        <v>898.12745346136978</v>
      </c>
      <c r="Q337" s="97">
        <f t="shared" si="65"/>
        <v>3.2512093058962053E-4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78">
        <v>42550</v>
      </c>
      <c r="D338" s="78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77">
        <v>196000</v>
      </c>
      <c r="I338" s="77">
        <v>196500</v>
      </c>
      <c r="J338" s="88">
        <v>127953489</v>
      </c>
      <c r="K338" s="84">
        <f t="shared" si="60"/>
        <v>5.9033876472065971</v>
      </c>
      <c r="L338" s="84">
        <f t="shared" si="61"/>
        <v>5.9033876472065971</v>
      </c>
      <c r="M338" s="96">
        <f t="shared" si="62"/>
        <v>0</v>
      </c>
      <c r="N338" s="96">
        <f t="shared" si="63"/>
        <v>302008234382759.69</v>
      </c>
      <c r="O338" s="89">
        <f t="shared" si="64"/>
        <v>268724348287980.75</v>
      </c>
      <c r="P338" s="86">
        <f t="shared" si="55"/>
        <v>889.7914616043364</v>
      </c>
      <c r="Q338" s="97">
        <f t="shared" si="65"/>
        <v>-9.2815243815413829E-3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23">
        <v>41550</v>
      </c>
      <c r="D339" s="23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23">
        <v>196500</v>
      </c>
      <c r="I339" s="20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307106933477196</v>
      </c>
      <c r="O339" s="92">
        <f t="shared" si="64"/>
        <v>271462581871489.87</v>
      </c>
      <c r="P339" s="94">
        <f t="shared" si="55"/>
        <v>883.93504763267458</v>
      </c>
      <c r="Q339" s="95">
        <f t="shared" si="65"/>
        <v>-6.5817826135378165E-3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78">
        <v>41200</v>
      </c>
      <c r="D340" s="78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19">
        <v>195500</v>
      </c>
      <c r="I340" s="77">
        <v>188000</v>
      </c>
      <c r="J340" s="88">
        <v>128329070</v>
      </c>
      <c r="K340" s="84">
        <f t="shared" si="60"/>
        <v>5.9854833220896904</v>
      </c>
      <c r="L340" s="84">
        <f t="shared" si="61"/>
        <v>5.9854833220896904</v>
      </c>
      <c r="M340" s="96">
        <f t="shared" si="62"/>
        <v>0</v>
      </c>
      <c r="N340" s="96">
        <f t="shared" si="63"/>
        <v>307106933477196</v>
      </c>
      <c r="O340" s="89">
        <f t="shared" si="64"/>
        <v>268057022880461.06</v>
      </c>
      <c r="P340" s="86">
        <f t="shared" si="55"/>
        <v>872.84588415313465</v>
      </c>
      <c r="Q340" s="97">
        <f t="shared" si="65"/>
        <v>-1.2545224345655897E-2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78">
        <v>42000</v>
      </c>
      <c r="D341" s="78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77">
        <v>188000</v>
      </c>
      <c r="I341" s="77">
        <v>181000</v>
      </c>
      <c r="J341" s="88">
        <v>128329070</v>
      </c>
      <c r="K341" s="84">
        <f t="shared" si="60"/>
        <v>5.9854833220896904</v>
      </c>
      <c r="L341" s="84">
        <f t="shared" si="61"/>
        <v>5.9854833220896904</v>
      </c>
      <c r="M341" s="96">
        <f t="shared" si="62"/>
        <v>0</v>
      </c>
      <c r="N341" s="96">
        <f t="shared" si="63"/>
        <v>307106933477196</v>
      </c>
      <c r="O341" s="89">
        <f t="shared" si="64"/>
        <v>266065953471330.12</v>
      </c>
      <c r="P341" s="86">
        <f t="shared" si="55"/>
        <v>866.3625742955968</v>
      </c>
      <c r="Q341" s="97">
        <f t="shared" si="65"/>
        <v>-7.4277830430834642E-3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78">
        <v>43150</v>
      </c>
      <c r="D342" s="78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77">
        <v>181000</v>
      </c>
      <c r="I342" s="77">
        <v>184500</v>
      </c>
      <c r="J342" s="88">
        <v>128329070</v>
      </c>
      <c r="K342" s="84">
        <f t="shared" si="60"/>
        <v>5.9854833220896904</v>
      </c>
      <c r="L342" s="84">
        <f t="shared" si="61"/>
        <v>5.9854833220896904</v>
      </c>
      <c r="M342" s="96">
        <f t="shared" si="62"/>
        <v>0</v>
      </c>
      <c r="N342" s="96">
        <f t="shared" si="63"/>
        <v>307106933477196</v>
      </c>
      <c r="O342" s="89">
        <f t="shared" si="64"/>
        <v>269784777577900.94</v>
      </c>
      <c r="P342" s="86">
        <f t="shared" si="55"/>
        <v>878.47179001555696</v>
      </c>
      <c r="Q342" s="97">
        <f t="shared" si="65"/>
        <v>1.3977076202542174E-2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78">
        <v>43500</v>
      </c>
      <c r="D343" s="78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77">
        <v>184500</v>
      </c>
      <c r="I343" s="77">
        <v>180500</v>
      </c>
      <c r="J343" s="88">
        <v>128329070</v>
      </c>
      <c r="K343" s="84">
        <f t="shared" si="60"/>
        <v>5.9854833220896904</v>
      </c>
      <c r="L343" s="84">
        <f t="shared" si="61"/>
        <v>5.9854833220896904</v>
      </c>
      <c r="M343" s="96">
        <f t="shared" si="62"/>
        <v>0</v>
      </c>
      <c r="N343" s="96">
        <f t="shared" si="63"/>
        <v>307106933477196</v>
      </c>
      <c r="O343" s="89">
        <f t="shared" si="64"/>
        <v>267742765372789.62</v>
      </c>
      <c r="P343" s="86">
        <f t="shared" si="55"/>
        <v>871.82260049062245</v>
      </c>
      <c r="Q343" s="97">
        <f t="shared" si="65"/>
        <v>-7.5690416021404194E-3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78">
        <v>43850</v>
      </c>
      <c r="D344" s="78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77">
        <v>180500</v>
      </c>
      <c r="I344" s="77">
        <v>181000</v>
      </c>
      <c r="J344" s="88">
        <v>128329070</v>
      </c>
      <c r="K344" s="84">
        <f t="shared" si="60"/>
        <v>5.9854833220896904</v>
      </c>
      <c r="L344" s="84">
        <f t="shared" si="61"/>
        <v>5.9854833220896904</v>
      </c>
      <c r="M344" s="96">
        <f t="shared" si="62"/>
        <v>0</v>
      </c>
      <c r="N344" s="96">
        <f t="shared" si="63"/>
        <v>307106933477196</v>
      </c>
      <c r="O344" s="89">
        <f t="shared" si="64"/>
        <v>264741109978462.69</v>
      </c>
      <c r="P344" s="86">
        <f t="shared" si="55"/>
        <v>862.04862580258498</v>
      </c>
      <c r="Q344" s="97">
        <f t="shared" si="65"/>
        <v>-1.1210967325849454E-2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78">
        <v>42700</v>
      </c>
      <c r="D345" s="78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77">
        <v>181000</v>
      </c>
      <c r="I345" s="77">
        <v>174000</v>
      </c>
      <c r="J345" s="88">
        <v>128329070</v>
      </c>
      <c r="K345" s="84">
        <f t="shared" si="60"/>
        <v>5.9854833220896904</v>
      </c>
      <c r="L345" s="84">
        <f t="shared" si="61"/>
        <v>5.9854833220896904</v>
      </c>
      <c r="M345" s="96">
        <f t="shared" si="62"/>
        <v>0</v>
      </c>
      <c r="N345" s="96">
        <f t="shared" si="63"/>
        <v>307106933477196</v>
      </c>
      <c r="O345" s="89">
        <f t="shared" si="64"/>
        <v>259217124588351.91</v>
      </c>
      <c r="P345" s="86">
        <f t="shared" si="55"/>
        <v>844.06145329701542</v>
      </c>
      <c r="Q345" s="97">
        <f t="shared" si="65"/>
        <v>-2.0865612411159678E-2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78">
        <v>42650</v>
      </c>
      <c r="D346" s="78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77">
        <v>174000</v>
      </c>
      <c r="I346" s="77">
        <v>186000</v>
      </c>
      <c r="J346" s="88">
        <v>128329070</v>
      </c>
      <c r="K346" s="84">
        <f t="shared" si="60"/>
        <v>5.9854833220896904</v>
      </c>
      <c r="L346" s="84">
        <f t="shared" si="61"/>
        <v>5.9854833220896904</v>
      </c>
      <c r="M346" s="96">
        <f t="shared" si="62"/>
        <v>0</v>
      </c>
      <c r="N346" s="96">
        <f t="shared" si="63"/>
        <v>307106933477196</v>
      </c>
      <c r="O346" s="89">
        <f t="shared" si="64"/>
        <v>268140053021961.62</v>
      </c>
      <c r="P346" s="86">
        <f t="shared" si="55"/>
        <v>873.11624646817745</v>
      </c>
      <c r="Q346" s="97">
        <f t="shared" si="65"/>
        <v>3.4422604014992246E-2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78">
        <v>42550</v>
      </c>
      <c r="D347" s="78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77">
        <v>186000</v>
      </c>
      <c r="I347" s="77">
        <v>185500</v>
      </c>
      <c r="J347" s="88">
        <v>128329070</v>
      </c>
      <c r="K347" s="84">
        <f t="shared" si="60"/>
        <v>5.9854833220896904</v>
      </c>
      <c r="L347" s="84">
        <f t="shared" si="61"/>
        <v>5.9854833220896904</v>
      </c>
      <c r="M347" s="96">
        <f t="shared" si="62"/>
        <v>0</v>
      </c>
      <c r="N347" s="96">
        <f t="shared" si="63"/>
        <v>307106933477196</v>
      </c>
      <c r="O347" s="89">
        <f t="shared" si="64"/>
        <v>265547924779737.06</v>
      </c>
      <c r="P347" s="86">
        <f t="shared" si="55"/>
        <v>864.67577196349794</v>
      </c>
      <c r="Q347" s="97">
        <f t="shared" si="65"/>
        <v>-9.6670684331231771E-3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78">
        <v>41800</v>
      </c>
      <c r="D348" s="78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77">
        <v>185500</v>
      </c>
      <c r="I348" s="77">
        <v>186000</v>
      </c>
      <c r="J348" s="88">
        <v>128329070</v>
      </c>
      <c r="K348" s="84">
        <f t="shared" si="60"/>
        <v>5.9854833220896904</v>
      </c>
      <c r="L348" s="84">
        <f t="shared" si="61"/>
        <v>5.9854833220896904</v>
      </c>
      <c r="M348" s="96">
        <f t="shared" si="62"/>
        <v>0</v>
      </c>
      <c r="N348" s="96">
        <f t="shared" si="63"/>
        <v>307106933477196</v>
      </c>
      <c r="O348" s="89">
        <f t="shared" si="64"/>
        <v>268140053021961.62</v>
      </c>
      <c r="P348" s="86">
        <f t="shared" si="55"/>
        <v>873.11624646817745</v>
      </c>
      <c r="Q348" s="97">
        <f t="shared" si="65"/>
        <v>9.7614328727089941E-3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78">
        <v>42550</v>
      </c>
      <c r="D349" s="78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77">
        <v>186000</v>
      </c>
      <c r="I349" s="77">
        <v>190000</v>
      </c>
      <c r="J349" s="88">
        <v>128329070</v>
      </c>
      <c r="K349" s="84">
        <f t="shared" si="60"/>
        <v>5.9854833220896904</v>
      </c>
      <c r="L349" s="84">
        <f t="shared" si="61"/>
        <v>5.9854833220896904</v>
      </c>
      <c r="M349" s="96">
        <f t="shared" si="62"/>
        <v>0</v>
      </c>
      <c r="N349" s="96">
        <f t="shared" si="63"/>
        <v>307106933477196</v>
      </c>
      <c r="O349" s="89">
        <f t="shared" si="64"/>
        <v>271065294222317.91</v>
      </c>
      <c r="P349" s="86">
        <f t="shared" si="55"/>
        <v>882.64140165511969</v>
      </c>
      <c r="Q349" s="97">
        <f t="shared" si="65"/>
        <v>1.0909378018645548E-2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78">
        <v>42500</v>
      </c>
      <c r="D350" s="78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77">
        <v>190000</v>
      </c>
      <c r="I350" s="77">
        <v>193000</v>
      </c>
      <c r="J350" s="88">
        <v>128329070</v>
      </c>
      <c r="K350" s="84">
        <f t="shared" si="60"/>
        <v>5.9854833220896904</v>
      </c>
      <c r="L350" s="84">
        <f t="shared" si="61"/>
        <v>5.9854833220896904</v>
      </c>
      <c r="M350" s="96">
        <f t="shared" si="62"/>
        <v>0</v>
      </c>
      <c r="N350" s="96">
        <f t="shared" si="63"/>
        <v>307106933477196</v>
      </c>
      <c r="O350" s="89">
        <f t="shared" si="64"/>
        <v>277196954393052.31</v>
      </c>
      <c r="P350" s="86">
        <f t="shared" si="55"/>
        <v>902.60728162177872</v>
      </c>
      <c r="Q350" s="97">
        <f t="shared" si="65"/>
        <v>2.2620602125868135E-2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78">
        <v>43800</v>
      </c>
      <c r="D351" s="78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77">
        <v>193000</v>
      </c>
      <c r="I351" s="77">
        <v>195500</v>
      </c>
      <c r="J351" s="88">
        <v>128329070</v>
      </c>
      <c r="K351" s="84">
        <f t="shared" si="60"/>
        <v>5.9854833220896904</v>
      </c>
      <c r="L351" s="84">
        <f t="shared" si="61"/>
        <v>5.9854833220896904</v>
      </c>
      <c r="M351" s="96">
        <f t="shared" si="62"/>
        <v>0</v>
      </c>
      <c r="N351" s="96">
        <f t="shared" si="63"/>
        <v>307106933477196</v>
      </c>
      <c r="O351" s="89">
        <f t="shared" si="64"/>
        <v>278086799335827.19</v>
      </c>
      <c r="P351" s="86">
        <f t="shared" si="55"/>
        <v>905.50479009773426</v>
      </c>
      <c r="Q351" s="97">
        <f t="shared" si="65"/>
        <v>3.2101541112646171E-3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78">
        <v>43450</v>
      </c>
      <c r="D352" s="78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77">
        <v>195500</v>
      </c>
      <c r="I352" s="77">
        <v>196000</v>
      </c>
      <c r="J352" s="88">
        <v>128329070</v>
      </c>
      <c r="K352" s="84">
        <f t="shared" si="60"/>
        <v>5.9854833220896904</v>
      </c>
      <c r="L352" s="84">
        <f t="shared" si="61"/>
        <v>5.9854833220896904</v>
      </c>
      <c r="M352" s="96">
        <f t="shared" si="62"/>
        <v>0</v>
      </c>
      <c r="N352" s="96">
        <f t="shared" si="63"/>
        <v>307106933477196</v>
      </c>
      <c r="O352" s="89">
        <f t="shared" si="64"/>
        <v>279795698582806.81</v>
      </c>
      <c r="P352" s="86">
        <f t="shared" si="55"/>
        <v>911.06929894040593</v>
      </c>
      <c r="Q352" s="97">
        <f t="shared" si="65"/>
        <v>6.1452008907330845E-3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78">
        <v>43900</v>
      </c>
      <c r="D353" s="78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77">
        <v>196000</v>
      </c>
      <c r="I353" s="77">
        <v>196500</v>
      </c>
      <c r="J353" s="88">
        <v>128329070</v>
      </c>
      <c r="K353" s="84">
        <f t="shared" si="60"/>
        <v>5.9854833220896904</v>
      </c>
      <c r="L353" s="84">
        <f t="shared" si="61"/>
        <v>5.9854833220896904</v>
      </c>
      <c r="M353" s="96">
        <f t="shared" si="62"/>
        <v>0</v>
      </c>
      <c r="N353" s="96">
        <f t="shared" si="63"/>
        <v>307106933477196</v>
      </c>
      <c r="O353" s="89">
        <f t="shared" si="64"/>
        <v>281062983332163.91</v>
      </c>
      <c r="P353" s="86">
        <f t="shared" si="55"/>
        <v>915.19582495207328</v>
      </c>
      <c r="Q353" s="97">
        <f t="shared" si="65"/>
        <v>4.5293217721929539E-3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84">
        <v>20190610</v>
      </c>
      <c r="B354" s="84" t="s">
        <v>99</v>
      </c>
      <c r="C354" s="78">
        <v>44200</v>
      </c>
      <c r="D354" s="78">
        <v>44800</v>
      </c>
      <c r="E354" s="83">
        <v>5969782550</v>
      </c>
      <c r="F354" s="83">
        <f t="shared" si="58"/>
        <v>0.49316648071487618</v>
      </c>
      <c r="G354" s="135">
        <f t="shared" si="59"/>
        <v>0.49316648071487618</v>
      </c>
      <c r="H354" s="77">
        <v>196500</v>
      </c>
      <c r="I354" s="77">
        <v>198500</v>
      </c>
      <c r="J354" s="88">
        <v>128329070</v>
      </c>
      <c r="K354" s="84">
        <f t="shared" si="60"/>
        <v>5.9854833220896904</v>
      </c>
      <c r="L354" s="84">
        <f t="shared" si="61"/>
        <v>5.9854833220896904</v>
      </c>
      <c r="M354" s="96">
        <f t="shared" si="62"/>
        <v>0</v>
      </c>
      <c r="N354" s="96">
        <f t="shared" si="63"/>
        <v>307106933477196</v>
      </c>
      <c r="O354" s="89">
        <f t="shared" si="64"/>
        <v>284365664339102.37</v>
      </c>
      <c r="P354" s="86">
        <f t="shared" si="55"/>
        <v>925.94999767472768</v>
      </c>
      <c r="Q354" s="97">
        <f t="shared" si="65"/>
        <v>1.1750679395000053E-2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78">
        <v>44800</v>
      </c>
      <c r="D355" s="78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77">
        <v>198500</v>
      </c>
      <c r="I355" s="77">
        <v>202000</v>
      </c>
      <c r="J355" s="88">
        <v>128329070</v>
      </c>
      <c r="K355" s="84">
        <f t="shared" si="60"/>
        <v>5.9854833220896904</v>
      </c>
      <c r="L355" s="84">
        <f t="shared" si="61"/>
        <v>5.9854833220896904</v>
      </c>
      <c r="M355" s="96">
        <f t="shared" si="62"/>
        <v>0</v>
      </c>
      <c r="N355" s="96">
        <f t="shared" si="63"/>
        <v>307106933477196</v>
      </c>
      <c r="O355" s="89">
        <f t="shared" si="64"/>
        <v>287201259450428.25</v>
      </c>
      <c r="P355" s="86">
        <f t="shared" si="55"/>
        <v>935.18324773267989</v>
      </c>
      <c r="Q355" s="97">
        <f t="shared" si="65"/>
        <v>9.9716508247086871E-3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78">
        <v>44850</v>
      </c>
      <c r="D356" s="78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77">
        <v>202000</v>
      </c>
      <c r="I356" s="77">
        <v>204000</v>
      </c>
      <c r="J356" s="88">
        <v>128329070</v>
      </c>
      <c r="K356" s="84">
        <f t="shared" si="60"/>
        <v>5.9854833220896904</v>
      </c>
      <c r="L356" s="84">
        <f t="shared" si="61"/>
        <v>5.9854833220896904</v>
      </c>
      <c r="M356" s="96">
        <f t="shared" si="62"/>
        <v>0</v>
      </c>
      <c r="N356" s="96">
        <f t="shared" si="63"/>
        <v>307106933477196</v>
      </c>
      <c r="O356" s="89">
        <f t="shared" si="64"/>
        <v>288001458304172.62</v>
      </c>
      <c r="P356" s="86">
        <f t="shared" si="55"/>
        <v>937.78885107964504</v>
      </c>
      <c r="Q356" s="97">
        <f t="shared" si="65"/>
        <v>2.786195489795557E-3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78">
        <v>44600</v>
      </c>
      <c r="D357" s="78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77">
        <v>204000</v>
      </c>
      <c r="I357" s="77">
        <v>207000</v>
      </c>
      <c r="J357" s="88">
        <v>128329070</v>
      </c>
      <c r="K357" s="84">
        <f t="shared" si="60"/>
        <v>5.9854833220896904</v>
      </c>
      <c r="L357" s="84">
        <f t="shared" si="61"/>
        <v>5.9854833220896904</v>
      </c>
      <c r="M357" s="96">
        <f t="shared" si="62"/>
        <v>0</v>
      </c>
      <c r="N357" s="96">
        <f t="shared" si="63"/>
        <v>307106933477196</v>
      </c>
      <c r="O357" s="89">
        <f t="shared" si="64"/>
        <v>287803310675651.37</v>
      </c>
      <c r="P357" s="86">
        <f t="shared" si="55"/>
        <v>937.14364380191375</v>
      </c>
      <c r="Q357" s="97">
        <f t="shared" si="65"/>
        <v>-6.8800911525924221E-4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78">
        <v>43750</v>
      </c>
      <c r="D358" s="78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77">
        <v>207000</v>
      </c>
      <c r="I358" s="77">
        <v>201000</v>
      </c>
      <c r="J358" s="88">
        <v>128329070</v>
      </c>
      <c r="K358" s="84">
        <f t="shared" si="60"/>
        <v>5.9854833220896904</v>
      </c>
      <c r="L358" s="84">
        <f t="shared" si="61"/>
        <v>5.9854833220896904</v>
      </c>
      <c r="M358" s="96">
        <f t="shared" si="62"/>
        <v>0</v>
      </c>
      <c r="N358" s="96">
        <f t="shared" si="63"/>
        <v>307106933477196</v>
      </c>
      <c r="O358" s="89">
        <f t="shared" si="64"/>
        <v>283930665789009.87</v>
      </c>
      <c r="P358" s="86">
        <f t="shared" si="55"/>
        <v>924.53355765767151</v>
      </c>
      <c r="Q358" s="97">
        <f t="shared" si="65"/>
        <v>-1.3455873309970045E-2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78">
        <v>44000</v>
      </c>
      <c r="D359" s="78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77">
        <v>201000</v>
      </c>
      <c r="I359" s="77">
        <v>205000</v>
      </c>
      <c r="J359" s="88">
        <v>128329070</v>
      </c>
      <c r="K359" s="84">
        <f t="shared" si="60"/>
        <v>5.9854833220896904</v>
      </c>
      <c r="L359" s="84">
        <f t="shared" si="61"/>
        <v>5.9854833220896904</v>
      </c>
      <c r="M359" s="96">
        <f t="shared" si="62"/>
        <v>0</v>
      </c>
      <c r="N359" s="96">
        <f t="shared" si="63"/>
        <v>307106933477196</v>
      </c>
      <c r="O359" s="89">
        <f t="shared" si="64"/>
        <v>286708702156825.31</v>
      </c>
      <c r="P359" s="86">
        <f t="shared" si="55"/>
        <v>933.57938523427924</v>
      </c>
      <c r="Q359" s="97">
        <f t="shared" si="65"/>
        <v>9.78420685943035E-3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78">
        <v>43900</v>
      </c>
      <c r="D360" s="78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77">
        <v>205000</v>
      </c>
      <c r="I360" s="77">
        <v>208000</v>
      </c>
      <c r="J360" s="88">
        <v>128329070</v>
      </c>
      <c r="K360" s="84">
        <f t="shared" si="60"/>
        <v>5.9854833220896904</v>
      </c>
      <c r="L360" s="84">
        <f t="shared" si="61"/>
        <v>5.9854833220896904</v>
      </c>
      <c r="M360" s="96">
        <f t="shared" si="62"/>
        <v>0</v>
      </c>
      <c r="N360" s="96">
        <f t="shared" si="63"/>
        <v>307106933477196</v>
      </c>
      <c r="O360" s="89">
        <f t="shared" si="64"/>
        <v>290337880174365.62</v>
      </c>
      <c r="P360" s="86">
        <f t="shared" si="55"/>
        <v>945.39669582524891</v>
      </c>
      <c r="Q360" s="97">
        <f t="shared" si="65"/>
        <v>1.2658067195864812E-2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78">
        <v>44350</v>
      </c>
      <c r="D361" s="78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77">
        <v>208000</v>
      </c>
      <c r="I361" s="77">
        <v>211500</v>
      </c>
      <c r="J361" s="88">
        <v>128329070</v>
      </c>
      <c r="K361" s="84">
        <f t="shared" si="60"/>
        <v>5.9854833220896904</v>
      </c>
      <c r="L361" s="84">
        <f t="shared" si="61"/>
        <v>5.9854833220896904</v>
      </c>
      <c r="M361" s="96">
        <f t="shared" si="62"/>
        <v>0</v>
      </c>
      <c r="N361" s="96">
        <f t="shared" si="63"/>
        <v>307106933477196</v>
      </c>
      <c r="O361" s="89">
        <f t="shared" si="64"/>
        <v>295970367103967.19</v>
      </c>
      <c r="P361" s="86">
        <f t="shared" si="55"/>
        <v>963.7371704795595</v>
      </c>
      <c r="Q361" s="97">
        <f t="shared" si="65"/>
        <v>1.939976597686429E-2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78">
        <v>45350</v>
      </c>
      <c r="D362" s="78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77">
        <v>211500</v>
      </c>
      <c r="I362" s="77">
        <v>214000</v>
      </c>
      <c r="J362" s="88">
        <v>128329070</v>
      </c>
      <c r="K362" s="84">
        <f t="shared" si="60"/>
        <v>5.9854833220896904</v>
      </c>
      <c r="L362" s="84">
        <f t="shared" si="61"/>
        <v>5.9854833220896904</v>
      </c>
      <c r="M362" s="96">
        <f t="shared" si="62"/>
        <v>0</v>
      </c>
      <c r="N362" s="96">
        <f t="shared" si="63"/>
        <v>307106933477196</v>
      </c>
      <c r="O362" s="89">
        <f t="shared" si="64"/>
        <v>298332260372150.37</v>
      </c>
      <c r="P362" s="86">
        <f t="shared" si="55"/>
        <v>971.4279550588617</v>
      </c>
      <c r="Q362" s="97">
        <f t="shared" si="65"/>
        <v>7.9801680529508253E-3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78">
        <v>45500</v>
      </c>
      <c r="D363" s="78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77">
        <v>214000</v>
      </c>
      <c r="I363" s="77">
        <v>212500</v>
      </c>
      <c r="J363" s="88">
        <v>128329070</v>
      </c>
      <c r="K363" s="84">
        <f t="shared" si="60"/>
        <v>5.9854833220896904</v>
      </c>
      <c r="L363" s="84">
        <f t="shared" si="61"/>
        <v>5.9854833220896904</v>
      </c>
      <c r="M363" s="96">
        <f t="shared" si="62"/>
        <v>0</v>
      </c>
      <c r="N363" s="96">
        <f t="shared" si="63"/>
        <v>307106933477196</v>
      </c>
      <c r="O363" s="89">
        <f t="shared" si="64"/>
        <v>297768912439977.25</v>
      </c>
      <c r="P363" s="86">
        <f t="shared" si="55"/>
        <v>969.59358445122132</v>
      </c>
      <c r="Q363" s="97">
        <f t="shared" si="65"/>
        <v>-1.888323882473848E-3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78">
        <v>45700</v>
      </c>
      <c r="D364" s="78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77">
        <v>212500</v>
      </c>
      <c r="I364" s="77">
        <v>208500</v>
      </c>
      <c r="J364" s="88">
        <v>128329070</v>
      </c>
      <c r="K364" s="84">
        <f t="shared" si="60"/>
        <v>5.9854833220896904</v>
      </c>
      <c r="L364" s="84">
        <f t="shared" si="61"/>
        <v>5.9854833220896904</v>
      </c>
      <c r="M364" s="96">
        <f t="shared" si="62"/>
        <v>0</v>
      </c>
      <c r="N364" s="96">
        <f t="shared" si="63"/>
        <v>307106933477196</v>
      </c>
      <c r="O364" s="89">
        <f t="shared" si="64"/>
        <v>294107647076916.81</v>
      </c>
      <c r="P364" s="86">
        <f t="shared" si="55"/>
        <v>957.67179121260563</v>
      </c>
      <c r="Q364" s="97">
        <f t="shared" si="65"/>
        <v>-1.2295660191855837E-2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78">
        <v>45500</v>
      </c>
      <c r="D365" s="78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77">
        <v>208500</v>
      </c>
      <c r="I365" s="77">
        <v>208000</v>
      </c>
      <c r="J365" s="88">
        <v>128329070</v>
      </c>
      <c r="K365" s="84">
        <f t="shared" si="60"/>
        <v>5.9854833220896904</v>
      </c>
      <c r="L365" s="84">
        <f t="shared" si="61"/>
        <v>5.9854833220896904</v>
      </c>
      <c r="M365" s="96">
        <f t="shared" si="62"/>
        <v>0</v>
      </c>
      <c r="N365" s="96">
        <f t="shared" si="63"/>
        <v>307106933477196</v>
      </c>
      <c r="O365" s="89">
        <f t="shared" si="64"/>
        <v>294018000987886.31</v>
      </c>
      <c r="P365" s="86">
        <f t="shared" si="55"/>
        <v>957.37988608361525</v>
      </c>
      <c r="Q365" s="97">
        <f t="shared" si="65"/>
        <v>-3.048070661251997E-4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78">
        <v>45600</v>
      </c>
      <c r="D366" s="78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77">
        <v>208000</v>
      </c>
      <c r="I366" s="77">
        <v>210500</v>
      </c>
      <c r="J366" s="88">
        <v>128329070</v>
      </c>
      <c r="K366" s="84">
        <f t="shared" si="60"/>
        <v>5.9854833220896904</v>
      </c>
      <c r="L366" s="84">
        <f t="shared" si="61"/>
        <v>5.9854833220896904</v>
      </c>
      <c r="M366" s="96">
        <f t="shared" si="62"/>
        <v>0</v>
      </c>
      <c r="N366" s="96">
        <f t="shared" si="63"/>
        <v>307106933477196</v>
      </c>
      <c r="O366" s="89">
        <f t="shared" si="64"/>
        <v>296232689423528.69</v>
      </c>
      <c r="P366" s="86">
        <f t="shared" si="55"/>
        <v>964.59134305258272</v>
      </c>
      <c r="Q366" s="97">
        <f t="shared" si="65"/>
        <v>7.5324926643984633E-3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78">
        <v>45700</v>
      </c>
      <c r="D367" s="78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77">
        <v>210500</v>
      </c>
      <c r="I367" s="77">
        <v>204000</v>
      </c>
      <c r="J367" s="88">
        <v>128329070</v>
      </c>
      <c r="K367" s="84">
        <f t="shared" si="60"/>
        <v>5.9854833220896904</v>
      </c>
      <c r="L367" s="84">
        <f t="shared" si="61"/>
        <v>5.9854833220896904</v>
      </c>
      <c r="M367" s="96">
        <f t="shared" si="62"/>
        <v>0</v>
      </c>
      <c r="N367" s="96">
        <f t="shared" si="63"/>
        <v>307106933477196</v>
      </c>
      <c r="O367" s="89">
        <f t="shared" si="64"/>
        <v>293595241940724.12</v>
      </c>
      <c r="P367" s="86">
        <f t="shared" si="55"/>
        <v>956.00330027236203</v>
      </c>
      <c r="Q367" s="97">
        <f t="shared" si="65"/>
        <v>-8.9032965535878021E-3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84">
        <v>20190628</v>
      </c>
      <c r="B368" s="84" t="s">
        <v>99</v>
      </c>
      <c r="C368" s="78">
        <v>46500</v>
      </c>
      <c r="D368" s="78">
        <v>47000</v>
      </c>
      <c r="E368" s="83">
        <v>5969782550</v>
      </c>
      <c r="F368" s="83">
        <f t="shared" si="58"/>
        <v>0.49316648071487618</v>
      </c>
      <c r="G368" s="135">
        <f t="shared" si="59"/>
        <v>0.49316648071487618</v>
      </c>
      <c r="H368" s="77">
        <v>204000</v>
      </c>
      <c r="I368" s="77">
        <v>205500</v>
      </c>
      <c r="J368" s="88">
        <v>128329070</v>
      </c>
      <c r="K368" s="84">
        <f t="shared" si="60"/>
        <v>5.9854833220896904</v>
      </c>
      <c r="L368" s="84">
        <f t="shared" si="61"/>
        <v>5.9854833220896904</v>
      </c>
      <c r="M368" s="96">
        <f t="shared" si="62"/>
        <v>0</v>
      </c>
      <c r="N368" s="96">
        <f t="shared" si="63"/>
        <v>307106933477196</v>
      </c>
      <c r="O368" s="89">
        <f t="shared" si="64"/>
        <v>296219457528468.87</v>
      </c>
      <c r="P368" s="86">
        <f t="shared" si="55"/>
        <v>964.54825742468768</v>
      </c>
      <c r="Q368" s="97">
        <f t="shared" si="65"/>
        <v>8.9382088428891643E-3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23">
        <v>47000</v>
      </c>
      <c r="D369" s="20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23">
        <v>205500</v>
      </c>
      <c r="I369" s="20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318233329822761</v>
      </c>
      <c r="O369" s="92">
        <f t="shared" si="64"/>
        <v>308146983981260.87</v>
      </c>
      <c r="P369" s="94">
        <f t="shared" si="55"/>
        <v>968.30518711815103</v>
      </c>
      <c r="Q369" s="95">
        <f t="shared" si="65"/>
        <v>3.8950147538436572E-3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145">
        <v>46600</v>
      </c>
      <c r="D370" s="78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19">
        <v>208000</v>
      </c>
      <c r="I370" s="77">
        <v>205000</v>
      </c>
      <c r="J370" s="88">
        <v>128329070</v>
      </c>
      <c r="K370" s="84">
        <f t="shared" si="60"/>
        <v>6.9836746892843076</v>
      </c>
      <c r="L370" s="84">
        <f t="shared" si="61"/>
        <v>6.9836746892843076</v>
      </c>
      <c r="M370" s="96">
        <f t="shared" si="62"/>
        <v>0</v>
      </c>
      <c r="N370" s="96">
        <f t="shared" si="63"/>
        <v>318233329822761</v>
      </c>
      <c r="O370" s="89">
        <f t="shared" si="64"/>
        <v>304544035216811.25</v>
      </c>
      <c r="P370" s="86">
        <f t="shared" si="55"/>
        <v>956.98346677397387</v>
      </c>
      <c r="Q370" s="97">
        <f t="shared" si="65"/>
        <v>-1.1692305788294506E-2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78">
        <v>46250</v>
      </c>
      <c r="D371" s="78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77">
        <v>205000</v>
      </c>
      <c r="I371" s="77">
        <v>206000</v>
      </c>
      <c r="J371" s="88">
        <v>128329070</v>
      </c>
      <c r="K371" s="84">
        <f t="shared" si="60"/>
        <v>6.9836746892843076</v>
      </c>
      <c r="L371" s="84">
        <f t="shared" si="61"/>
        <v>6.9836746892843076</v>
      </c>
      <c r="M371" s="96">
        <f t="shared" si="62"/>
        <v>0</v>
      </c>
      <c r="N371" s="96">
        <f t="shared" si="63"/>
        <v>318233329822761</v>
      </c>
      <c r="O371" s="89">
        <f t="shared" si="64"/>
        <v>303219744178488.75</v>
      </c>
      <c r="P371" s="86">
        <f t="shared" si="55"/>
        <v>952.82208292690768</v>
      </c>
      <c r="Q371" s="97">
        <f t="shared" si="65"/>
        <v>-4.3484386006106945E-3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78">
        <v>45400</v>
      </c>
      <c r="D372" s="78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77">
        <v>206000</v>
      </c>
      <c r="I372" s="77">
        <v>203500</v>
      </c>
      <c r="J372" s="88">
        <v>128329070</v>
      </c>
      <c r="K372" s="84">
        <f t="shared" si="60"/>
        <v>6.9836746892843076</v>
      </c>
      <c r="L372" s="84">
        <f t="shared" si="61"/>
        <v>6.9836746892843076</v>
      </c>
      <c r="M372" s="96">
        <f t="shared" si="62"/>
        <v>0</v>
      </c>
      <c r="N372" s="96">
        <f t="shared" si="63"/>
        <v>318233329822761</v>
      </c>
      <c r="O372" s="89">
        <f t="shared" si="64"/>
        <v>302546634406670.44</v>
      </c>
      <c r="P372" s="86">
        <f t="shared" si="55"/>
        <v>950.70693750140117</v>
      </c>
      <c r="Q372" s="97">
        <f t="shared" si="65"/>
        <v>-2.2198744796186336E-3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78">
        <v>46000</v>
      </c>
      <c r="D373" s="78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77">
        <v>203500</v>
      </c>
      <c r="I373" s="77">
        <v>208000</v>
      </c>
      <c r="J373" s="88">
        <v>128329070</v>
      </c>
      <c r="K373" s="84">
        <f t="shared" si="60"/>
        <v>6.9836746892843076</v>
      </c>
      <c r="L373" s="84">
        <f t="shared" si="61"/>
        <v>6.9836746892843076</v>
      </c>
      <c r="M373" s="96">
        <f t="shared" si="62"/>
        <v>0</v>
      </c>
      <c r="N373" s="96">
        <f t="shared" si="63"/>
        <v>318233329822761</v>
      </c>
      <c r="O373" s="89">
        <f t="shared" si="64"/>
        <v>305665249227658.75</v>
      </c>
      <c r="P373" s="86">
        <f t="shared" si="55"/>
        <v>960.50671184535577</v>
      </c>
      <c r="Q373" s="97">
        <f t="shared" si="65"/>
        <v>1.0307881385308764E-2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78">
        <v>45650</v>
      </c>
      <c r="D374" s="78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77">
        <v>208000</v>
      </c>
      <c r="I374" s="77">
        <v>206000</v>
      </c>
      <c r="J374" s="88">
        <v>128329070</v>
      </c>
      <c r="K374" s="84">
        <f t="shared" si="60"/>
        <v>6.9836746892843076</v>
      </c>
      <c r="L374" s="84">
        <f t="shared" si="61"/>
        <v>6.9836746892843076</v>
      </c>
      <c r="M374" s="96">
        <f t="shared" si="62"/>
        <v>0</v>
      </c>
      <c r="N374" s="96">
        <f t="shared" si="63"/>
        <v>318233329822761</v>
      </c>
      <c r="O374" s="89">
        <f t="shared" si="64"/>
        <v>300607391806276</v>
      </c>
      <c r="P374" s="86">
        <f t="shared" si="55"/>
        <v>944.61316158712316</v>
      </c>
      <c r="Q374" s="97">
        <f t="shared" si="65"/>
        <v>-1.654704757627088E-2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78">
        <v>44400</v>
      </c>
      <c r="D375" s="78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77">
        <v>206000</v>
      </c>
      <c r="I375" s="77">
        <v>192500</v>
      </c>
      <c r="J375" s="88">
        <v>128329070</v>
      </c>
      <c r="K375" s="84">
        <f t="shared" si="60"/>
        <v>6.9836746892843076</v>
      </c>
      <c r="L375" s="84">
        <f t="shared" si="61"/>
        <v>6.9836746892843076</v>
      </c>
      <c r="M375" s="96">
        <f t="shared" si="62"/>
        <v>0</v>
      </c>
      <c r="N375" s="96">
        <f t="shared" si="63"/>
        <v>318233329822761</v>
      </c>
      <c r="O375" s="89">
        <f t="shared" si="64"/>
        <v>290337224013036.62</v>
      </c>
      <c r="P375" s="86">
        <f t="shared" si="55"/>
        <v>912.34071608633508</v>
      </c>
      <c r="Q375" s="97">
        <f t="shared" si="65"/>
        <v>-3.4164721404648289E-2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78">
        <v>45100</v>
      </c>
      <c r="D376" s="78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77">
        <v>192500</v>
      </c>
      <c r="I376" s="77">
        <v>189000</v>
      </c>
      <c r="J376" s="88">
        <v>128329070</v>
      </c>
      <c r="K376" s="84">
        <f t="shared" si="60"/>
        <v>6.9836746892843076</v>
      </c>
      <c r="L376" s="84">
        <f t="shared" si="61"/>
        <v>6.9836746892843076</v>
      </c>
      <c r="M376" s="96">
        <f t="shared" si="62"/>
        <v>0</v>
      </c>
      <c r="N376" s="96">
        <f t="shared" si="63"/>
        <v>318233329822761</v>
      </c>
      <c r="O376" s="89">
        <f t="shared" si="64"/>
        <v>288376052907328</v>
      </c>
      <c r="P376" s="86">
        <f t="shared" si="55"/>
        <v>906.17803316811001</v>
      </c>
      <c r="Q376" s="97">
        <f t="shared" si="65"/>
        <v>-6.754804219043422E-3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78">
        <v>45550</v>
      </c>
      <c r="D377" s="78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77">
        <v>189000</v>
      </c>
      <c r="I377" s="77">
        <v>191500</v>
      </c>
      <c r="J377" s="88">
        <v>128329070</v>
      </c>
      <c r="K377" s="84">
        <f t="shared" si="60"/>
        <v>6.9836746892843076</v>
      </c>
      <c r="L377" s="84">
        <f t="shared" si="61"/>
        <v>6.9836746892843076</v>
      </c>
      <c r="M377" s="96">
        <f t="shared" si="62"/>
        <v>0</v>
      </c>
      <c r="N377" s="96">
        <f t="shared" si="63"/>
        <v>318233329822761</v>
      </c>
      <c r="O377" s="89">
        <f t="shared" si="64"/>
        <v>292314603144412.25</v>
      </c>
      <c r="P377" s="86">
        <f t="shared" si="55"/>
        <v>918.55433026834714</v>
      </c>
      <c r="Q377" s="97">
        <f t="shared" si="65"/>
        <v>1.3657688276737497E-2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78">
        <v>46200</v>
      </c>
      <c r="D378" s="78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77">
        <v>191500</v>
      </c>
      <c r="I378" s="77">
        <v>188500</v>
      </c>
      <c r="J378" s="88">
        <v>128329070</v>
      </c>
      <c r="K378" s="84">
        <f t="shared" si="60"/>
        <v>6.9836746892843076</v>
      </c>
      <c r="L378" s="84">
        <f t="shared" si="61"/>
        <v>6.9836746892843076</v>
      </c>
      <c r="M378" s="96">
        <f t="shared" si="62"/>
        <v>0</v>
      </c>
      <c r="N378" s="96">
        <f t="shared" si="63"/>
        <v>318233329822761</v>
      </c>
      <c r="O378" s="89">
        <f t="shared" si="64"/>
        <v>289887212947458.37</v>
      </c>
      <c r="P378" s="86">
        <f t="shared" si="55"/>
        <v>910.92662452707293</v>
      </c>
      <c r="Q378" s="97">
        <f t="shared" si="65"/>
        <v>-8.304033294411501E-3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78">
        <v>46300</v>
      </c>
      <c r="D379" s="78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77">
        <v>188500</v>
      </c>
      <c r="I379" s="77">
        <v>183500</v>
      </c>
      <c r="J379" s="88">
        <v>128329070</v>
      </c>
      <c r="K379" s="84">
        <f t="shared" si="60"/>
        <v>6.9836746892843076</v>
      </c>
      <c r="L379" s="84">
        <f t="shared" si="61"/>
        <v>6.9836746892843076</v>
      </c>
      <c r="M379" s="96">
        <f t="shared" si="62"/>
        <v>0</v>
      </c>
      <c r="N379" s="96">
        <f t="shared" si="63"/>
        <v>318233329822761</v>
      </c>
      <c r="O379" s="89">
        <f t="shared" si="64"/>
        <v>285798023412998.31</v>
      </c>
      <c r="P379" s="86">
        <f t="shared" si="55"/>
        <v>898.076966269286</v>
      </c>
      <c r="Q379" s="97">
        <f t="shared" si="65"/>
        <v>-1.4106139739255182E-2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78">
        <v>46450</v>
      </c>
      <c r="D380" s="78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77">
        <v>183500</v>
      </c>
      <c r="I380" s="77">
        <v>188500</v>
      </c>
      <c r="J380" s="88">
        <v>128329070</v>
      </c>
      <c r="K380" s="84">
        <f t="shared" si="60"/>
        <v>6.9836746892843076</v>
      </c>
      <c r="L380" s="84">
        <f t="shared" si="61"/>
        <v>6.9836746892843076</v>
      </c>
      <c r="M380" s="96">
        <f t="shared" si="62"/>
        <v>0</v>
      </c>
      <c r="N380" s="96">
        <f t="shared" si="63"/>
        <v>318233329822761</v>
      </c>
      <c r="O380" s="89">
        <f t="shared" si="64"/>
        <v>291324006752175.37</v>
      </c>
      <c r="P380" s="86">
        <f t="shared" si="55"/>
        <v>915.4415312639544</v>
      </c>
      <c r="Q380" s="97">
        <f t="shared" si="65"/>
        <v>1.933527486714505E-2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78">
        <v>46850</v>
      </c>
      <c r="D381" s="78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77">
        <v>188500</v>
      </c>
      <c r="I381" s="77">
        <v>184500</v>
      </c>
      <c r="J381" s="88">
        <v>128329070</v>
      </c>
      <c r="K381" s="84">
        <f t="shared" si="60"/>
        <v>6.9836746892843076</v>
      </c>
      <c r="L381" s="84">
        <f t="shared" si="61"/>
        <v>6.9836746892843076</v>
      </c>
      <c r="M381" s="96">
        <f t="shared" si="62"/>
        <v>0</v>
      </c>
      <c r="N381" s="96">
        <f t="shared" si="63"/>
        <v>318233329822761</v>
      </c>
      <c r="O381" s="89">
        <f t="shared" si="64"/>
        <v>285649290942171.62</v>
      </c>
      <c r="P381" s="86">
        <f t="shared" si="55"/>
        <v>897.60959702512321</v>
      </c>
      <c r="Q381" s="97">
        <f t="shared" si="65"/>
        <v>-1.9479053145218965E-2</v>
      </c>
      <c r="R381" s="87">
        <f t="shared" si="56"/>
        <v>-1.7075773745997867E-2</v>
      </c>
      <c r="S381" s="87">
        <f t="shared" si="57"/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65" t="s">
        <v>14</v>
      </c>
      <c r="D1" s="65" t="s">
        <v>15</v>
      </c>
      <c r="E1" s="3" t="s">
        <v>16</v>
      </c>
      <c r="F1" s="65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66">
        <v>271500</v>
      </c>
      <c r="D788" s="66">
        <v>288000</v>
      </c>
      <c r="E788" s="13">
        <v>282947</v>
      </c>
      <c r="F788" s="67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65" t="s">
        <v>144</v>
      </c>
      <c r="D1" s="65" t="s">
        <v>145</v>
      </c>
      <c r="E1" s="3" t="s">
        <v>146</v>
      </c>
      <c r="F1" s="65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CASE2_BACKTEST2</vt:lpstr>
      <vt:lpstr>CASE3_조건설정</vt:lpstr>
      <vt:lpstr>CASE3_BACKTEST</vt:lpstr>
      <vt:lpstr>CASE4_조건설정</vt:lpstr>
      <vt:lpstr>CASE4_BACKTEST</vt:lpstr>
      <vt:lpstr>CASE4_BACKTEST2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DB400</cp:lastModifiedBy>
  <dcterms:created xsi:type="dcterms:W3CDTF">2019-07-18T00:21:11Z</dcterms:created>
  <dcterms:modified xsi:type="dcterms:W3CDTF">2019-08-29T00:47:17Z</dcterms:modified>
</cp:coreProperties>
</file>