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D:\Umum dan Hukum\"/>
    </mc:Choice>
  </mc:AlternateContent>
  <xr:revisionPtr revIDLastSave="0" documentId="13_ncr:1_{6E10CCBA-361B-436A-A04D-CDD70237F490}" xr6:coauthVersionLast="47" xr6:coauthVersionMax="47" xr10:uidLastSave="{00000000-0000-0000-0000-000000000000}"/>
  <bookViews>
    <workbookView xWindow="-120" yWindow="-120" windowWidth="20730" windowHeight="11280" tabRatio="981" activeTab="2" xr2:uid="{00000000-000D-0000-FFFF-FFFF00000000}"/>
  </bookViews>
  <sheets>
    <sheet name="BAGAN" sheetId="24" r:id="rId1"/>
    <sheet name="Jurnal Pembukuan" sheetId="13" state="hidden" r:id="rId2"/>
    <sheet name="Rekap" sheetId="17" r:id="rId3"/>
    <sheet name="Rincian AT MARET 2019.FIX" sheetId="16" r:id="rId4"/>
    <sheet name="Mesin Kantor" sheetId="22" r:id="rId5"/>
    <sheet name="INV.PERABOT KTR" sheetId="19" r:id="rId6"/>
    <sheet name="INV PERBT RMH DNS" sheetId="20" r:id="rId7"/>
  </sheets>
  <externalReferences>
    <externalReference r:id="rId8"/>
  </externalReferences>
  <definedNames>
    <definedName name="_xlnm.Print_Area" localSheetId="6">'INV PERBT RMH DNS'!$A$17:$P$30</definedName>
    <definedName name="_xlnm.Print_Area" localSheetId="5">'INV.PERABOT KTR'!$A$55:$O$73</definedName>
    <definedName name="_xlnm.Print_Area" localSheetId="1">'Jurnal Pembukuan'!$B$1:$T$43</definedName>
    <definedName name="_xlnm.Print_Area" localSheetId="4">'Mesin Kantor'!$A$33:$P$36</definedName>
    <definedName name="_xlnm.Print_Area" localSheetId="2">Rekap!$B$1:$I$33</definedName>
    <definedName name="_xlnm.Print_Area" localSheetId="3">'Rincian AT MARET 2019.FIX'!$B$1:$L$75</definedName>
    <definedName name="_xlnm.Print_Area">#REF!</definedName>
    <definedName name="_xlnm.Print_Titles" localSheetId="3">'Rincian AT MARET 2019.FIX'!$4:$6</definedName>
    <definedName name="_xlnm.Print_Titles">#REF!</definedName>
    <definedName name="PRINT_TITLES_MI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17" l="1"/>
  <c r="D20" i="17"/>
  <c r="H15" i="17"/>
  <c r="G15" i="17"/>
  <c r="F15" i="17"/>
  <c r="E15" i="17"/>
  <c r="H17" i="17"/>
  <c r="G17" i="17"/>
  <c r="F17" i="17"/>
  <c r="E17" i="17"/>
  <c r="D17" i="17"/>
  <c r="D15" i="17"/>
  <c r="I35" i="22"/>
  <c r="I29" i="22"/>
  <c r="N29" i="22"/>
  <c r="O29" i="22" s="1"/>
  <c r="I30" i="22"/>
  <c r="N30" i="22"/>
  <c r="I31" i="22"/>
  <c r="N31" i="22"/>
  <c r="I32" i="22"/>
  <c r="N32" i="22"/>
  <c r="D22" i="17" l="1"/>
  <c r="O30" i="22"/>
  <c r="O32" i="22"/>
  <c r="O31" i="22"/>
  <c r="D9" i="17" l="1"/>
  <c r="E21" i="16"/>
  <c r="K16" i="16"/>
  <c r="K44" i="19" l="1"/>
  <c r="K43" i="19"/>
  <c r="K41" i="19"/>
  <c r="N23" i="20" l="1"/>
  <c r="I50" i="16" l="1"/>
  <c r="O23" i="20" l="1"/>
  <c r="N22" i="20"/>
  <c r="O22" i="20" s="1"/>
  <c r="N21" i="20"/>
  <c r="O21" i="20" s="1"/>
  <c r="N20" i="20"/>
  <c r="O20" i="20" s="1"/>
  <c r="N19" i="20"/>
  <c r="O19" i="20" s="1"/>
  <c r="N18" i="20"/>
  <c r="O18" i="20" s="1"/>
  <c r="N17" i="20"/>
  <c r="O17" i="20" s="1"/>
  <c r="M25" i="20"/>
  <c r="E32" i="13" s="1"/>
  <c r="Q32" i="13" s="1"/>
  <c r="N16" i="20"/>
  <c r="I16" i="20"/>
  <c r="N15" i="20"/>
  <c r="I15" i="20"/>
  <c r="N14" i="20"/>
  <c r="I14" i="20"/>
  <c r="N13" i="20"/>
  <c r="I13" i="20"/>
  <c r="N12" i="20"/>
  <c r="I12" i="20"/>
  <c r="N11" i="20"/>
  <c r="I11" i="20"/>
  <c r="A11" i="20"/>
  <c r="A12" i="20" s="1"/>
  <c r="A13" i="20" s="1"/>
  <c r="A14" i="20" s="1"/>
  <c r="A15" i="20" s="1"/>
  <c r="A16" i="20" s="1"/>
  <c r="N10" i="20"/>
  <c r="O13" i="20" l="1"/>
  <c r="O15" i="20"/>
  <c r="H25" i="20"/>
  <c r="O11" i="20"/>
  <c r="I25" i="20"/>
  <c r="O12" i="20"/>
  <c r="O14" i="20"/>
  <c r="O16" i="20"/>
  <c r="O10" i="20"/>
  <c r="L63" i="19"/>
  <c r="N25" i="20" l="1"/>
  <c r="L25" i="20"/>
  <c r="O25" i="20"/>
  <c r="K46" i="19"/>
  <c r="K45" i="19"/>
  <c r="K42" i="19"/>
  <c r="K40" i="19"/>
  <c r="K39" i="19"/>
  <c r="E20" i="17" l="1"/>
  <c r="H62" i="16"/>
  <c r="E11" i="17" s="1"/>
  <c r="R63" i="19" l="1"/>
  <c r="L49" i="19" l="1"/>
  <c r="R49" i="19" s="1"/>
  <c r="G35" i="19"/>
  <c r="N28" i="22" l="1"/>
  <c r="I28" i="22"/>
  <c r="N27" i="22"/>
  <c r="I27" i="22"/>
  <c r="N26" i="22"/>
  <c r="I26" i="22"/>
  <c r="N25" i="22"/>
  <c r="I25" i="22"/>
  <c r="N24" i="22"/>
  <c r="H24" i="22"/>
  <c r="I24" i="22" s="1"/>
  <c r="N23" i="22"/>
  <c r="I23" i="22"/>
  <c r="N22" i="22"/>
  <c r="I22" i="22"/>
  <c r="N21" i="22"/>
  <c r="I21" i="22"/>
  <c r="N20" i="22"/>
  <c r="I20" i="22"/>
  <c r="N19" i="22"/>
  <c r="I19" i="22"/>
  <c r="N18" i="22"/>
  <c r="I18" i="22"/>
  <c r="N17" i="22"/>
  <c r="I17" i="22"/>
  <c r="N16" i="22"/>
  <c r="I16" i="22"/>
  <c r="N15" i="22"/>
  <c r="I15" i="22"/>
  <c r="N14" i="22"/>
  <c r="I14" i="22"/>
  <c r="N13" i="22"/>
  <c r="I13" i="22"/>
  <c r="N12" i="22"/>
  <c r="I12" i="22"/>
  <c r="M35" i="22" l="1"/>
  <c r="O23" i="22"/>
  <c r="O16" i="22"/>
  <c r="O20" i="22"/>
  <c r="O26" i="22"/>
  <c r="O15" i="22"/>
  <c r="O17" i="22"/>
  <c r="O25" i="22"/>
  <c r="O27" i="22"/>
  <c r="O12" i="22"/>
  <c r="O14" i="22"/>
  <c r="O21" i="22"/>
  <c r="O13" i="22"/>
  <c r="O19" i="22"/>
  <c r="O22" i="22"/>
  <c r="O18" i="22"/>
  <c r="O24" i="22"/>
  <c r="O28" i="22"/>
  <c r="H35" i="22"/>
  <c r="E28" i="13" l="1"/>
  <c r="Q28" i="13" s="1"/>
  <c r="N35" i="22"/>
  <c r="L35" i="22"/>
  <c r="O35" i="22" l="1"/>
  <c r="R35" i="22"/>
  <c r="I45" i="16" l="1"/>
  <c r="J44" i="16"/>
  <c r="K44" i="16" s="1"/>
  <c r="H45" i="16"/>
  <c r="M61" i="19"/>
  <c r="N61" i="19" s="1"/>
  <c r="M60" i="19"/>
  <c r="M59" i="19"/>
  <c r="H59" i="19"/>
  <c r="M58" i="19"/>
  <c r="H58" i="19"/>
  <c r="M57" i="19"/>
  <c r="H57" i="19"/>
  <c r="M56" i="19"/>
  <c r="H56" i="19"/>
  <c r="H55" i="19"/>
  <c r="K55" i="19" s="1"/>
  <c r="M55" i="19" s="1"/>
  <c r="G63" i="19"/>
  <c r="H54" i="19"/>
  <c r="K54" i="19" s="1"/>
  <c r="M54" i="19" s="1"/>
  <c r="N54" i="19" s="1"/>
  <c r="H53" i="19"/>
  <c r="K53" i="19" s="1"/>
  <c r="M53" i="19" s="1"/>
  <c r="N53" i="19" s="1"/>
  <c r="H52" i="19"/>
  <c r="H47" i="19"/>
  <c r="K47" i="19" s="1"/>
  <c r="M47" i="19" s="1"/>
  <c r="N47" i="19" s="1"/>
  <c r="M46" i="19"/>
  <c r="N46" i="19" s="1"/>
  <c r="M45" i="19"/>
  <c r="N45" i="19" s="1"/>
  <c r="M44" i="19"/>
  <c r="N44" i="19" s="1"/>
  <c r="M43" i="19"/>
  <c r="N43" i="19" s="1"/>
  <c r="M42" i="19"/>
  <c r="N42" i="19" s="1"/>
  <c r="M41" i="19"/>
  <c r="N41" i="19" s="1"/>
  <c r="M40" i="19"/>
  <c r="N40" i="19" s="1"/>
  <c r="M39" i="19"/>
  <c r="N39" i="19" s="1"/>
  <c r="H33" i="19"/>
  <c r="K33" i="19" s="1"/>
  <c r="M33" i="19" s="1"/>
  <c r="N33" i="19" s="1"/>
  <c r="H32" i="19"/>
  <c r="K32" i="19" s="1"/>
  <c r="M32" i="19" s="1"/>
  <c r="N32" i="19" s="1"/>
  <c r="H31" i="19"/>
  <c r="K31" i="19" s="1"/>
  <c r="M31" i="19" s="1"/>
  <c r="N31" i="19" s="1"/>
  <c r="H30" i="19"/>
  <c r="K30" i="19" s="1"/>
  <c r="M30" i="19" s="1"/>
  <c r="N30" i="19" s="1"/>
  <c r="H29" i="19"/>
  <c r="K29" i="19" s="1"/>
  <c r="M29" i="19" s="1"/>
  <c r="N29" i="19" s="1"/>
  <c r="H28" i="19"/>
  <c r="K28" i="19" s="1"/>
  <c r="M28" i="19" s="1"/>
  <c r="N28" i="19" s="1"/>
  <c r="H27" i="19"/>
  <c r="K27" i="19" s="1"/>
  <c r="M27" i="19" s="1"/>
  <c r="N27" i="19" s="1"/>
  <c r="H26" i="19"/>
  <c r="K26" i="19" s="1"/>
  <c r="M26" i="19" s="1"/>
  <c r="N26" i="19" s="1"/>
  <c r="H25" i="19"/>
  <c r="K25" i="19" s="1"/>
  <c r="M25" i="19" s="1"/>
  <c r="N25" i="19" s="1"/>
  <c r="H20" i="19"/>
  <c r="H19" i="19"/>
  <c r="H18" i="19"/>
  <c r="H17" i="19"/>
  <c r="H16" i="19"/>
  <c r="H15" i="19"/>
  <c r="G14" i="19"/>
  <c r="H14" i="19" s="1"/>
  <c r="H13" i="19"/>
  <c r="H12" i="19"/>
  <c r="J47" i="16"/>
  <c r="K47" i="16" s="1"/>
  <c r="J48" i="16"/>
  <c r="K48" i="16" s="1"/>
  <c r="J49" i="16"/>
  <c r="K49" i="16" s="1"/>
  <c r="J43" i="16"/>
  <c r="K43" i="16" s="1"/>
  <c r="E9" i="17"/>
  <c r="J50" i="16"/>
  <c r="J14" i="16"/>
  <c r="K14" i="16" s="1"/>
  <c r="H52" i="16"/>
  <c r="E52" i="16"/>
  <c r="F9" i="17"/>
  <c r="G9" i="17"/>
  <c r="K11" i="16"/>
  <c r="E12" i="16"/>
  <c r="E13" i="16"/>
  <c r="K13" i="16" s="1"/>
  <c r="J21" i="16"/>
  <c r="J22" i="16"/>
  <c r="K22" i="16" s="1"/>
  <c r="J25" i="16"/>
  <c r="K25" i="16" s="1"/>
  <c r="J26" i="16"/>
  <c r="K26" i="16" s="1"/>
  <c r="J27" i="16"/>
  <c r="K27" i="16" s="1"/>
  <c r="J28" i="16"/>
  <c r="K28" i="16" s="1"/>
  <c r="J29" i="16"/>
  <c r="K29" i="16" s="1"/>
  <c r="J30" i="16"/>
  <c r="K30" i="16" s="1"/>
  <c r="J31" i="16"/>
  <c r="K31" i="16" s="1"/>
  <c r="J32" i="16"/>
  <c r="K32" i="16" s="1"/>
  <c r="J33" i="16"/>
  <c r="J34" i="16"/>
  <c r="K34" i="16" s="1"/>
  <c r="J35" i="16"/>
  <c r="K35" i="16" s="1"/>
  <c r="J36" i="16"/>
  <c r="K36" i="16" s="1"/>
  <c r="J37" i="16"/>
  <c r="K37" i="16" s="1"/>
  <c r="J38" i="16"/>
  <c r="K38" i="16" s="1"/>
  <c r="J39" i="16"/>
  <c r="K39" i="16" s="1"/>
  <c r="J40" i="16"/>
  <c r="K40" i="16" s="1"/>
  <c r="E41" i="16"/>
  <c r="J41" i="16"/>
  <c r="J42" i="16"/>
  <c r="K42" i="16" s="1"/>
  <c r="J55" i="16"/>
  <c r="J56" i="16"/>
  <c r="K56" i="16" s="1"/>
  <c r="J57" i="16"/>
  <c r="K57" i="16" s="1"/>
  <c r="J58" i="16"/>
  <c r="K58" i="16" s="1"/>
  <c r="J59" i="16"/>
  <c r="E60" i="16"/>
  <c r="E62" i="16" s="1"/>
  <c r="D11" i="17" s="1"/>
  <c r="J60" i="16"/>
  <c r="K60" i="16" s="1"/>
  <c r="I62" i="16"/>
  <c r="F11" i="17" s="1"/>
  <c r="L35" i="19" l="1"/>
  <c r="R35" i="19" s="1"/>
  <c r="K14" i="19"/>
  <c r="M14" i="19" s="1"/>
  <c r="N14" i="19" s="1"/>
  <c r="K19" i="19"/>
  <c r="M19" i="19" s="1"/>
  <c r="N19" i="19" s="1"/>
  <c r="N12" i="19"/>
  <c r="K12" i="19"/>
  <c r="K16" i="19"/>
  <c r="M16" i="19" s="1"/>
  <c r="N16" i="19" s="1"/>
  <c r="K20" i="19"/>
  <c r="M20" i="19" s="1"/>
  <c r="N20" i="19" s="1"/>
  <c r="N55" i="19"/>
  <c r="K18" i="19"/>
  <c r="M18" i="19" s="1"/>
  <c r="N18" i="19" s="1"/>
  <c r="K15" i="19"/>
  <c r="M15" i="19" s="1"/>
  <c r="N15" i="19" s="1"/>
  <c r="K13" i="19"/>
  <c r="N13" i="19"/>
  <c r="K17" i="19"/>
  <c r="M17" i="19" s="1"/>
  <c r="N17" i="19" s="1"/>
  <c r="H63" i="19"/>
  <c r="K52" i="19"/>
  <c r="H53" i="16"/>
  <c r="E10" i="17" s="1"/>
  <c r="G11" i="17"/>
  <c r="H11" i="17" s="1"/>
  <c r="K59" i="16"/>
  <c r="J62" i="16"/>
  <c r="F20" i="17"/>
  <c r="L21" i="19"/>
  <c r="H35" i="19"/>
  <c r="G49" i="19"/>
  <c r="M49" i="19"/>
  <c r="H49" i="19"/>
  <c r="H65" i="16"/>
  <c r="K21" i="16"/>
  <c r="I52" i="16"/>
  <c r="I53" i="16" s="1"/>
  <c r="J45" i="16"/>
  <c r="K41" i="16"/>
  <c r="E16" i="16"/>
  <c r="N58" i="19"/>
  <c r="N59" i="19"/>
  <c r="N57" i="19"/>
  <c r="N60" i="19"/>
  <c r="K55" i="16"/>
  <c r="E26" i="13"/>
  <c r="Q26" i="13" s="1"/>
  <c r="K12" i="16"/>
  <c r="K50" i="16"/>
  <c r="K52" i="16" s="1"/>
  <c r="J52" i="16"/>
  <c r="E45" i="16"/>
  <c r="E53" i="16" s="1"/>
  <c r="G21" i="19"/>
  <c r="H21" i="19"/>
  <c r="N56" i="19"/>
  <c r="K63" i="19" l="1"/>
  <c r="Q63" i="19" s="1"/>
  <c r="M52" i="19"/>
  <c r="H64" i="19"/>
  <c r="K49" i="19"/>
  <c r="Q49" i="19" s="1"/>
  <c r="M21" i="19"/>
  <c r="N21" i="19"/>
  <c r="K21" i="19"/>
  <c r="Q21" i="19" s="1"/>
  <c r="K62" i="16"/>
  <c r="F10" i="17"/>
  <c r="F13" i="17" s="1"/>
  <c r="I65" i="16"/>
  <c r="H20" i="17"/>
  <c r="R21" i="19"/>
  <c r="R65" i="19" s="1"/>
  <c r="L64" i="19"/>
  <c r="E30" i="13" s="1"/>
  <c r="Q30" i="13" s="1"/>
  <c r="E13" i="17"/>
  <c r="K45" i="16"/>
  <c r="K53" i="16" s="1"/>
  <c r="J53" i="16"/>
  <c r="J65" i="16" s="1"/>
  <c r="H9" i="17"/>
  <c r="N49" i="19"/>
  <c r="D10" i="17"/>
  <c r="E65" i="16"/>
  <c r="N52" i="19" l="1"/>
  <c r="N63" i="19" s="1"/>
  <c r="M63" i="19"/>
  <c r="K65" i="16"/>
  <c r="E24" i="13"/>
  <c r="F22" i="17"/>
  <c r="G10" i="17"/>
  <c r="G13" i="17" s="1"/>
  <c r="D13" i="17"/>
  <c r="K11" i="13" l="1"/>
  <c r="Q24" i="13"/>
  <c r="F24" i="17"/>
  <c r="H10" i="17"/>
  <c r="H13" i="17" s="1"/>
  <c r="D24" i="17"/>
  <c r="M35" i="19" l="1"/>
  <c r="K35" i="19"/>
  <c r="Q35" i="19" s="1"/>
  <c r="Q65" i="19" s="1"/>
  <c r="N35" i="19" l="1"/>
  <c r="K64" i="19"/>
  <c r="E22" i="17" l="1"/>
  <c r="E24" i="17" s="1"/>
  <c r="M64" i="19"/>
  <c r="N64" i="19" l="1"/>
  <c r="G22" i="17"/>
  <c r="G24" i="17" l="1"/>
  <c r="H22" i="17"/>
  <c r="H24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BANK MALUKU</author>
  </authors>
  <commentList>
    <comment ref="L37" authorId="0" shapeId="0" xr:uid="{00000000-0006-0000-0300-000001000000}">
      <text>
        <r>
          <rPr>
            <b/>
            <sz val="8"/>
            <rFont val="Tahoma"/>
            <family val="2"/>
          </rPr>
          <t>BANK MALUKU:</t>
        </r>
        <r>
          <rPr>
            <sz val="8"/>
            <rFont val="Tahoma"/>
            <family val="2"/>
          </rPr>
          <t xml:space="preserve">
Mulai Penyusutan Tgl.30 juni 2005 selama 6 Bulan
</t>
        </r>
      </text>
    </comment>
    <comment ref="L38" authorId="0" shapeId="0" xr:uid="{00000000-0006-0000-0300-000002000000}">
      <text>
        <r>
          <rPr>
            <b/>
            <sz val="8"/>
            <rFont val="Tahoma"/>
            <family val="2"/>
          </rPr>
          <t>BANK MALUKU:</t>
        </r>
        <r>
          <rPr>
            <sz val="8"/>
            <rFont val="Tahoma"/>
            <family val="2"/>
          </rPr>
          <t xml:space="preserve">
Mulai Penyusutan Tgl.30 juni 2005 selama 6 Bulan
</t>
        </r>
      </text>
    </comment>
  </commentList>
</comments>
</file>

<file path=xl/sharedStrings.xml><?xml version="1.0" encoding="utf-8"?>
<sst xmlns="http://schemas.openxmlformats.org/spreadsheetml/2006/main" count="891" uniqueCount="373">
  <si>
    <t>D  E  B  E  T</t>
  </si>
  <si>
    <t>Rp.</t>
  </si>
  <si>
    <t>K  R  E  D  I  T</t>
  </si>
  <si>
    <t>PENY. GEDUNG KTR.</t>
  </si>
  <si>
    <t>532.01</t>
  </si>
  <si>
    <t>API - GEDUNG KTR.</t>
  </si>
  <si>
    <t>161.02</t>
  </si>
  <si>
    <t>PENY. RUMAH DINAS</t>
  </si>
  <si>
    <t>532.03</t>
  </si>
  <si>
    <t xml:space="preserve">API - RUMAH DINAS </t>
  </si>
  <si>
    <t>161.03</t>
  </si>
  <si>
    <t>PENY.MESIN KTR.</t>
  </si>
  <si>
    <t>532.02</t>
  </si>
  <si>
    <t>API - MESIN KANTOR</t>
  </si>
  <si>
    <t>163.02</t>
  </si>
  <si>
    <t>PENY.PERABOT KANTOR</t>
  </si>
  <si>
    <t>532.06</t>
  </si>
  <si>
    <t>API - PERABOT KANTOR</t>
  </si>
  <si>
    <t>163.03</t>
  </si>
  <si>
    <t>PENY.PRBT. RMH.DINAS</t>
  </si>
  <si>
    <t>532.05</t>
  </si>
  <si>
    <t>API - PRBT. RMH. DINAS</t>
  </si>
  <si>
    <t>163.04</t>
  </si>
  <si>
    <t>DIVISI UMUM DAN HUKUM</t>
  </si>
  <si>
    <t>NO. URUT</t>
  </si>
  <si>
    <t>JUMLAH HARGA PEROLEHAN</t>
  </si>
  <si>
    <t>AKUMULASI</t>
  </si>
  <si>
    <t>JUMLAH PENYU-</t>
  </si>
  <si>
    <t>JENIS - JENIS INVENTARIS</t>
  </si>
  <si>
    <t>PENYUSUTAN</t>
  </si>
  <si>
    <t>SAMPAI DENGAN</t>
  </si>
  <si>
    <t>NILAI BUKU</t>
  </si>
  <si>
    <t>BULAN BERJALAN</t>
  </si>
  <si>
    <t>A</t>
  </si>
  <si>
    <t>AKTIVA TETAP</t>
  </si>
  <si>
    <t>I</t>
  </si>
  <si>
    <t>T A N A H   ( 16001 )</t>
  </si>
  <si>
    <t>II</t>
  </si>
  <si>
    <t>GEDUNG KANTOR   ( 16002 )</t>
  </si>
  <si>
    <t>III</t>
  </si>
  <si>
    <t>RUMAH DINAS   ( 16003 )</t>
  </si>
  <si>
    <t>IV</t>
  </si>
  <si>
    <t>Total Aktiva Tetap</t>
  </si>
  <si>
    <t>B</t>
  </si>
  <si>
    <t>INVENTARIS</t>
  </si>
  <si>
    <t>MESIN KANTOR  ( 16202 )</t>
  </si>
  <si>
    <t>PERABOT KANTOR  ( 16203 )</t>
  </si>
  <si>
    <t xml:space="preserve"> </t>
  </si>
  <si>
    <t>PERABOT RUMAH DINAS   ( 16204 )</t>
  </si>
  <si>
    <t>Total Inventaris</t>
  </si>
  <si>
    <t>Total Aktiva Tetap &amp; Inventaris</t>
  </si>
  <si>
    <t>REKAP PENYUSUTAN AKTIVA TETAP &amp; INVENTARIS</t>
  </si>
  <si>
    <t>DALAM BULAN</t>
  </si>
  <si>
    <t>KETERANGAN</t>
  </si>
  <si>
    <t>BERJALAN</t>
  </si>
  <si>
    <t>LOKASI</t>
  </si>
  <si>
    <t>TANGGAL/ TAHUN PEROLEHAN</t>
  </si>
  <si>
    <t>HARGA</t>
  </si>
  <si>
    <t xml:space="preserve">JLH HARGA </t>
  </si>
  <si>
    <t>UMUR</t>
  </si>
  <si>
    <t>%</t>
  </si>
  <si>
    <t>PENYUSUTAN DALAM BULAN BERJALAN</t>
  </si>
  <si>
    <t>JUMLAH PENYUSUTAN  S/D  BLN. BERJALAN</t>
  </si>
  <si>
    <t>URT.</t>
  </si>
  <si>
    <t>JENIS-JENIS INVENTARIS</t>
  </si>
  <si>
    <t>SATUAN</t>
  </si>
  <si>
    <t>PEROLEHAN</t>
  </si>
  <si>
    <t>TEKNIS</t>
  </si>
  <si>
    <t>PENGHA-PUSAN</t>
  </si>
  <si>
    <t>KET</t>
  </si>
  <si>
    <t>MESIN KANTOR ( 16202 )</t>
  </si>
  <si>
    <t>SKAI</t>
  </si>
  <si>
    <t>1 Unit</t>
  </si>
  <si>
    <t>8 Tahun</t>
  </si>
  <si>
    <t>Divisi  PKT</t>
  </si>
  <si>
    <t>14.05.2007</t>
  </si>
  <si>
    <t>2 Unit</t>
  </si>
  <si>
    <t>Ruang Dirpem</t>
  </si>
  <si>
    <t>Divisi  KU</t>
  </si>
  <si>
    <t>4 Tahun</t>
  </si>
  <si>
    <t>Ruang Dirkept</t>
  </si>
  <si>
    <t>25.01.2008</t>
  </si>
  <si>
    <t xml:space="preserve">Printer Cannon M530  </t>
  </si>
  <si>
    <t xml:space="preserve">Komputer HP Paviliun </t>
  </si>
  <si>
    <t>Divisi  SDM</t>
  </si>
  <si>
    <t>08.02.2008</t>
  </si>
  <si>
    <t>SKK</t>
  </si>
  <si>
    <t xml:space="preserve">UPS </t>
  </si>
  <si>
    <t>19.02.2008</t>
  </si>
  <si>
    <t xml:space="preserve">Komputer </t>
  </si>
  <si>
    <t>Sekret.Dirum</t>
  </si>
  <si>
    <t>20.02.2008</t>
  </si>
  <si>
    <t xml:space="preserve">Laptop </t>
  </si>
  <si>
    <t>24.03.2008</t>
  </si>
  <si>
    <t xml:space="preserve">Laptop Thosiba </t>
  </si>
  <si>
    <t>Direktur Utama</t>
  </si>
  <si>
    <t>31.03.2008</t>
  </si>
  <si>
    <t xml:space="preserve">Komputer HP Pav </t>
  </si>
  <si>
    <t>17.03.2008</t>
  </si>
  <si>
    <t xml:space="preserve">Printer LQ 2180 </t>
  </si>
  <si>
    <t>Divisi  Kredit</t>
  </si>
  <si>
    <t>01.04.2008</t>
  </si>
  <si>
    <t xml:space="preserve">Motherboard &amp; Power Printer </t>
  </si>
  <si>
    <t>Ruang Dirum</t>
  </si>
  <si>
    <t>Divisi  Treasury</t>
  </si>
  <si>
    <t xml:space="preserve">Komputer PE Dual Core </t>
  </si>
  <si>
    <t>29.05.2008</t>
  </si>
  <si>
    <t xml:space="preserve">Printer HP Laser Jet </t>
  </si>
  <si>
    <t>19.06.2008</t>
  </si>
  <si>
    <t>8.07.2008</t>
  </si>
  <si>
    <t>14.07.2008</t>
  </si>
  <si>
    <t>21.07.2008</t>
  </si>
  <si>
    <t>Divisi  PRP</t>
  </si>
  <si>
    <t>25.07.2008</t>
  </si>
  <si>
    <t>11.08.2008</t>
  </si>
  <si>
    <t>Ruang FKDKP</t>
  </si>
  <si>
    <t>Unit Usaha Syahriah</t>
  </si>
  <si>
    <t>21.08.2008</t>
  </si>
  <si>
    <t>Komputer PE Dual Core u/ FKDKP</t>
  </si>
  <si>
    <t>Laptop Thosiba u/ UUS</t>
  </si>
  <si>
    <t>16.12.2008</t>
  </si>
  <si>
    <t>16.01.2009</t>
  </si>
  <si>
    <t>Divisi PKT</t>
  </si>
  <si>
    <t>1 Set</t>
  </si>
  <si>
    <t>4 Buah</t>
  </si>
  <si>
    <t>Rusak</t>
  </si>
  <si>
    <t>12,5%</t>
  </si>
  <si>
    <t>Perabot Kantor ( 16203 )</t>
  </si>
  <si>
    <t>01.02.2008</t>
  </si>
  <si>
    <t>2 Buah</t>
  </si>
  <si>
    <t xml:space="preserve">Kursi JT </t>
  </si>
  <si>
    <t>1 Buah</t>
  </si>
  <si>
    <t>3 Buah</t>
  </si>
  <si>
    <t xml:space="preserve">Kursi Direktur </t>
  </si>
  <si>
    <t>Ruang Dekom</t>
  </si>
  <si>
    <t>28.03.2008</t>
  </si>
  <si>
    <t>Kursi Direktur</t>
  </si>
  <si>
    <t>Ruang Dirut &amp; Dirpem</t>
  </si>
  <si>
    <t>28.02.2008</t>
  </si>
  <si>
    <t>Dewan Komisaris</t>
  </si>
  <si>
    <t>06.05.2008</t>
  </si>
  <si>
    <t xml:space="preserve">Kursi  FNT SGG </t>
  </si>
  <si>
    <t>07.07.2008</t>
  </si>
  <si>
    <t xml:space="preserve">Kursi Hadap </t>
  </si>
  <si>
    <t xml:space="preserve">Kursi Direksi </t>
  </si>
  <si>
    <t>Kursi Jati Jepara</t>
  </si>
  <si>
    <t>Kursi Sofa</t>
  </si>
  <si>
    <t>Ruangan Dirut</t>
  </si>
  <si>
    <t>15.05.2009</t>
  </si>
  <si>
    <t>MEJA - MEJA</t>
  </si>
  <si>
    <t xml:space="preserve">Meja Grand Biro </t>
  </si>
  <si>
    <t xml:space="preserve">Meja Sofa </t>
  </si>
  <si>
    <t>04.02.2008</t>
  </si>
  <si>
    <t>Meja Grand Biro</t>
  </si>
  <si>
    <t>15.02.2008</t>
  </si>
  <si>
    <t xml:space="preserve">Meja Farmasi </t>
  </si>
  <si>
    <t xml:space="preserve">Meja 1/2 Biro Grand </t>
  </si>
  <si>
    <t>Meja 1 KRD 1 Biro Hitam</t>
  </si>
  <si>
    <t xml:space="preserve">Ruang Dekom </t>
  </si>
  <si>
    <t>13.03.2009</t>
  </si>
  <si>
    <t>Sub. Jumlah</t>
  </si>
  <si>
    <t>FILLING CABINET / LEMARI</t>
  </si>
  <si>
    <t>Filling Brother</t>
  </si>
  <si>
    <t>06.09.06</t>
  </si>
  <si>
    <t>Filling Kabinet</t>
  </si>
  <si>
    <t>21.09.06</t>
  </si>
  <si>
    <t>Lemari arsip Brother</t>
  </si>
  <si>
    <t>06.02.2007</t>
  </si>
  <si>
    <t xml:space="preserve">Lemari arsip Brother </t>
  </si>
  <si>
    <t>Unit  MR</t>
  </si>
  <si>
    <t>12.02.2007</t>
  </si>
  <si>
    <t>Falling Kabinet</t>
  </si>
  <si>
    <t>22.02.2007</t>
  </si>
  <si>
    <t>Falling kabinet broder</t>
  </si>
  <si>
    <t>06.03.07</t>
  </si>
  <si>
    <t>Lemari Oskar</t>
  </si>
  <si>
    <t>Faling Kabinet</t>
  </si>
  <si>
    <t>10.04.2007</t>
  </si>
  <si>
    <t>Lemari</t>
  </si>
  <si>
    <t>01.08.2008</t>
  </si>
  <si>
    <t>Divisi  Umum</t>
  </si>
  <si>
    <t>INVENTARIS LAIN - LAIN</t>
  </si>
  <si>
    <t xml:space="preserve">TV LG 21 </t>
  </si>
  <si>
    <t>05.02.2008</t>
  </si>
  <si>
    <t xml:space="preserve">Stick Golf Mizumo </t>
  </si>
  <si>
    <t>A. Sihasale</t>
  </si>
  <si>
    <t>29.08.2008</t>
  </si>
  <si>
    <t xml:space="preserve">Stick Golf </t>
  </si>
  <si>
    <t>Dirut</t>
  </si>
  <si>
    <t>White Board</t>
  </si>
  <si>
    <t>Rack Server, Keyboard, Dll</t>
  </si>
  <si>
    <t>09-12-2014</t>
  </si>
  <si>
    <t>TOTAL INV. PERABOT KTR.</t>
  </si>
  <si>
    <t xml:space="preserve">AC </t>
  </si>
  <si>
    <t>Rumah Dirpem</t>
  </si>
  <si>
    <t xml:space="preserve">      03.03.08</t>
  </si>
  <si>
    <t xml:space="preserve">TV Thosiba LCD 46 Inci </t>
  </si>
  <si>
    <t>Rumah Dirut</t>
  </si>
  <si>
    <t xml:space="preserve">      06.08.08</t>
  </si>
  <si>
    <t xml:space="preserve">TV Thosiba LCD 19 Inci </t>
  </si>
  <si>
    <t>Rumah J. Batjeran</t>
  </si>
  <si>
    <t>23.09.08</t>
  </si>
  <si>
    <t xml:space="preserve">Sofa </t>
  </si>
  <si>
    <t>Mesin Genzet 6,5 PK</t>
  </si>
  <si>
    <t>Rumah Dirkpthn</t>
  </si>
  <si>
    <t>31.12.2008</t>
  </si>
  <si>
    <t>Mesin Genzet 7 PK</t>
  </si>
  <si>
    <t>Rumah Z.Umasangadji</t>
  </si>
  <si>
    <t>27.01.2008</t>
  </si>
  <si>
    <t>TOTAL INV. RUMAH DINAS</t>
  </si>
  <si>
    <t xml:space="preserve">RINCIAN PENYUSUTAN AKTIVA TETAP </t>
  </si>
  <si>
    <t>No.</t>
  </si>
  <si>
    <t>UMUR TEKNIS</t>
  </si>
  <si>
    <t>PENGHA-</t>
  </si>
  <si>
    <t>PUSAN</t>
  </si>
  <si>
    <t>TANAH :</t>
  </si>
  <si>
    <t>-Tanah Jln. A. Yani</t>
  </si>
  <si>
    <t>-Tanah Jln.Pattimura</t>
  </si>
  <si>
    <t>-Tanah Jln.Mangga Dua</t>
  </si>
  <si>
    <t>-Aset Yang Diambil Alih (AYDA)</t>
  </si>
  <si>
    <t>Total Tanah</t>
  </si>
  <si>
    <t>GEDUNG KANTOR :</t>
  </si>
  <si>
    <t>-Gedung Kantor Pusat</t>
  </si>
  <si>
    <t xml:space="preserve"> BPD Maluku (Jln.Pattimura)</t>
  </si>
  <si>
    <t>20 Tahun</t>
  </si>
  <si>
    <t>5%</t>
  </si>
  <si>
    <t>Hapus Buku</t>
  </si>
  <si>
    <t>-Non Phisik</t>
  </si>
  <si>
    <t>-Genset,Instalasi Fire Alarm,</t>
  </si>
  <si>
    <t xml:space="preserve">  Instalasi,Security,Fire Alarm,</t>
  </si>
  <si>
    <t xml:space="preserve">  Penangkal Petir, Lift.</t>
  </si>
  <si>
    <t>-Sound System,Telepon</t>
  </si>
  <si>
    <t xml:space="preserve"> 5  Tahun </t>
  </si>
  <si>
    <t>-Air Condition (AC)</t>
  </si>
  <si>
    <t>-Pagar Lantai V</t>
  </si>
  <si>
    <t>-Pintu Aluminium</t>
  </si>
  <si>
    <t>-Pembuatan Ruangan Card Center</t>
  </si>
  <si>
    <t>-Pembuatan Ruangan Treasury</t>
  </si>
  <si>
    <t>- Pembuatan Rumah Dekom</t>
  </si>
  <si>
    <t>- Pembuatan Ruangan DIV. Umum</t>
  </si>
  <si>
    <t>- Pembuatan Ruangan DIV. Treasury</t>
  </si>
  <si>
    <t>- Pembuatan Ruangan Pada Lt.III</t>
  </si>
  <si>
    <t>- Pembuatan Perubahan 7 Ruangan</t>
  </si>
  <si>
    <t>- Pembuatan Papan Nama Bank Maluku</t>
  </si>
  <si>
    <t>- Pembuatan Logo Bank Maluku</t>
  </si>
  <si>
    <t>-Revaluasi Bank Maluku(Jln.Pattimura)</t>
  </si>
  <si>
    <t>26.11.2008</t>
  </si>
  <si>
    <t>-Pos  Jaga</t>
  </si>
  <si>
    <t>Sub Jumlah</t>
  </si>
  <si>
    <t>-Pembuatan Ruangan Lantai I</t>
  </si>
  <si>
    <t>20.11.2008</t>
  </si>
  <si>
    <t>-Pembuatan Dinding Cladding</t>
  </si>
  <si>
    <t>25.11.2013</t>
  </si>
  <si>
    <t>-Renovasi Lantai II Kantor Pusat</t>
  </si>
  <si>
    <t>07.04.2014</t>
  </si>
  <si>
    <t>Total Gedung Kantor</t>
  </si>
  <si>
    <t>RUMAH DINAS</t>
  </si>
  <si>
    <t>-Rumah Jln. A. Yani</t>
  </si>
  <si>
    <t>-Rumah Jln. Batugantung</t>
  </si>
  <si>
    <t>-Rumah Jln. Mangga Dua</t>
  </si>
  <si>
    <t>-Rumah Jln.Karang Panjang</t>
  </si>
  <si>
    <t>-Rehab Rumah Jln.Karang Panjang</t>
  </si>
  <si>
    <t>-Revaluasi Rumah Dinas</t>
  </si>
  <si>
    <t>Total Rumah Dinas</t>
  </si>
  <si>
    <t>Kelompok</t>
  </si>
  <si>
    <t>Banyak</t>
  </si>
  <si>
    <t>Divisi Umum dan Hukum</t>
  </si>
  <si>
    <t>JENIS-JENIS AKTIVA TETAP</t>
  </si>
  <si>
    <t>-Bangunan Ruangan ATM</t>
  </si>
  <si>
    <t>PERABOT RUMAH DINAS ( 16204 )</t>
  </si>
  <si>
    <t>Ak Data Penyusutan Data Bulan Lalu Sudah Dirubah</t>
  </si>
  <si>
    <t>-Pembuatan Ruang Server Back Up BI-SSSS/RTGS</t>
  </si>
  <si>
    <t>( Lokasi Capem Passo )</t>
  </si>
  <si>
    <t>TGL/BLN/THN PEROLEHAN</t>
  </si>
  <si>
    <t>Baik</t>
  </si>
  <si>
    <t>Ruang Rapat Lantai II Dekom</t>
  </si>
  <si>
    <t>03.01.2019</t>
  </si>
  <si>
    <t>TV LED 43 Inc</t>
  </si>
  <si>
    <t>Ruang Dirkep</t>
  </si>
  <si>
    <t>08.01.2019</t>
  </si>
  <si>
    <t>Kadiv RC</t>
  </si>
  <si>
    <t>20.05.2019</t>
  </si>
  <si>
    <t>-Lift baru</t>
  </si>
  <si>
    <t>22.05.2019</t>
  </si>
  <si>
    <t>Pintu Aluminium</t>
  </si>
  <si>
    <t>Ruang Mesin Lift Lantai 5</t>
  </si>
  <si>
    <t>29.05.2019</t>
  </si>
  <si>
    <t>PKT/01/V/2019</t>
  </si>
  <si>
    <t>koreksi KAP Tgl 31.12.2018</t>
  </si>
  <si>
    <t>rusak</t>
  </si>
  <si>
    <t>05.08.2019</t>
  </si>
  <si>
    <t>Dispenser Sharp</t>
  </si>
  <si>
    <t>DIVISI UMH</t>
  </si>
  <si>
    <t>DAFTAR PENYUSUTAN INVENTARIS MESIN KANTOR</t>
  </si>
  <si>
    <t>DAFTAR PENYUSUTAN INVENTARIS PERABOT KANTOR</t>
  </si>
  <si>
    <t>DAFTAR PENYUSUTAN INVENTARIS PERABOT RMH DINAS</t>
  </si>
  <si>
    <t>Gedung ATM Center</t>
  </si>
  <si>
    <t>27.12.2019</t>
  </si>
  <si>
    <t>MESIN CUCI</t>
  </si>
  <si>
    <t>RUMAH DIRUT</t>
  </si>
  <si>
    <t>INV RUMAH DINAS</t>
  </si>
  <si>
    <t>RUMAH DINAS DIRUM</t>
  </si>
  <si>
    <t>Jumlah Hardwae Komputer</t>
  </si>
  <si>
    <t>1 BUAH</t>
  </si>
  <si>
    <t>DIRUT</t>
  </si>
  <si>
    <t>28.04.2021</t>
  </si>
  <si>
    <t>INVENTARIS RYMAH DINAS</t>
  </si>
  <si>
    <t>KUSUR</t>
  </si>
  <si>
    <t>04.05.2021</t>
  </si>
  <si>
    <t>05.05.2021</t>
  </si>
  <si>
    <t>21.05.2021</t>
  </si>
  <si>
    <t>M. RAHANKOLY</t>
  </si>
  <si>
    <t>Pgs. Kadiv</t>
  </si>
  <si>
    <t>12.05.2022</t>
  </si>
  <si>
    <t>KURSI SOFA DLL</t>
  </si>
  <si>
    <t>RUMAH DINAS DRKEP</t>
  </si>
  <si>
    <t>09.05.2022</t>
  </si>
  <si>
    <t xml:space="preserve">GENSET </t>
  </si>
  <si>
    <t>AC DAIKIN 1 PK</t>
  </si>
  <si>
    <t>RUMAH DINAS DEKOM</t>
  </si>
  <si>
    <t>25.05.2022</t>
  </si>
  <si>
    <t>Terbil\ang :</t>
  </si>
  <si>
    <t>BULAN  Agustus  2022</t>
  </si>
  <si>
    <t>AKUMULASI PENYUSUTAN S/D  JULI 2022</t>
  </si>
  <si>
    <t>BULAN  AGUSTUS  2022</t>
  </si>
  <si>
    <t>BULAN   AGUSTUS  2022</t>
  </si>
  <si>
    <t>S/D  JULI '2022</t>
  </si>
  <si>
    <t>Ambon,  23  AGUSTUS  2022</t>
  </si>
  <si>
    <t>Ambon,   23  AGUSTUS  2022</t>
  </si>
  <si>
    <t>BY.PENY.GEDUNG KTR. AGUSTUS  2022</t>
  </si>
  <si>
    <t>BY.PENY.RUMAH DINAS  AGUSTUS  2022</t>
  </si>
  <si>
    <t>BY.PENY. MESIN KTR. AGUSTUS  2022</t>
  </si>
  <si>
    <t>BY.PENY.PERBT  KTR.  AGUSTUS  2022</t>
  </si>
  <si>
    <t>BY.PENY.PERBT RMH. DINAS  AGUSTUS  2022</t>
  </si>
  <si>
    <t>Ambon,  30  AGUSTUS  2022</t>
  </si>
  <si>
    <t>Ambon,   30  AGUSTUS  2022</t>
  </si>
  <si>
    <t xml:space="preserve">SERATUS TIGA PULU TIGA JUTA </t>
  </si>
  <si>
    <t>ENAM RATUS ENAM PULUH SEMBILAN RIBU  ENAM RATUS TUJUH PULUH TUJUH RUPIAH</t>
  </si>
  <si>
    <t>Ambon ,   30  AGUSTUS 2022</t>
  </si>
  <si>
    <t>AKUMULASI
PENYUSUTAN
S/D JULI 2022</t>
  </si>
  <si>
    <t xml:space="preserve">PENYUSUTAN
DALAM BULAN
BERJALAN </t>
  </si>
  <si>
    <t>JUMLAH
PENYUSUTAN S/D
BULAN BERJALAN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</si>
  <si>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</si>
  <si>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</si>
  <si>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</si>
  <si>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</si>
  <si>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</si>
  <si>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</si>
  <si>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</si>
  <si>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</si>
  <si>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</si>
  <si>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</si>
  <si>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</si>
  <si>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</si>
  <si>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</si>
  <si>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</si>
  <si>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</si>
  <si>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DAFTAR INVENTARIS</t>
  </si>
  <si>
    <t>DAFTAR AKTIVA TETAP DAN DAFTAR INVENTARIS</t>
  </si>
  <si>
    <t>DAFTAR AKTIVA TETAP</t>
  </si>
  <si>
    <t>PENEMPATAN</t>
  </si>
  <si>
    <t>AYDA (16004)</t>
  </si>
  <si>
    <t xml:space="preserve">OUTPUT MENCARI REKAPAN DARI AKTIVA TETAP DAN INVENTARIS </t>
  </si>
  <si>
    <t xml:space="preserve">MEMBUAT SISTEM INFORMASI BERBASIS WEB </t>
  </si>
  <si>
    <t>APLIKASI SEDERHANA PERHITUNGAN REKAPAN AKTIVA TETAP &amp; INVENTARIS</t>
  </si>
  <si>
    <t>16001 - DAFTAR PENYUSUTAN AKTIVA TETAP - GEDUNG KANTOR</t>
  </si>
  <si>
    <t>16002 - DAFTAR PENYUSUTAN AKTIVA TETAP - TANAH</t>
  </si>
  <si>
    <t>16003 - DAFTAR PENYUSUTAN TANAH - RUMAH DINAS</t>
  </si>
  <si>
    <t>16004 - AYDA</t>
  </si>
  <si>
    <t>16202 - DAFTAR PENYUSUTAN INVENTARIS MESIN KANTOR</t>
  </si>
  <si>
    <t>16203 - DAFTAR PENYUSUTAN INVENTARIS PERABOT KANTOR</t>
  </si>
  <si>
    <t>16204 - DAFTAR PENYUSUTAN INVENTARIS PERABOT RUMAH DINAS</t>
  </si>
  <si>
    <t>hasil REKAPAN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</si>
</sst>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[$-421]dd\ mmmm\ yyyy;@"/>
    <numFmt numFmtId="166" formatCode="0.0%"/>
    <numFmt numFmtId="167" formatCode="_ * #,##0_ ;_ * \-#,##0_ ;_ * &quot;-&quot;_ ;_ @_ "/>
    <numFmt numFmtId="168" formatCode="_(* #,##0_);_(* \(#,##0\);_(* &quot;-&quot;??_);_(@_)"/>
    <numFmt numFmtId="169" formatCode="0.00_);\(0.00\)"/>
    <numFmt numFmtId="170" formatCode="0_)"/>
  </numFmts>
  <fonts count="74">
    <font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b/>
      <u/>
      <sz val="12"/>
      <color indexed="8"/>
      <name val="Times New Roman"/>
      <family val="1"/>
    </font>
    <font>
      <sz val="12"/>
      <name val="Times New Roman"/>
      <family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i/>
      <sz val="12"/>
      <color indexed="8"/>
      <name val="Arial"/>
      <family val="2"/>
    </font>
    <font>
      <b/>
      <sz val="12"/>
      <name val="Arial"/>
      <family val="2"/>
    </font>
    <font>
      <i/>
      <sz val="12"/>
      <color indexed="8"/>
      <name val="Arial"/>
      <family val="2"/>
    </font>
    <font>
      <b/>
      <sz val="12"/>
      <name val="Times New Roman"/>
      <family val="1"/>
    </font>
    <font>
      <u val="singleAccounting"/>
      <sz val="12"/>
      <color indexed="8"/>
      <name val="Times New Roman"/>
      <family val="1"/>
    </font>
    <font>
      <u/>
      <sz val="12"/>
      <color indexed="8"/>
      <name val="Times New Roman"/>
      <family val="1"/>
    </font>
    <font>
      <b/>
      <i/>
      <sz val="12"/>
      <color indexed="8"/>
      <name val="Times New Roman"/>
      <family val="1"/>
    </font>
    <font>
      <u val="double"/>
      <sz val="12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sz val="11"/>
      <name val="Arial"/>
      <family val="2"/>
    </font>
    <font>
      <sz val="24"/>
      <color indexed="8"/>
      <name val="Arial"/>
      <family val="2"/>
    </font>
    <font>
      <b/>
      <sz val="14"/>
      <name val="Perpetua Titling MT"/>
      <family val="1"/>
    </font>
    <font>
      <sz val="12"/>
      <name val="Perpetua Titling MT"/>
      <family val="1"/>
    </font>
    <font>
      <sz val="11"/>
      <name val="Times New Roman"/>
      <family val="1"/>
    </font>
    <font>
      <sz val="12"/>
      <name val="Perpetua"/>
      <family val="1"/>
    </font>
    <font>
      <sz val="12"/>
      <name val="Century Schoolbook"/>
      <family val="1"/>
    </font>
    <font>
      <b/>
      <sz val="14"/>
      <name val="Gulim"/>
      <family val="2"/>
    </font>
    <font>
      <b/>
      <sz val="12"/>
      <name val="Imprint MT Shadow"/>
      <family val="5"/>
    </font>
    <font>
      <b/>
      <sz val="12"/>
      <name val="Perpetua"/>
      <family val="1"/>
    </font>
    <font>
      <b/>
      <u/>
      <sz val="12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Calibri"/>
      <family val="2"/>
      <charset val="1"/>
    </font>
    <font>
      <sz val="12"/>
      <name val="Arial"/>
      <family val="2"/>
      <charset val="134"/>
    </font>
    <font>
      <b/>
      <sz val="14"/>
      <name val="Arial"/>
      <family val="2"/>
    </font>
    <font>
      <sz val="14"/>
      <name val="Arial"/>
      <family val="2"/>
    </font>
    <font>
      <sz val="14"/>
      <name val="Times New Roman"/>
      <family val="1"/>
    </font>
    <font>
      <sz val="14"/>
      <color indexed="8"/>
      <name val="Times New Roman"/>
      <family val="1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u/>
      <sz val="14"/>
      <color indexed="8"/>
      <name val="Times New Roman"/>
      <family val="1"/>
    </font>
    <font>
      <b/>
      <sz val="14"/>
      <name val="Times New Roman"/>
      <family val="1"/>
    </font>
    <font>
      <b/>
      <i/>
      <sz val="14"/>
      <name val="Times New Roman"/>
      <family val="1"/>
    </font>
    <font>
      <b/>
      <u/>
      <sz val="14"/>
      <name val="Times New Roman"/>
      <family val="1"/>
    </font>
    <font>
      <sz val="14"/>
      <name val="Calibri"/>
      <family val="2"/>
      <charset val="134"/>
    </font>
    <font>
      <u/>
      <sz val="14"/>
      <color indexed="8"/>
      <name val="Times New Roman"/>
      <family val="1"/>
    </font>
    <font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1"/>
      <name val="Calibri"/>
      <family val="2"/>
      <scheme val="minor"/>
    </font>
    <font>
      <sz val="14"/>
      <color theme="1"/>
      <name val="Times New Roman"/>
      <family val="1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4"/>
      <color rgb="FFFF0000"/>
      <name val="Arial"/>
      <family val="2"/>
    </font>
    <font>
      <b/>
      <sz val="14"/>
      <color rgb="FF002060"/>
      <name val="Times New Roman"/>
      <family val="1"/>
    </font>
    <font>
      <sz val="14"/>
      <color rgb="FF002060"/>
      <name val="Times New Roman"/>
      <family val="1"/>
    </font>
    <font>
      <b/>
      <sz val="14"/>
      <color rgb="FFFF0000"/>
      <name val="Times New Roman"/>
      <family val="1"/>
    </font>
    <font>
      <b/>
      <i/>
      <sz val="14"/>
      <color rgb="FF002060"/>
      <name val="Times New Roman"/>
      <family val="1"/>
    </font>
    <font>
      <sz val="14"/>
      <color theme="3" tint="0.39997558519241921"/>
      <name val="Arial"/>
      <family val="2"/>
    </font>
    <font>
      <sz val="14"/>
      <color theme="3" tint="0.39997558519241921"/>
      <name val="Calibri"/>
      <family val="2"/>
      <charset val="134"/>
    </font>
    <font>
      <sz val="14"/>
      <color theme="3" tint="0.39997558519241921"/>
      <name val="Times New Roman"/>
      <family val="1"/>
    </font>
    <font>
      <u/>
      <sz val="14"/>
      <color theme="3" tint="0.39997558519241921"/>
      <name val="Arial"/>
      <family val="2"/>
    </font>
    <font>
      <i/>
      <sz val="12"/>
      <name val="Arial"/>
      <family val="2"/>
    </font>
    <font>
      <i/>
      <sz val="12"/>
      <name val="Times New Roman"/>
      <family val="1"/>
    </font>
    <font>
      <i/>
      <sz val="12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1"/>
      <name val="Arial"/>
      <family val="2"/>
    </font>
    <font>
      <i/>
      <sz val="11"/>
      <color indexed="8"/>
      <name val="Arial"/>
      <family val="2"/>
    </font>
    <font>
      <i/>
      <sz val="1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gray0625">
        <fgColor auto="1"/>
        <bgColor auto="1"/>
      </patternFill>
    </fill>
    <fill>
      <patternFill patternType="gray0625"/>
    </fill>
    <fill>
      <patternFill patternType="solid">
        <fgColor indexed="6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7">
    <border>
      <left/>
      <right/>
      <top/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double">
        <color indexed="8"/>
      </right>
      <top/>
      <bottom style="double">
        <color indexed="64"/>
      </bottom>
      <diagonal/>
    </border>
    <border>
      <left/>
      <right style="double">
        <color indexed="8"/>
      </right>
      <top/>
      <bottom style="medium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 style="medium">
        <color indexed="8"/>
      </top>
      <bottom style="double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double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double">
        <color indexed="8"/>
      </right>
      <top style="medium">
        <color indexed="8"/>
      </top>
      <bottom style="thin">
        <color indexed="8"/>
      </bottom>
      <diagonal/>
    </border>
  </borders>
  <cellStyleXfs count="42">
    <xf numFmtId="39" fontId="0" fillId="0" borderId="0"/>
    <xf numFmtId="43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170" fontId="34" fillId="0" borderId="0" applyFont="0" applyFill="0" applyBorder="0" applyAlignment="0" applyProtection="0">
      <alignment vertical="center"/>
    </xf>
    <xf numFmtId="7" fontId="34" fillId="0" borderId="0" applyFont="0" applyFill="0" applyBorder="0" applyAlignment="0" applyProtection="0">
      <alignment vertical="center"/>
    </xf>
    <xf numFmtId="7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167" fontId="34" fillId="0" borderId="0" applyFont="0" applyFill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164" fontId="34" fillId="0" borderId="0" applyFont="0" applyFill="0" applyBorder="0" applyAlignment="0" applyProtection="0">
      <alignment vertical="center"/>
    </xf>
    <xf numFmtId="164" fontId="34" fillId="0" borderId="0" applyFont="0" applyFill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 wrapText="1"/>
    </xf>
    <xf numFmtId="43" fontId="50" fillId="0" borderId="0" applyFont="0" applyFill="0" applyBorder="0" applyAlignment="0" applyProtection="0"/>
    <xf numFmtId="43" fontId="34" fillId="0" borderId="0" applyFont="0" applyFill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0" fontId="50" fillId="0" borderId="0"/>
    <xf numFmtId="0" fontId="34" fillId="0" borderId="0">
      <alignment vertical="center"/>
    </xf>
    <xf numFmtId="169" fontId="37" fillId="0" borderId="0">
      <alignment vertical="center"/>
    </xf>
    <xf numFmtId="0" fontId="35" fillId="0" borderId="0">
      <alignment vertical="center"/>
    </xf>
    <xf numFmtId="39" fontId="37" fillId="0" borderId="0">
      <alignment vertical="center"/>
    </xf>
    <xf numFmtId="39" fontId="37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 wrapText="1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 wrapText="1"/>
    </xf>
    <xf numFmtId="0" fontId="35" fillId="0" borderId="0">
      <alignment vertical="center" wrapText="1"/>
    </xf>
    <xf numFmtId="0" fontId="35" fillId="0" borderId="0">
      <alignment vertical="center" wrapText="1"/>
    </xf>
  </cellStyleXfs>
  <cellXfs count="534">
    <xf numFmtId="39" fontId="0" fillId="0" borderId="0" xfId="0"/>
    <xf numFmtId="164" fontId="0" fillId="0" borderId="0" xfId="0" applyNumberFormat="1"/>
    <xf numFmtId="39" fontId="0" fillId="0" borderId="0" xfId="0" applyNumberFormat="1"/>
    <xf numFmtId="39" fontId="1" fillId="0" borderId="0" xfId="0" applyNumberFormat="1" applyFont="1" applyProtection="1"/>
    <xf numFmtId="164" fontId="1" fillId="0" borderId="0" xfId="0" applyNumberFormat="1" applyFont="1" applyProtection="1"/>
    <xf numFmtId="39" fontId="3" fillId="0" borderId="0" xfId="0" applyNumberFormat="1" applyFont="1" applyProtection="1"/>
    <xf numFmtId="164" fontId="3" fillId="0" borderId="0" xfId="0" applyNumberFormat="1" applyFont="1" applyProtection="1"/>
    <xf numFmtId="39" fontId="4" fillId="2" borderId="1" xfId="0" applyNumberFormat="1" applyFont="1" applyFill="1" applyBorder="1" applyAlignment="1" applyProtection="1">
      <alignment horizontal="center"/>
    </xf>
    <xf numFmtId="39" fontId="4" fillId="2" borderId="2" xfId="0" applyNumberFormat="1" applyFont="1" applyFill="1" applyBorder="1" applyProtection="1"/>
    <xf numFmtId="39" fontId="4" fillId="2" borderId="2" xfId="0" applyNumberFormat="1" applyFont="1" applyFill="1" applyBorder="1" applyAlignment="1" applyProtection="1">
      <alignment horizontal="center"/>
    </xf>
    <xf numFmtId="39" fontId="4" fillId="2" borderId="3" xfId="0" applyNumberFormat="1" applyFont="1" applyFill="1" applyBorder="1" applyAlignment="1" applyProtection="1">
      <alignment horizontal="center"/>
    </xf>
    <xf numFmtId="39" fontId="4" fillId="2" borderId="4" xfId="0" applyNumberFormat="1" applyFont="1" applyFill="1" applyBorder="1" applyAlignment="1" applyProtection="1">
      <alignment horizontal="center"/>
    </xf>
    <xf numFmtId="39" fontId="4" fillId="2" borderId="5" xfId="0" applyNumberFormat="1" applyFont="1" applyFill="1" applyBorder="1" applyProtection="1"/>
    <xf numFmtId="39" fontId="4" fillId="2" borderId="6" xfId="0" applyNumberFormat="1" applyFont="1" applyFill="1" applyBorder="1" applyProtection="1"/>
    <xf numFmtId="39" fontId="4" fillId="2" borderId="6" xfId="0" applyNumberFormat="1" applyFont="1" applyFill="1" applyBorder="1" applyAlignment="1" applyProtection="1">
      <alignment horizontal="center"/>
    </xf>
    <xf numFmtId="39" fontId="5" fillId="2" borderId="6" xfId="0" applyNumberFormat="1" applyFont="1" applyFill="1" applyBorder="1" applyAlignment="1" applyProtection="1">
      <alignment horizontal="center"/>
    </xf>
    <xf numFmtId="39" fontId="3" fillId="0" borderId="3" xfId="0" applyNumberFormat="1" applyFont="1" applyBorder="1" applyProtection="1"/>
    <xf numFmtId="39" fontId="3" fillId="0" borderId="4" xfId="0" applyNumberFormat="1" applyFont="1" applyBorder="1" applyProtection="1"/>
    <xf numFmtId="164" fontId="3" fillId="0" borderId="4" xfId="0" applyNumberFormat="1" applyFont="1" applyBorder="1" applyProtection="1"/>
    <xf numFmtId="39" fontId="1" fillId="0" borderId="4" xfId="0" applyNumberFormat="1" applyFont="1" applyBorder="1" applyProtection="1"/>
    <xf numFmtId="39" fontId="4" fillId="0" borderId="3" xfId="0" applyNumberFormat="1" applyFont="1" applyBorder="1" applyAlignment="1" applyProtection="1">
      <alignment horizontal="center"/>
    </xf>
    <xf numFmtId="39" fontId="4" fillId="0" borderId="7" xfId="0" applyNumberFormat="1" applyFont="1" applyBorder="1" applyAlignment="1" applyProtection="1">
      <alignment horizontal="left"/>
    </xf>
    <xf numFmtId="39" fontId="4" fillId="0" borderId="4" xfId="0" applyNumberFormat="1" applyFont="1" applyBorder="1" applyAlignment="1" applyProtection="1">
      <alignment horizontal="left"/>
    </xf>
    <xf numFmtId="164" fontId="3" fillId="0" borderId="4" xfId="2" applyNumberFormat="1" applyFont="1" applyBorder="1" applyProtection="1"/>
    <xf numFmtId="41" fontId="1" fillId="0" borderId="4" xfId="2" applyFont="1" applyBorder="1" applyProtection="1"/>
    <xf numFmtId="41" fontId="3" fillId="0" borderId="4" xfId="2" applyFont="1" applyBorder="1" applyProtection="1"/>
    <xf numFmtId="39" fontId="6" fillId="0" borderId="4" xfId="0" applyNumberFormat="1" applyFont="1" applyBorder="1" applyProtection="1"/>
    <xf numFmtId="39" fontId="1" fillId="0" borderId="4" xfId="2" applyNumberFormat="1" applyFont="1" applyBorder="1" applyProtection="1"/>
    <xf numFmtId="39" fontId="3" fillId="0" borderId="4" xfId="2" applyNumberFormat="1" applyFont="1" applyBorder="1" applyProtection="1"/>
    <xf numFmtId="39" fontId="3" fillId="0" borderId="8" xfId="0" applyNumberFormat="1" applyFont="1" applyBorder="1" applyProtection="1"/>
    <xf numFmtId="165" fontId="3" fillId="0" borderId="4" xfId="0" applyNumberFormat="1" applyFont="1" applyBorder="1" applyAlignment="1" applyProtection="1">
      <alignment horizontal="center"/>
    </xf>
    <xf numFmtId="39" fontId="3" fillId="0" borderId="9" xfId="0" applyNumberFormat="1" applyFont="1" applyBorder="1" applyProtection="1"/>
    <xf numFmtId="39" fontId="4" fillId="0" borderId="10" xfId="0" applyNumberFormat="1" applyFont="1" applyBorder="1" applyAlignment="1" applyProtection="1">
      <alignment horizontal="center"/>
    </xf>
    <xf numFmtId="41" fontId="2" fillId="0" borderId="10" xfId="2" applyFont="1" applyBorder="1" applyProtection="1"/>
    <xf numFmtId="41" fontId="4" fillId="0" borderId="10" xfId="2" applyFont="1" applyBorder="1" applyProtection="1"/>
    <xf numFmtId="39" fontId="4" fillId="0" borderId="10" xfId="2" applyNumberFormat="1" applyFont="1" applyBorder="1" applyProtection="1"/>
    <xf numFmtId="39" fontId="3" fillId="0" borderId="11" xfId="0" applyNumberFormat="1" applyFont="1" applyBorder="1" applyProtection="1"/>
    <xf numFmtId="39" fontId="3" fillId="0" borderId="12" xfId="0" applyNumberFormat="1" applyFont="1" applyBorder="1" applyProtection="1"/>
    <xf numFmtId="164" fontId="3" fillId="0" borderId="12" xfId="2" applyNumberFormat="1" applyFont="1" applyBorder="1" applyProtection="1"/>
    <xf numFmtId="41" fontId="1" fillId="0" borderId="12" xfId="2" applyFont="1" applyBorder="1" applyProtection="1"/>
    <xf numFmtId="41" fontId="3" fillId="0" borderId="12" xfId="2" applyFont="1" applyBorder="1" applyProtection="1"/>
    <xf numFmtId="39" fontId="3" fillId="0" borderId="12" xfId="2" applyNumberFormat="1" applyFont="1" applyBorder="1" applyProtection="1"/>
    <xf numFmtId="41" fontId="3" fillId="0" borderId="4" xfId="2" applyFont="1" applyBorder="1" applyAlignment="1" applyProtection="1">
      <alignment horizontal="center"/>
    </xf>
    <xf numFmtId="9" fontId="3" fillId="0" borderId="4" xfId="2" applyNumberFormat="1" applyFont="1" applyBorder="1" applyAlignment="1" applyProtection="1">
      <alignment horizontal="center"/>
    </xf>
    <xf numFmtId="39" fontId="1" fillId="0" borderId="3" xfId="0" applyNumberFormat="1" applyFont="1" applyBorder="1" applyProtection="1"/>
    <xf numFmtId="164" fontId="7" fillId="0" borderId="8" xfId="2" applyNumberFormat="1" applyFont="1" applyBorder="1"/>
    <xf numFmtId="39" fontId="3" fillId="0" borderId="5" xfId="0" applyNumberFormat="1" applyFont="1" applyBorder="1" applyProtection="1"/>
    <xf numFmtId="39" fontId="3" fillId="0" borderId="6" xfId="0" applyNumberFormat="1" applyFont="1" applyBorder="1" applyProtection="1"/>
    <xf numFmtId="164" fontId="3" fillId="0" borderId="6" xfId="2" applyNumberFormat="1" applyFont="1" applyBorder="1" applyProtection="1"/>
    <xf numFmtId="41" fontId="3" fillId="0" borderId="6" xfId="2" applyFont="1" applyBorder="1" applyAlignment="1" applyProtection="1">
      <alignment horizontal="center"/>
    </xf>
    <xf numFmtId="39" fontId="3" fillId="0" borderId="13" xfId="2" applyNumberFormat="1" applyFont="1" applyBorder="1" applyProtection="1"/>
    <xf numFmtId="39" fontId="3" fillId="0" borderId="4" xfId="0" applyNumberFormat="1" applyFont="1" applyBorder="1" applyAlignment="1" applyProtection="1">
      <alignment horizontal="center"/>
    </xf>
    <xf numFmtId="39" fontId="4" fillId="0" borderId="4" xfId="0" applyNumberFormat="1" applyFont="1" applyBorder="1" applyAlignment="1" applyProtection="1">
      <alignment horizontal="center"/>
    </xf>
    <xf numFmtId="41" fontId="3" fillId="0" borderId="14" xfId="2" applyFont="1" applyBorder="1" applyAlignment="1" applyProtection="1">
      <alignment horizontal="center"/>
    </xf>
    <xf numFmtId="39" fontId="4" fillId="0" borderId="15" xfId="2" applyNumberFormat="1" applyFont="1" applyBorder="1" applyProtection="1"/>
    <xf numFmtId="164" fontId="4" fillId="0" borderId="16" xfId="2" applyNumberFormat="1" applyFont="1" applyBorder="1" applyProtection="1"/>
    <xf numFmtId="41" fontId="3" fillId="0" borderId="10" xfId="2" applyFont="1" applyBorder="1" applyAlignment="1" applyProtection="1">
      <alignment horizontal="center"/>
    </xf>
    <xf numFmtId="39" fontId="4" fillId="0" borderId="16" xfId="2" applyNumberFormat="1" applyFont="1" applyBorder="1" applyProtection="1"/>
    <xf numFmtId="39" fontId="1" fillId="0" borderId="5" xfId="0" applyNumberFormat="1" applyFont="1" applyBorder="1" applyProtection="1"/>
    <xf numFmtId="39" fontId="2" fillId="0" borderId="17" xfId="0" applyNumberFormat="1" applyFont="1" applyBorder="1" applyAlignment="1" applyProtection="1">
      <alignment horizontal="center"/>
    </xf>
    <xf numFmtId="39" fontId="2" fillId="0" borderId="18" xfId="0" applyNumberFormat="1" applyFont="1" applyBorder="1" applyAlignment="1" applyProtection="1">
      <alignment horizontal="center"/>
    </xf>
    <xf numFmtId="41" fontId="8" fillId="0" borderId="18" xfId="2" applyFont="1" applyBorder="1" applyProtection="1"/>
    <xf numFmtId="39" fontId="2" fillId="0" borderId="18" xfId="2" applyNumberFormat="1" applyFont="1" applyBorder="1" applyProtection="1"/>
    <xf numFmtId="39" fontId="3" fillId="0" borderId="16" xfId="0" applyNumberFormat="1" applyFont="1" applyBorder="1" applyAlignment="1" applyProtection="1">
      <alignment horizontal="center"/>
    </xf>
    <xf numFmtId="41" fontId="4" fillId="0" borderId="16" xfId="2" applyFont="1" applyBorder="1" applyProtection="1"/>
    <xf numFmtId="164" fontId="1" fillId="0" borderId="4" xfId="2" applyNumberFormat="1" applyFont="1" applyBorder="1" applyProtection="1"/>
    <xf numFmtId="39" fontId="4" fillId="2" borderId="19" xfId="0" applyNumberFormat="1" applyFont="1" applyFill="1" applyBorder="1" applyAlignment="1" applyProtection="1">
      <alignment horizontal="center"/>
    </xf>
    <xf numFmtId="39" fontId="4" fillId="2" borderId="20" xfId="0" applyNumberFormat="1" applyFont="1" applyFill="1" applyBorder="1" applyProtection="1"/>
    <xf numFmtId="39" fontId="4" fillId="2" borderId="8" xfId="0" applyNumberFormat="1" applyFont="1" applyFill="1" applyBorder="1" applyAlignment="1" applyProtection="1">
      <alignment horizontal="center"/>
    </xf>
    <xf numFmtId="39" fontId="4" fillId="2" borderId="21" xfId="0" applyNumberFormat="1" applyFont="1" applyFill="1" applyBorder="1" applyAlignment="1" applyProtection="1">
      <alignment horizontal="center"/>
    </xf>
    <xf numFmtId="39" fontId="4" fillId="2" borderId="13" xfId="0" applyNumberFormat="1" applyFont="1" applyFill="1" applyBorder="1" applyAlignment="1" applyProtection="1">
      <alignment horizontal="center"/>
    </xf>
    <xf numFmtId="39" fontId="4" fillId="2" borderId="22" xfId="0" applyNumberFormat="1" applyFont="1" applyFill="1" applyBorder="1" applyProtection="1"/>
    <xf numFmtId="39" fontId="3" fillId="0" borderId="21" xfId="0" applyNumberFormat="1" applyFont="1" applyBorder="1" applyProtection="1"/>
    <xf numFmtId="41" fontId="3" fillId="0" borderId="8" xfId="2" applyFont="1" applyBorder="1" applyProtection="1"/>
    <xf numFmtId="41" fontId="3" fillId="0" borderId="21" xfId="2" applyFont="1" applyBorder="1" applyProtection="1"/>
    <xf numFmtId="39" fontId="3" fillId="0" borderId="8" xfId="2" applyNumberFormat="1" applyFont="1" applyBorder="1" applyProtection="1"/>
    <xf numFmtId="41" fontId="3" fillId="0" borderId="23" xfId="2" applyFont="1" applyBorder="1" applyProtection="1"/>
    <xf numFmtId="39" fontId="3" fillId="0" borderId="11" xfId="2" applyNumberFormat="1" applyFont="1" applyBorder="1" applyProtection="1"/>
    <xf numFmtId="41" fontId="3" fillId="0" borderId="24" xfId="2" applyFont="1" applyBorder="1" applyProtection="1"/>
    <xf numFmtId="41" fontId="3" fillId="0" borderId="21" xfId="2" applyFont="1" applyBorder="1" applyAlignment="1" applyProtection="1">
      <alignment horizontal="center"/>
    </xf>
    <xf numFmtId="39" fontId="7" fillId="0" borderId="8" xfId="2" applyNumberFormat="1" applyFont="1" applyBorder="1"/>
    <xf numFmtId="39" fontId="3" fillId="0" borderId="6" xfId="2" applyNumberFormat="1" applyFont="1" applyBorder="1" applyProtection="1"/>
    <xf numFmtId="41" fontId="3" fillId="0" borderId="22" xfId="2" applyFont="1" applyBorder="1" applyProtection="1"/>
    <xf numFmtId="41" fontId="3" fillId="0" borderId="25" xfId="2" applyFont="1" applyBorder="1" applyProtection="1"/>
    <xf numFmtId="39" fontId="3" fillId="0" borderId="8" xfId="2" applyNumberFormat="1" applyFont="1" applyBorder="1" applyAlignment="1" applyProtection="1">
      <alignment horizontal="right"/>
    </xf>
    <xf numFmtId="39" fontId="3" fillId="0" borderId="4" xfId="2" applyNumberFormat="1" applyFont="1" applyBorder="1" applyAlignment="1" applyProtection="1">
      <alignment horizontal="center"/>
    </xf>
    <xf numFmtId="39" fontId="4" fillId="0" borderId="10" xfId="2" applyNumberFormat="1" applyFont="1" applyBorder="1" applyAlignment="1" applyProtection="1">
      <alignment horizontal="right"/>
    </xf>
    <xf numFmtId="41" fontId="0" fillId="0" borderId="26" xfId="2" applyFont="1" applyBorder="1"/>
    <xf numFmtId="39" fontId="1" fillId="0" borderId="0" xfId="0" applyNumberFormat="1" applyFont="1" applyBorder="1" applyProtection="1"/>
    <xf numFmtId="41" fontId="9" fillId="0" borderId="26" xfId="2" applyFont="1" applyBorder="1" applyProtection="1"/>
    <xf numFmtId="39" fontId="10" fillId="0" borderId="0" xfId="0" applyNumberFormat="1" applyFont="1" applyBorder="1" applyAlignment="1" applyProtection="1">
      <alignment horizontal="center"/>
    </xf>
    <xf numFmtId="39" fontId="3" fillId="0" borderId="27" xfId="0" applyNumberFormat="1" applyFont="1" applyBorder="1" applyProtection="1"/>
    <xf numFmtId="39" fontId="11" fillId="0" borderId="28" xfId="0" applyFont="1" applyBorder="1" applyAlignment="1">
      <alignment horizontal="center"/>
    </xf>
    <xf numFmtId="41" fontId="0" fillId="0" borderId="29" xfId="2" applyFont="1" applyBorder="1"/>
    <xf numFmtId="39" fontId="11" fillId="0" borderId="29" xfId="2" applyNumberFormat="1" applyFont="1" applyBorder="1"/>
    <xf numFmtId="39" fontId="2" fillId="0" borderId="30" xfId="0" applyNumberFormat="1" applyFont="1" applyBorder="1" applyAlignment="1" applyProtection="1">
      <alignment horizontal="center"/>
    </xf>
    <xf numFmtId="39" fontId="11" fillId="0" borderId="31" xfId="0" applyFont="1" applyBorder="1"/>
    <xf numFmtId="164" fontId="0" fillId="0" borderId="31" xfId="2" applyNumberFormat="1" applyFont="1" applyBorder="1"/>
    <xf numFmtId="41" fontId="0" fillId="0" borderId="31" xfId="2" applyFont="1" applyBorder="1"/>
    <xf numFmtId="41" fontId="0" fillId="0" borderId="31" xfId="2" applyFont="1" applyBorder="1" applyAlignment="1">
      <alignment horizontal="center"/>
    </xf>
    <xf numFmtId="39" fontId="2" fillId="0" borderId="0" xfId="0" applyNumberFormat="1" applyFont="1" applyBorder="1" applyAlignment="1" applyProtection="1">
      <alignment horizontal="center"/>
    </xf>
    <xf numFmtId="39" fontId="11" fillId="0" borderId="0" xfId="0" applyFont="1" applyBorder="1"/>
    <xf numFmtId="164" fontId="0" fillId="0" borderId="0" xfId="2" applyNumberFormat="1" applyFont="1" applyBorder="1"/>
    <xf numFmtId="41" fontId="0" fillId="0" borderId="0" xfId="2" applyFont="1" applyBorder="1"/>
    <xf numFmtId="41" fontId="0" fillId="0" borderId="0" xfId="2" applyFont="1" applyBorder="1" applyAlignment="1">
      <alignment horizontal="center"/>
    </xf>
    <xf numFmtId="39" fontId="9" fillId="0" borderId="0" xfId="0" applyNumberFormat="1" applyFont="1" applyBorder="1" applyProtection="1"/>
    <xf numFmtId="164" fontId="9" fillId="0" borderId="0" xfId="2" applyNumberFormat="1" applyFont="1" applyBorder="1" applyProtection="1"/>
    <xf numFmtId="41" fontId="1" fillId="0" borderId="0" xfId="2" applyFont="1" applyBorder="1" applyProtection="1"/>
    <xf numFmtId="41" fontId="3" fillId="0" borderId="0" xfId="2" applyFont="1" applyBorder="1" applyProtection="1"/>
    <xf numFmtId="39" fontId="0" fillId="0" borderId="0" xfId="0" applyBorder="1" applyAlignment="1">
      <alignment horizontal="left"/>
    </xf>
    <xf numFmtId="41" fontId="1" fillId="0" borderId="0" xfId="2" applyFont="1" applyBorder="1" applyAlignment="1" applyProtection="1">
      <alignment horizontal="center"/>
    </xf>
    <xf numFmtId="39" fontId="8" fillId="0" borderId="0" xfId="0" applyNumberFormat="1" applyFont="1" applyBorder="1" applyAlignment="1" applyProtection="1">
      <alignment horizontal="center"/>
    </xf>
    <xf numFmtId="164" fontId="8" fillId="0" borderId="0" xfId="2" applyNumberFormat="1" applyFont="1" applyBorder="1" applyProtection="1"/>
    <xf numFmtId="41" fontId="8" fillId="0" borderId="0" xfId="2" applyFont="1" applyBorder="1" applyProtection="1"/>
    <xf numFmtId="164" fontId="9" fillId="0" borderId="0" xfId="0" applyNumberFormat="1" applyFont="1" applyBorder="1" applyProtection="1"/>
    <xf numFmtId="39" fontId="3" fillId="0" borderId="0" xfId="0" applyNumberFormat="1" applyFont="1" applyBorder="1" applyProtection="1"/>
    <xf numFmtId="39" fontId="3" fillId="0" borderId="0" xfId="0" applyNumberFormat="1" applyFont="1" applyBorder="1" applyAlignment="1" applyProtection="1">
      <alignment horizontal="center"/>
    </xf>
    <xf numFmtId="39" fontId="4" fillId="0" borderId="0" xfId="0" applyNumberFormat="1" applyFont="1" applyBorder="1" applyAlignment="1" applyProtection="1">
      <alignment horizontal="center"/>
    </xf>
    <xf numFmtId="164" fontId="4" fillId="0" borderId="0" xfId="0" applyNumberFormat="1" applyFont="1" applyBorder="1" applyProtection="1"/>
    <xf numFmtId="39" fontId="4" fillId="0" borderId="0" xfId="0" applyNumberFormat="1" applyFont="1" applyBorder="1" applyProtection="1"/>
    <xf numFmtId="164" fontId="3" fillId="0" borderId="0" xfId="0" applyNumberFormat="1" applyFont="1" applyBorder="1" applyProtection="1"/>
    <xf numFmtId="164" fontId="1" fillId="0" borderId="0" xfId="0" applyNumberFormat="1" applyFont="1" applyBorder="1" applyProtection="1"/>
    <xf numFmtId="37" fontId="1" fillId="0" borderId="0" xfId="0" applyNumberFormat="1" applyFont="1" applyBorder="1" applyProtection="1"/>
    <xf numFmtId="37" fontId="1" fillId="0" borderId="0" xfId="0" applyNumberFormat="1" applyFont="1" applyBorder="1" applyAlignment="1" applyProtection="1">
      <alignment horizontal="center"/>
    </xf>
    <xf numFmtId="41" fontId="0" fillId="0" borderId="32" xfId="2" applyFont="1" applyBorder="1"/>
    <xf numFmtId="39" fontId="12" fillId="0" borderId="0" xfId="0" applyNumberFormat="1" applyFont="1" applyBorder="1" applyAlignment="1" applyProtection="1">
      <alignment horizontal="center"/>
    </xf>
    <xf numFmtId="39" fontId="0" fillId="0" borderId="31" xfId="2" applyNumberFormat="1" applyFont="1" applyBorder="1"/>
    <xf numFmtId="41" fontId="0" fillId="0" borderId="33" xfId="2" applyFont="1" applyBorder="1"/>
    <xf numFmtId="39" fontId="0" fillId="0" borderId="0" xfId="2" applyNumberFormat="1" applyFont="1" applyBorder="1"/>
    <xf numFmtId="41" fontId="7" fillId="0" borderId="0" xfId="2" applyFont="1" applyBorder="1"/>
    <xf numFmtId="164" fontId="13" fillId="0" borderId="0" xfId="2" applyNumberFormat="1" applyFont="1" applyBorder="1"/>
    <xf numFmtId="41" fontId="13" fillId="0" borderId="0" xfId="2" applyFont="1" applyBorder="1" applyAlignment="1">
      <alignment horizontal="right"/>
    </xf>
    <xf numFmtId="164" fontId="7" fillId="0" borderId="0" xfId="2" applyNumberFormat="1" applyFont="1" applyBorder="1"/>
    <xf numFmtId="164" fontId="14" fillId="0" borderId="0" xfId="2" applyNumberFormat="1" applyFont="1" applyBorder="1" applyAlignment="1" applyProtection="1">
      <alignment horizontal="center"/>
    </xf>
    <xf numFmtId="41" fontId="4" fillId="0" borderId="0" xfId="2" applyFont="1" applyBorder="1" applyAlignment="1" applyProtection="1">
      <alignment horizontal="right"/>
    </xf>
    <xf numFmtId="164" fontId="3" fillId="0" borderId="0" xfId="2" applyNumberFormat="1" applyFont="1" applyBorder="1" applyAlignment="1" applyProtection="1">
      <alignment horizontal="center"/>
    </xf>
    <xf numFmtId="41" fontId="3" fillId="0" borderId="0" xfId="2" applyFont="1" applyBorder="1" applyAlignment="1" applyProtection="1">
      <alignment horizontal="center"/>
    </xf>
    <xf numFmtId="164" fontId="3" fillId="0" borderId="0" xfId="2" applyNumberFormat="1" applyFont="1" applyBorder="1" applyProtection="1"/>
    <xf numFmtId="37" fontId="3" fillId="0" borderId="0" xfId="2" applyNumberFormat="1" applyFont="1" applyBorder="1" applyAlignment="1" applyProtection="1">
      <alignment horizontal="right"/>
    </xf>
    <xf numFmtId="39" fontId="15" fillId="0" borderId="0" xfId="0" applyNumberFormat="1" applyFont="1" applyBorder="1" applyProtection="1"/>
    <xf numFmtId="39" fontId="3" fillId="0" borderId="0" xfId="0" applyNumberFormat="1" applyFont="1" applyBorder="1" applyAlignment="1" applyProtection="1">
      <alignment horizontal="centerContinuous"/>
    </xf>
    <xf numFmtId="39" fontId="6" fillId="0" borderId="0" xfId="0" applyNumberFormat="1" applyFont="1" applyBorder="1" applyAlignment="1" applyProtection="1">
      <alignment horizontal="centerContinuous"/>
    </xf>
    <xf numFmtId="39" fontId="6" fillId="0" borderId="0" xfId="0" applyNumberFormat="1" applyFont="1" applyBorder="1" applyProtection="1"/>
    <xf numFmtId="39" fontId="4" fillId="0" borderId="0" xfId="0" applyNumberFormat="1" applyFont="1" applyBorder="1" applyAlignment="1" applyProtection="1">
      <alignment horizontal="centerContinuous"/>
    </xf>
    <xf numFmtId="39" fontId="16" fillId="0" borderId="0" xfId="0" applyNumberFormat="1" applyFont="1" applyBorder="1" applyAlignment="1" applyProtection="1">
      <alignment horizontal="centerContinuous"/>
    </xf>
    <xf numFmtId="39" fontId="17" fillId="0" borderId="0" xfId="0" applyNumberFormat="1" applyFont="1" applyBorder="1" applyAlignment="1" applyProtection="1">
      <alignment horizontal="centerContinuous"/>
    </xf>
    <xf numFmtId="164" fontId="1" fillId="0" borderId="0" xfId="0" applyNumberFormat="1" applyFont="1" applyBorder="1" applyAlignment="1" applyProtection="1">
      <alignment horizontal="center"/>
    </xf>
    <xf numFmtId="39" fontId="16" fillId="0" borderId="0" xfId="0" applyNumberFormat="1" applyFont="1" applyBorder="1" applyProtection="1"/>
    <xf numFmtId="39" fontId="1" fillId="0" borderId="0" xfId="0" applyNumberFormat="1" applyFont="1" applyBorder="1" applyAlignment="1" applyProtection="1">
      <alignment horizontal="center"/>
    </xf>
    <xf numFmtId="39" fontId="0" fillId="0" borderId="0" xfId="0" applyBorder="1"/>
    <xf numFmtId="37" fontId="1" fillId="0" borderId="4" xfId="0" applyNumberFormat="1" applyFont="1" applyBorder="1" applyProtection="1"/>
    <xf numFmtId="37" fontId="3" fillId="0" borderId="21" xfId="0" applyNumberFormat="1" applyFont="1" applyBorder="1" applyProtection="1"/>
    <xf numFmtId="37" fontId="1" fillId="0" borderId="0" xfId="0" applyNumberFormat="1" applyFont="1" applyProtection="1"/>
    <xf numFmtId="39" fontId="1" fillId="0" borderId="0" xfId="0" applyFont="1"/>
    <xf numFmtId="39" fontId="0" fillId="0" borderId="0" xfId="0" applyFill="1"/>
    <xf numFmtId="39" fontId="3" fillId="0" borderId="0" xfId="0" applyNumberFormat="1" applyFont="1" applyAlignment="1" applyProtection="1">
      <alignment horizontal="centerContinuous"/>
    </xf>
    <xf numFmtId="39" fontId="3" fillId="0" borderId="34" xfId="0" applyNumberFormat="1" applyFont="1" applyBorder="1" applyProtection="1"/>
    <xf numFmtId="39" fontId="6" fillId="0" borderId="8" xfId="0" applyNumberFormat="1" applyFont="1" applyBorder="1" applyProtection="1"/>
    <xf numFmtId="37" fontId="3" fillId="0" borderId="3" xfId="0" applyNumberFormat="1" applyFont="1" applyBorder="1" applyAlignment="1" applyProtection="1">
      <alignment horizontal="center"/>
    </xf>
    <xf numFmtId="37" fontId="3" fillId="0" borderId="12" xfId="0" applyNumberFormat="1" applyFont="1" applyBorder="1" applyProtection="1"/>
    <xf numFmtId="39" fontId="3" fillId="0" borderId="3" xfId="0" applyNumberFormat="1" applyFont="1" applyBorder="1" applyAlignment="1" applyProtection="1">
      <alignment horizontal="center"/>
    </xf>
    <xf numFmtId="39" fontId="4" fillId="0" borderId="3" xfId="0" applyNumberFormat="1" applyFont="1" applyBorder="1" applyProtection="1"/>
    <xf numFmtId="39" fontId="4" fillId="0" borderId="16" xfId="0" applyNumberFormat="1" applyFont="1" applyBorder="1" applyAlignment="1" applyProtection="1">
      <alignment horizontal="center"/>
    </xf>
    <xf numFmtId="37" fontId="4" fillId="0" borderId="3" xfId="0" applyNumberFormat="1" applyFont="1" applyBorder="1" applyAlignment="1" applyProtection="1">
      <alignment horizontal="center"/>
    </xf>
    <xf numFmtId="39" fontId="4" fillId="0" borderId="8" xfId="0" applyNumberFormat="1" applyFont="1" applyBorder="1" applyProtection="1"/>
    <xf numFmtId="37" fontId="4" fillId="0" borderId="19" xfId="0" applyNumberFormat="1" applyFont="1" applyBorder="1" applyProtection="1"/>
    <xf numFmtId="39" fontId="15" fillId="0" borderId="8" xfId="0" applyNumberFormat="1" applyFont="1" applyBorder="1" applyProtection="1"/>
    <xf numFmtId="37" fontId="4" fillId="0" borderId="3" xfId="0" applyNumberFormat="1" applyFont="1" applyBorder="1" applyProtection="1"/>
    <xf numFmtId="37" fontId="3" fillId="0" borderId="19" xfId="0" applyNumberFormat="1" applyFont="1" applyBorder="1" applyProtection="1"/>
    <xf numFmtId="37" fontId="51" fillId="0" borderId="19" xfId="0" applyNumberFormat="1" applyFont="1" applyBorder="1" applyProtection="1"/>
    <xf numFmtId="37" fontId="3" fillId="0" borderId="8" xfId="0" applyNumberFormat="1" applyFont="1" applyBorder="1" applyProtection="1"/>
    <xf numFmtId="37" fontId="3" fillId="0" borderId="4" xfId="0" applyNumberFormat="1" applyFont="1" applyBorder="1" applyProtection="1"/>
    <xf numFmtId="37" fontId="3" fillId="0" borderId="2" xfId="0" applyNumberFormat="1" applyFont="1" applyBorder="1" applyProtection="1"/>
    <xf numFmtId="37" fontId="51" fillId="0" borderId="2" xfId="0" applyNumberFormat="1" applyFont="1" applyBorder="1" applyProtection="1"/>
    <xf numFmtId="37" fontId="3" fillId="0" borderId="3" xfId="0" applyNumberFormat="1" applyFont="1" applyBorder="1" applyProtection="1"/>
    <xf numFmtId="37" fontId="51" fillId="0" borderId="4" xfId="0" applyNumberFormat="1" applyFont="1" applyBorder="1" applyProtection="1"/>
    <xf numFmtId="37" fontId="4" fillId="0" borderId="35" xfId="0" applyNumberFormat="1" applyFont="1" applyBorder="1" applyAlignment="1" applyProtection="1">
      <alignment horizontal="center"/>
    </xf>
    <xf numFmtId="39" fontId="4" fillId="0" borderId="15" xfId="0" applyNumberFormat="1" applyFont="1" applyBorder="1" applyAlignment="1" applyProtection="1">
      <alignment horizontal="center"/>
    </xf>
    <xf numFmtId="37" fontId="3" fillId="0" borderId="0" xfId="0" applyNumberFormat="1" applyFont="1" applyBorder="1" applyProtection="1"/>
    <xf numFmtId="37" fontId="51" fillId="0" borderId="0" xfId="0" applyNumberFormat="1" applyFont="1" applyBorder="1" applyProtection="1"/>
    <xf numFmtId="39" fontId="4" fillId="0" borderId="0" xfId="0" applyNumberFormat="1" applyFont="1" applyProtection="1"/>
    <xf numFmtId="39" fontId="6" fillId="0" borderId="0" xfId="0" applyNumberFormat="1" applyFont="1" applyAlignment="1" applyProtection="1">
      <alignment horizontal="centerContinuous"/>
    </xf>
    <xf numFmtId="39" fontId="3" fillId="0" borderId="21" xfId="0" applyNumberFormat="1" applyFont="1" applyBorder="1" applyAlignment="1" applyProtection="1">
      <alignment horizontal="center"/>
    </xf>
    <xf numFmtId="39" fontId="4" fillId="0" borderId="21" xfId="0" applyNumberFormat="1" applyFont="1" applyBorder="1" applyAlignment="1" applyProtection="1">
      <alignment horizontal="center"/>
    </xf>
    <xf numFmtId="39" fontId="51" fillId="0" borderId="21" xfId="0" applyNumberFormat="1" applyFont="1" applyBorder="1" applyAlignment="1" applyProtection="1">
      <alignment horizontal="center"/>
    </xf>
    <xf numFmtId="39" fontId="51" fillId="0" borderId="21" xfId="0" applyNumberFormat="1" applyFont="1" applyBorder="1" applyProtection="1"/>
    <xf numFmtId="39" fontId="3" fillId="0" borderId="36" xfId="0" applyNumberFormat="1" applyFont="1" applyBorder="1" applyProtection="1"/>
    <xf numFmtId="39" fontId="51" fillId="0" borderId="0" xfId="0" applyNumberFormat="1" applyFont="1" applyBorder="1" applyProtection="1"/>
    <xf numFmtId="39" fontId="22" fillId="0" borderId="0" xfId="0" applyNumberFormat="1" applyFont="1" applyProtection="1"/>
    <xf numFmtId="39" fontId="0" fillId="0" borderId="40" xfId="0" applyBorder="1"/>
    <xf numFmtId="39" fontId="0" fillId="0" borderId="41" xfId="0" applyBorder="1"/>
    <xf numFmtId="39" fontId="0" fillId="0" borderId="42" xfId="0" applyBorder="1"/>
    <xf numFmtId="39" fontId="0" fillId="0" borderId="43" xfId="0" applyBorder="1"/>
    <xf numFmtId="39" fontId="0" fillId="0" borderId="44" xfId="0" applyBorder="1"/>
    <xf numFmtId="39" fontId="20" fillId="0" borderId="0" xfId="0" applyFont="1" applyBorder="1"/>
    <xf numFmtId="39" fontId="25" fillId="0" borderId="0" xfId="0" applyFont="1" applyBorder="1"/>
    <xf numFmtId="39" fontId="20" fillId="0" borderId="0" xfId="0" applyFont="1" applyBorder="1" applyAlignment="1">
      <alignment horizontal="center"/>
    </xf>
    <xf numFmtId="39" fontId="26" fillId="0" borderId="44" xfId="0" applyFont="1" applyBorder="1"/>
    <xf numFmtId="39" fontId="20" fillId="0" borderId="45" xfId="0" applyFont="1" applyBorder="1"/>
    <xf numFmtId="37" fontId="20" fillId="0" borderId="0" xfId="0" applyNumberFormat="1" applyFont="1" applyBorder="1"/>
    <xf numFmtId="39" fontId="20" fillId="0" borderId="45" xfId="0" applyNumberFormat="1" applyFont="1" applyBorder="1"/>
    <xf numFmtId="39" fontId="27" fillId="0" borderId="0" xfId="0" applyFont="1" applyBorder="1"/>
    <xf numFmtId="39" fontId="27" fillId="0" borderId="44" xfId="0" applyFont="1" applyBorder="1"/>
    <xf numFmtId="39" fontId="0" fillId="0" borderId="46" xfId="0" applyBorder="1"/>
    <xf numFmtId="39" fontId="0" fillId="0" borderId="47" xfId="0" applyBorder="1"/>
    <xf numFmtId="39" fontId="0" fillId="0" borderId="45" xfId="0" applyBorder="1"/>
    <xf numFmtId="39" fontId="19" fillId="0" borderId="0" xfId="0" applyFont="1"/>
    <xf numFmtId="37" fontId="0" fillId="0" borderId="0" xfId="0" applyNumberFormat="1"/>
    <xf numFmtId="43" fontId="21" fillId="0" borderId="0" xfId="1" applyFont="1"/>
    <xf numFmtId="39" fontId="0" fillId="0" borderId="48" xfId="0" applyBorder="1"/>
    <xf numFmtId="39" fontId="0" fillId="0" borderId="0" xfId="0" applyBorder="1" applyAlignment="1">
      <alignment horizontal="justify" vertical="top" wrapText="1"/>
    </xf>
    <xf numFmtId="39" fontId="0" fillId="0" borderId="0" xfId="0" applyFont="1" applyBorder="1" applyAlignment="1">
      <alignment horizontal="justify" vertical="top" wrapText="1"/>
    </xf>
    <xf numFmtId="39" fontId="26" fillId="0" borderId="41" xfId="0" applyFont="1" applyBorder="1"/>
    <xf numFmtId="39" fontId="0" fillId="0" borderId="49" xfId="0" applyBorder="1"/>
    <xf numFmtId="39" fontId="26" fillId="0" borderId="0" xfId="0" applyFont="1" applyBorder="1"/>
    <xf numFmtId="39" fontId="30" fillId="0" borderId="0" xfId="0" applyFont="1" applyBorder="1"/>
    <xf numFmtId="39" fontId="13" fillId="0" borderId="0" xfId="0" applyFont="1" applyBorder="1"/>
    <xf numFmtId="39" fontId="13" fillId="0" borderId="45" xfId="0" applyFont="1" applyBorder="1"/>
    <xf numFmtId="39" fontId="13" fillId="0" borderId="50" xfId="0" applyFont="1" applyBorder="1"/>
    <xf numFmtId="39" fontId="11" fillId="0" borderId="0" xfId="0" applyFont="1" applyAlignment="1">
      <alignment horizontal="center"/>
    </xf>
    <xf numFmtId="39" fontId="0" fillId="0" borderId="51" xfId="0" applyBorder="1"/>
    <xf numFmtId="39" fontId="19" fillId="0" borderId="0" xfId="0" applyFont="1" applyBorder="1"/>
    <xf numFmtId="37" fontId="0" fillId="0" borderId="0" xfId="0" applyNumberFormat="1" applyBorder="1"/>
    <xf numFmtId="39" fontId="7" fillId="0" borderId="0" xfId="0" applyFont="1" applyBorder="1"/>
    <xf numFmtId="39" fontId="13" fillId="0" borderId="49" xfId="0" applyFont="1" applyBorder="1" applyAlignment="1">
      <alignment horizontal="center"/>
    </xf>
    <xf numFmtId="39" fontId="13" fillId="0" borderId="45" xfId="0" applyNumberFormat="1" applyFont="1" applyBorder="1"/>
    <xf numFmtId="37" fontId="13" fillId="0" borderId="0" xfId="0" applyNumberFormat="1" applyFont="1" applyBorder="1"/>
    <xf numFmtId="39" fontId="7" fillId="0" borderId="49" xfId="0" applyFont="1" applyBorder="1"/>
    <xf numFmtId="37" fontId="13" fillId="0" borderId="50" xfId="0" applyNumberFormat="1" applyFont="1" applyBorder="1"/>
    <xf numFmtId="39" fontId="27" fillId="0" borderId="49" xfId="0" applyFont="1" applyBorder="1"/>
    <xf numFmtId="39" fontId="0" fillId="0" borderId="52" xfId="0" applyBorder="1"/>
    <xf numFmtId="39" fontId="52" fillId="0" borderId="0" xfId="0" applyFont="1"/>
    <xf numFmtId="39" fontId="13" fillId="0" borderId="49" xfId="0" quotePrefix="1" applyFont="1" applyBorder="1" applyAlignment="1">
      <alignment horizontal="center"/>
    </xf>
    <xf numFmtId="39" fontId="3" fillId="0" borderId="8" xfId="0" quotePrefix="1" applyNumberFormat="1" applyFont="1" applyBorder="1" applyProtection="1"/>
    <xf numFmtId="39" fontId="3" fillId="0" borderId="4" xfId="0" quotePrefix="1" applyNumberFormat="1" applyFont="1" applyBorder="1" applyProtection="1"/>
    <xf numFmtId="39" fontId="3" fillId="0" borderId="6" xfId="0" quotePrefix="1" applyNumberFormat="1" applyFont="1" applyBorder="1" applyProtection="1"/>
    <xf numFmtId="39" fontId="3" fillId="0" borderId="4" xfId="0" quotePrefix="1" applyNumberFormat="1" applyFont="1" applyBorder="1" applyAlignment="1" applyProtection="1">
      <alignment horizontal="center"/>
    </xf>
    <xf numFmtId="39" fontId="13" fillId="0" borderId="0" xfId="0" quotePrefix="1" applyFont="1" applyAlignment="1">
      <alignment horizontal="center"/>
    </xf>
    <xf numFmtId="164" fontId="7" fillId="0" borderId="4" xfId="2" applyNumberFormat="1" applyFont="1" applyFill="1" applyBorder="1" applyProtection="1"/>
    <xf numFmtId="41" fontId="7" fillId="0" borderId="4" xfId="2" applyFont="1" applyFill="1" applyBorder="1" applyAlignment="1" applyProtection="1">
      <alignment horizontal="center"/>
    </xf>
    <xf numFmtId="39" fontId="7" fillId="0" borderId="4" xfId="2" applyNumberFormat="1" applyFont="1" applyFill="1" applyBorder="1" applyProtection="1"/>
    <xf numFmtId="164" fontId="2" fillId="3" borderId="18" xfId="2" applyNumberFormat="1" applyFont="1" applyFill="1" applyBorder="1" applyProtection="1"/>
    <xf numFmtId="39" fontId="2" fillId="3" borderId="18" xfId="2" applyNumberFormat="1" applyFont="1" applyFill="1" applyBorder="1" applyProtection="1"/>
    <xf numFmtId="164" fontId="4" fillId="3" borderId="16" xfId="2" applyNumberFormat="1" applyFont="1" applyFill="1" applyBorder="1" applyProtection="1"/>
    <xf numFmtId="39" fontId="4" fillId="3" borderId="10" xfId="2" applyNumberFormat="1" applyFont="1" applyFill="1" applyBorder="1" applyProtection="1"/>
    <xf numFmtId="39" fontId="4" fillId="3" borderId="10" xfId="2" applyNumberFormat="1" applyFont="1" applyFill="1" applyBorder="1" applyAlignment="1" applyProtection="1">
      <alignment horizontal="right"/>
    </xf>
    <xf numFmtId="164" fontId="11" fillId="3" borderId="29" xfId="2" applyNumberFormat="1" applyFont="1" applyFill="1" applyBorder="1"/>
    <xf numFmtId="39" fontId="11" fillId="3" borderId="29" xfId="2" applyNumberFormat="1" applyFont="1" applyFill="1" applyBorder="1"/>
    <xf numFmtId="164" fontId="4" fillId="3" borderId="15" xfId="2" applyNumberFormat="1" applyFont="1" applyFill="1" applyBorder="1" applyProtection="1"/>
    <xf numFmtId="39" fontId="4" fillId="3" borderId="15" xfId="2" applyNumberFormat="1" applyFont="1" applyFill="1" applyBorder="1" applyProtection="1"/>
    <xf numFmtId="164" fontId="4" fillId="3" borderId="10" xfId="2" applyNumberFormat="1" applyFont="1" applyFill="1" applyBorder="1" applyProtection="1"/>
    <xf numFmtId="37" fontId="4" fillId="4" borderId="12" xfId="0" applyNumberFormat="1" applyFont="1" applyFill="1" applyBorder="1" applyProtection="1"/>
    <xf numFmtId="37" fontId="4" fillId="4" borderId="37" xfId="0" applyNumberFormat="1" applyFont="1" applyFill="1" applyBorder="1" applyProtection="1"/>
    <xf numFmtId="37" fontId="4" fillId="4" borderId="15" xfId="0" applyNumberFormat="1" applyFont="1" applyFill="1" applyBorder="1" applyProtection="1"/>
    <xf numFmtId="37" fontId="4" fillId="4" borderId="10" xfId="0" applyNumberFormat="1" applyFont="1" applyFill="1" applyBorder="1" applyProtection="1"/>
    <xf numFmtId="39" fontId="2" fillId="5" borderId="18" xfId="2" applyNumberFormat="1" applyFont="1" applyFill="1" applyBorder="1" applyProtection="1"/>
    <xf numFmtId="39" fontId="4" fillId="5" borderId="10" xfId="2" applyNumberFormat="1" applyFont="1" applyFill="1" applyBorder="1" applyAlignment="1" applyProtection="1">
      <alignment horizontal="right"/>
    </xf>
    <xf numFmtId="39" fontId="7" fillId="0" borderId="49" xfId="0" applyFont="1" applyFill="1" applyBorder="1"/>
    <xf numFmtId="39" fontId="0" fillId="0" borderId="43" xfId="0" applyFill="1" applyBorder="1"/>
    <xf numFmtId="39" fontId="20" fillId="0" borderId="45" xfId="0" applyFont="1" applyFill="1" applyBorder="1"/>
    <xf numFmtId="37" fontId="20" fillId="0" borderId="0" xfId="0" applyNumberFormat="1" applyFont="1" applyFill="1" applyBorder="1"/>
    <xf numFmtId="39" fontId="25" fillId="0" borderId="0" xfId="0" applyFont="1" applyFill="1" applyBorder="1"/>
    <xf numFmtId="39" fontId="26" fillId="0" borderId="44" xfId="0" applyFont="1" applyFill="1" applyBorder="1"/>
    <xf numFmtId="39" fontId="26" fillId="0" borderId="0" xfId="0" applyFont="1" applyFill="1" applyBorder="1"/>
    <xf numFmtId="39" fontId="13" fillId="0" borderId="45" xfId="0" applyFont="1" applyFill="1" applyBorder="1"/>
    <xf numFmtId="37" fontId="13" fillId="0" borderId="0" xfId="0" applyNumberFormat="1" applyFont="1" applyFill="1" applyBorder="1"/>
    <xf numFmtId="39" fontId="0" fillId="0" borderId="49" xfId="0" applyFill="1" applyBorder="1"/>
    <xf numFmtId="39" fontId="3" fillId="5" borderId="4" xfId="0" applyNumberFormat="1" applyFont="1" applyFill="1" applyBorder="1" applyProtection="1"/>
    <xf numFmtId="39" fontId="39" fillId="0" borderId="0" xfId="0" applyFont="1" applyFill="1"/>
    <xf numFmtId="37" fontId="40" fillId="0" borderId="0" xfId="0" applyNumberFormat="1" applyFont="1" applyFill="1"/>
    <xf numFmtId="37" fontId="39" fillId="0" borderId="0" xfId="0" applyNumberFormat="1" applyFont="1" applyFill="1"/>
    <xf numFmtId="41" fontId="39" fillId="0" borderId="0" xfId="2" applyFont="1" applyFill="1" applyAlignment="1">
      <alignment horizontal="center"/>
    </xf>
    <xf numFmtId="39" fontId="43" fillId="0" borderId="3" xfId="0" applyNumberFormat="1" applyFont="1" applyFill="1" applyBorder="1" applyAlignment="1" applyProtection="1">
      <alignment horizontal="center"/>
    </xf>
    <xf numFmtId="39" fontId="44" fillId="0" borderId="4" xfId="0" applyNumberFormat="1" applyFont="1" applyFill="1" applyBorder="1" applyProtection="1"/>
    <xf numFmtId="39" fontId="44" fillId="0" borderId="0" xfId="0" applyNumberFormat="1" applyFont="1" applyFill="1" applyBorder="1" applyProtection="1"/>
    <xf numFmtId="39" fontId="42" fillId="0" borderId="4" xfId="0" applyNumberFormat="1" applyFont="1" applyFill="1" applyBorder="1" applyProtection="1"/>
    <xf numFmtId="37" fontId="41" fillId="0" borderId="4" xfId="0" applyNumberFormat="1" applyFont="1" applyFill="1" applyBorder="1" applyProtection="1"/>
    <xf numFmtId="37" fontId="42" fillId="0" borderId="4" xfId="0" applyNumberFormat="1" applyFont="1" applyFill="1" applyBorder="1" applyProtection="1"/>
    <xf numFmtId="41" fontId="42" fillId="0" borderId="21" xfId="2" applyFont="1" applyFill="1" applyBorder="1" applyProtection="1"/>
    <xf numFmtId="39" fontId="18" fillId="0" borderId="4" xfId="0" applyNumberFormat="1" applyFont="1" applyFill="1" applyBorder="1" applyProtection="1"/>
    <xf numFmtId="39" fontId="18" fillId="0" borderId="0" xfId="0" applyNumberFormat="1" applyFont="1" applyFill="1" applyBorder="1" applyProtection="1"/>
    <xf numFmtId="37" fontId="40" fillId="0" borderId="3" xfId="0" applyNumberFormat="1" applyFont="1" applyFill="1" applyBorder="1" applyAlignment="1" applyProtection="1">
      <alignment horizontal="center"/>
    </xf>
    <xf numFmtId="39" fontId="40" fillId="0" borderId="4" xfId="0" applyNumberFormat="1" applyFont="1" applyFill="1" applyBorder="1" applyProtection="1"/>
    <xf numFmtId="39" fontId="40" fillId="0" borderId="0" xfId="0" applyNumberFormat="1" applyFont="1" applyFill="1" applyBorder="1" applyProtection="1"/>
    <xf numFmtId="39" fontId="40" fillId="0" borderId="4" xfId="0" applyNumberFormat="1" applyFont="1" applyFill="1" applyBorder="1" applyAlignment="1" applyProtection="1">
      <alignment horizontal="center"/>
    </xf>
    <xf numFmtId="39" fontId="40" fillId="0" borderId="8" xfId="0" applyNumberFormat="1" applyFont="1" applyFill="1" applyBorder="1" applyAlignment="1" applyProtection="1">
      <alignment horizontal="center"/>
    </xf>
    <xf numFmtId="37" fontId="40" fillId="0" borderId="8" xfId="0" applyNumberFormat="1" applyFont="1" applyFill="1" applyBorder="1" applyProtection="1"/>
    <xf numFmtId="37" fontId="40" fillId="0" borderId="4" xfId="0" applyNumberFormat="1" applyFont="1" applyFill="1" applyBorder="1" applyProtection="1"/>
    <xf numFmtId="37" fontId="40" fillId="0" borderId="8" xfId="0" applyNumberFormat="1" applyFont="1" applyFill="1" applyBorder="1"/>
    <xf numFmtId="41" fontId="40" fillId="0" borderId="26" xfId="2" applyFont="1" applyFill="1" applyBorder="1" applyProtection="1"/>
    <xf numFmtId="9" fontId="40" fillId="0" borderId="4" xfId="0" applyNumberFormat="1" applyFont="1" applyFill="1" applyBorder="1" applyAlignment="1" applyProtection="1">
      <alignment horizontal="center"/>
    </xf>
    <xf numFmtId="39" fontId="40" fillId="0" borderId="8" xfId="0" applyNumberFormat="1" applyFont="1" applyFill="1" applyBorder="1" applyProtection="1"/>
    <xf numFmtId="41" fontId="40" fillId="0" borderId="25" xfId="2" applyFont="1" applyFill="1" applyBorder="1" applyProtection="1"/>
    <xf numFmtId="39" fontId="40" fillId="0" borderId="4" xfId="0" quotePrefix="1" applyNumberFormat="1" applyFont="1" applyFill="1" applyBorder="1" applyAlignment="1" applyProtection="1">
      <alignment horizontal="center"/>
    </xf>
    <xf numFmtId="166" fontId="40" fillId="0" borderId="4" xfId="0" applyNumberFormat="1" applyFont="1" applyFill="1" applyBorder="1" applyAlignment="1" applyProtection="1">
      <alignment horizontal="center"/>
    </xf>
    <xf numFmtId="39" fontId="46" fillId="0" borderId="15" xfId="0" applyNumberFormat="1" applyFont="1" applyFill="1" applyBorder="1" applyAlignment="1" applyProtection="1">
      <alignment horizontal="center"/>
    </xf>
    <xf numFmtId="39" fontId="54" fillId="0" borderId="56" xfId="0" applyNumberFormat="1" applyFont="1" applyFill="1" applyBorder="1" applyProtection="1"/>
    <xf numFmtId="39" fontId="54" fillId="0" borderId="14" xfId="0" applyNumberFormat="1" applyFont="1" applyFill="1" applyBorder="1" applyProtection="1"/>
    <xf numFmtId="39" fontId="55" fillId="0" borderId="15" xfId="0" applyNumberFormat="1" applyFont="1" applyFill="1" applyBorder="1" applyAlignment="1" applyProtection="1">
      <alignment horizontal="center"/>
    </xf>
    <xf numFmtId="39" fontId="55" fillId="0" borderId="15" xfId="0" applyNumberFormat="1" applyFont="1" applyFill="1" applyBorder="1" applyProtection="1"/>
    <xf numFmtId="37" fontId="56" fillId="5" borderId="15" xfId="0" applyNumberFormat="1" applyFont="1" applyFill="1" applyBorder="1" applyProtection="1"/>
    <xf numFmtId="39" fontId="53" fillId="0" borderId="15" xfId="0" applyNumberFormat="1" applyFont="1" applyFill="1" applyBorder="1" applyProtection="1"/>
    <xf numFmtId="39" fontId="57" fillId="0" borderId="15" xfId="0" applyNumberFormat="1" applyFont="1" applyFill="1" applyBorder="1" applyProtection="1"/>
    <xf numFmtId="39" fontId="39" fillId="0" borderId="3" xfId="0" applyNumberFormat="1" applyFont="1" applyFill="1" applyBorder="1" applyProtection="1"/>
    <xf numFmtId="37" fontId="39" fillId="0" borderId="4" xfId="0" applyNumberFormat="1" applyFont="1" applyFill="1" applyBorder="1" applyProtection="1"/>
    <xf numFmtId="39" fontId="39" fillId="0" borderId="4" xfId="0" applyNumberFormat="1" applyFont="1" applyFill="1" applyBorder="1" applyProtection="1"/>
    <xf numFmtId="41" fontId="39" fillId="0" borderId="21" xfId="2" applyFont="1" applyFill="1" applyBorder="1" applyProtection="1"/>
    <xf numFmtId="39" fontId="38" fillId="0" borderId="3" xfId="0" applyNumberFormat="1" applyFont="1" applyFill="1" applyBorder="1" applyAlignment="1" applyProtection="1">
      <alignment horizontal="center"/>
    </xf>
    <xf numFmtId="39" fontId="47" fillId="0" borderId="8" xfId="0" applyNumberFormat="1" applyFont="1" applyFill="1" applyBorder="1" applyProtection="1"/>
    <xf numFmtId="39" fontId="47" fillId="0" borderId="4" xfId="0" applyNumberFormat="1" applyFont="1" applyFill="1" applyBorder="1" applyProtection="1"/>
    <xf numFmtId="37" fontId="45" fillId="0" borderId="4" xfId="0" applyNumberFormat="1" applyFont="1" applyFill="1" applyBorder="1" applyProtection="1"/>
    <xf numFmtId="37" fontId="55" fillId="0" borderId="4" xfId="0" applyNumberFormat="1" applyFont="1" applyFill="1" applyBorder="1" applyProtection="1"/>
    <xf numFmtId="37" fontId="58" fillId="0" borderId="4" xfId="0" applyNumberFormat="1" applyFont="1" applyFill="1" applyBorder="1" applyProtection="1"/>
    <xf numFmtId="37" fontId="38" fillId="0" borderId="4" xfId="0" applyNumberFormat="1" applyFont="1" applyFill="1" applyBorder="1" applyProtection="1"/>
    <xf numFmtId="41" fontId="40" fillId="0" borderId="21" xfId="2" applyFont="1" applyFill="1" applyBorder="1" applyProtection="1"/>
    <xf numFmtId="37" fontId="40" fillId="0" borderId="4" xfId="0" applyNumberFormat="1" applyFont="1" applyFill="1" applyBorder="1"/>
    <xf numFmtId="39" fontId="40" fillId="0" borderId="3" xfId="0" applyNumberFormat="1" applyFont="1" applyFill="1" applyBorder="1" applyProtection="1"/>
    <xf numFmtId="39" fontId="40" fillId="0" borderId="18" xfId="0" applyNumberFormat="1" applyFont="1" applyFill="1" applyBorder="1" applyAlignment="1" applyProtection="1">
      <alignment horizontal="center"/>
    </xf>
    <xf numFmtId="39" fontId="40" fillId="0" borderId="18" xfId="0" applyNumberFormat="1" applyFont="1" applyFill="1" applyBorder="1" applyProtection="1"/>
    <xf numFmtId="37" fontId="45" fillId="0" borderId="18" xfId="0" applyNumberFormat="1" applyFont="1" applyFill="1" applyBorder="1" applyProtection="1"/>
    <xf numFmtId="39" fontId="45" fillId="0" borderId="18" xfId="0" applyNumberFormat="1" applyFont="1" applyFill="1" applyBorder="1" applyProtection="1"/>
    <xf numFmtId="37" fontId="56" fillId="0" borderId="18" xfId="0" applyNumberFormat="1" applyFont="1" applyFill="1" applyBorder="1" applyProtection="1"/>
    <xf numFmtId="39" fontId="45" fillId="0" borderId="4" xfId="0" applyNumberFormat="1" applyFont="1" applyFill="1" applyBorder="1" applyProtection="1"/>
    <xf numFmtId="39" fontId="45" fillId="0" borderId="0" xfId="0" applyNumberFormat="1" applyFont="1" applyFill="1" applyBorder="1" applyProtection="1"/>
    <xf numFmtId="41" fontId="39" fillId="0" borderId="26" xfId="2" applyFont="1" applyFill="1" applyBorder="1" applyProtection="1"/>
    <xf numFmtId="39" fontId="45" fillId="0" borderId="14" xfId="0" applyNumberFormat="1" applyFont="1" applyFill="1" applyBorder="1" applyAlignment="1" applyProtection="1">
      <alignment horizontal="center"/>
    </xf>
    <xf numFmtId="39" fontId="59" fillId="0" borderId="14" xfId="0" applyNumberFormat="1" applyFont="1" applyFill="1" applyBorder="1" applyAlignment="1" applyProtection="1">
      <alignment horizontal="center"/>
    </xf>
    <xf numFmtId="39" fontId="59" fillId="0" borderId="14" xfId="0" applyNumberFormat="1" applyFont="1" applyFill="1" applyBorder="1" applyProtection="1"/>
    <xf numFmtId="37" fontId="56" fillId="0" borderId="14" xfId="0" applyNumberFormat="1" applyFont="1" applyFill="1" applyBorder="1" applyProtection="1"/>
    <xf numFmtId="39" fontId="60" fillId="0" borderId="18" xfId="0" applyNumberFormat="1" applyFont="1" applyFill="1" applyBorder="1" applyProtection="1"/>
    <xf numFmtId="39" fontId="56" fillId="0" borderId="17" xfId="0" applyNumberFormat="1" applyFont="1" applyFill="1" applyBorder="1" applyProtection="1"/>
    <xf numFmtId="37" fontId="55" fillId="0" borderId="8" xfId="0" applyNumberFormat="1" applyFont="1" applyFill="1" applyBorder="1" applyProtection="1"/>
    <xf numFmtId="37" fontId="40" fillId="0" borderId="5" xfId="0" applyNumberFormat="1" applyFont="1" applyFill="1" applyBorder="1" applyProtection="1"/>
    <xf numFmtId="39" fontId="56" fillId="0" borderId="14" xfId="0" applyNumberFormat="1" applyFont="1" applyFill="1" applyBorder="1" applyAlignment="1" applyProtection="1">
      <alignment horizontal="center"/>
    </xf>
    <xf numFmtId="39" fontId="61" fillId="0" borderId="14" xfId="0" applyNumberFormat="1" applyFont="1" applyFill="1" applyBorder="1" applyAlignment="1" applyProtection="1">
      <alignment horizontal="center"/>
    </xf>
    <xf numFmtId="39" fontId="57" fillId="0" borderId="6" xfId="0" applyNumberFormat="1" applyFont="1" applyFill="1" applyBorder="1" applyAlignment="1" applyProtection="1">
      <alignment horizontal="center"/>
    </xf>
    <xf numFmtId="39" fontId="54" fillId="0" borderId="6" xfId="0" applyNumberFormat="1" applyFont="1" applyFill="1" applyBorder="1" applyAlignment="1" applyProtection="1">
      <alignment horizontal="center"/>
    </xf>
    <xf numFmtId="39" fontId="55" fillId="0" borderId="6" xfId="0" applyNumberFormat="1" applyFont="1" applyFill="1" applyBorder="1" applyProtection="1"/>
    <xf numFmtId="37" fontId="56" fillId="0" borderId="15" xfId="0" applyNumberFormat="1" applyFont="1" applyFill="1" applyBorder="1" applyProtection="1"/>
    <xf numFmtId="39" fontId="56" fillId="0" borderId="14" xfId="0" applyNumberFormat="1" applyFont="1" applyFill="1" applyBorder="1" applyProtection="1"/>
    <xf numFmtId="39" fontId="56" fillId="0" borderId="15" xfId="0" applyNumberFormat="1" applyFont="1" applyFill="1" applyBorder="1" applyProtection="1"/>
    <xf numFmtId="37" fontId="45" fillId="0" borderId="5" xfId="0" applyNumberFormat="1" applyFont="1" applyFill="1" applyBorder="1" applyProtection="1"/>
    <xf numFmtId="39" fontId="59" fillId="0" borderId="15" xfId="0" applyNumberFormat="1" applyFont="1" applyFill="1" applyBorder="1" applyProtection="1"/>
    <xf numFmtId="39" fontId="59" fillId="0" borderId="57" xfId="0" applyNumberFormat="1" applyFont="1" applyFill="1" applyBorder="1" applyProtection="1"/>
    <xf numFmtId="39" fontId="62" fillId="0" borderId="14" xfId="0" applyNumberFormat="1" applyFont="1" applyFill="1" applyBorder="1" applyProtection="1"/>
    <xf numFmtId="37" fontId="62" fillId="0" borderId="14" xfId="0" applyNumberFormat="1" applyFont="1" applyFill="1" applyBorder="1" applyProtection="1"/>
    <xf numFmtId="37" fontId="62" fillId="5" borderId="14" xfId="0" applyNumberFormat="1" applyFont="1" applyFill="1" applyBorder="1" applyProtection="1"/>
    <xf numFmtId="39" fontId="42" fillId="0" borderId="0" xfId="0" applyNumberFormat="1" applyFont="1" applyFill="1" applyProtection="1"/>
    <xf numFmtId="39" fontId="41" fillId="0" borderId="0" xfId="0" applyNumberFormat="1" applyFont="1" applyFill="1" applyProtection="1"/>
    <xf numFmtId="37" fontId="41" fillId="0" borderId="0" xfId="0" applyNumberFormat="1" applyFont="1" applyFill="1" applyProtection="1"/>
    <xf numFmtId="37" fontId="42" fillId="0" borderId="0" xfId="0" applyNumberFormat="1" applyFont="1" applyFill="1" applyProtection="1"/>
    <xf numFmtId="43" fontId="48" fillId="0" borderId="0" xfId="16" applyFont="1" applyFill="1" applyBorder="1" applyAlignment="1"/>
    <xf numFmtId="41" fontId="42" fillId="0" borderId="0" xfId="2" applyFont="1" applyFill="1" applyBorder="1" applyProtection="1"/>
    <xf numFmtId="49" fontId="63" fillId="0" borderId="0" xfId="0" applyNumberFormat="1" applyFont="1" applyFill="1" applyAlignment="1" applyProtection="1">
      <alignment horizontal="center"/>
    </xf>
    <xf numFmtId="39" fontId="63" fillId="0" borderId="0" xfId="0" applyNumberFormat="1" applyFont="1" applyFill="1" applyProtection="1"/>
    <xf numFmtId="43" fontId="64" fillId="0" borderId="0" xfId="16" applyFont="1" applyFill="1" applyBorder="1" applyAlignment="1"/>
    <xf numFmtId="39" fontId="65" fillId="0" borderId="0" xfId="0" applyNumberFormat="1" applyFont="1" applyFill="1" applyProtection="1"/>
    <xf numFmtId="39" fontId="66" fillId="0" borderId="0" xfId="0" applyNumberFormat="1" applyFont="1" applyFill="1" applyProtection="1"/>
    <xf numFmtId="39" fontId="63" fillId="0" borderId="0" xfId="0" applyFont="1" applyFill="1"/>
    <xf numFmtId="39" fontId="66" fillId="0" borderId="0" xfId="0" applyFont="1" applyFill="1"/>
    <xf numFmtId="41" fontId="39" fillId="0" borderId="0" xfId="2" applyFont="1" applyFill="1" applyBorder="1"/>
    <xf numFmtId="39" fontId="40" fillId="0" borderId="5" xfId="0" applyNumberFormat="1" applyFont="1" applyFill="1" applyBorder="1" applyProtection="1"/>
    <xf numFmtId="41" fontId="61" fillId="0" borderId="25" xfId="2" applyFont="1" applyFill="1" applyBorder="1" applyProtection="1"/>
    <xf numFmtId="41" fontId="39" fillId="0" borderId="25" xfId="2" applyFont="1" applyFill="1" applyBorder="1" applyProtection="1"/>
    <xf numFmtId="39" fontId="39" fillId="0" borderId="5" xfId="0" applyNumberFormat="1" applyFont="1" applyFill="1" applyBorder="1" applyProtection="1"/>
    <xf numFmtId="39" fontId="40" fillId="0" borderId="35" xfId="0" applyNumberFormat="1" applyFont="1" applyFill="1" applyBorder="1" applyAlignment="1" applyProtection="1">
      <alignment horizontal="center"/>
    </xf>
    <xf numFmtId="41" fontId="53" fillId="0" borderId="39" xfId="2" applyFont="1" applyFill="1" applyBorder="1" applyProtection="1"/>
    <xf numFmtId="37" fontId="40" fillId="0" borderId="1" xfId="0" applyNumberFormat="1" applyFont="1" applyFill="1" applyBorder="1" applyAlignment="1" applyProtection="1">
      <alignment horizontal="center"/>
    </xf>
    <xf numFmtId="39" fontId="40" fillId="0" borderId="2" xfId="0" applyNumberFormat="1" applyFont="1" applyFill="1" applyBorder="1" applyProtection="1"/>
    <xf numFmtId="39" fontId="40" fillId="0" borderId="58" xfId="0" applyNumberFormat="1" applyFont="1" applyFill="1" applyBorder="1" applyProtection="1"/>
    <xf numFmtId="39" fontId="40" fillId="0" borderId="2" xfId="0" applyNumberFormat="1" applyFont="1" applyFill="1" applyBorder="1" applyAlignment="1" applyProtection="1">
      <alignment horizontal="center"/>
    </xf>
    <xf numFmtId="37" fontId="40" fillId="0" borderId="19" xfId="0" applyNumberFormat="1" applyFont="1" applyFill="1" applyBorder="1" applyProtection="1"/>
    <xf numFmtId="9" fontId="40" fillId="0" borderId="2" xfId="0" applyNumberFormat="1" applyFont="1" applyFill="1" applyBorder="1" applyAlignment="1" applyProtection="1">
      <alignment horizontal="center"/>
    </xf>
    <xf numFmtId="37" fontId="40" fillId="0" borderId="2" xfId="0" applyNumberFormat="1" applyFont="1" applyFill="1" applyBorder="1" applyProtection="1"/>
    <xf numFmtId="37" fontId="40" fillId="0" borderId="19" xfId="0" applyNumberFormat="1" applyFont="1" applyFill="1" applyBorder="1"/>
    <xf numFmtId="41" fontId="40" fillId="0" borderId="38" xfId="2" applyFont="1" applyFill="1" applyBorder="1" applyProtection="1"/>
    <xf numFmtId="39" fontId="40" fillId="0" borderId="19" xfId="0" quotePrefix="1" applyNumberFormat="1" applyFont="1" applyFill="1" applyBorder="1" applyAlignment="1" applyProtection="1">
      <alignment horizontal="center"/>
    </xf>
    <xf numFmtId="39" fontId="4" fillId="6" borderId="4" xfId="0" quotePrefix="1" applyNumberFormat="1" applyFont="1" applyFill="1" applyBorder="1" applyProtection="1"/>
    <xf numFmtId="37" fontId="56" fillId="5" borderId="6" xfId="0" applyNumberFormat="1" applyFont="1" applyFill="1" applyBorder="1" applyProtection="1"/>
    <xf numFmtId="37" fontId="56" fillId="5" borderId="13" xfId="0" applyNumberFormat="1" applyFont="1" applyFill="1" applyBorder="1" applyProtection="1"/>
    <xf numFmtId="39" fontId="56" fillId="5" borderId="6" xfId="0" applyNumberFormat="1" applyFont="1" applyFill="1" applyBorder="1" applyProtection="1"/>
    <xf numFmtId="39" fontId="56" fillId="5" borderId="13" xfId="0" applyNumberFormat="1" applyFont="1" applyFill="1" applyBorder="1" applyProtection="1"/>
    <xf numFmtId="37" fontId="18" fillId="5" borderId="59" xfId="0" applyNumberFormat="1" applyFont="1" applyFill="1" applyBorder="1" applyProtection="1"/>
    <xf numFmtId="39" fontId="4" fillId="0" borderId="4" xfId="0" quotePrefix="1" applyNumberFormat="1" applyFont="1" applyFill="1" applyBorder="1" applyProtection="1"/>
    <xf numFmtId="37" fontId="40" fillId="0" borderId="0" xfId="0" applyNumberFormat="1" applyFont="1" applyFill="1" applyAlignment="1"/>
    <xf numFmtId="39" fontId="11" fillId="0" borderId="0" xfId="0" applyFont="1"/>
    <xf numFmtId="39" fontId="62" fillId="5" borderId="14" xfId="0" applyNumberFormat="1" applyFont="1" applyFill="1" applyBorder="1" applyProtection="1"/>
    <xf numFmtId="39" fontId="4" fillId="4" borderId="37" xfId="0" applyNumberFormat="1" applyFont="1" applyFill="1" applyBorder="1" applyProtection="1"/>
    <xf numFmtId="39" fontId="4" fillId="4" borderId="15" xfId="0" applyNumberFormat="1" applyFont="1" applyFill="1" applyBorder="1" applyProtection="1"/>
    <xf numFmtId="39" fontId="67" fillId="0" borderId="0" xfId="0" applyFont="1"/>
    <xf numFmtId="41" fontId="40" fillId="0" borderId="26" xfId="2" applyFont="1" applyFill="1" applyBorder="1" applyAlignment="1" applyProtection="1">
      <alignment horizontal="center"/>
    </xf>
    <xf numFmtId="39" fontId="18" fillId="0" borderId="0" xfId="0" applyNumberFormat="1" applyFont="1" applyFill="1" applyAlignment="1" applyProtection="1">
      <alignment horizontal="center"/>
    </xf>
    <xf numFmtId="39" fontId="44" fillId="0" borderId="0" xfId="0" applyNumberFormat="1" applyFont="1" applyFill="1" applyAlignment="1" applyProtection="1">
      <alignment horizontal="center"/>
    </xf>
    <xf numFmtId="41" fontId="39" fillId="0" borderId="0" xfId="2" applyFont="1" applyFill="1" applyBorder="1" applyProtection="1"/>
    <xf numFmtId="41" fontId="40" fillId="0" borderId="0" xfId="2" applyFont="1" applyFill="1" applyBorder="1" applyProtection="1"/>
    <xf numFmtId="41" fontId="61" fillId="0" borderId="0" xfId="2" applyFont="1" applyFill="1" applyBorder="1" applyProtection="1"/>
    <xf numFmtId="39" fontId="4" fillId="0" borderId="4" xfId="0" applyNumberFormat="1" applyFont="1" applyBorder="1" applyProtection="1"/>
    <xf numFmtId="37" fontId="20" fillId="0" borderId="45" xfId="0" applyNumberFormat="1" applyFont="1" applyFill="1" applyBorder="1"/>
    <xf numFmtId="37" fontId="20" fillId="0" borderId="45" xfId="0" applyNumberFormat="1" applyFont="1" applyBorder="1"/>
    <xf numFmtId="168" fontId="20" fillId="0" borderId="45" xfId="1" applyNumberFormat="1" applyFont="1" applyBorder="1"/>
    <xf numFmtId="37" fontId="13" fillId="0" borderId="45" xfId="0" applyNumberFormat="1" applyFont="1" applyBorder="1"/>
    <xf numFmtId="37" fontId="13" fillId="0" borderId="45" xfId="0" applyNumberFormat="1" applyFont="1" applyFill="1" applyBorder="1"/>
    <xf numFmtId="39" fontId="4" fillId="0" borderId="0" xfId="0" applyNumberFormat="1" applyFont="1" applyAlignment="1" applyProtection="1"/>
    <xf numFmtId="39" fontId="3" fillId="0" borderId="4" xfId="0" applyNumberFormat="1" applyFont="1" applyBorder="1" applyAlignment="1" applyProtection="1">
      <alignment wrapText="1"/>
    </xf>
    <xf numFmtId="39" fontId="11" fillId="0" borderId="0" xfId="0" applyFont="1" applyAlignment="1">
      <alignment horizontal="center"/>
    </xf>
    <xf numFmtId="39" fontId="29" fillId="1" borderId="42" xfId="0" applyFont="1" applyFill="1" applyBorder="1" applyAlignment="1">
      <alignment horizontal="right" vertical="center" wrapText="1"/>
    </xf>
    <xf numFmtId="39" fontId="29" fillId="1" borderId="0" xfId="0" applyFont="1" applyFill="1" applyAlignment="1">
      <alignment horizontal="right" vertical="center" wrapText="1"/>
    </xf>
    <xf numFmtId="49" fontId="67" fillId="0" borderId="0" xfId="0" applyNumberFormat="1" applyFont="1" applyAlignment="1">
      <alignment horizontal="center" vertical="center"/>
    </xf>
    <xf numFmtId="39" fontId="18" fillId="9" borderId="1" xfId="0" applyNumberFormat="1" applyFont="1" applyFill="1" applyBorder="1" applyAlignment="1" applyProtection="1">
      <alignment horizontal="center"/>
    </xf>
    <xf numFmtId="39" fontId="18" fillId="9" borderId="2" xfId="0" applyNumberFormat="1" applyFont="1" applyFill="1" applyBorder="1" applyProtection="1"/>
    <xf numFmtId="39" fontId="18" fillId="9" borderId="2" xfId="0" applyNumberFormat="1" applyFont="1" applyFill="1" applyBorder="1" applyAlignment="1" applyProtection="1">
      <alignment horizontal="center"/>
    </xf>
    <xf numFmtId="37" fontId="18" fillId="9" borderId="2" xfId="0" applyNumberFormat="1" applyFont="1" applyFill="1" applyBorder="1" applyProtection="1"/>
    <xf numFmtId="41" fontId="18" fillId="9" borderId="20" xfId="2" applyFont="1" applyFill="1" applyBorder="1" applyProtection="1"/>
    <xf numFmtId="41" fontId="18" fillId="9" borderId="0" xfId="2" applyFont="1" applyFill="1" applyBorder="1" applyProtection="1"/>
    <xf numFmtId="39" fontId="0" fillId="9" borderId="0" xfId="0" applyFill="1"/>
    <xf numFmtId="39" fontId="18" fillId="9" borderId="3" xfId="0" applyNumberFormat="1" applyFont="1" applyFill="1" applyBorder="1" applyAlignment="1" applyProtection="1">
      <alignment horizontal="center"/>
    </xf>
    <xf numFmtId="39" fontId="18" fillId="9" borderId="4" xfId="0" applyNumberFormat="1" applyFont="1" applyFill="1" applyBorder="1" applyAlignment="1" applyProtection="1">
      <alignment horizontal="center"/>
    </xf>
    <xf numFmtId="37" fontId="18" fillId="9" borderId="4" xfId="0" applyNumberFormat="1" applyFont="1" applyFill="1" applyBorder="1" applyAlignment="1" applyProtection="1">
      <alignment horizontal="center"/>
    </xf>
    <xf numFmtId="41" fontId="18" fillId="9" borderId="21" xfId="2" applyFont="1" applyFill="1" applyBorder="1" applyAlignment="1" applyProtection="1">
      <alignment horizontal="center"/>
    </xf>
    <xf numFmtId="41" fontId="18" fillId="9" borderId="0" xfId="2" applyFont="1" applyFill="1" applyBorder="1" applyAlignment="1" applyProtection="1">
      <alignment horizontal="center"/>
    </xf>
    <xf numFmtId="39" fontId="41" fillId="9" borderId="30" xfId="0" applyNumberFormat="1" applyFont="1" applyFill="1" applyBorder="1" applyProtection="1"/>
    <xf numFmtId="39" fontId="18" fillId="9" borderId="54" xfId="0" applyNumberFormat="1" applyFont="1" applyFill="1" applyBorder="1" applyProtection="1"/>
    <xf numFmtId="39" fontId="42" fillId="9" borderId="54" xfId="0" applyNumberFormat="1" applyFont="1" applyFill="1" applyBorder="1" applyProtection="1"/>
    <xf numFmtId="37" fontId="18" fillId="9" borderId="54" xfId="0" applyNumberFormat="1" applyFont="1" applyFill="1" applyBorder="1" applyProtection="1"/>
    <xf numFmtId="41" fontId="18" fillId="9" borderId="33" xfId="2" applyFont="1" applyFill="1" applyBorder="1" applyProtection="1"/>
    <xf numFmtId="49" fontId="67" fillId="8" borderId="3" xfId="0" applyNumberFormat="1" applyFont="1" applyFill="1" applyBorder="1" applyAlignment="1" applyProtection="1">
      <alignment horizontal="center" vertical="center"/>
    </xf>
    <xf numFmtId="49" fontId="68" fillId="8" borderId="8" xfId="0" applyNumberFormat="1" applyFont="1" applyFill="1" applyBorder="1" applyAlignment="1" applyProtection="1">
      <alignment horizontal="center" vertical="center"/>
    </xf>
    <xf numFmtId="49" fontId="68" fillId="8" borderId="4" xfId="0" applyNumberFormat="1" applyFont="1" applyFill="1" applyBorder="1" applyAlignment="1" applyProtection="1">
      <alignment horizontal="center" vertical="center"/>
    </xf>
    <xf numFmtId="49" fontId="67" fillId="8" borderId="4" xfId="0" applyNumberFormat="1" applyFont="1" applyFill="1" applyBorder="1" applyAlignment="1" applyProtection="1">
      <alignment horizontal="center" vertical="center"/>
    </xf>
    <xf numFmtId="49" fontId="67" fillId="8" borderId="21" xfId="2" applyNumberFormat="1" applyFont="1" applyFill="1" applyBorder="1" applyAlignment="1" applyProtection="1">
      <alignment horizontal="center" vertical="center"/>
    </xf>
    <xf numFmtId="49" fontId="67" fillId="0" borderId="0" xfId="2" applyNumberFormat="1" applyFont="1" applyFill="1" applyBorder="1" applyAlignment="1" applyProtection="1">
      <alignment horizontal="center" vertical="center"/>
    </xf>
    <xf numFmtId="49" fontId="69" fillId="8" borderId="63" xfId="0" applyNumberFormat="1" applyFont="1" applyFill="1" applyBorder="1" applyAlignment="1" applyProtection="1">
      <alignment horizontal="center"/>
    </xf>
    <xf numFmtId="49" fontId="69" fillId="8" borderId="64" xfId="0" applyNumberFormat="1" applyFont="1" applyFill="1" applyBorder="1" applyAlignment="1" applyProtection="1">
      <alignment horizontal="center"/>
    </xf>
    <xf numFmtId="49" fontId="67" fillId="8" borderId="65" xfId="0" applyNumberFormat="1" applyFont="1" applyFill="1" applyBorder="1" applyAlignment="1">
      <alignment horizontal="center" vertical="center" wrapText="1"/>
    </xf>
    <xf numFmtId="49" fontId="67" fillId="8" borderId="64" xfId="0" applyNumberFormat="1" applyFont="1" applyFill="1" applyBorder="1" applyAlignment="1">
      <alignment horizontal="center" vertical="center" wrapText="1"/>
    </xf>
    <xf numFmtId="49" fontId="12" fillId="8" borderId="64" xfId="0" applyNumberFormat="1" applyFont="1" applyFill="1" applyBorder="1" applyAlignment="1" applyProtection="1">
      <alignment horizontal="center"/>
    </xf>
    <xf numFmtId="49" fontId="68" fillId="8" borderId="64" xfId="0" applyNumberFormat="1" applyFont="1" applyFill="1" applyBorder="1" applyAlignment="1">
      <alignment horizontal="center" vertical="center" wrapText="1"/>
    </xf>
    <xf numFmtId="49" fontId="69" fillId="8" borderId="66" xfId="2" applyNumberFormat="1" applyFont="1" applyFill="1" applyBorder="1" applyAlignment="1" applyProtection="1">
      <alignment horizontal="center"/>
    </xf>
    <xf numFmtId="39" fontId="0" fillId="0" borderId="0" xfId="0" applyFont="1"/>
    <xf numFmtId="49" fontId="71" fillId="8" borderId="0" xfId="0" applyNumberFormat="1" applyFont="1" applyFill="1" applyBorder="1" applyAlignment="1">
      <alignment horizontal="center" vertical="center" wrapText="1"/>
    </xf>
    <xf numFmtId="49" fontId="71" fillId="8" borderId="4" xfId="0" applyNumberFormat="1" applyFont="1" applyFill="1" applyBorder="1" applyAlignment="1">
      <alignment horizontal="center" vertical="center" wrapText="1"/>
    </xf>
    <xf numFmtId="49" fontId="73" fillId="8" borderId="4" xfId="0" applyNumberFormat="1" applyFont="1" applyFill="1" applyBorder="1" applyAlignment="1">
      <alignment horizontal="center" vertical="center" wrapText="1"/>
    </xf>
    <xf numFmtId="49" fontId="70" fillId="8" borderId="3" xfId="0" applyNumberFormat="1" applyFont="1" applyFill="1" applyBorder="1" applyAlignment="1" applyProtection="1">
      <alignment horizontal="center" vertical="center"/>
    </xf>
    <xf numFmtId="49" fontId="70" fillId="8" borderId="4" xfId="0" applyNumberFormat="1" applyFont="1" applyFill="1" applyBorder="1" applyAlignment="1" applyProtection="1">
      <alignment horizontal="center" vertical="center"/>
    </xf>
    <xf numFmtId="49" fontId="72" fillId="8" borderId="4" xfId="0" applyNumberFormat="1" applyFont="1" applyFill="1" applyBorder="1" applyAlignment="1" applyProtection="1">
      <alignment horizontal="center" vertical="center"/>
    </xf>
    <xf numFmtId="49" fontId="70" fillId="8" borderId="21" xfId="2" applyNumberFormat="1" applyFont="1" applyFill="1" applyBorder="1" applyAlignment="1" applyProtection="1">
      <alignment horizontal="center" vertical="center"/>
    </xf>
    <xf numFmtId="39" fontId="11" fillId="0" borderId="0" xfId="0" applyFont="1" applyAlignment="1">
      <alignment horizontal="center"/>
    </xf>
    <xf numFmtId="49" fontId="69" fillId="0" borderId="3" xfId="0" applyNumberFormat="1" applyFont="1" applyBorder="1" applyAlignment="1" applyProtection="1">
      <alignment horizontal="center"/>
    </xf>
    <xf numFmtId="49" fontId="69" fillId="0" borderId="4" xfId="0" applyNumberFormat="1" applyFont="1" applyBorder="1" applyAlignment="1" applyProtection="1">
      <alignment horizontal="center"/>
    </xf>
    <xf numFmtId="49" fontId="12" fillId="0" borderId="4" xfId="0" applyNumberFormat="1" applyFont="1" applyBorder="1" applyAlignment="1" applyProtection="1">
      <alignment horizontal="center"/>
    </xf>
    <xf numFmtId="49" fontId="69" fillId="0" borderId="8" xfId="0" applyNumberFormat="1" applyFont="1" applyBorder="1" applyAlignment="1" applyProtection="1">
      <alignment horizontal="center"/>
    </xf>
    <xf numFmtId="49" fontId="69" fillId="0" borderId="21" xfId="0" applyNumberFormat="1" applyFont="1" applyBorder="1" applyAlignment="1" applyProtection="1">
      <alignment horizontal="center"/>
    </xf>
    <xf numFmtId="39" fontId="0" fillId="0" borderId="0" xfId="0" applyAlignment="1">
      <alignment horizontal="center"/>
    </xf>
    <xf numFmtId="39" fontId="11" fillId="3" borderId="0" xfId="0" applyFont="1" applyFill="1" applyAlignment="1">
      <alignment horizontal="center"/>
    </xf>
    <xf numFmtId="39" fontId="0" fillId="11" borderId="0" xfId="0" applyFill="1" applyAlignment="1">
      <alignment horizontal="center"/>
    </xf>
    <xf numFmtId="39" fontId="0" fillId="10" borderId="0" xfId="0" applyFill="1" applyAlignment="1">
      <alignment horizontal="center"/>
    </xf>
    <xf numFmtId="39" fontId="23" fillId="1" borderId="40" xfId="0" applyFont="1" applyFill="1" applyBorder="1" applyAlignment="1">
      <alignment horizontal="center" vertical="center" wrapText="1"/>
    </xf>
    <xf numFmtId="39" fontId="24" fillId="1" borderId="42" xfId="0" applyFont="1" applyFill="1" applyBorder="1" applyAlignment="1">
      <alignment horizontal="center" vertical="center" wrapText="1"/>
    </xf>
    <xf numFmtId="39" fontId="24" fillId="1" borderId="51" xfId="0" applyFont="1" applyFill="1" applyBorder="1" applyAlignment="1">
      <alignment horizontal="center" vertical="center" wrapText="1"/>
    </xf>
    <xf numFmtId="39" fontId="24" fillId="1" borderId="43" xfId="0" applyFont="1" applyFill="1" applyBorder="1" applyAlignment="1">
      <alignment horizontal="center" vertical="center" wrapText="1"/>
    </xf>
    <xf numFmtId="39" fontId="24" fillId="1" borderId="0" xfId="0" applyFont="1" applyFill="1" applyAlignment="1">
      <alignment horizontal="center" vertical="center" wrapText="1"/>
    </xf>
    <xf numFmtId="39" fontId="24" fillId="1" borderId="49" xfId="0" applyFont="1" applyFill="1" applyBorder="1" applyAlignment="1">
      <alignment horizontal="center" vertical="center" wrapText="1"/>
    </xf>
    <xf numFmtId="39" fontId="30" fillId="0" borderId="42" xfId="0" applyFont="1" applyBorder="1" applyAlignment="1">
      <alignment horizontal="justify" vertical="center" wrapText="1"/>
    </xf>
    <xf numFmtId="39" fontId="30" fillId="0" borderId="0" xfId="0" applyFont="1" applyAlignment="1">
      <alignment horizontal="justify" vertical="center" wrapText="1"/>
    </xf>
    <xf numFmtId="39" fontId="11" fillId="0" borderId="0" xfId="0" applyFont="1" applyAlignment="1">
      <alignment horizontal="center"/>
    </xf>
    <xf numFmtId="39" fontId="31" fillId="0" borderId="0" xfId="0" applyFont="1" applyAlignment="1">
      <alignment horizontal="center"/>
    </xf>
    <xf numFmtId="39" fontId="28" fillId="1" borderId="42" xfId="0" applyFont="1" applyFill="1" applyBorder="1" applyAlignment="1">
      <alignment horizontal="center" vertical="center" wrapText="1"/>
    </xf>
    <xf numFmtId="39" fontId="0" fillId="1" borderId="0" xfId="0" applyFill="1" applyBorder="1" applyAlignment="1">
      <alignment horizontal="center" vertical="center" wrapText="1"/>
    </xf>
    <xf numFmtId="39" fontId="11" fillId="0" borderId="42" xfId="0" applyFont="1" applyBorder="1" applyAlignment="1">
      <alignment horizontal="justify" vertical="center" wrapText="1"/>
    </xf>
    <xf numFmtId="39" fontId="0" fillId="0" borderId="0" xfId="0" applyAlignment="1">
      <alignment horizontal="justify" vertical="center" wrapText="1"/>
    </xf>
    <xf numFmtId="37" fontId="29" fillId="1" borderId="42" xfId="0" applyNumberFormat="1" applyFont="1" applyFill="1" applyBorder="1" applyAlignment="1">
      <alignment horizontal="right" vertical="center" wrapText="1"/>
    </xf>
    <xf numFmtId="37" fontId="29" fillId="1" borderId="0" xfId="0" applyNumberFormat="1" applyFont="1" applyFill="1" applyAlignment="1">
      <alignment horizontal="right" vertical="center" wrapText="1"/>
    </xf>
    <xf numFmtId="39" fontId="30" fillId="0" borderId="0" xfId="0" applyFont="1" applyBorder="1" applyAlignment="1">
      <alignment horizontal="justify" vertical="top" wrapText="1"/>
    </xf>
    <xf numFmtId="39" fontId="4" fillId="0" borderId="0" xfId="0" applyNumberFormat="1" applyFont="1" applyAlignment="1" applyProtection="1">
      <alignment horizontal="center"/>
    </xf>
    <xf numFmtId="39" fontId="3" fillId="7" borderId="19" xfId="0" applyNumberFormat="1" applyFont="1" applyFill="1" applyBorder="1" applyAlignment="1" applyProtection="1">
      <alignment horizontal="center" vertical="center"/>
    </xf>
    <xf numFmtId="39" fontId="3" fillId="7" borderId="8" xfId="0" applyNumberFormat="1" applyFont="1" applyFill="1" applyBorder="1" applyAlignment="1" applyProtection="1">
      <alignment horizontal="center" vertical="center"/>
    </xf>
    <xf numFmtId="39" fontId="3" fillId="7" borderId="13" xfId="0" applyNumberFormat="1" applyFont="1" applyFill="1" applyBorder="1" applyAlignment="1" applyProtection="1">
      <alignment horizontal="center" vertical="center"/>
    </xf>
    <xf numFmtId="39" fontId="3" fillId="7" borderId="19" xfId="0" applyNumberFormat="1" applyFont="1" applyFill="1" applyBorder="1" applyAlignment="1" applyProtection="1">
      <alignment horizontal="center" wrapText="1"/>
    </xf>
    <xf numFmtId="39" fontId="3" fillId="7" borderId="8" xfId="0" applyNumberFormat="1" applyFont="1" applyFill="1" applyBorder="1" applyAlignment="1" applyProtection="1">
      <alignment horizontal="center"/>
    </xf>
    <xf numFmtId="39" fontId="3" fillId="7" borderId="13" xfId="0" applyNumberFormat="1" applyFont="1" applyFill="1" applyBorder="1" applyAlignment="1" applyProtection="1">
      <alignment horizontal="center"/>
    </xf>
    <xf numFmtId="39" fontId="4" fillId="0" borderId="0" xfId="0" applyNumberFormat="1" applyFont="1" applyAlignment="1" applyProtection="1">
      <alignment horizontal="right"/>
    </xf>
    <xf numFmtId="39" fontId="6" fillId="0" borderId="0" xfId="0" applyNumberFormat="1" applyFont="1" applyAlignment="1" applyProtection="1">
      <alignment horizontal="center"/>
    </xf>
    <xf numFmtId="39" fontId="3" fillId="7" borderId="38" xfId="0" applyNumberFormat="1" applyFont="1" applyFill="1" applyBorder="1" applyAlignment="1" applyProtection="1">
      <alignment horizontal="center" vertical="center" wrapText="1"/>
    </xf>
    <xf numFmtId="39" fontId="3" fillId="7" borderId="26" xfId="0" applyNumberFormat="1" applyFont="1" applyFill="1" applyBorder="1" applyAlignment="1" applyProtection="1">
      <alignment horizontal="center" vertical="center"/>
    </xf>
    <xf numFmtId="39" fontId="3" fillId="7" borderId="25" xfId="0" applyNumberFormat="1" applyFont="1" applyFill="1" applyBorder="1" applyAlignment="1" applyProtection="1">
      <alignment horizontal="center" vertical="center"/>
    </xf>
    <xf numFmtId="39" fontId="3" fillId="7" borderId="1" xfId="0" applyNumberFormat="1" applyFont="1" applyFill="1" applyBorder="1" applyAlignment="1" applyProtection="1">
      <alignment horizontal="center" vertical="center" wrapText="1"/>
    </xf>
    <xf numFmtId="39" fontId="0" fillId="7" borderId="3" xfId="0" applyFill="1" applyBorder="1" applyAlignment="1">
      <alignment horizontal="center" vertical="center" wrapText="1"/>
    </xf>
    <xf numFmtId="39" fontId="0" fillId="7" borderId="5" xfId="0" applyFill="1" applyBorder="1" applyAlignment="1">
      <alignment horizontal="center" vertical="center" wrapText="1"/>
    </xf>
    <xf numFmtId="39" fontId="3" fillId="7" borderId="19" xfId="0" applyNumberFormat="1" applyFont="1" applyFill="1" applyBorder="1" applyAlignment="1" applyProtection="1">
      <alignment horizontal="center" vertical="center" wrapText="1"/>
    </xf>
    <xf numFmtId="39" fontId="0" fillId="7" borderId="8" xfId="0" applyFill="1" applyBorder="1" applyAlignment="1">
      <alignment horizontal="center" vertical="center" wrapText="1"/>
    </xf>
    <xf numFmtId="39" fontId="0" fillId="7" borderId="13" xfId="0" applyFill="1" applyBorder="1" applyAlignment="1">
      <alignment horizontal="center" vertical="center" wrapText="1"/>
    </xf>
    <xf numFmtId="39" fontId="7" fillId="0" borderId="0" xfId="2" applyNumberFormat="1" applyFont="1" applyBorder="1" applyAlignment="1">
      <alignment horizontal="center"/>
    </xf>
    <xf numFmtId="39" fontId="15" fillId="0" borderId="0" xfId="2" applyNumberFormat="1" applyFont="1" applyBorder="1" applyAlignment="1" applyProtection="1">
      <alignment horizontal="center"/>
    </xf>
    <xf numFmtId="39" fontId="3" fillId="0" borderId="0" xfId="2" applyNumberFormat="1" applyFont="1" applyBorder="1" applyAlignment="1" applyProtection="1">
      <alignment horizontal="center"/>
    </xf>
    <xf numFmtId="164" fontId="4" fillId="0" borderId="0" xfId="0" applyNumberFormat="1" applyFont="1" applyAlignment="1" applyProtection="1">
      <alignment horizontal="center"/>
    </xf>
    <xf numFmtId="39" fontId="4" fillId="2" borderId="19" xfId="0" applyNumberFormat="1" applyFont="1" applyFill="1" applyBorder="1" applyAlignment="1" applyProtection="1">
      <alignment horizontal="center" vertical="center" wrapText="1"/>
    </xf>
    <xf numFmtId="39" fontId="0" fillId="0" borderId="8" xfId="0" applyBorder="1" applyAlignment="1">
      <alignment horizontal="center" vertical="center" wrapText="1"/>
    </xf>
    <xf numFmtId="39" fontId="0" fillId="0" borderId="13" xfId="0" applyBorder="1" applyAlignment="1">
      <alignment horizontal="center" vertical="center" wrapText="1"/>
    </xf>
    <xf numFmtId="164" fontId="4" fillId="2" borderId="19" xfId="0" applyNumberFormat="1" applyFont="1" applyFill="1" applyBorder="1" applyAlignment="1" applyProtection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39" fontId="4" fillId="1" borderId="19" xfId="0" applyNumberFormat="1" applyFont="1" applyFill="1" applyBorder="1" applyAlignment="1" applyProtection="1">
      <alignment horizontal="center" vertical="center" wrapText="1"/>
    </xf>
    <xf numFmtId="39" fontId="4" fillId="5" borderId="55" xfId="0" applyNumberFormat="1" applyFont="1" applyFill="1" applyBorder="1" applyAlignment="1" applyProtection="1">
      <alignment horizontal="center"/>
    </xf>
    <xf numFmtId="37" fontId="41" fillId="0" borderId="0" xfId="0" applyNumberFormat="1" applyFont="1" applyFill="1" applyAlignment="1" applyProtection="1">
      <alignment horizontal="center"/>
    </xf>
    <xf numFmtId="37" fontId="49" fillId="0" borderId="0" xfId="0" applyNumberFormat="1" applyFont="1" applyFill="1" applyAlignment="1" applyProtection="1">
      <alignment horizontal="center"/>
    </xf>
    <xf numFmtId="39" fontId="18" fillId="0" borderId="0" xfId="0" applyNumberFormat="1" applyFont="1" applyFill="1" applyAlignment="1" applyProtection="1">
      <alignment horizontal="center"/>
    </xf>
    <xf numFmtId="39" fontId="44" fillId="0" borderId="0" xfId="0" applyNumberFormat="1" applyFont="1" applyFill="1" applyAlignment="1" applyProtection="1">
      <alignment horizontal="center"/>
    </xf>
    <xf numFmtId="39" fontId="18" fillId="9" borderId="60" xfId="0" applyNumberFormat="1" applyFont="1" applyFill="1" applyBorder="1" applyAlignment="1" applyProtection="1">
      <alignment horizontal="center" vertical="center" wrapText="1"/>
    </xf>
    <xf numFmtId="39" fontId="39" fillId="9" borderId="2" xfId="0" applyFont="1" applyFill="1" applyBorder="1" applyAlignment="1">
      <alignment horizontal="center" vertical="center" wrapText="1"/>
    </xf>
    <xf numFmtId="39" fontId="39" fillId="9" borderId="61" xfId="0" applyFont="1" applyFill="1" applyBorder="1" applyAlignment="1">
      <alignment horizontal="center" vertical="center" wrapText="1"/>
    </xf>
    <xf numFmtId="39" fontId="39" fillId="9" borderId="4" xfId="0" applyFont="1" applyFill="1" applyBorder="1" applyAlignment="1">
      <alignment horizontal="center" vertical="center" wrapText="1"/>
    </xf>
    <xf numFmtId="39" fontId="39" fillId="9" borderId="62" xfId="0" applyFont="1" applyFill="1" applyBorder="1" applyAlignment="1">
      <alignment horizontal="center" vertical="center" wrapText="1"/>
    </xf>
    <xf numFmtId="39" fontId="39" fillId="9" borderId="54" xfId="0" applyFont="1" applyFill="1" applyBorder="1" applyAlignment="1">
      <alignment horizontal="center" vertical="center" wrapText="1"/>
    </xf>
    <xf numFmtId="39" fontId="38" fillId="9" borderId="19" xfId="0" applyFont="1" applyFill="1" applyBorder="1" applyAlignment="1">
      <alignment horizontal="center" vertical="center" wrapText="1"/>
    </xf>
    <xf numFmtId="39" fontId="39" fillId="9" borderId="8" xfId="0" applyFont="1" applyFill="1" applyBorder="1" applyAlignment="1">
      <alignment horizontal="center" vertical="center" wrapText="1"/>
    </xf>
    <xf numFmtId="39" fontId="39" fillId="9" borderId="31" xfId="0" applyFont="1" applyFill="1" applyBorder="1" applyAlignment="1">
      <alignment horizontal="center" vertical="center" wrapText="1"/>
    </xf>
    <xf numFmtId="39" fontId="18" fillId="9" borderId="19" xfId="0" applyNumberFormat="1" applyFont="1" applyFill="1" applyBorder="1" applyAlignment="1" applyProtection="1">
      <alignment horizontal="center" vertical="center" wrapText="1"/>
    </xf>
    <xf numFmtId="37" fontId="18" fillId="9" borderId="19" xfId="0" applyNumberFormat="1" applyFont="1" applyFill="1" applyBorder="1" applyAlignment="1" applyProtection="1">
      <alignment horizontal="center" vertical="center" wrapText="1"/>
    </xf>
    <xf numFmtId="37" fontId="40" fillId="9" borderId="8" xfId="0" applyNumberFormat="1" applyFont="1" applyFill="1" applyBorder="1" applyAlignment="1">
      <alignment horizontal="center" vertical="center" wrapText="1"/>
    </xf>
    <xf numFmtId="37" fontId="40" fillId="9" borderId="31" xfId="0" applyNumberFormat="1" applyFont="1" applyFill="1" applyBorder="1" applyAlignment="1">
      <alignment horizontal="center" vertical="center" wrapText="1"/>
    </xf>
    <xf numFmtId="37" fontId="39" fillId="9" borderId="8" xfId="0" applyNumberFormat="1" applyFont="1" applyFill="1" applyBorder="1" applyAlignment="1">
      <alignment horizontal="center" vertical="center" wrapText="1"/>
    </xf>
    <xf numFmtId="37" fontId="39" fillId="9" borderId="31" xfId="0" applyNumberFormat="1" applyFont="1" applyFill="1" applyBorder="1" applyAlignment="1">
      <alignment horizontal="center" vertical="center" wrapText="1"/>
    </xf>
    <xf numFmtId="39" fontId="18" fillId="9" borderId="8" xfId="0" applyNumberFormat="1" applyFont="1" applyFill="1" applyBorder="1" applyAlignment="1" applyProtection="1">
      <alignment horizontal="center" vertical="center" wrapText="1"/>
    </xf>
    <xf numFmtId="37" fontId="40" fillId="0" borderId="0" xfId="0" applyNumberFormat="1" applyFont="1" applyFill="1" applyAlignment="1">
      <alignment horizontal="center"/>
    </xf>
    <xf numFmtId="39" fontId="38" fillId="9" borderId="2" xfId="0" applyFont="1" applyFill="1" applyBorder="1" applyAlignment="1">
      <alignment horizontal="center" vertical="center" wrapText="1"/>
    </xf>
    <xf numFmtId="39" fontId="38" fillId="9" borderId="4" xfId="0" applyFont="1" applyFill="1" applyBorder="1" applyAlignment="1">
      <alignment horizontal="center" vertical="center" wrapText="1"/>
    </xf>
    <xf numFmtId="39" fontId="38" fillId="9" borderId="54" xfId="0" applyFont="1" applyFill="1" applyBorder="1" applyAlignment="1">
      <alignment horizontal="center" vertical="center" wrapText="1"/>
    </xf>
    <xf numFmtId="39" fontId="3" fillId="4" borderId="37" xfId="0" applyNumberFormat="1" applyFont="1" applyFill="1" applyBorder="1" applyProtection="1"/>
    <xf numFmtId="39" fontId="3" fillId="4" borderId="15" xfId="0" applyNumberFormat="1" applyFont="1" applyFill="1" applyBorder="1" applyProtection="1"/>
    <xf numFmtId="37" fontId="3" fillId="4" borderId="15" xfId="0" applyNumberFormat="1" applyFont="1" applyFill="1" applyBorder="1" applyProtection="1"/>
    <xf numFmtId="37" fontId="3" fillId="4" borderId="37" xfId="0" applyNumberFormat="1" applyFont="1" applyFill="1" applyBorder="1" applyProtection="1"/>
    <xf numFmtId="37" fontId="3" fillId="4" borderId="53" xfId="0" applyNumberFormat="1" applyFont="1" applyFill="1" applyBorder="1" applyProtection="1"/>
    <xf numFmtId="39" fontId="0" fillId="0" borderId="0" xfId="0" applyFill="1" applyAlignment="1">
      <alignment horizontal="left"/>
    </xf>
    <xf numFmtId="39" fontId="0" fillId="12" borderId="0" xfId="0" applyFill="1" applyAlignment="1">
      <alignment horizontal="center"/>
    </xf>
  </cellXfs>
  <cellStyles count="42">
    <cellStyle name="Comma" xfId="1" builtinId="3"/>
    <cellStyle name="Comma [0]" xfId="2" builtinId="6"/>
    <cellStyle name="Comma [0] 2" xfId="3" xr:uid="{00000000-0005-0000-0000-000002000000}"/>
    <cellStyle name="Comma [0] 2 2" xfId="4" xr:uid="{00000000-0005-0000-0000-000003000000}"/>
    <cellStyle name="Comma [0] 3" xfId="5" xr:uid="{00000000-0005-0000-0000-000004000000}"/>
    <cellStyle name="Comma [0] 3 2" xfId="6" xr:uid="{00000000-0005-0000-0000-000005000000}"/>
    <cellStyle name="Comma [0] 3 2 2" xfId="7" xr:uid="{00000000-0005-0000-0000-000006000000}"/>
    <cellStyle name="Comma [0] 3 3" xfId="8" xr:uid="{00000000-0005-0000-0000-000007000000}"/>
    <cellStyle name="Comma [0] 4" xfId="9" xr:uid="{00000000-0005-0000-0000-000008000000}"/>
    <cellStyle name="Comma [0] 5" xfId="10" xr:uid="{00000000-0005-0000-0000-000009000000}"/>
    <cellStyle name="Comma [0] 6" xfId="11" xr:uid="{00000000-0005-0000-0000-00000A000000}"/>
    <cellStyle name="Comma [0] 7" xfId="12" xr:uid="{00000000-0005-0000-0000-00000B000000}"/>
    <cellStyle name="Comma [0] 7 2" xfId="13" xr:uid="{00000000-0005-0000-0000-00000C000000}"/>
    <cellStyle name="Comma [0] 8" xfId="14" xr:uid="{00000000-0005-0000-0000-00000D000000}"/>
    <cellStyle name="Comma 10" xfId="15" xr:uid="{00000000-0005-0000-0000-00000E000000}"/>
    <cellStyle name="Comma 11" xfId="16" xr:uid="{00000000-0005-0000-0000-00000F000000}"/>
    <cellStyle name="Comma 2" xfId="17" xr:uid="{00000000-0005-0000-0000-000010000000}"/>
    <cellStyle name="Comma 3" xfId="18" xr:uid="{00000000-0005-0000-0000-000011000000}"/>
    <cellStyle name="Comma 4" xfId="19" xr:uid="{00000000-0005-0000-0000-000012000000}"/>
    <cellStyle name="Comma 5" xfId="20" xr:uid="{00000000-0005-0000-0000-000013000000}"/>
    <cellStyle name="Comma 6" xfId="21" xr:uid="{00000000-0005-0000-0000-000014000000}"/>
    <cellStyle name="Comma 7" xfId="22" xr:uid="{00000000-0005-0000-0000-000015000000}"/>
    <cellStyle name="Comma 8" xfId="23" xr:uid="{00000000-0005-0000-0000-000016000000}"/>
    <cellStyle name="Comma 9" xfId="24" xr:uid="{00000000-0005-0000-0000-000017000000}"/>
    <cellStyle name="Normal" xfId="0" builtinId="0"/>
    <cellStyle name="Normal 10" xfId="25" xr:uid="{00000000-0005-0000-0000-000019000000}"/>
    <cellStyle name="Normal 11" xfId="26" xr:uid="{00000000-0005-0000-0000-00001A000000}"/>
    <cellStyle name="Normal 2" xfId="27" xr:uid="{00000000-0005-0000-0000-00001B000000}"/>
    <cellStyle name="Normal 2 2" xfId="28" xr:uid="{00000000-0005-0000-0000-00001C000000}"/>
    <cellStyle name="Normal 3" xfId="29" xr:uid="{00000000-0005-0000-0000-00001D000000}"/>
    <cellStyle name="Normal 3 2" xfId="30" xr:uid="{00000000-0005-0000-0000-00001E000000}"/>
    <cellStyle name="Normal 4" xfId="31" xr:uid="{00000000-0005-0000-0000-00001F000000}"/>
    <cellStyle name="Normal 4 2" xfId="32" xr:uid="{00000000-0005-0000-0000-000020000000}"/>
    <cellStyle name="Normal 4 2 2" xfId="33" xr:uid="{00000000-0005-0000-0000-000021000000}"/>
    <cellStyle name="Normal 4 3" xfId="34" xr:uid="{00000000-0005-0000-0000-000022000000}"/>
    <cellStyle name="Normal 4 4" xfId="35" xr:uid="{00000000-0005-0000-0000-000023000000}"/>
    <cellStyle name="Normal 5" xfId="36" xr:uid="{00000000-0005-0000-0000-000024000000}"/>
    <cellStyle name="Normal 6" xfId="37" xr:uid="{00000000-0005-0000-0000-000025000000}"/>
    <cellStyle name="Normal 6 2" xfId="38" xr:uid="{00000000-0005-0000-0000-000026000000}"/>
    <cellStyle name="Normal 7" xfId="39" xr:uid="{00000000-0005-0000-0000-000027000000}"/>
    <cellStyle name="Normal 8" xfId="40" xr:uid="{00000000-0005-0000-0000-000028000000}"/>
    <cellStyle name="Normal 9" xfId="41" xr:uid="{00000000-0005-0000-0000-00002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742949</xdr:colOff>
      <xdr:row>9</xdr:row>
      <xdr:rowOff>123825</xdr:rowOff>
    </xdr:from>
    <xdr:to>
      <xdr:col>4</xdr:col>
      <xdr:colOff>161924</xdr:colOff>
      <xdr:row>11</xdr:row>
      <xdr:rowOff>95250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281544EA-5354-47B2-FE72-1FEC1249C3DF}"/>
            </a:ext>
          </a:extLst>
        </xdr:cNvPr>
        <xdr:cNvSpPr/>
      </xdr:nvSpPr>
      <xdr:spPr>
        <a:xfrm>
          <a:off x="3028949" y="1876425"/>
          <a:ext cx="180975" cy="3524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9</xdr:row>
      <xdr:rowOff>76200</xdr:rowOff>
    </xdr:from>
    <xdr:to>
      <xdr:col>10</xdr:col>
      <xdr:colOff>228600</xdr:colOff>
      <xdr:row>11</xdr:row>
      <xdr:rowOff>47625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EB72D265-A530-4DD7-998B-96536B958FBF}"/>
            </a:ext>
          </a:extLst>
        </xdr:cNvPr>
        <xdr:cNvSpPr/>
      </xdr:nvSpPr>
      <xdr:spPr>
        <a:xfrm>
          <a:off x="7667625" y="1828800"/>
          <a:ext cx="180975" cy="3524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19050</xdr:colOff>
      <xdr:row>18</xdr:row>
      <xdr:rowOff>171450</xdr:rowOff>
    </xdr:from>
    <xdr:to>
      <xdr:col>8</xdr:col>
      <xdr:colOff>381000</xdr:colOff>
      <xdr:row>23</xdr:row>
      <xdr:rowOff>114300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7AFAECEB-F11B-8D38-83C9-A157FD07D5FF}"/>
            </a:ext>
          </a:extLst>
        </xdr:cNvPr>
        <xdr:cNvSpPr/>
      </xdr:nvSpPr>
      <xdr:spPr>
        <a:xfrm>
          <a:off x="6115050" y="3638550"/>
          <a:ext cx="361950" cy="895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152401</xdr:colOff>
      <xdr:row>5</xdr:row>
      <xdr:rowOff>47625</xdr:rowOff>
    </xdr:from>
    <xdr:to>
      <xdr:col>11</xdr:col>
      <xdr:colOff>1362075</xdr:colOff>
      <xdr:row>8</xdr:row>
      <xdr:rowOff>7619</xdr:rowOff>
    </xdr:to>
    <xdr:sp macro="" textlink="">
      <xdr:nvSpPr>
        <xdr:cNvPr id="384832" name="WordArt 3">
          <a:extLst>
            <a:ext uri="{FF2B5EF4-FFF2-40B4-BE49-F238E27FC236}">
              <a16:creationId xmlns:a16="http://schemas.microsoft.com/office/drawing/2014/main" id="{00000000-0008-0000-0000-000040DF05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600451" y="1000125"/>
          <a:ext cx="3324224" cy="531494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b="1" kern="10" spc="0">
              <a:ln w="19050">
                <a:solidFill>
                  <a:srgbClr val="0000FF"/>
                </a:solidFill>
                <a:round/>
                <a:headEnd/>
                <a:tailEnd/>
              </a:ln>
              <a:solidFill>
                <a:srgbClr val="FFCC99"/>
              </a:solidFill>
              <a:effectLst>
                <a:outerShdw dist="35921" dir="2700000" algn="ctr" rotWithShape="0">
                  <a:srgbClr val="990000"/>
                </a:outerShdw>
              </a:effectLst>
              <a:latin typeface="Edwardian Script ITC"/>
            </a:rPr>
            <a:t>Slip Jurnal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1285</xdr:row>
      <xdr:rowOff>0</xdr:rowOff>
    </xdr:from>
    <xdr:to>
      <xdr:col>1</xdr:col>
      <xdr:colOff>0</xdr:colOff>
      <xdr:row>1286</xdr:row>
      <xdr:rowOff>0</xdr:rowOff>
    </xdr:to>
    <xdr:sp macro="" textlink="">
      <xdr:nvSpPr>
        <xdr:cNvPr id="748853" name="Line 1">
          <a:extLst>
            <a:ext uri="{FF2B5EF4-FFF2-40B4-BE49-F238E27FC236}">
              <a16:creationId xmlns:a16="http://schemas.microsoft.com/office/drawing/2014/main" id="{00000000-0008-0000-0100-0000356D0B00}"/>
            </a:ext>
          </a:extLst>
        </xdr:cNvPr>
        <xdr:cNvSpPr>
          <a:spLocks noChangeShapeType="1"/>
        </xdr:cNvSpPr>
      </xdr:nvSpPr>
      <xdr:spPr bwMode="auto">
        <a:xfrm>
          <a:off x="323850" y="282825825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1306</xdr:row>
      <xdr:rowOff>152400</xdr:rowOff>
    </xdr:from>
    <xdr:to>
      <xdr:col>1</xdr:col>
      <xdr:colOff>0</xdr:colOff>
      <xdr:row>1306</xdr:row>
      <xdr:rowOff>152400</xdr:rowOff>
    </xdr:to>
    <xdr:sp macro="" textlink="">
      <xdr:nvSpPr>
        <xdr:cNvPr id="748854" name="Line 2">
          <a:extLst>
            <a:ext uri="{FF2B5EF4-FFF2-40B4-BE49-F238E27FC236}">
              <a16:creationId xmlns:a16="http://schemas.microsoft.com/office/drawing/2014/main" id="{00000000-0008-0000-0100-0000366D0B00}"/>
            </a:ext>
          </a:extLst>
        </xdr:cNvPr>
        <xdr:cNvSpPr>
          <a:spLocks noChangeShapeType="1"/>
        </xdr:cNvSpPr>
      </xdr:nvSpPr>
      <xdr:spPr bwMode="auto">
        <a:xfrm>
          <a:off x="323850" y="287578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1326</xdr:row>
      <xdr:rowOff>0</xdr:rowOff>
    </xdr:from>
    <xdr:to>
      <xdr:col>1</xdr:col>
      <xdr:colOff>0</xdr:colOff>
      <xdr:row>1327</xdr:row>
      <xdr:rowOff>0</xdr:rowOff>
    </xdr:to>
    <xdr:sp macro="" textlink="">
      <xdr:nvSpPr>
        <xdr:cNvPr id="748855" name="Line 3">
          <a:extLst>
            <a:ext uri="{FF2B5EF4-FFF2-40B4-BE49-F238E27FC236}">
              <a16:creationId xmlns:a16="http://schemas.microsoft.com/office/drawing/2014/main" id="{00000000-0008-0000-0100-0000376D0B00}"/>
            </a:ext>
          </a:extLst>
        </xdr:cNvPr>
        <xdr:cNvSpPr>
          <a:spLocks noChangeShapeType="1"/>
        </xdr:cNvSpPr>
      </xdr:nvSpPr>
      <xdr:spPr bwMode="auto">
        <a:xfrm>
          <a:off x="323850" y="291807900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1348</xdr:row>
      <xdr:rowOff>0</xdr:rowOff>
    </xdr:from>
    <xdr:to>
      <xdr:col>1</xdr:col>
      <xdr:colOff>0</xdr:colOff>
      <xdr:row>1349</xdr:row>
      <xdr:rowOff>0</xdr:rowOff>
    </xdr:to>
    <xdr:sp macro="" textlink="">
      <xdr:nvSpPr>
        <xdr:cNvPr id="748856" name="Line 4">
          <a:extLst>
            <a:ext uri="{FF2B5EF4-FFF2-40B4-BE49-F238E27FC236}">
              <a16:creationId xmlns:a16="http://schemas.microsoft.com/office/drawing/2014/main" id="{00000000-0008-0000-0100-0000386D0B00}"/>
            </a:ext>
          </a:extLst>
        </xdr:cNvPr>
        <xdr:cNvSpPr>
          <a:spLocks noChangeShapeType="1"/>
        </xdr:cNvSpPr>
      </xdr:nvSpPr>
      <xdr:spPr bwMode="auto">
        <a:xfrm>
          <a:off x="323850" y="296627550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1355</xdr:row>
      <xdr:rowOff>152400</xdr:rowOff>
    </xdr:from>
    <xdr:to>
      <xdr:col>1</xdr:col>
      <xdr:colOff>0</xdr:colOff>
      <xdr:row>1355</xdr:row>
      <xdr:rowOff>152400</xdr:rowOff>
    </xdr:to>
    <xdr:sp macro="" textlink="">
      <xdr:nvSpPr>
        <xdr:cNvPr id="748857" name="Line 5">
          <a:extLst>
            <a:ext uri="{FF2B5EF4-FFF2-40B4-BE49-F238E27FC236}">
              <a16:creationId xmlns:a16="http://schemas.microsoft.com/office/drawing/2014/main" id="{00000000-0008-0000-0100-0000396D0B00}"/>
            </a:ext>
          </a:extLst>
        </xdr:cNvPr>
        <xdr:cNvSpPr>
          <a:spLocks noChangeShapeType="1"/>
        </xdr:cNvSpPr>
      </xdr:nvSpPr>
      <xdr:spPr bwMode="auto">
        <a:xfrm>
          <a:off x="323850" y="298313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1270</xdr:row>
      <xdr:rowOff>0</xdr:rowOff>
    </xdr:from>
    <xdr:to>
      <xdr:col>1</xdr:col>
      <xdr:colOff>0</xdr:colOff>
      <xdr:row>1271</xdr:row>
      <xdr:rowOff>0</xdr:rowOff>
    </xdr:to>
    <xdr:sp macro="" textlink="">
      <xdr:nvSpPr>
        <xdr:cNvPr id="748858" name="Line 6">
          <a:extLst>
            <a:ext uri="{FF2B5EF4-FFF2-40B4-BE49-F238E27FC236}">
              <a16:creationId xmlns:a16="http://schemas.microsoft.com/office/drawing/2014/main" id="{00000000-0008-0000-0100-00003A6D0B00}"/>
            </a:ext>
          </a:extLst>
        </xdr:cNvPr>
        <xdr:cNvSpPr>
          <a:spLocks noChangeShapeType="1"/>
        </xdr:cNvSpPr>
      </xdr:nvSpPr>
      <xdr:spPr bwMode="auto">
        <a:xfrm>
          <a:off x="323850" y="279539700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1291</xdr:row>
      <xdr:rowOff>152400</xdr:rowOff>
    </xdr:from>
    <xdr:to>
      <xdr:col>1</xdr:col>
      <xdr:colOff>0</xdr:colOff>
      <xdr:row>1291</xdr:row>
      <xdr:rowOff>152400</xdr:rowOff>
    </xdr:to>
    <xdr:sp macro="" textlink="">
      <xdr:nvSpPr>
        <xdr:cNvPr id="748859" name="Line 7">
          <a:extLst>
            <a:ext uri="{FF2B5EF4-FFF2-40B4-BE49-F238E27FC236}">
              <a16:creationId xmlns:a16="http://schemas.microsoft.com/office/drawing/2014/main" id="{00000000-0008-0000-0100-00003B6D0B00}"/>
            </a:ext>
          </a:extLst>
        </xdr:cNvPr>
        <xdr:cNvSpPr>
          <a:spLocks noChangeShapeType="1"/>
        </xdr:cNvSpPr>
      </xdr:nvSpPr>
      <xdr:spPr bwMode="auto">
        <a:xfrm>
          <a:off x="323850" y="284292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1311</xdr:row>
      <xdr:rowOff>0</xdr:rowOff>
    </xdr:from>
    <xdr:to>
      <xdr:col>1</xdr:col>
      <xdr:colOff>0</xdr:colOff>
      <xdr:row>1312</xdr:row>
      <xdr:rowOff>0</xdr:rowOff>
    </xdr:to>
    <xdr:sp macro="" textlink="">
      <xdr:nvSpPr>
        <xdr:cNvPr id="748860" name="Line 8">
          <a:extLst>
            <a:ext uri="{FF2B5EF4-FFF2-40B4-BE49-F238E27FC236}">
              <a16:creationId xmlns:a16="http://schemas.microsoft.com/office/drawing/2014/main" id="{00000000-0008-0000-0100-00003C6D0B00}"/>
            </a:ext>
          </a:extLst>
        </xdr:cNvPr>
        <xdr:cNvSpPr>
          <a:spLocks noChangeShapeType="1"/>
        </xdr:cNvSpPr>
      </xdr:nvSpPr>
      <xdr:spPr bwMode="auto">
        <a:xfrm>
          <a:off x="323850" y="288521775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1333</xdr:row>
      <xdr:rowOff>0</xdr:rowOff>
    </xdr:from>
    <xdr:to>
      <xdr:col>1</xdr:col>
      <xdr:colOff>0</xdr:colOff>
      <xdr:row>1334</xdr:row>
      <xdr:rowOff>0</xdr:rowOff>
    </xdr:to>
    <xdr:sp macro="" textlink="">
      <xdr:nvSpPr>
        <xdr:cNvPr id="748861" name="Line 9">
          <a:extLst>
            <a:ext uri="{FF2B5EF4-FFF2-40B4-BE49-F238E27FC236}">
              <a16:creationId xmlns:a16="http://schemas.microsoft.com/office/drawing/2014/main" id="{00000000-0008-0000-0100-00003D6D0B00}"/>
            </a:ext>
          </a:extLst>
        </xdr:cNvPr>
        <xdr:cNvSpPr>
          <a:spLocks noChangeShapeType="1"/>
        </xdr:cNvSpPr>
      </xdr:nvSpPr>
      <xdr:spPr bwMode="auto">
        <a:xfrm>
          <a:off x="323850" y="293341425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1340</xdr:row>
      <xdr:rowOff>152400</xdr:rowOff>
    </xdr:from>
    <xdr:to>
      <xdr:col>1</xdr:col>
      <xdr:colOff>0</xdr:colOff>
      <xdr:row>1340</xdr:row>
      <xdr:rowOff>152400</xdr:rowOff>
    </xdr:to>
    <xdr:sp macro="" textlink="">
      <xdr:nvSpPr>
        <xdr:cNvPr id="748862" name="Line 10">
          <a:extLst>
            <a:ext uri="{FF2B5EF4-FFF2-40B4-BE49-F238E27FC236}">
              <a16:creationId xmlns:a16="http://schemas.microsoft.com/office/drawing/2014/main" id="{00000000-0008-0000-0100-00003E6D0B00}"/>
            </a:ext>
          </a:extLst>
        </xdr:cNvPr>
        <xdr:cNvSpPr>
          <a:spLocks noChangeShapeType="1"/>
        </xdr:cNvSpPr>
      </xdr:nvSpPr>
      <xdr:spPr bwMode="auto">
        <a:xfrm>
          <a:off x="323850" y="295027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1270</xdr:row>
      <xdr:rowOff>0</xdr:rowOff>
    </xdr:from>
    <xdr:to>
      <xdr:col>1</xdr:col>
      <xdr:colOff>0</xdr:colOff>
      <xdr:row>1271</xdr:row>
      <xdr:rowOff>0</xdr:rowOff>
    </xdr:to>
    <xdr:sp macro="" textlink="">
      <xdr:nvSpPr>
        <xdr:cNvPr id="748863" name="Line 11">
          <a:extLst>
            <a:ext uri="{FF2B5EF4-FFF2-40B4-BE49-F238E27FC236}">
              <a16:creationId xmlns:a16="http://schemas.microsoft.com/office/drawing/2014/main" id="{00000000-0008-0000-0100-00003F6D0B00}"/>
            </a:ext>
          </a:extLst>
        </xdr:cNvPr>
        <xdr:cNvSpPr>
          <a:spLocks noChangeShapeType="1"/>
        </xdr:cNvSpPr>
      </xdr:nvSpPr>
      <xdr:spPr bwMode="auto">
        <a:xfrm>
          <a:off x="323850" y="279539700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1291</xdr:row>
      <xdr:rowOff>152400</xdr:rowOff>
    </xdr:from>
    <xdr:to>
      <xdr:col>1</xdr:col>
      <xdr:colOff>0</xdr:colOff>
      <xdr:row>1291</xdr:row>
      <xdr:rowOff>152400</xdr:rowOff>
    </xdr:to>
    <xdr:sp macro="" textlink="">
      <xdr:nvSpPr>
        <xdr:cNvPr id="748864" name="Line 12">
          <a:extLst>
            <a:ext uri="{FF2B5EF4-FFF2-40B4-BE49-F238E27FC236}">
              <a16:creationId xmlns:a16="http://schemas.microsoft.com/office/drawing/2014/main" id="{00000000-0008-0000-0100-0000406D0B00}"/>
            </a:ext>
          </a:extLst>
        </xdr:cNvPr>
        <xdr:cNvSpPr>
          <a:spLocks noChangeShapeType="1"/>
        </xdr:cNvSpPr>
      </xdr:nvSpPr>
      <xdr:spPr bwMode="auto">
        <a:xfrm>
          <a:off x="323850" y="284292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1311</xdr:row>
      <xdr:rowOff>0</xdr:rowOff>
    </xdr:from>
    <xdr:to>
      <xdr:col>1</xdr:col>
      <xdr:colOff>0</xdr:colOff>
      <xdr:row>1312</xdr:row>
      <xdr:rowOff>0</xdr:rowOff>
    </xdr:to>
    <xdr:sp macro="" textlink="">
      <xdr:nvSpPr>
        <xdr:cNvPr id="748865" name="Line 13">
          <a:extLst>
            <a:ext uri="{FF2B5EF4-FFF2-40B4-BE49-F238E27FC236}">
              <a16:creationId xmlns:a16="http://schemas.microsoft.com/office/drawing/2014/main" id="{00000000-0008-0000-0100-0000416D0B00}"/>
            </a:ext>
          </a:extLst>
        </xdr:cNvPr>
        <xdr:cNvSpPr>
          <a:spLocks noChangeShapeType="1"/>
        </xdr:cNvSpPr>
      </xdr:nvSpPr>
      <xdr:spPr bwMode="auto">
        <a:xfrm>
          <a:off x="323850" y="288521775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1333</xdr:row>
      <xdr:rowOff>0</xdr:rowOff>
    </xdr:from>
    <xdr:to>
      <xdr:col>1</xdr:col>
      <xdr:colOff>0</xdr:colOff>
      <xdr:row>1334</xdr:row>
      <xdr:rowOff>0</xdr:rowOff>
    </xdr:to>
    <xdr:sp macro="" textlink="">
      <xdr:nvSpPr>
        <xdr:cNvPr id="748866" name="Line 14">
          <a:extLst>
            <a:ext uri="{FF2B5EF4-FFF2-40B4-BE49-F238E27FC236}">
              <a16:creationId xmlns:a16="http://schemas.microsoft.com/office/drawing/2014/main" id="{00000000-0008-0000-0100-0000426D0B00}"/>
            </a:ext>
          </a:extLst>
        </xdr:cNvPr>
        <xdr:cNvSpPr>
          <a:spLocks noChangeShapeType="1"/>
        </xdr:cNvSpPr>
      </xdr:nvSpPr>
      <xdr:spPr bwMode="auto">
        <a:xfrm>
          <a:off x="323850" y="293341425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1340</xdr:row>
      <xdr:rowOff>152400</xdr:rowOff>
    </xdr:from>
    <xdr:to>
      <xdr:col>1</xdr:col>
      <xdr:colOff>0</xdr:colOff>
      <xdr:row>1340</xdr:row>
      <xdr:rowOff>152400</xdr:rowOff>
    </xdr:to>
    <xdr:sp macro="" textlink="">
      <xdr:nvSpPr>
        <xdr:cNvPr id="748867" name="Line 15">
          <a:extLst>
            <a:ext uri="{FF2B5EF4-FFF2-40B4-BE49-F238E27FC236}">
              <a16:creationId xmlns:a16="http://schemas.microsoft.com/office/drawing/2014/main" id="{00000000-0008-0000-0100-0000436D0B00}"/>
            </a:ext>
          </a:extLst>
        </xdr:cNvPr>
        <xdr:cNvSpPr>
          <a:spLocks noChangeShapeType="1"/>
        </xdr:cNvSpPr>
      </xdr:nvSpPr>
      <xdr:spPr bwMode="auto">
        <a:xfrm>
          <a:off x="323850" y="295027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1262</xdr:row>
      <xdr:rowOff>0</xdr:rowOff>
    </xdr:from>
    <xdr:to>
      <xdr:col>1</xdr:col>
      <xdr:colOff>0</xdr:colOff>
      <xdr:row>1263</xdr:row>
      <xdr:rowOff>0</xdr:rowOff>
    </xdr:to>
    <xdr:sp macro="" textlink="">
      <xdr:nvSpPr>
        <xdr:cNvPr id="748868" name="Line 16">
          <a:extLst>
            <a:ext uri="{FF2B5EF4-FFF2-40B4-BE49-F238E27FC236}">
              <a16:creationId xmlns:a16="http://schemas.microsoft.com/office/drawing/2014/main" id="{00000000-0008-0000-0100-0000446D0B00}"/>
            </a:ext>
          </a:extLst>
        </xdr:cNvPr>
        <xdr:cNvSpPr>
          <a:spLocks noChangeShapeType="1"/>
        </xdr:cNvSpPr>
      </xdr:nvSpPr>
      <xdr:spPr bwMode="auto">
        <a:xfrm>
          <a:off x="323850" y="277787100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1283</xdr:row>
      <xdr:rowOff>152400</xdr:rowOff>
    </xdr:from>
    <xdr:to>
      <xdr:col>1</xdr:col>
      <xdr:colOff>0</xdr:colOff>
      <xdr:row>1283</xdr:row>
      <xdr:rowOff>152400</xdr:rowOff>
    </xdr:to>
    <xdr:sp macro="" textlink="">
      <xdr:nvSpPr>
        <xdr:cNvPr id="748869" name="Line 17">
          <a:extLst>
            <a:ext uri="{FF2B5EF4-FFF2-40B4-BE49-F238E27FC236}">
              <a16:creationId xmlns:a16="http://schemas.microsoft.com/office/drawing/2014/main" id="{00000000-0008-0000-0100-0000456D0B00}"/>
            </a:ext>
          </a:extLst>
        </xdr:cNvPr>
        <xdr:cNvSpPr>
          <a:spLocks noChangeShapeType="1"/>
        </xdr:cNvSpPr>
      </xdr:nvSpPr>
      <xdr:spPr bwMode="auto">
        <a:xfrm>
          <a:off x="323850" y="2825400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1303</xdr:row>
      <xdr:rowOff>0</xdr:rowOff>
    </xdr:from>
    <xdr:to>
      <xdr:col>1</xdr:col>
      <xdr:colOff>0</xdr:colOff>
      <xdr:row>1304</xdr:row>
      <xdr:rowOff>0</xdr:rowOff>
    </xdr:to>
    <xdr:sp macro="" textlink="">
      <xdr:nvSpPr>
        <xdr:cNvPr id="748870" name="Line 18">
          <a:extLst>
            <a:ext uri="{FF2B5EF4-FFF2-40B4-BE49-F238E27FC236}">
              <a16:creationId xmlns:a16="http://schemas.microsoft.com/office/drawing/2014/main" id="{00000000-0008-0000-0100-0000466D0B00}"/>
            </a:ext>
          </a:extLst>
        </xdr:cNvPr>
        <xdr:cNvSpPr>
          <a:spLocks noChangeShapeType="1"/>
        </xdr:cNvSpPr>
      </xdr:nvSpPr>
      <xdr:spPr bwMode="auto">
        <a:xfrm>
          <a:off x="323850" y="286769175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1325</xdr:row>
      <xdr:rowOff>0</xdr:rowOff>
    </xdr:from>
    <xdr:to>
      <xdr:col>1</xdr:col>
      <xdr:colOff>0</xdr:colOff>
      <xdr:row>1326</xdr:row>
      <xdr:rowOff>0</xdr:rowOff>
    </xdr:to>
    <xdr:sp macro="" textlink="">
      <xdr:nvSpPr>
        <xdr:cNvPr id="748871" name="Line 19">
          <a:extLst>
            <a:ext uri="{FF2B5EF4-FFF2-40B4-BE49-F238E27FC236}">
              <a16:creationId xmlns:a16="http://schemas.microsoft.com/office/drawing/2014/main" id="{00000000-0008-0000-0100-0000476D0B00}"/>
            </a:ext>
          </a:extLst>
        </xdr:cNvPr>
        <xdr:cNvSpPr>
          <a:spLocks noChangeShapeType="1"/>
        </xdr:cNvSpPr>
      </xdr:nvSpPr>
      <xdr:spPr bwMode="auto">
        <a:xfrm>
          <a:off x="323850" y="291588825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1332</xdr:row>
      <xdr:rowOff>152400</xdr:rowOff>
    </xdr:from>
    <xdr:to>
      <xdr:col>1</xdr:col>
      <xdr:colOff>0</xdr:colOff>
      <xdr:row>1332</xdr:row>
      <xdr:rowOff>152400</xdr:rowOff>
    </xdr:to>
    <xdr:sp macro="" textlink="">
      <xdr:nvSpPr>
        <xdr:cNvPr id="748872" name="Line 20">
          <a:extLst>
            <a:ext uri="{FF2B5EF4-FFF2-40B4-BE49-F238E27FC236}">
              <a16:creationId xmlns:a16="http://schemas.microsoft.com/office/drawing/2014/main" id="{00000000-0008-0000-0100-0000486D0B00}"/>
            </a:ext>
          </a:extLst>
        </xdr:cNvPr>
        <xdr:cNvSpPr>
          <a:spLocks noChangeShapeType="1"/>
        </xdr:cNvSpPr>
      </xdr:nvSpPr>
      <xdr:spPr bwMode="auto">
        <a:xfrm>
          <a:off x="323850" y="293274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2</xdr:col>
      <xdr:colOff>2616200</xdr:colOff>
      <xdr:row>2</xdr:row>
      <xdr:rowOff>29548</xdr:rowOff>
    </xdr:from>
    <xdr:to>
      <xdr:col>6</xdr:col>
      <xdr:colOff>1019175</xdr:colOff>
      <xdr:row>2</xdr:row>
      <xdr:rowOff>29548</xdr:rowOff>
    </xdr:to>
    <xdr:cxnSp macro="">
      <xdr:nvCxnSpPr>
        <xdr:cNvPr id="2" name="Straight Connector 2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3578225" y="467698"/>
          <a:ext cx="506095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1345</xdr:row>
      <xdr:rowOff>0</xdr:rowOff>
    </xdr:from>
    <xdr:to>
      <xdr:col>1</xdr:col>
      <xdr:colOff>0</xdr:colOff>
      <xdr:row>1346</xdr:row>
      <xdr:rowOff>0</xdr:rowOff>
    </xdr:to>
    <xdr:sp macro="" textlink="">
      <xdr:nvSpPr>
        <xdr:cNvPr id="746353" name="Line 1">
          <a:extLst>
            <a:ext uri="{FF2B5EF4-FFF2-40B4-BE49-F238E27FC236}">
              <a16:creationId xmlns:a16="http://schemas.microsoft.com/office/drawing/2014/main" id="{00000000-0008-0000-0400-000071630B00}"/>
            </a:ext>
          </a:extLst>
        </xdr:cNvPr>
        <xdr:cNvSpPr>
          <a:spLocks noChangeShapeType="1"/>
        </xdr:cNvSpPr>
      </xdr:nvSpPr>
      <xdr:spPr bwMode="auto">
        <a:xfrm>
          <a:off x="323850" y="295179750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1366</xdr:row>
      <xdr:rowOff>152400</xdr:rowOff>
    </xdr:from>
    <xdr:to>
      <xdr:col>1</xdr:col>
      <xdr:colOff>0</xdr:colOff>
      <xdr:row>1366</xdr:row>
      <xdr:rowOff>152400</xdr:rowOff>
    </xdr:to>
    <xdr:sp macro="" textlink="">
      <xdr:nvSpPr>
        <xdr:cNvPr id="746354" name="Line 2">
          <a:extLst>
            <a:ext uri="{FF2B5EF4-FFF2-40B4-BE49-F238E27FC236}">
              <a16:creationId xmlns:a16="http://schemas.microsoft.com/office/drawing/2014/main" id="{00000000-0008-0000-0400-000072630B00}"/>
            </a:ext>
          </a:extLst>
        </xdr:cNvPr>
        <xdr:cNvSpPr>
          <a:spLocks noChangeShapeType="1"/>
        </xdr:cNvSpPr>
      </xdr:nvSpPr>
      <xdr:spPr bwMode="auto">
        <a:xfrm>
          <a:off x="323850" y="299932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1386</xdr:row>
      <xdr:rowOff>0</xdr:rowOff>
    </xdr:from>
    <xdr:to>
      <xdr:col>1</xdr:col>
      <xdr:colOff>0</xdr:colOff>
      <xdr:row>1387</xdr:row>
      <xdr:rowOff>0</xdr:rowOff>
    </xdr:to>
    <xdr:sp macro="" textlink="">
      <xdr:nvSpPr>
        <xdr:cNvPr id="746355" name="Line 3">
          <a:extLst>
            <a:ext uri="{FF2B5EF4-FFF2-40B4-BE49-F238E27FC236}">
              <a16:creationId xmlns:a16="http://schemas.microsoft.com/office/drawing/2014/main" id="{00000000-0008-0000-0400-000073630B00}"/>
            </a:ext>
          </a:extLst>
        </xdr:cNvPr>
        <xdr:cNvSpPr>
          <a:spLocks noChangeShapeType="1"/>
        </xdr:cNvSpPr>
      </xdr:nvSpPr>
      <xdr:spPr bwMode="auto">
        <a:xfrm>
          <a:off x="323850" y="304161825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1408</xdr:row>
      <xdr:rowOff>0</xdr:rowOff>
    </xdr:from>
    <xdr:to>
      <xdr:col>1</xdr:col>
      <xdr:colOff>0</xdr:colOff>
      <xdr:row>1409</xdr:row>
      <xdr:rowOff>0</xdr:rowOff>
    </xdr:to>
    <xdr:sp macro="" textlink="">
      <xdr:nvSpPr>
        <xdr:cNvPr id="746356" name="Line 4">
          <a:extLst>
            <a:ext uri="{FF2B5EF4-FFF2-40B4-BE49-F238E27FC236}">
              <a16:creationId xmlns:a16="http://schemas.microsoft.com/office/drawing/2014/main" id="{00000000-0008-0000-0400-000074630B00}"/>
            </a:ext>
          </a:extLst>
        </xdr:cNvPr>
        <xdr:cNvSpPr>
          <a:spLocks noChangeShapeType="1"/>
        </xdr:cNvSpPr>
      </xdr:nvSpPr>
      <xdr:spPr bwMode="auto">
        <a:xfrm>
          <a:off x="323850" y="308981475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1415</xdr:row>
      <xdr:rowOff>152400</xdr:rowOff>
    </xdr:from>
    <xdr:to>
      <xdr:col>1</xdr:col>
      <xdr:colOff>0</xdr:colOff>
      <xdr:row>1415</xdr:row>
      <xdr:rowOff>152400</xdr:rowOff>
    </xdr:to>
    <xdr:sp macro="" textlink="">
      <xdr:nvSpPr>
        <xdr:cNvPr id="746357" name="Line 5">
          <a:extLst>
            <a:ext uri="{FF2B5EF4-FFF2-40B4-BE49-F238E27FC236}">
              <a16:creationId xmlns:a16="http://schemas.microsoft.com/office/drawing/2014/main" id="{00000000-0008-0000-0400-000075630B00}"/>
            </a:ext>
          </a:extLst>
        </xdr:cNvPr>
        <xdr:cNvSpPr>
          <a:spLocks noChangeShapeType="1"/>
        </xdr:cNvSpPr>
      </xdr:nvSpPr>
      <xdr:spPr bwMode="auto">
        <a:xfrm>
          <a:off x="323850" y="310667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1330</xdr:row>
      <xdr:rowOff>0</xdr:rowOff>
    </xdr:from>
    <xdr:to>
      <xdr:col>1</xdr:col>
      <xdr:colOff>0</xdr:colOff>
      <xdr:row>1331</xdr:row>
      <xdr:rowOff>0</xdr:rowOff>
    </xdr:to>
    <xdr:sp macro="" textlink="">
      <xdr:nvSpPr>
        <xdr:cNvPr id="746358" name="Line 6">
          <a:extLst>
            <a:ext uri="{FF2B5EF4-FFF2-40B4-BE49-F238E27FC236}">
              <a16:creationId xmlns:a16="http://schemas.microsoft.com/office/drawing/2014/main" id="{00000000-0008-0000-0400-000076630B00}"/>
            </a:ext>
          </a:extLst>
        </xdr:cNvPr>
        <xdr:cNvSpPr>
          <a:spLocks noChangeShapeType="1"/>
        </xdr:cNvSpPr>
      </xdr:nvSpPr>
      <xdr:spPr bwMode="auto">
        <a:xfrm>
          <a:off x="323850" y="291893625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1351</xdr:row>
      <xdr:rowOff>152400</xdr:rowOff>
    </xdr:from>
    <xdr:to>
      <xdr:col>1</xdr:col>
      <xdr:colOff>0</xdr:colOff>
      <xdr:row>1351</xdr:row>
      <xdr:rowOff>152400</xdr:rowOff>
    </xdr:to>
    <xdr:sp macro="" textlink="">
      <xdr:nvSpPr>
        <xdr:cNvPr id="746359" name="Line 7">
          <a:extLst>
            <a:ext uri="{FF2B5EF4-FFF2-40B4-BE49-F238E27FC236}">
              <a16:creationId xmlns:a16="http://schemas.microsoft.com/office/drawing/2014/main" id="{00000000-0008-0000-0400-000077630B00}"/>
            </a:ext>
          </a:extLst>
        </xdr:cNvPr>
        <xdr:cNvSpPr>
          <a:spLocks noChangeShapeType="1"/>
        </xdr:cNvSpPr>
      </xdr:nvSpPr>
      <xdr:spPr bwMode="auto">
        <a:xfrm>
          <a:off x="323850" y="296646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1371</xdr:row>
      <xdr:rowOff>0</xdr:rowOff>
    </xdr:from>
    <xdr:to>
      <xdr:col>1</xdr:col>
      <xdr:colOff>0</xdr:colOff>
      <xdr:row>1372</xdr:row>
      <xdr:rowOff>0</xdr:rowOff>
    </xdr:to>
    <xdr:sp macro="" textlink="">
      <xdr:nvSpPr>
        <xdr:cNvPr id="746360" name="Line 8">
          <a:extLst>
            <a:ext uri="{FF2B5EF4-FFF2-40B4-BE49-F238E27FC236}">
              <a16:creationId xmlns:a16="http://schemas.microsoft.com/office/drawing/2014/main" id="{00000000-0008-0000-0400-000078630B00}"/>
            </a:ext>
          </a:extLst>
        </xdr:cNvPr>
        <xdr:cNvSpPr>
          <a:spLocks noChangeShapeType="1"/>
        </xdr:cNvSpPr>
      </xdr:nvSpPr>
      <xdr:spPr bwMode="auto">
        <a:xfrm>
          <a:off x="323850" y="300875700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1393</xdr:row>
      <xdr:rowOff>0</xdr:rowOff>
    </xdr:from>
    <xdr:to>
      <xdr:col>1</xdr:col>
      <xdr:colOff>0</xdr:colOff>
      <xdr:row>1394</xdr:row>
      <xdr:rowOff>0</xdr:rowOff>
    </xdr:to>
    <xdr:sp macro="" textlink="">
      <xdr:nvSpPr>
        <xdr:cNvPr id="746361" name="Line 9">
          <a:extLst>
            <a:ext uri="{FF2B5EF4-FFF2-40B4-BE49-F238E27FC236}">
              <a16:creationId xmlns:a16="http://schemas.microsoft.com/office/drawing/2014/main" id="{00000000-0008-0000-0400-000079630B00}"/>
            </a:ext>
          </a:extLst>
        </xdr:cNvPr>
        <xdr:cNvSpPr>
          <a:spLocks noChangeShapeType="1"/>
        </xdr:cNvSpPr>
      </xdr:nvSpPr>
      <xdr:spPr bwMode="auto">
        <a:xfrm>
          <a:off x="323850" y="305695350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1400</xdr:row>
      <xdr:rowOff>152400</xdr:rowOff>
    </xdr:from>
    <xdr:to>
      <xdr:col>1</xdr:col>
      <xdr:colOff>0</xdr:colOff>
      <xdr:row>1400</xdr:row>
      <xdr:rowOff>152400</xdr:rowOff>
    </xdr:to>
    <xdr:sp macro="" textlink="">
      <xdr:nvSpPr>
        <xdr:cNvPr id="746362" name="Line 10">
          <a:extLst>
            <a:ext uri="{FF2B5EF4-FFF2-40B4-BE49-F238E27FC236}">
              <a16:creationId xmlns:a16="http://schemas.microsoft.com/office/drawing/2014/main" id="{00000000-0008-0000-0400-00007A630B00}"/>
            </a:ext>
          </a:extLst>
        </xdr:cNvPr>
        <xdr:cNvSpPr>
          <a:spLocks noChangeShapeType="1"/>
        </xdr:cNvSpPr>
      </xdr:nvSpPr>
      <xdr:spPr bwMode="auto">
        <a:xfrm>
          <a:off x="323850" y="307381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1330</xdr:row>
      <xdr:rowOff>0</xdr:rowOff>
    </xdr:from>
    <xdr:to>
      <xdr:col>1</xdr:col>
      <xdr:colOff>0</xdr:colOff>
      <xdr:row>1331</xdr:row>
      <xdr:rowOff>0</xdr:rowOff>
    </xdr:to>
    <xdr:sp macro="" textlink="">
      <xdr:nvSpPr>
        <xdr:cNvPr id="746363" name="Line 11">
          <a:extLst>
            <a:ext uri="{FF2B5EF4-FFF2-40B4-BE49-F238E27FC236}">
              <a16:creationId xmlns:a16="http://schemas.microsoft.com/office/drawing/2014/main" id="{00000000-0008-0000-0400-00007B630B00}"/>
            </a:ext>
          </a:extLst>
        </xdr:cNvPr>
        <xdr:cNvSpPr>
          <a:spLocks noChangeShapeType="1"/>
        </xdr:cNvSpPr>
      </xdr:nvSpPr>
      <xdr:spPr bwMode="auto">
        <a:xfrm>
          <a:off x="323850" y="291893625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1351</xdr:row>
      <xdr:rowOff>152400</xdr:rowOff>
    </xdr:from>
    <xdr:to>
      <xdr:col>1</xdr:col>
      <xdr:colOff>0</xdr:colOff>
      <xdr:row>1351</xdr:row>
      <xdr:rowOff>152400</xdr:rowOff>
    </xdr:to>
    <xdr:sp macro="" textlink="">
      <xdr:nvSpPr>
        <xdr:cNvPr id="746364" name="Line 12">
          <a:extLst>
            <a:ext uri="{FF2B5EF4-FFF2-40B4-BE49-F238E27FC236}">
              <a16:creationId xmlns:a16="http://schemas.microsoft.com/office/drawing/2014/main" id="{00000000-0008-0000-0400-00007C630B00}"/>
            </a:ext>
          </a:extLst>
        </xdr:cNvPr>
        <xdr:cNvSpPr>
          <a:spLocks noChangeShapeType="1"/>
        </xdr:cNvSpPr>
      </xdr:nvSpPr>
      <xdr:spPr bwMode="auto">
        <a:xfrm>
          <a:off x="323850" y="296646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1371</xdr:row>
      <xdr:rowOff>0</xdr:rowOff>
    </xdr:from>
    <xdr:to>
      <xdr:col>1</xdr:col>
      <xdr:colOff>0</xdr:colOff>
      <xdr:row>1372</xdr:row>
      <xdr:rowOff>0</xdr:rowOff>
    </xdr:to>
    <xdr:sp macro="" textlink="">
      <xdr:nvSpPr>
        <xdr:cNvPr id="746365" name="Line 13">
          <a:extLst>
            <a:ext uri="{FF2B5EF4-FFF2-40B4-BE49-F238E27FC236}">
              <a16:creationId xmlns:a16="http://schemas.microsoft.com/office/drawing/2014/main" id="{00000000-0008-0000-0400-00007D630B00}"/>
            </a:ext>
          </a:extLst>
        </xdr:cNvPr>
        <xdr:cNvSpPr>
          <a:spLocks noChangeShapeType="1"/>
        </xdr:cNvSpPr>
      </xdr:nvSpPr>
      <xdr:spPr bwMode="auto">
        <a:xfrm>
          <a:off x="323850" y="300875700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1393</xdr:row>
      <xdr:rowOff>0</xdr:rowOff>
    </xdr:from>
    <xdr:to>
      <xdr:col>1</xdr:col>
      <xdr:colOff>0</xdr:colOff>
      <xdr:row>1394</xdr:row>
      <xdr:rowOff>0</xdr:rowOff>
    </xdr:to>
    <xdr:sp macro="" textlink="">
      <xdr:nvSpPr>
        <xdr:cNvPr id="746366" name="Line 14">
          <a:extLst>
            <a:ext uri="{FF2B5EF4-FFF2-40B4-BE49-F238E27FC236}">
              <a16:creationId xmlns:a16="http://schemas.microsoft.com/office/drawing/2014/main" id="{00000000-0008-0000-0400-00007E630B00}"/>
            </a:ext>
          </a:extLst>
        </xdr:cNvPr>
        <xdr:cNvSpPr>
          <a:spLocks noChangeShapeType="1"/>
        </xdr:cNvSpPr>
      </xdr:nvSpPr>
      <xdr:spPr bwMode="auto">
        <a:xfrm>
          <a:off x="323850" y="305695350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1400</xdr:row>
      <xdr:rowOff>152400</xdr:rowOff>
    </xdr:from>
    <xdr:to>
      <xdr:col>1</xdr:col>
      <xdr:colOff>0</xdr:colOff>
      <xdr:row>1400</xdr:row>
      <xdr:rowOff>152400</xdr:rowOff>
    </xdr:to>
    <xdr:sp macro="" textlink="">
      <xdr:nvSpPr>
        <xdr:cNvPr id="746367" name="Line 15">
          <a:extLst>
            <a:ext uri="{FF2B5EF4-FFF2-40B4-BE49-F238E27FC236}">
              <a16:creationId xmlns:a16="http://schemas.microsoft.com/office/drawing/2014/main" id="{00000000-0008-0000-0400-00007F630B00}"/>
            </a:ext>
          </a:extLst>
        </xdr:cNvPr>
        <xdr:cNvSpPr>
          <a:spLocks noChangeShapeType="1"/>
        </xdr:cNvSpPr>
      </xdr:nvSpPr>
      <xdr:spPr bwMode="auto">
        <a:xfrm>
          <a:off x="323850" y="307381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1322</xdr:row>
      <xdr:rowOff>0</xdr:rowOff>
    </xdr:from>
    <xdr:to>
      <xdr:col>1</xdr:col>
      <xdr:colOff>0</xdr:colOff>
      <xdr:row>1323</xdr:row>
      <xdr:rowOff>0</xdr:rowOff>
    </xdr:to>
    <xdr:sp macro="" textlink="">
      <xdr:nvSpPr>
        <xdr:cNvPr id="746368" name="Line 16">
          <a:extLst>
            <a:ext uri="{FF2B5EF4-FFF2-40B4-BE49-F238E27FC236}">
              <a16:creationId xmlns:a16="http://schemas.microsoft.com/office/drawing/2014/main" id="{00000000-0008-0000-0400-000080630B00}"/>
            </a:ext>
          </a:extLst>
        </xdr:cNvPr>
        <xdr:cNvSpPr>
          <a:spLocks noChangeShapeType="1"/>
        </xdr:cNvSpPr>
      </xdr:nvSpPr>
      <xdr:spPr bwMode="auto">
        <a:xfrm>
          <a:off x="323850" y="290141025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1343</xdr:row>
      <xdr:rowOff>152400</xdr:rowOff>
    </xdr:from>
    <xdr:to>
      <xdr:col>1</xdr:col>
      <xdr:colOff>0</xdr:colOff>
      <xdr:row>1343</xdr:row>
      <xdr:rowOff>152400</xdr:rowOff>
    </xdr:to>
    <xdr:sp macro="" textlink="">
      <xdr:nvSpPr>
        <xdr:cNvPr id="746369" name="Line 17">
          <a:extLst>
            <a:ext uri="{FF2B5EF4-FFF2-40B4-BE49-F238E27FC236}">
              <a16:creationId xmlns:a16="http://schemas.microsoft.com/office/drawing/2014/main" id="{00000000-0008-0000-0400-000081630B00}"/>
            </a:ext>
          </a:extLst>
        </xdr:cNvPr>
        <xdr:cNvSpPr>
          <a:spLocks noChangeShapeType="1"/>
        </xdr:cNvSpPr>
      </xdr:nvSpPr>
      <xdr:spPr bwMode="auto">
        <a:xfrm>
          <a:off x="323850" y="29489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1363</xdr:row>
      <xdr:rowOff>0</xdr:rowOff>
    </xdr:from>
    <xdr:to>
      <xdr:col>1</xdr:col>
      <xdr:colOff>0</xdr:colOff>
      <xdr:row>1364</xdr:row>
      <xdr:rowOff>0</xdr:rowOff>
    </xdr:to>
    <xdr:sp macro="" textlink="">
      <xdr:nvSpPr>
        <xdr:cNvPr id="746370" name="Line 18">
          <a:extLst>
            <a:ext uri="{FF2B5EF4-FFF2-40B4-BE49-F238E27FC236}">
              <a16:creationId xmlns:a16="http://schemas.microsoft.com/office/drawing/2014/main" id="{00000000-0008-0000-0400-000082630B00}"/>
            </a:ext>
          </a:extLst>
        </xdr:cNvPr>
        <xdr:cNvSpPr>
          <a:spLocks noChangeShapeType="1"/>
        </xdr:cNvSpPr>
      </xdr:nvSpPr>
      <xdr:spPr bwMode="auto">
        <a:xfrm>
          <a:off x="323850" y="299123100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1385</xdr:row>
      <xdr:rowOff>0</xdr:rowOff>
    </xdr:from>
    <xdr:to>
      <xdr:col>1</xdr:col>
      <xdr:colOff>0</xdr:colOff>
      <xdr:row>1386</xdr:row>
      <xdr:rowOff>0</xdr:rowOff>
    </xdr:to>
    <xdr:sp macro="" textlink="">
      <xdr:nvSpPr>
        <xdr:cNvPr id="746371" name="Line 19">
          <a:extLst>
            <a:ext uri="{FF2B5EF4-FFF2-40B4-BE49-F238E27FC236}">
              <a16:creationId xmlns:a16="http://schemas.microsoft.com/office/drawing/2014/main" id="{00000000-0008-0000-0400-000083630B00}"/>
            </a:ext>
          </a:extLst>
        </xdr:cNvPr>
        <xdr:cNvSpPr>
          <a:spLocks noChangeShapeType="1"/>
        </xdr:cNvSpPr>
      </xdr:nvSpPr>
      <xdr:spPr bwMode="auto">
        <a:xfrm>
          <a:off x="323850" y="303942750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</xdr:col>
      <xdr:colOff>0</xdr:colOff>
      <xdr:row>1392</xdr:row>
      <xdr:rowOff>152400</xdr:rowOff>
    </xdr:from>
    <xdr:to>
      <xdr:col>1</xdr:col>
      <xdr:colOff>0</xdr:colOff>
      <xdr:row>1392</xdr:row>
      <xdr:rowOff>152400</xdr:rowOff>
    </xdr:to>
    <xdr:sp macro="" textlink="">
      <xdr:nvSpPr>
        <xdr:cNvPr id="746372" name="Line 20">
          <a:extLst>
            <a:ext uri="{FF2B5EF4-FFF2-40B4-BE49-F238E27FC236}">
              <a16:creationId xmlns:a16="http://schemas.microsoft.com/office/drawing/2014/main" id="{00000000-0008-0000-0400-000084630B00}"/>
            </a:ext>
          </a:extLst>
        </xdr:cNvPr>
        <xdr:cNvSpPr>
          <a:spLocks noChangeShapeType="1"/>
        </xdr:cNvSpPr>
      </xdr:nvSpPr>
      <xdr:spPr bwMode="auto">
        <a:xfrm>
          <a:off x="323850" y="305628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die/My%20Document/Umum/2011/API/ATI2011/Kantor%20Pusat/API_%20SEPT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ip JurKor"/>
      <sheetName val="Beban Sept'11"/>
      <sheetName val="SlipJurnal"/>
      <sheetName val="Rekap_ATI"/>
      <sheetName val="Rincian_Inv"/>
      <sheetName val="Rincian_AT"/>
      <sheetName val="Ubah_1"/>
      <sheetName val="Ubah_2"/>
      <sheetName val="Rekap"/>
      <sheetName val="Jurnal Koreksi"/>
      <sheetName val="Kor API"/>
      <sheetName val="Koreksi API"/>
    </sheetNames>
    <sheetDataSet>
      <sheetData sheetId="0"/>
      <sheetData sheetId="1"/>
      <sheetData sheetId="2"/>
      <sheetData sheetId="3"/>
      <sheetData sheetId="4"/>
      <sheetData sheetId="5">
        <row r="19">
          <cell r="I19">
            <v>0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DE9A1-D4D4-4577-B5AE-8D1717440D01}">
  <dimension ref="B2:P25"/>
  <sheetViews>
    <sheetView workbookViewId="0">
      <selection activeCell="I13" sqref="I13"/>
    </sheetView>
  </sheetViews>
  <sheetFormatPr defaultRowHeight="15"/>
  <sheetData>
    <row r="2" spans="2:16" ht="15.75">
      <c r="C2" s="464" t="s">
        <v>363</v>
      </c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464"/>
    </row>
    <row r="3" spans="2:16" ht="15.75">
      <c r="C3" s="464" t="s">
        <v>364</v>
      </c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</row>
    <row r="4" spans="2:16" ht="15.75">
      <c r="C4" s="446"/>
      <c r="D4" s="446"/>
      <c r="E4" s="446"/>
      <c r="F4" s="446"/>
      <c r="G4" s="446"/>
      <c r="H4" s="446"/>
      <c r="I4" s="446"/>
      <c r="J4" s="446"/>
      <c r="K4" s="446"/>
      <c r="L4" s="446"/>
      <c r="M4" s="446"/>
      <c r="N4" s="446"/>
      <c r="O4" s="446"/>
      <c r="P4" s="446"/>
    </row>
    <row r="7" spans="2:16" ht="15.75">
      <c r="E7" s="453" t="s">
        <v>358</v>
      </c>
      <c r="F7" s="453"/>
      <c r="G7" s="453"/>
      <c r="H7" s="453"/>
      <c r="I7" s="453"/>
      <c r="J7" s="453"/>
      <c r="K7" s="453"/>
      <c r="L7" s="453"/>
      <c r="M7" s="453"/>
      <c r="N7" s="453"/>
    </row>
    <row r="9" spans="2:16">
      <c r="C9" s="455" t="s">
        <v>359</v>
      </c>
      <c r="D9" s="455"/>
      <c r="E9" s="455"/>
      <c r="F9" s="455"/>
      <c r="I9" s="454" t="s">
        <v>357</v>
      </c>
      <c r="J9" s="454"/>
      <c r="K9" s="454"/>
      <c r="L9" s="454"/>
    </row>
    <row r="13" spans="2:16">
      <c r="B13" s="532" t="s">
        <v>365</v>
      </c>
      <c r="C13" s="532"/>
      <c r="D13" s="532"/>
      <c r="E13" s="532"/>
      <c r="F13" s="532"/>
      <c r="G13" s="532"/>
      <c r="H13" s="532"/>
      <c r="J13" s="532" t="s">
        <v>369</v>
      </c>
      <c r="K13" s="532"/>
      <c r="L13" s="532"/>
      <c r="M13" s="532"/>
      <c r="N13" s="532"/>
      <c r="O13" s="532"/>
    </row>
    <row r="14" spans="2:16">
      <c r="B14" s="532" t="s">
        <v>366</v>
      </c>
      <c r="C14" s="532"/>
      <c r="D14" s="532"/>
      <c r="E14" s="532"/>
      <c r="F14" s="532"/>
      <c r="G14" s="532"/>
      <c r="H14" s="532"/>
      <c r="J14" s="532" t="s">
        <v>370</v>
      </c>
      <c r="K14" s="532"/>
      <c r="L14" s="532"/>
      <c r="M14" s="532"/>
      <c r="N14" s="532"/>
      <c r="O14" s="532"/>
    </row>
    <row r="15" spans="2:16">
      <c r="B15" s="532" t="s">
        <v>367</v>
      </c>
      <c r="C15" s="532"/>
      <c r="D15" s="532"/>
      <c r="E15" s="532"/>
      <c r="F15" s="532"/>
      <c r="G15" s="532"/>
      <c r="H15" s="532"/>
      <c r="J15" s="532" t="s">
        <v>371</v>
      </c>
      <c r="K15" s="532"/>
      <c r="L15" s="532"/>
      <c r="M15" s="532"/>
      <c r="N15" s="532"/>
      <c r="O15" s="532"/>
    </row>
    <row r="16" spans="2:16">
      <c r="B16" s="532" t="s">
        <v>368</v>
      </c>
      <c r="C16" s="532"/>
      <c r="D16" s="532"/>
      <c r="E16" s="532"/>
      <c r="F16" s="532"/>
      <c r="G16" s="532"/>
      <c r="H16" s="532"/>
    </row>
    <row r="17" spans="3:12">
      <c r="C17" s="452"/>
      <c r="D17" s="452"/>
      <c r="E17" s="452"/>
      <c r="F17" s="452"/>
    </row>
    <row r="18" spans="3:12">
      <c r="F18" s="533" t="s">
        <v>362</v>
      </c>
      <c r="G18" s="533"/>
      <c r="H18" s="533"/>
      <c r="I18" s="533"/>
      <c r="J18" s="533"/>
      <c r="K18" s="533"/>
      <c r="L18" s="533"/>
    </row>
    <row r="19" spans="3:12">
      <c r="C19" s="452"/>
      <c r="D19" s="452"/>
      <c r="E19" s="452"/>
      <c r="F19" s="452"/>
    </row>
    <row r="25" spans="3:12">
      <c r="G25" s="452" t="s">
        <v>372</v>
      </c>
      <c r="H25" s="452"/>
      <c r="I25" s="452"/>
      <c r="J25" s="452"/>
      <c r="K25" s="452"/>
    </row>
  </sheetData>
  <mergeCells count="16">
    <mergeCell ref="G25:K25"/>
    <mergeCell ref="F18:L18"/>
    <mergeCell ref="C2:P2"/>
    <mergeCell ref="C3:P3"/>
    <mergeCell ref="B13:H13"/>
    <mergeCell ref="B14:H14"/>
    <mergeCell ref="B15:H15"/>
    <mergeCell ref="B16:H16"/>
    <mergeCell ref="E7:N7"/>
    <mergeCell ref="C19:F19"/>
    <mergeCell ref="I9:L9"/>
    <mergeCell ref="C9:F9"/>
    <mergeCell ref="J14:O14"/>
    <mergeCell ref="J15:O15"/>
    <mergeCell ref="J13:O13"/>
    <mergeCell ref="C17:F17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F0"/>
  </sheetPr>
  <dimension ref="B5:T50"/>
  <sheetViews>
    <sheetView topLeftCell="A7" workbookViewId="0">
      <selection activeCell="Q26" sqref="Q26"/>
    </sheetView>
  </sheetViews>
  <sheetFormatPr defaultColWidth="8.77734375" defaultRowHeight="15"/>
  <cols>
    <col min="1" max="1" width="2.77734375" customWidth="1"/>
    <col min="2" max="2" width="1" customWidth="1"/>
    <col min="3" max="3" width="1.77734375" customWidth="1"/>
    <col min="4" max="4" width="5.77734375" customWidth="1"/>
    <col min="5" max="5" width="15.6640625" customWidth="1"/>
    <col min="6" max="6" width="3.44140625" customWidth="1"/>
    <col min="7" max="7" width="7.77734375" customWidth="1"/>
    <col min="8" max="9" width="1" customWidth="1"/>
    <col min="10" max="10" width="10.5546875" customWidth="1"/>
    <col min="11" max="11" width="14.109375" customWidth="1"/>
    <col min="12" max="12" width="24.21875" customWidth="1"/>
    <col min="13" max="14" width="1" customWidth="1"/>
    <col min="15" max="15" width="1.77734375" customWidth="1"/>
    <col min="16" max="16" width="5.77734375" customWidth="1"/>
    <col min="17" max="17" width="12.77734375" customWidth="1"/>
    <col min="18" max="18" width="5.21875" customWidth="1"/>
    <col min="19" max="19" width="7.77734375" customWidth="1"/>
    <col min="20" max="20" width="1" customWidth="1"/>
  </cols>
  <sheetData>
    <row r="5" spans="2:20">
      <c r="P5" s="389"/>
    </row>
    <row r="9" spans="2:20" ht="13.5" customHeight="1"/>
    <row r="10" spans="2:20" ht="6" customHeight="1">
      <c r="B10" s="189"/>
      <c r="C10" s="190"/>
      <c r="D10" s="190"/>
      <c r="E10" s="190"/>
      <c r="F10" s="190"/>
      <c r="G10" s="190"/>
      <c r="H10" s="191"/>
      <c r="I10" s="191"/>
      <c r="J10" s="190"/>
      <c r="K10" s="190"/>
      <c r="L10" s="190"/>
      <c r="M10" s="190"/>
      <c r="N10" s="191"/>
      <c r="O10" s="190"/>
      <c r="P10" s="190"/>
      <c r="Q10" s="190"/>
      <c r="R10" s="190"/>
      <c r="S10" s="190"/>
      <c r="T10" s="220"/>
    </row>
    <row r="11" spans="2:20" ht="15.75">
      <c r="B11" s="192"/>
      <c r="C11" s="456" t="s">
        <v>0</v>
      </c>
      <c r="D11" s="457"/>
      <c r="E11" s="457"/>
      <c r="F11" s="457"/>
      <c r="G11" s="458"/>
      <c r="H11" s="193"/>
      <c r="I11" s="189"/>
      <c r="J11" s="466" t="s">
        <v>1</v>
      </c>
      <c r="K11" s="470" t="e">
        <f>E24+E26+E28+E30+E32</f>
        <v>#REF!</v>
      </c>
      <c r="L11" s="405"/>
      <c r="M11" s="191"/>
      <c r="N11" s="193"/>
      <c r="O11" s="456" t="s">
        <v>2</v>
      </c>
      <c r="P11" s="457"/>
      <c r="Q11" s="457"/>
      <c r="R11" s="457"/>
      <c r="S11" s="458"/>
      <c r="T11" s="213"/>
    </row>
    <row r="12" spans="2:20" ht="15.75">
      <c r="B12" s="192"/>
      <c r="C12" s="459"/>
      <c r="D12" s="460"/>
      <c r="E12" s="460"/>
      <c r="F12" s="460"/>
      <c r="G12" s="461"/>
      <c r="H12" s="193"/>
      <c r="I12" s="209"/>
      <c r="J12" s="467"/>
      <c r="K12" s="471"/>
      <c r="L12" s="406"/>
      <c r="M12" s="149"/>
      <c r="N12" s="193"/>
      <c r="O12" s="459"/>
      <c r="P12" s="460"/>
      <c r="Q12" s="460"/>
      <c r="R12" s="460"/>
      <c r="S12" s="461"/>
      <c r="T12" s="213"/>
    </row>
    <row r="13" spans="2:20" ht="6" customHeight="1">
      <c r="B13" s="192"/>
      <c r="C13" s="190"/>
      <c r="D13" s="190"/>
      <c r="E13" s="190"/>
      <c r="F13" s="190"/>
      <c r="G13" s="190"/>
      <c r="H13" s="149"/>
      <c r="I13" s="190"/>
      <c r="J13" s="190"/>
      <c r="K13" s="190"/>
      <c r="L13" s="190"/>
      <c r="M13" s="190"/>
      <c r="N13" s="149"/>
      <c r="O13" s="190"/>
      <c r="P13" s="190"/>
      <c r="Q13" s="190"/>
      <c r="R13" s="190"/>
      <c r="S13" s="190"/>
      <c r="T13" s="213"/>
    </row>
    <row r="14" spans="2:20">
      <c r="B14" s="192"/>
      <c r="C14" s="192"/>
      <c r="D14" s="149"/>
      <c r="E14" s="149"/>
      <c r="F14" s="149"/>
      <c r="G14" s="149"/>
      <c r="H14" s="193"/>
      <c r="I14" s="149"/>
      <c r="J14" s="468" t="s">
        <v>321</v>
      </c>
      <c r="K14" s="462" t="s">
        <v>336</v>
      </c>
      <c r="L14" s="462"/>
      <c r="M14" s="149"/>
      <c r="N14" s="193"/>
      <c r="O14" s="149"/>
      <c r="P14" s="149"/>
      <c r="Q14" s="149"/>
      <c r="R14" s="149"/>
      <c r="S14" s="213"/>
      <c r="T14" s="213"/>
    </row>
    <row r="15" spans="2:20">
      <c r="B15" s="192"/>
      <c r="C15" s="192"/>
      <c r="D15" s="149"/>
      <c r="E15" s="149"/>
      <c r="F15" s="149"/>
      <c r="G15" s="149"/>
      <c r="H15" s="193"/>
      <c r="I15" s="149"/>
      <c r="J15" s="469"/>
      <c r="K15" s="463"/>
      <c r="L15" s="463"/>
      <c r="M15" s="149"/>
      <c r="N15" s="193"/>
      <c r="O15" s="149"/>
      <c r="P15" s="149"/>
      <c r="Q15" s="149"/>
      <c r="R15" s="149"/>
      <c r="S15" s="213"/>
      <c r="T15" s="213"/>
    </row>
    <row r="16" spans="2:20">
      <c r="B16" s="192"/>
      <c r="C16" s="192"/>
      <c r="D16" s="149"/>
      <c r="E16" s="149"/>
      <c r="F16" s="149"/>
      <c r="G16" s="149"/>
      <c r="H16" s="193"/>
      <c r="I16" s="149"/>
      <c r="J16" s="472" t="s">
        <v>337</v>
      </c>
      <c r="K16" s="472"/>
      <c r="L16" s="472"/>
      <c r="M16" s="149"/>
      <c r="N16" s="193"/>
      <c r="O16" s="149"/>
      <c r="P16" s="149"/>
      <c r="Q16" s="149"/>
      <c r="R16" s="149"/>
      <c r="S16" s="213"/>
      <c r="T16" s="213"/>
    </row>
    <row r="17" spans="2:20">
      <c r="B17" s="192"/>
      <c r="C17" s="192"/>
      <c r="D17" s="149"/>
      <c r="E17" s="149"/>
      <c r="F17" s="149"/>
      <c r="G17" s="149"/>
      <c r="H17" s="193"/>
      <c r="I17" s="149"/>
      <c r="J17" s="472"/>
      <c r="K17" s="472"/>
      <c r="L17" s="472"/>
      <c r="M17" s="149"/>
      <c r="N17" s="193"/>
      <c r="O17" s="149"/>
      <c r="P17" s="149"/>
      <c r="Q17" s="221"/>
      <c r="R17" s="149"/>
      <c r="S17" s="213"/>
      <c r="T17" s="213"/>
    </row>
    <row r="18" spans="2:20" ht="19.5" customHeight="1">
      <c r="B18" s="192"/>
      <c r="C18" s="192"/>
      <c r="D18" s="149"/>
      <c r="E18" s="149"/>
      <c r="F18" s="149"/>
      <c r="G18" s="149"/>
      <c r="H18" s="193"/>
      <c r="I18" s="149"/>
      <c r="J18" s="472"/>
      <c r="K18" s="472"/>
      <c r="L18" s="472"/>
      <c r="M18" s="149"/>
      <c r="N18" s="193"/>
      <c r="O18" s="149"/>
      <c r="P18" s="149"/>
      <c r="Q18" s="222"/>
      <c r="R18" s="149"/>
      <c r="S18" s="213"/>
      <c r="T18" s="213"/>
    </row>
    <row r="19" spans="2:20" ht="6" customHeight="1">
      <c r="B19" s="192"/>
      <c r="C19" s="192"/>
      <c r="D19" s="149"/>
      <c r="E19" s="149"/>
      <c r="F19" s="149"/>
      <c r="G19" s="149"/>
      <c r="H19" s="193"/>
      <c r="I19" s="149"/>
      <c r="J19" s="210"/>
      <c r="K19" s="211"/>
      <c r="L19" s="210"/>
      <c r="M19" s="149"/>
      <c r="N19" s="193"/>
      <c r="O19" s="149"/>
      <c r="P19" s="149"/>
      <c r="Q19" s="149"/>
      <c r="R19" s="149"/>
      <c r="S19" s="213"/>
      <c r="T19" s="213"/>
    </row>
    <row r="20" spans="2:20" ht="6" customHeight="1">
      <c r="B20" s="192"/>
      <c r="C20" s="192"/>
      <c r="D20" s="149"/>
      <c r="E20" s="149"/>
      <c r="F20" s="149"/>
      <c r="G20" s="149"/>
      <c r="H20" s="192"/>
      <c r="I20" s="190"/>
      <c r="J20" s="190"/>
      <c r="K20" s="212"/>
      <c r="L20" s="190"/>
      <c r="M20" s="190"/>
      <c r="N20" s="213"/>
      <c r="O20" s="149"/>
      <c r="P20" s="149"/>
      <c r="Q20" s="149"/>
      <c r="R20" s="149"/>
      <c r="S20" s="213"/>
      <c r="T20" s="213"/>
    </row>
    <row r="21" spans="2:20" ht="6" customHeight="1">
      <c r="B21" s="192"/>
      <c r="C21" s="192"/>
      <c r="D21" s="149"/>
      <c r="E21" s="149"/>
      <c r="F21" s="149"/>
      <c r="G21" s="149"/>
      <c r="H21" s="193"/>
      <c r="I21" s="149"/>
      <c r="J21" s="149"/>
      <c r="K21" s="149"/>
      <c r="L21" s="149"/>
      <c r="M21" s="149"/>
      <c r="N21" s="193"/>
      <c r="O21" s="149"/>
      <c r="P21" s="149"/>
      <c r="Q21" s="149"/>
      <c r="R21" s="149"/>
      <c r="S21" s="213"/>
      <c r="T21" s="213"/>
    </row>
    <row r="22" spans="2:20" ht="6" customHeight="1">
      <c r="B22" s="192"/>
      <c r="C22" s="192"/>
      <c r="D22" s="149"/>
      <c r="E22" s="149"/>
      <c r="F22" s="149"/>
      <c r="G22" s="149"/>
      <c r="H22" s="193"/>
      <c r="I22" s="149"/>
      <c r="J22" s="149"/>
      <c r="K22" s="149"/>
      <c r="L22" s="149"/>
      <c r="M22" s="149"/>
      <c r="N22" s="193"/>
      <c r="O22" s="149"/>
      <c r="P22" s="149"/>
      <c r="Q22" s="149"/>
      <c r="R22" s="149"/>
      <c r="S22" s="213"/>
      <c r="T22" s="213"/>
    </row>
    <row r="23" spans="2:20" ht="16.5">
      <c r="B23" s="192"/>
      <c r="C23" s="192"/>
      <c r="D23" s="194" t="s">
        <v>3</v>
      </c>
      <c r="E23" s="195"/>
      <c r="F23" s="195"/>
      <c r="G23" s="196" t="s">
        <v>4</v>
      </c>
      <c r="H23" s="197"/>
      <c r="I23" s="214"/>
      <c r="J23" s="215" t="s">
        <v>329</v>
      </c>
      <c r="K23" s="214"/>
      <c r="L23" s="214"/>
      <c r="M23" s="214"/>
      <c r="N23" s="197"/>
      <c r="O23" s="214"/>
      <c r="P23" s="216" t="s">
        <v>5</v>
      </c>
      <c r="Q23" s="223"/>
      <c r="R23" s="223"/>
      <c r="S23" s="232" t="s">
        <v>6</v>
      </c>
      <c r="T23" s="213"/>
    </row>
    <row r="24" spans="2:20" ht="16.5">
      <c r="B24" s="192"/>
      <c r="C24" s="192"/>
      <c r="D24" s="198" t="s">
        <v>1</v>
      </c>
      <c r="E24" s="399">
        <f>Rekap!F10</f>
        <v>64803881</v>
      </c>
      <c r="F24" s="199"/>
      <c r="G24" s="195"/>
      <c r="H24" s="197"/>
      <c r="I24" s="214"/>
      <c r="J24" s="214"/>
      <c r="K24" s="214"/>
      <c r="L24" s="214"/>
      <c r="M24" s="214"/>
      <c r="N24" s="197"/>
      <c r="O24" s="214"/>
      <c r="P24" s="217" t="s">
        <v>1</v>
      </c>
      <c r="Q24" s="400">
        <f>E24</f>
        <v>64803881</v>
      </c>
      <c r="R24" s="226"/>
      <c r="S24" s="227"/>
      <c r="T24" s="213"/>
    </row>
    <row r="25" spans="2:20" ht="16.5">
      <c r="B25" s="192"/>
      <c r="C25" s="192"/>
      <c r="D25" s="194" t="s">
        <v>7</v>
      </c>
      <c r="E25" s="199"/>
      <c r="F25" s="199"/>
      <c r="G25" s="196" t="s">
        <v>8</v>
      </c>
      <c r="H25" s="197"/>
      <c r="I25" s="214"/>
      <c r="J25" s="215" t="s">
        <v>330</v>
      </c>
      <c r="K25" s="214"/>
      <c r="L25" s="214"/>
      <c r="M25" s="214"/>
      <c r="N25" s="197"/>
      <c r="O25" s="214"/>
      <c r="P25" s="216" t="s">
        <v>9</v>
      </c>
      <c r="Q25" s="223"/>
      <c r="R25" s="223"/>
      <c r="S25" s="232" t="s">
        <v>10</v>
      </c>
      <c r="T25" s="213"/>
    </row>
    <row r="26" spans="2:20" ht="16.5">
      <c r="B26" s="192"/>
      <c r="C26" s="192"/>
      <c r="D26" s="198" t="s">
        <v>1</v>
      </c>
      <c r="E26" s="398">
        <f>Rekap!F11</f>
        <v>335417</v>
      </c>
      <c r="F26" s="199"/>
      <c r="G26" s="195"/>
      <c r="H26" s="197"/>
      <c r="I26" s="214"/>
      <c r="J26" s="214"/>
      <c r="K26" s="214"/>
      <c r="L26" s="214"/>
      <c r="M26" s="214"/>
      <c r="N26" s="197"/>
      <c r="O26" s="214"/>
      <c r="P26" s="217" t="s">
        <v>1</v>
      </c>
      <c r="Q26" s="400">
        <f>E26</f>
        <v>335417</v>
      </c>
      <c r="R26" s="226"/>
      <c r="S26" s="227"/>
      <c r="T26" s="213"/>
    </row>
    <row r="27" spans="2:20" ht="16.5">
      <c r="B27" s="192"/>
      <c r="C27" s="192"/>
      <c r="D27" s="194" t="s">
        <v>11</v>
      </c>
      <c r="E27" s="195"/>
      <c r="F27" s="195"/>
      <c r="G27" s="196" t="s">
        <v>12</v>
      </c>
      <c r="H27" s="197"/>
      <c r="I27" s="214"/>
      <c r="J27" s="215" t="s">
        <v>331</v>
      </c>
      <c r="K27" s="214"/>
      <c r="L27" s="214"/>
      <c r="M27" s="214"/>
      <c r="N27" s="197"/>
      <c r="O27" s="214"/>
      <c r="P27" s="216" t="s">
        <v>13</v>
      </c>
      <c r="Q27" s="223"/>
      <c r="R27" s="223"/>
      <c r="S27" s="224" t="s">
        <v>14</v>
      </c>
      <c r="T27" s="213"/>
    </row>
    <row r="28" spans="2:20" ht="16.5">
      <c r="B28" s="192"/>
      <c r="C28" s="192"/>
      <c r="D28" s="198" t="s">
        <v>1</v>
      </c>
      <c r="E28" s="200" t="e">
        <f>#REF!</f>
        <v>#REF!</v>
      </c>
      <c r="F28" s="199"/>
      <c r="G28" s="195"/>
      <c r="H28" s="197"/>
      <c r="I28" s="214"/>
      <c r="J28" s="214"/>
      <c r="K28" s="214"/>
      <c r="L28" s="214"/>
      <c r="M28" s="214"/>
      <c r="N28" s="197"/>
      <c r="O28" s="214"/>
      <c r="P28" s="217" t="s">
        <v>1</v>
      </c>
      <c r="Q28" s="225" t="e">
        <f>E28</f>
        <v>#REF!</v>
      </c>
      <c r="R28" s="226"/>
      <c r="S28" s="224"/>
      <c r="T28" s="213"/>
    </row>
    <row r="29" spans="2:20" ht="16.5">
      <c r="B29" s="192"/>
      <c r="C29" s="192"/>
      <c r="D29" s="194" t="s">
        <v>15</v>
      </c>
      <c r="E29" s="195"/>
      <c r="F29" s="195"/>
      <c r="G29" s="196" t="s">
        <v>16</v>
      </c>
      <c r="H29" s="197"/>
      <c r="I29" s="214"/>
      <c r="J29" s="215" t="s">
        <v>332</v>
      </c>
      <c r="K29" s="214"/>
      <c r="L29" s="214"/>
      <c r="M29" s="214"/>
      <c r="N29" s="197"/>
      <c r="O29" s="214"/>
      <c r="P29" s="218" t="s">
        <v>17</v>
      </c>
      <c r="Q29" s="228"/>
      <c r="R29" s="226"/>
      <c r="S29" s="224" t="s">
        <v>18</v>
      </c>
      <c r="T29" s="213"/>
    </row>
    <row r="30" spans="2:20" s="154" customFormat="1" ht="16.5">
      <c r="B30" s="258"/>
      <c r="C30" s="258"/>
      <c r="D30" s="259" t="s">
        <v>1</v>
      </c>
      <c r="E30" s="397">
        <f>'INV.PERABOT KTR'!L64</f>
        <v>711459</v>
      </c>
      <c r="F30" s="260"/>
      <c r="G30" s="261"/>
      <c r="H30" s="262"/>
      <c r="I30" s="263"/>
      <c r="J30" s="263"/>
      <c r="K30" s="263"/>
      <c r="L30" s="263"/>
      <c r="M30" s="263"/>
      <c r="N30" s="262"/>
      <c r="O30" s="263"/>
      <c r="P30" s="264" t="s">
        <v>1</v>
      </c>
      <c r="Q30" s="401">
        <f>E30</f>
        <v>711459</v>
      </c>
      <c r="R30" s="265"/>
      <c r="S30" s="257"/>
      <c r="T30" s="266"/>
    </row>
    <row r="31" spans="2:20" ht="16.5">
      <c r="B31" s="192"/>
      <c r="C31" s="192"/>
      <c r="D31" s="194" t="s">
        <v>19</v>
      </c>
      <c r="E31" s="195"/>
      <c r="F31" s="195"/>
      <c r="G31" s="196" t="s">
        <v>20</v>
      </c>
      <c r="H31" s="197"/>
      <c r="I31" s="214"/>
      <c r="J31" s="215" t="s">
        <v>333</v>
      </c>
      <c r="K31" s="214"/>
      <c r="L31" s="214"/>
      <c r="M31" s="214"/>
      <c r="N31" s="197"/>
      <c r="O31" s="214"/>
      <c r="P31" s="216" t="s">
        <v>21</v>
      </c>
      <c r="Q31" s="223"/>
      <c r="R31" s="223"/>
      <c r="S31" s="224" t="s">
        <v>22</v>
      </c>
      <c r="T31" s="213"/>
    </row>
    <row r="32" spans="2:20" ht="16.5">
      <c r="B32" s="192"/>
      <c r="C32" s="192"/>
      <c r="D32" s="198" t="s">
        <v>1</v>
      </c>
      <c r="E32" s="398">
        <f>'INV PERBT RMH DNS'!M25</f>
        <v>0</v>
      </c>
      <c r="F32" s="195"/>
      <c r="G32" s="195"/>
      <c r="H32" s="197"/>
      <c r="I32" s="214"/>
      <c r="J32" s="214"/>
      <c r="K32" s="214"/>
      <c r="L32" s="214"/>
      <c r="M32" s="214"/>
      <c r="N32" s="197"/>
      <c r="O32" s="214"/>
      <c r="P32" s="217" t="s">
        <v>1</v>
      </c>
      <c r="Q32" s="400">
        <f>E32</f>
        <v>0</v>
      </c>
      <c r="R32" s="223"/>
      <c r="S32" s="227"/>
      <c r="T32" s="213"/>
    </row>
    <row r="33" spans="2:20" ht="6" customHeight="1">
      <c r="B33" s="192"/>
      <c r="C33" s="192"/>
      <c r="D33" s="201"/>
      <c r="E33" s="201"/>
      <c r="F33" s="201"/>
      <c r="G33" s="201"/>
      <c r="H33" s="202"/>
      <c r="I33" s="201"/>
      <c r="J33" s="201"/>
      <c r="K33" s="201"/>
      <c r="L33" s="201"/>
      <c r="M33" s="201"/>
      <c r="N33" s="202"/>
      <c r="O33" s="201"/>
      <c r="P33" s="201"/>
      <c r="Q33" s="201"/>
      <c r="R33" s="201"/>
      <c r="S33" s="229"/>
      <c r="T33" s="213"/>
    </row>
    <row r="34" spans="2:20" ht="6" customHeight="1">
      <c r="B34" s="203"/>
      <c r="C34" s="204"/>
      <c r="D34" s="204"/>
      <c r="E34" s="204"/>
      <c r="F34" s="204"/>
      <c r="G34" s="204"/>
      <c r="H34" s="205"/>
      <c r="I34" s="205"/>
      <c r="J34" s="204"/>
      <c r="K34" s="204"/>
      <c r="L34" s="204"/>
      <c r="M34" s="204"/>
      <c r="N34" s="205"/>
      <c r="O34" s="204"/>
      <c r="P34" s="204"/>
      <c r="Q34" s="204"/>
      <c r="R34" s="204"/>
      <c r="S34" s="204"/>
      <c r="T34" s="230"/>
    </row>
    <row r="35" spans="2:20">
      <c r="E35" s="206"/>
      <c r="Q35" s="206"/>
    </row>
    <row r="36" spans="2:20" ht="15.75">
      <c r="E36" s="206"/>
      <c r="P36" s="464" t="s">
        <v>334</v>
      </c>
      <c r="Q36" s="464"/>
      <c r="R36" s="464"/>
      <c r="S36" s="464"/>
    </row>
    <row r="37" spans="2:20" ht="15.75">
      <c r="P37" s="464" t="s">
        <v>23</v>
      </c>
      <c r="Q37" s="464"/>
      <c r="R37" s="464"/>
      <c r="S37" s="464"/>
    </row>
    <row r="38" spans="2:20" ht="13.5" customHeight="1">
      <c r="P38" s="404"/>
      <c r="Q38" s="404"/>
      <c r="R38" s="404"/>
      <c r="S38" s="404"/>
    </row>
    <row r="39" spans="2:20" ht="12" customHeight="1">
      <c r="P39" s="219"/>
      <c r="Q39" s="219"/>
      <c r="R39" s="219"/>
      <c r="S39" s="219"/>
    </row>
    <row r="40" spans="2:20" ht="15.75">
      <c r="P40" s="219"/>
      <c r="Q40" s="219"/>
      <c r="R40" s="219"/>
      <c r="S40" s="219"/>
    </row>
    <row r="41" spans="2:20" ht="15.75">
      <c r="P41" s="465"/>
      <c r="Q41" s="465"/>
      <c r="R41" s="465"/>
      <c r="S41" s="465"/>
    </row>
    <row r="42" spans="2:20" ht="15.75">
      <c r="P42" s="464" t="s">
        <v>312</v>
      </c>
      <c r="Q42" s="464"/>
      <c r="R42" s="464"/>
      <c r="S42" s="464"/>
    </row>
    <row r="43" spans="2:20">
      <c r="E43" s="207"/>
      <c r="Q43" s="207"/>
    </row>
    <row r="44" spans="2:20">
      <c r="E44" s="208"/>
      <c r="Q44" s="208"/>
    </row>
    <row r="46" spans="2:20">
      <c r="Q46" s="206"/>
    </row>
    <row r="47" spans="2:20" ht="15.75">
      <c r="Q47" s="231"/>
    </row>
    <row r="48" spans="2:20" ht="15.75">
      <c r="Q48" s="231"/>
    </row>
    <row r="49" spans="17:17" ht="15.75">
      <c r="Q49" s="231"/>
    </row>
    <row r="50" spans="17:17" ht="15.75">
      <c r="Q50" s="231"/>
    </row>
  </sheetData>
  <mergeCells count="11">
    <mergeCell ref="P41:S41"/>
    <mergeCell ref="P42:S42"/>
    <mergeCell ref="J11:J12"/>
    <mergeCell ref="J14:J15"/>
    <mergeCell ref="K11:K12"/>
    <mergeCell ref="J16:L18"/>
    <mergeCell ref="C11:G12"/>
    <mergeCell ref="O11:S12"/>
    <mergeCell ref="K14:L15"/>
    <mergeCell ref="P36:S36"/>
    <mergeCell ref="P37:S37"/>
  </mergeCells>
  <pageMargins left="0.62" right="0.7" top="0.75" bottom="4.78" header="0.3" footer="0.3"/>
  <pageSetup scale="65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 tint="-0.249977111117893"/>
  </sheetPr>
  <dimension ref="A1:AJ1342"/>
  <sheetViews>
    <sheetView tabSelected="1" topLeftCell="A4" zoomScale="87" zoomScaleNormal="87" workbookViewId="0">
      <selection activeCell="E15" sqref="E15"/>
    </sheetView>
  </sheetViews>
  <sheetFormatPr defaultColWidth="9.77734375" defaultRowHeight="17.25" customHeight="1"/>
  <cols>
    <col min="1" max="1" width="3.77734375" customWidth="1"/>
    <col min="2" max="2" width="7.44140625" customWidth="1"/>
    <col min="3" max="3" width="31.77734375" customWidth="1"/>
    <col min="4" max="4" width="21.44140625" customWidth="1"/>
    <col min="5" max="5" width="19.5546875" customWidth="1"/>
    <col min="6" max="6" width="17.33203125" customWidth="1"/>
    <col min="7" max="7" width="17.21875" style="2" customWidth="1"/>
    <col min="8" max="8" width="15.33203125" customWidth="1"/>
    <col min="9" max="9" width="13.21875" customWidth="1"/>
    <col min="11" max="12" width="5.77734375" customWidth="1"/>
    <col min="13" max="13" width="35.21875" bestFit="1" customWidth="1"/>
    <col min="14" max="14" width="16.77734375" customWidth="1"/>
    <col min="15" max="15" width="8.77734375" bestFit="1" customWidth="1"/>
    <col min="16" max="16" width="10.77734375" customWidth="1"/>
    <col min="17" max="17" width="17.77734375" customWidth="1"/>
    <col min="18" max="18" width="14" customWidth="1"/>
    <col min="19" max="19" width="17" bestFit="1" customWidth="1"/>
    <col min="20" max="20" width="14.44140625" bestFit="1" customWidth="1"/>
    <col min="21" max="21" width="13.21875" bestFit="1" customWidth="1"/>
    <col min="26" max="26" width="27.77734375" customWidth="1"/>
    <col min="27" max="27" width="1.77734375" customWidth="1"/>
    <col min="28" max="28" width="41.77734375" customWidth="1"/>
    <col min="29" max="29" width="1.77734375" customWidth="1"/>
    <col min="30" max="30" width="26.77734375" customWidth="1"/>
  </cols>
  <sheetData>
    <row r="1" spans="1:29" ht="17.25" customHeight="1">
      <c r="A1" s="3"/>
      <c r="B1" s="473" t="s">
        <v>51</v>
      </c>
      <c r="C1" s="473"/>
      <c r="D1" s="473"/>
      <c r="E1" s="473"/>
      <c r="F1" s="473"/>
      <c r="G1" s="473"/>
      <c r="H1" s="473"/>
      <c r="I1" s="473"/>
      <c r="J1" s="3"/>
      <c r="K1" s="3"/>
      <c r="V1" s="3"/>
      <c r="W1" s="3"/>
      <c r="X1" s="3"/>
      <c r="Y1" s="3"/>
      <c r="Z1" s="3"/>
      <c r="AA1" s="5"/>
      <c r="AB1" s="5"/>
      <c r="AC1" s="5"/>
    </row>
    <row r="2" spans="1:29" ht="17.25" customHeight="1">
      <c r="A2" s="3"/>
      <c r="B2" s="473" t="s">
        <v>325</v>
      </c>
      <c r="C2" s="473"/>
      <c r="D2" s="473"/>
      <c r="E2" s="473"/>
      <c r="F2" s="473"/>
      <c r="G2" s="473"/>
      <c r="H2" s="473"/>
      <c r="I2" s="473"/>
      <c r="J2" s="3"/>
      <c r="K2" s="3"/>
      <c r="V2" s="3"/>
      <c r="W2" s="3"/>
      <c r="X2" s="3"/>
      <c r="Y2" s="3"/>
      <c r="Z2" s="3"/>
      <c r="AA2" s="5"/>
      <c r="AB2" s="5"/>
      <c r="AC2" s="5"/>
    </row>
    <row r="3" spans="1:29" ht="17.25" customHeight="1" thickBot="1">
      <c r="A3" s="3"/>
      <c r="B3" s="5"/>
      <c r="C3" s="5"/>
      <c r="D3" s="5"/>
      <c r="E3" s="5"/>
      <c r="F3" s="5"/>
      <c r="G3" s="5"/>
      <c r="H3" s="5"/>
      <c r="I3" s="3"/>
      <c r="J3" s="3"/>
      <c r="K3" s="3"/>
      <c r="V3" s="3"/>
      <c r="W3" s="3"/>
      <c r="X3" s="3"/>
      <c r="Y3" s="3"/>
      <c r="Z3" s="3"/>
      <c r="AA3" s="5"/>
      <c r="AB3" s="5"/>
      <c r="AC3" s="5"/>
    </row>
    <row r="4" spans="1:29" ht="17.25" customHeight="1" thickTop="1">
      <c r="A4" s="3"/>
      <c r="B4" s="485" t="s">
        <v>24</v>
      </c>
      <c r="C4" s="474" t="s">
        <v>28</v>
      </c>
      <c r="D4" s="488" t="s">
        <v>25</v>
      </c>
      <c r="E4" s="477" t="s">
        <v>339</v>
      </c>
      <c r="F4" s="477" t="s">
        <v>340</v>
      </c>
      <c r="G4" s="477" t="s">
        <v>341</v>
      </c>
      <c r="H4" s="474" t="s">
        <v>31</v>
      </c>
      <c r="I4" s="482" t="s">
        <v>53</v>
      </c>
      <c r="J4" s="3"/>
      <c r="K4" s="3"/>
      <c r="V4" s="3"/>
      <c r="W4" s="3"/>
      <c r="X4" s="3"/>
      <c r="Y4" s="3"/>
      <c r="Z4" s="3"/>
      <c r="AA4" s="5"/>
      <c r="AB4" s="5"/>
      <c r="AC4" s="5"/>
    </row>
    <row r="5" spans="1:29" ht="17.25" customHeight="1">
      <c r="A5" s="3"/>
      <c r="B5" s="486"/>
      <c r="C5" s="475"/>
      <c r="D5" s="489"/>
      <c r="E5" s="478"/>
      <c r="F5" s="478"/>
      <c r="G5" s="478"/>
      <c r="H5" s="475"/>
      <c r="I5" s="483"/>
      <c r="J5" s="3"/>
      <c r="K5" s="3"/>
      <c r="V5" s="3"/>
      <c r="W5" s="3"/>
      <c r="X5" s="3"/>
      <c r="Y5" s="3"/>
      <c r="Z5" s="188"/>
      <c r="AA5" s="5"/>
      <c r="AB5" s="5"/>
      <c r="AC5" s="5"/>
    </row>
    <row r="6" spans="1:29" ht="17.25" customHeight="1" thickBot="1">
      <c r="A6" s="3"/>
      <c r="B6" s="487"/>
      <c r="C6" s="476"/>
      <c r="D6" s="490"/>
      <c r="E6" s="479"/>
      <c r="F6" s="479"/>
      <c r="G6" s="479"/>
      <c r="H6" s="476"/>
      <c r="I6" s="484"/>
      <c r="J6" s="3"/>
      <c r="K6" s="3"/>
      <c r="V6" s="3"/>
      <c r="W6" s="3"/>
      <c r="X6" s="3"/>
      <c r="Y6" s="3"/>
      <c r="Z6" s="3"/>
      <c r="AA6" s="5"/>
      <c r="AB6" s="5"/>
      <c r="AC6" s="5"/>
    </row>
    <row r="7" spans="1:29" ht="9.75" customHeight="1" thickTop="1">
      <c r="A7" s="3"/>
      <c r="B7" s="156"/>
      <c r="C7" s="36"/>
      <c r="D7" s="17"/>
      <c r="E7" s="403"/>
      <c r="F7" s="17"/>
      <c r="G7" s="17"/>
      <c r="H7" s="17"/>
      <c r="I7" s="72"/>
      <c r="J7" s="3"/>
      <c r="K7" s="3"/>
      <c r="V7" s="3"/>
      <c r="W7" s="3"/>
      <c r="X7" s="3"/>
      <c r="Y7" s="3"/>
      <c r="Z7" s="3"/>
      <c r="AA7" s="5"/>
      <c r="AB7" s="5"/>
      <c r="AC7" s="5"/>
    </row>
    <row r="8" spans="1:29" ht="17.25" customHeight="1">
      <c r="A8" s="3"/>
      <c r="B8" s="20" t="s">
        <v>33</v>
      </c>
      <c r="C8" s="157" t="s">
        <v>34</v>
      </c>
      <c r="D8" s="17"/>
      <c r="E8" s="17"/>
      <c r="F8" s="17"/>
      <c r="G8" s="17"/>
      <c r="H8" s="17"/>
      <c r="I8" s="72"/>
      <c r="J8" s="3"/>
      <c r="K8" s="3"/>
      <c r="V8" s="3"/>
      <c r="W8" s="3"/>
      <c r="X8" s="3"/>
      <c r="Y8" s="3"/>
      <c r="Z8" s="3"/>
      <c r="AA8" s="5"/>
      <c r="AB8" s="5"/>
      <c r="AC8" s="5"/>
    </row>
    <row r="9" spans="1:29" ht="17.25" customHeight="1">
      <c r="A9" s="3"/>
      <c r="B9" s="158" t="s">
        <v>35</v>
      </c>
      <c r="C9" s="29" t="s">
        <v>36</v>
      </c>
      <c r="D9" s="159">
        <f>'Rincian AT MARET 2019.FIX'!E16</f>
        <v>6096000000</v>
      </c>
      <c r="E9" s="159">
        <f>'Rincian AT MARET 2019.FIX'!H16</f>
        <v>0</v>
      </c>
      <c r="F9" s="159">
        <f>'Rincian AT MARET 2019.FIX'!I16</f>
        <v>0</v>
      </c>
      <c r="G9" s="159">
        <f>+[1]Rincian_AT!I19</f>
        <v>0</v>
      </c>
      <c r="H9" s="159">
        <f>D9-G9</f>
        <v>6096000000</v>
      </c>
      <c r="I9" s="183"/>
      <c r="J9" s="3"/>
      <c r="K9" s="3"/>
      <c r="V9" s="3"/>
      <c r="W9" s="3"/>
      <c r="X9" s="3"/>
      <c r="Y9" s="3"/>
      <c r="Z9" s="3"/>
      <c r="AA9" s="5"/>
      <c r="AB9" s="5"/>
      <c r="AC9" s="5"/>
    </row>
    <row r="10" spans="1:29" ht="17.25" customHeight="1">
      <c r="A10" s="3"/>
      <c r="B10" s="158" t="s">
        <v>37</v>
      </c>
      <c r="C10" s="29" t="s">
        <v>38</v>
      </c>
      <c r="D10" s="159">
        <f>'Rincian AT MARET 2019.FIX'!E53</f>
        <v>19444378000</v>
      </c>
      <c r="E10" s="159">
        <f>'Rincian AT MARET 2019.FIX'!H53</f>
        <v>13038401295</v>
      </c>
      <c r="F10" s="159">
        <f>'Rincian AT MARET 2019.FIX'!I53</f>
        <v>64803881</v>
      </c>
      <c r="G10" s="159">
        <f>+E10+F10</f>
        <v>13103205176</v>
      </c>
      <c r="H10" s="159">
        <f>D10-G10</f>
        <v>6341172824</v>
      </c>
      <c r="I10" s="183"/>
      <c r="J10" s="3"/>
      <c r="K10" s="3"/>
      <c r="V10" s="3"/>
      <c r="W10" s="3"/>
      <c r="X10" s="3"/>
      <c r="Y10" s="3"/>
      <c r="Z10" s="3"/>
      <c r="AA10" s="5"/>
      <c r="AB10" s="5"/>
      <c r="AC10" s="5"/>
    </row>
    <row r="11" spans="1:29" ht="17.25" customHeight="1">
      <c r="A11" s="3"/>
      <c r="B11" s="158" t="s">
        <v>39</v>
      </c>
      <c r="C11" s="29" t="s">
        <v>40</v>
      </c>
      <c r="D11" s="159">
        <f>'Rincian AT MARET 2019.FIX'!E62</f>
        <v>487047158</v>
      </c>
      <c r="E11" s="159">
        <f>'Rincian AT MARET 2019.FIX'!H62</f>
        <v>461890937</v>
      </c>
      <c r="F11" s="159">
        <f>'Rincian AT MARET 2019.FIX'!I62</f>
        <v>335417</v>
      </c>
      <c r="G11" s="159">
        <f>+E11+F11</f>
        <v>462226354</v>
      </c>
      <c r="H11" s="159">
        <f>D11-G11</f>
        <v>24820804</v>
      </c>
      <c r="I11" s="183"/>
      <c r="J11" s="3"/>
      <c r="K11" s="3"/>
      <c r="V11" s="3"/>
      <c r="W11" s="3"/>
      <c r="X11" s="3"/>
      <c r="Y11" s="3"/>
      <c r="Z11" s="3"/>
      <c r="AA11" s="5"/>
      <c r="AB11" s="5"/>
      <c r="AC11" s="5"/>
    </row>
    <row r="12" spans="1:29" ht="17.25" customHeight="1">
      <c r="A12" s="3"/>
      <c r="B12" s="160" t="s">
        <v>41</v>
      </c>
      <c r="C12" s="29" t="s">
        <v>361</v>
      </c>
      <c r="D12" s="159">
        <v>0</v>
      </c>
      <c r="E12" s="159">
        <v>0</v>
      </c>
      <c r="F12" s="159">
        <v>0</v>
      </c>
      <c r="G12" s="159">
        <v>0</v>
      </c>
      <c r="H12" s="159">
        <v>0</v>
      </c>
      <c r="I12" s="183"/>
      <c r="J12" s="3"/>
      <c r="K12" s="3"/>
      <c r="V12" s="3"/>
      <c r="W12" s="3"/>
      <c r="X12" s="3"/>
      <c r="Y12" s="3"/>
      <c r="Z12" s="3"/>
      <c r="AA12" s="5"/>
      <c r="AB12" s="5"/>
      <c r="AC12" s="5"/>
    </row>
    <row r="13" spans="1:29" ht="17.25" customHeight="1">
      <c r="A13" s="3"/>
      <c r="B13" s="161"/>
      <c r="C13" s="162" t="s">
        <v>42</v>
      </c>
      <c r="D13" s="251">
        <f>SUM(D9:D12)</f>
        <v>26027425158</v>
      </c>
      <c r="E13" s="251">
        <f>SUM(E9:E12)</f>
        <v>13500292232</v>
      </c>
      <c r="F13" s="251">
        <f>SUM(F9:F12)</f>
        <v>65139298</v>
      </c>
      <c r="G13" s="251">
        <f>SUM(G9:G12)</f>
        <v>13565431530</v>
      </c>
      <c r="H13" s="251">
        <f>SUM(H9:H12)</f>
        <v>12461993628</v>
      </c>
      <c r="I13" s="183"/>
      <c r="J13" s="3"/>
      <c r="K13" s="3"/>
      <c r="V13" s="3"/>
      <c r="W13" s="3"/>
      <c r="X13" s="3"/>
      <c r="Y13" s="3"/>
      <c r="Z13" s="3"/>
      <c r="AA13" s="5"/>
      <c r="AB13" s="5"/>
      <c r="AC13" s="5"/>
    </row>
    <row r="14" spans="1:29" ht="17.25" customHeight="1">
      <c r="A14" s="3"/>
      <c r="B14" s="163" t="s">
        <v>43</v>
      </c>
      <c r="C14" s="164" t="s">
        <v>44</v>
      </c>
      <c r="D14" s="165"/>
      <c r="E14" s="165"/>
      <c r="F14" s="165"/>
      <c r="G14" s="165"/>
      <c r="H14" s="165"/>
      <c r="I14" s="72"/>
      <c r="J14" s="3"/>
      <c r="K14" s="3"/>
      <c r="V14" s="3"/>
      <c r="W14" s="3"/>
      <c r="X14" s="3"/>
      <c r="Y14" s="3"/>
      <c r="Z14" s="3"/>
      <c r="AA14" s="5"/>
      <c r="AB14" s="5"/>
      <c r="AC14" s="5"/>
    </row>
    <row r="15" spans="1:29" ht="17.25" customHeight="1">
      <c r="A15" s="3"/>
      <c r="B15" s="158" t="s">
        <v>35</v>
      </c>
      <c r="C15" s="166" t="s">
        <v>45</v>
      </c>
      <c r="D15" s="527">
        <f>'Mesin Kantor'!I35</f>
        <v>189480900</v>
      </c>
      <c r="E15" s="528">
        <f>'Mesin Kantor'!L35</f>
        <v>189480878</v>
      </c>
      <c r="F15" s="529">
        <f>'Mesin Kantor'!M35</f>
        <v>0</v>
      </c>
      <c r="G15" s="528">
        <f>'Mesin Kantor'!N35</f>
        <v>189480878</v>
      </c>
      <c r="H15" s="529">
        <f>'Mesin Kantor'!O35</f>
        <v>22</v>
      </c>
      <c r="I15" s="184"/>
      <c r="J15" s="3"/>
      <c r="K15" s="3"/>
      <c r="V15" s="3"/>
      <c r="W15" s="3"/>
      <c r="X15" s="3"/>
      <c r="Y15" s="3"/>
      <c r="Z15" s="3"/>
      <c r="AA15" s="5"/>
      <c r="AB15" s="5"/>
      <c r="AC15" s="5"/>
    </row>
    <row r="16" spans="1:29" ht="17.25" customHeight="1">
      <c r="A16" s="3"/>
      <c r="B16" s="167"/>
      <c r="C16" s="29"/>
      <c r="D16" s="168"/>
      <c r="E16" s="168"/>
      <c r="F16" s="168"/>
      <c r="G16" s="169"/>
      <c r="H16" s="169"/>
      <c r="I16" s="184"/>
      <c r="J16" s="3"/>
      <c r="K16" s="3"/>
      <c r="V16" s="3"/>
      <c r="W16" s="3"/>
      <c r="X16" s="3"/>
      <c r="Y16" s="3"/>
      <c r="Z16" s="3"/>
      <c r="AA16" s="5"/>
      <c r="AB16" s="5"/>
      <c r="AC16" s="5"/>
    </row>
    <row r="17" spans="1:29" ht="17.25" customHeight="1">
      <c r="A17" s="3"/>
      <c r="B17" s="158" t="s">
        <v>37</v>
      </c>
      <c r="C17" s="166" t="s">
        <v>46</v>
      </c>
      <c r="D17" s="170">
        <f>'INV.PERABOT KTR'!H21</f>
        <v>45800000</v>
      </c>
      <c r="E17" s="170">
        <f>'INV.PERABOT KTR'!K21</f>
        <v>45799991</v>
      </c>
      <c r="F17" s="170">
        <f>'INV.PERABOT KTR'!L21</f>
        <v>0</v>
      </c>
      <c r="G17" s="170">
        <f>'INV.PERABOT KTR'!M21</f>
        <v>45799990</v>
      </c>
      <c r="H17" s="170">
        <f>'INV.PERABOT KTR'!N21</f>
        <v>10</v>
      </c>
      <c r="I17" s="72"/>
      <c r="J17" s="3"/>
      <c r="K17" s="3"/>
      <c r="V17" s="3"/>
      <c r="W17" s="3"/>
      <c r="X17" s="3"/>
      <c r="Y17" s="3"/>
      <c r="Z17" s="3"/>
      <c r="AA17" s="5"/>
      <c r="AB17" s="5"/>
      <c r="AC17" s="5"/>
    </row>
    <row r="18" spans="1:29" ht="17.25" customHeight="1">
      <c r="A18" s="3"/>
      <c r="B18" s="167"/>
      <c r="C18" s="29"/>
      <c r="D18" s="252"/>
      <c r="E18" s="387"/>
      <c r="F18" s="252"/>
      <c r="G18" s="252"/>
      <c r="H18" s="252"/>
      <c r="I18" s="184"/>
      <c r="J18" s="3"/>
      <c r="K18" s="3"/>
      <c r="V18" s="3"/>
      <c r="W18" s="3"/>
      <c r="X18" s="3"/>
      <c r="Y18" s="3"/>
      <c r="Z18" s="3"/>
      <c r="AA18" s="5"/>
      <c r="AB18" s="5"/>
      <c r="AC18" s="5"/>
    </row>
    <row r="19" spans="1:29" ht="17.25" customHeight="1">
      <c r="A19" s="3"/>
      <c r="B19" s="167"/>
      <c r="C19" s="29" t="s">
        <v>47</v>
      </c>
      <c r="D19" s="172"/>
      <c r="E19" s="172"/>
      <c r="F19" s="172"/>
      <c r="G19" s="172"/>
      <c r="H19" s="173"/>
      <c r="I19" s="185"/>
      <c r="J19" s="3"/>
      <c r="K19" s="3"/>
      <c r="V19" s="3"/>
      <c r="W19" s="3"/>
      <c r="X19" s="3"/>
      <c r="Y19" s="3"/>
      <c r="Z19" s="3"/>
      <c r="AA19" s="5"/>
      <c r="AB19" s="5"/>
      <c r="AC19" s="5"/>
    </row>
    <row r="20" spans="1:29" ht="17.25" customHeight="1">
      <c r="A20" s="3"/>
      <c r="B20" s="158" t="s">
        <v>39</v>
      </c>
      <c r="C20" s="29" t="s">
        <v>48</v>
      </c>
      <c r="D20" s="530">
        <f>'INV PERBT RMH DNS'!I25</f>
        <v>235885490</v>
      </c>
      <c r="E20" s="527">
        <f>'INV PERBT RMH DNS'!L25</f>
        <v>103936780.67</v>
      </c>
      <c r="F20" s="530">
        <f>'INV PERBT RMH DNS'!M25</f>
        <v>0</v>
      </c>
      <c r="G20" s="530">
        <f>'INV PERBT RMH DNS'!N25</f>
        <v>105428815.67</v>
      </c>
      <c r="H20" s="531">
        <f>'INV PERBT RMH DNS'!O25</f>
        <v>130456674.33</v>
      </c>
      <c r="I20" s="182"/>
      <c r="J20" s="3"/>
      <c r="K20" s="3"/>
      <c r="V20" s="3"/>
      <c r="W20" s="3"/>
      <c r="X20" s="3"/>
      <c r="Y20" s="3"/>
      <c r="Z20" s="3"/>
      <c r="AA20" s="5"/>
      <c r="AB20" s="5"/>
      <c r="AC20" s="5"/>
    </row>
    <row r="21" spans="1:29" ht="17.25" customHeight="1">
      <c r="A21" s="3"/>
      <c r="B21" s="174"/>
      <c r="C21" s="29" t="s">
        <v>47</v>
      </c>
      <c r="D21" s="172"/>
      <c r="E21" s="172"/>
      <c r="F21" s="172"/>
      <c r="G21" s="172"/>
      <c r="H21" s="172"/>
      <c r="I21" s="72"/>
      <c r="J21" s="3"/>
      <c r="K21" s="3"/>
      <c r="V21" s="3"/>
      <c r="W21" s="3"/>
      <c r="X21" s="3"/>
      <c r="Y21" s="3"/>
      <c r="Z21" s="3"/>
      <c r="AA21" s="5"/>
      <c r="AB21" s="5"/>
      <c r="AC21" s="5"/>
    </row>
    <row r="22" spans="1:29" ht="17.25" customHeight="1">
      <c r="A22" s="3"/>
      <c r="B22" s="174"/>
      <c r="C22" s="162" t="s">
        <v>49</v>
      </c>
      <c r="D22" s="254">
        <f>+D20+D18+D15</f>
        <v>425366390</v>
      </c>
      <c r="E22" s="254">
        <f>+E20+E18+E15</f>
        <v>293417658.67000002</v>
      </c>
      <c r="F22" s="254">
        <f>+F20+F18+F15</f>
        <v>0</v>
      </c>
      <c r="G22" s="254">
        <f>+G20+G18+G15</f>
        <v>294909693.67000002</v>
      </c>
      <c r="H22" s="254">
        <f>+H20+H18+H15</f>
        <v>130456696.33</v>
      </c>
      <c r="I22" s="184"/>
      <c r="J22" s="3"/>
      <c r="K22" s="3"/>
      <c r="V22" s="3"/>
      <c r="W22" s="3"/>
      <c r="X22" s="3"/>
      <c r="Y22" s="3"/>
      <c r="Z22" s="3"/>
      <c r="AA22" s="5"/>
      <c r="AB22" s="5"/>
      <c r="AC22" s="5"/>
    </row>
    <row r="23" spans="1:29" ht="17.25" customHeight="1">
      <c r="A23" s="3"/>
      <c r="B23" s="167"/>
      <c r="C23" s="29"/>
      <c r="D23" s="171"/>
      <c r="E23" s="171"/>
      <c r="F23" s="171"/>
      <c r="G23" s="171"/>
      <c r="H23" s="175"/>
      <c r="I23" s="185"/>
      <c r="J23" s="3"/>
      <c r="K23" s="3"/>
      <c r="V23" s="3"/>
      <c r="W23" s="3"/>
      <c r="X23" s="3"/>
      <c r="Y23" s="3"/>
      <c r="Z23" s="3"/>
      <c r="AA23" s="5"/>
      <c r="AB23" s="5"/>
      <c r="AC23" s="5"/>
    </row>
    <row r="24" spans="1:29" ht="25.5" customHeight="1">
      <c r="A24" s="3"/>
      <c r="B24" s="176"/>
      <c r="C24" s="177" t="s">
        <v>50</v>
      </c>
      <c r="D24" s="253">
        <f>+D22+D13</f>
        <v>26452791548</v>
      </c>
      <c r="E24" s="253">
        <f>+E22+E13</f>
        <v>13793709890.67</v>
      </c>
      <c r="F24" s="388">
        <f>+F22+F13</f>
        <v>65139298</v>
      </c>
      <c r="G24" s="253">
        <f>+G22+G13</f>
        <v>13860341223.67</v>
      </c>
      <c r="H24" s="253">
        <f>+H22+H13</f>
        <v>12592450324.33</v>
      </c>
      <c r="I24" s="186"/>
      <c r="J24" s="3"/>
      <c r="K24" s="3"/>
      <c r="V24" s="3"/>
      <c r="W24" s="3"/>
      <c r="X24" s="3"/>
      <c r="Y24" s="3"/>
      <c r="Z24" s="3"/>
      <c r="AA24" s="5"/>
      <c r="AB24" s="5"/>
      <c r="AC24" s="5"/>
    </row>
    <row r="25" spans="1:29" ht="17.25" customHeight="1">
      <c r="A25" s="3"/>
      <c r="B25" s="119"/>
      <c r="C25" s="115"/>
      <c r="D25" s="115"/>
      <c r="E25" s="178"/>
      <c r="F25" s="178"/>
      <c r="G25" s="178"/>
      <c r="H25" s="179"/>
      <c r="I25" s="187"/>
      <c r="J25" s="3"/>
      <c r="K25" s="3"/>
      <c r="V25" s="3"/>
      <c r="W25" s="3"/>
      <c r="X25" s="3"/>
      <c r="Y25" s="3"/>
      <c r="Z25" s="3"/>
      <c r="AA25" s="5"/>
      <c r="AB25" s="5"/>
      <c r="AC25" s="5"/>
    </row>
    <row r="26" spans="1:29" ht="17.25" customHeight="1">
      <c r="A26" s="3"/>
      <c r="B26" s="119"/>
      <c r="C26" s="119"/>
      <c r="D26" s="119"/>
      <c r="F26" s="480" t="s">
        <v>338</v>
      </c>
      <c r="G26" s="480"/>
      <c r="H26" s="480"/>
      <c r="I26" s="115"/>
      <c r="J26" s="3"/>
      <c r="K26" s="3"/>
      <c r="V26" s="3"/>
      <c r="W26" s="3"/>
      <c r="X26" s="3"/>
      <c r="Y26" s="3"/>
      <c r="Z26" s="3"/>
      <c r="AA26" s="5"/>
      <c r="AB26" s="5"/>
      <c r="AC26" s="5"/>
    </row>
    <row r="27" spans="1:29" ht="17.25" customHeight="1">
      <c r="A27" s="3"/>
      <c r="B27" s="119"/>
      <c r="C27" s="115"/>
      <c r="D27" s="115"/>
      <c r="F27" s="402"/>
      <c r="G27" s="402"/>
      <c r="H27" s="115"/>
      <c r="I27" s="115"/>
      <c r="J27" s="3"/>
      <c r="K27" s="3"/>
      <c r="V27" s="3"/>
      <c r="W27" s="3"/>
      <c r="X27" s="3"/>
      <c r="Y27" s="3"/>
      <c r="Z27" s="3"/>
      <c r="AA27" s="5"/>
      <c r="AB27" s="5"/>
      <c r="AC27" s="5"/>
    </row>
    <row r="28" spans="1:29" ht="17.25" customHeight="1">
      <c r="A28" s="3"/>
      <c r="B28" s="117"/>
      <c r="C28" s="147"/>
      <c r="D28" s="119"/>
      <c r="F28" s="473" t="s">
        <v>23</v>
      </c>
      <c r="G28" s="473"/>
      <c r="H28" s="473"/>
      <c r="I28" s="115"/>
      <c r="J28" s="3"/>
      <c r="K28" s="3"/>
      <c r="V28" s="88"/>
      <c r="W28" s="3"/>
      <c r="X28" s="3"/>
      <c r="Y28" s="3"/>
      <c r="Z28" s="3"/>
      <c r="AA28" s="5"/>
      <c r="AB28" s="5"/>
      <c r="AC28" s="5"/>
    </row>
    <row r="29" spans="1:29" ht="17.25" customHeight="1">
      <c r="A29" s="3"/>
      <c r="B29" s="115"/>
      <c r="C29" s="115"/>
      <c r="D29" s="115"/>
      <c r="F29" s="115"/>
      <c r="G29" s="115"/>
      <c r="H29" s="115"/>
      <c r="I29" s="115"/>
      <c r="J29" s="3"/>
      <c r="K29" s="3"/>
      <c r="V29" s="88"/>
      <c r="W29" s="3"/>
      <c r="X29" s="3"/>
      <c r="Y29" s="3"/>
      <c r="Z29" s="3"/>
      <c r="AA29" s="5"/>
      <c r="AB29" s="5"/>
      <c r="AC29" s="5"/>
    </row>
    <row r="30" spans="1:29" ht="13.5" customHeight="1">
      <c r="A30" s="3"/>
      <c r="B30" s="115"/>
      <c r="C30" s="115"/>
      <c r="D30" s="115"/>
      <c r="F30" s="115"/>
      <c r="G30" s="115"/>
      <c r="H30" s="115"/>
      <c r="I30" s="115"/>
      <c r="J30" s="3"/>
      <c r="K30" s="3"/>
      <c r="V30" s="88"/>
      <c r="W30" s="3"/>
      <c r="X30" s="3"/>
      <c r="Y30" s="3"/>
      <c r="Z30" s="3"/>
      <c r="AA30" s="5"/>
      <c r="AB30" s="5"/>
      <c r="AC30" s="5"/>
    </row>
    <row r="31" spans="1:29" ht="17.25" customHeight="1">
      <c r="A31" s="3"/>
      <c r="B31" s="180"/>
      <c r="C31" s="5"/>
      <c r="D31" s="5"/>
      <c r="F31" s="5"/>
      <c r="G31" s="155"/>
      <c r="H31" s="155"/>
      <c r="I31" s="5"/>
      <c r="J31" s="3"/>
      <c r="K31" s="3"/>
      <c r="V31" s="88"/>
      <c r="W31" s="3"/>
      <c r="X31" s="3"/>
      <c r="Y31" s="3"/>
      <c r="Z31" s="3"/>
      <c r="AA31" s="5"/>
      <c r="AB31" s="5"/>
      <c r="AC31" s="5"/>
    </row>
    <row r="32" spans="1:29" ht="17.25" customHeight="1">
      <c r="A32" s="3"/>
      <c r="B32" s="5"/>
      <c r="C32" s="5"/>
      <c r="D32" s="5"/>
      <c r="F32" s="481"/>
      <c r="G32" s="481"/>
      <c r="H32" s="481"/>
      <c r="I32" s="5"/>
      <c r="J32" s="3"/>
      <c r="K32" s="3"/>
      <c r="V32" s="3"/>
      <c r="W32" s="3"/>
      <c r="X32" s="3"/>
      <c r="Y32" s="3"/>
      <c r="Z32" s="3"/>
      <c r="AA32" s="5"/>
      <c r="AB32" s="5"/>
      <c r="AC32" s="5"/>
    </row>
    <row r="33" spans="1:36" ht="17.25" customHeight="1">
      <c r="A33" s="3"/>
      <c r="B33" s="5"/>
      <c r="C33" s="5"/>
      <c r="D33" s="5"/>
      <c r="F33" s="473" t="s">
        <v>312</v>
      </c>
      <c r="G33" s="473"/>
      <c r="H33" s="473"/>
      <c r="I33" s="5"/>
      <c r="J33" s="3"/>
      <c r="K33" s="3"/>
      <c r="V33" s="3"/>
      <c r="W33" s="3"/>
      <c r="X33" s="3"/>
      <c r="Y33" s="3"/>
      <c r="Z33" s="3"/>
      <c r="AA33" s="5"/>
      <c r="AB33" s="5"/>
      <c r="AC33" s="5"/>
    </row>
    <row r="34" spans="1:36" ht="17.25" customHeight="1">
      <c r="A34" s="3"/>
      <c r="B34" s="5"/>
      <c r="C34" s="5"/>
      <c r="D34" s="5"/>
      <c r="E34" s="5"/>
      <c r="F34" s="181"/>
      <c r="G34" s="5"/>
      <c r="H34" s="5"/>
      <c r="I34" s="5"/>
      <c r="J34" s="3"/>
      <c r="K34" s="3"/>
      <c r="V34" s="3"/>
      <c r="W34" s="3"/>
      <c r="X34" s="3"/>
      <c r="Y34" s="3"/>
      <c r="Z34" s="3"/>
      <c r="AA34" s="5"/>
      <c r="AB34" s="5"/>
      <c r="AC34" s="5"/>
    </row>
    <row r="35" spans="1:36" ht="17.25" customHeight="1">
      <c r="A35" s="3"/>
      <c r="B35" s="5"/>
      <c r="C35" s="5"/>
      <c r="D35" s="5"/>
      <c r="E35" s="5"/>
      <c r="G35" s="5"/>
      <c r="H35" s="5"/>
      <c r="I35" s="5"/>
      <c r="J35" s="3"/>
      <c r="K35" s="3"/>
      <c r="V35" s="3"/>
      <c r="W35" s="3"/>
      <c r="X35" s="3"/>
      <c r="Y35" s="3"/>
      <c r="Z35" s="3"/>
      <c r="AA35" s="5"/>
      <c r="AB35" s="5"/>
      <c r="AC35" s="5"/>
    </row>
    <row r="36" spans="1:36" ht="17.25" customHeight="1">
      <c r="A36" s="3"/>
      <c r="B36" s="5"/>
      <c r="C36" s="5"/>
      <c r="D36" s="5"/>
      <c r="E36" s="5"/>
      <c r="G36" s="5"/>
      <c r="H36" s="5"/>
      <c r="I36" s="5"/>
      <c r="J36" s="3"/>
      <c r="K36" s="3"/>
      <c r="V36" s="3"/>
      <c r="W36" s="3"/>
      <c r="X36" s="3"/>
      <c r="Y36" s="3"/>
      <c r="Z36" s="3"/>
      <c r="AA36" s="5"/>
      <c r="AB36" s="5"/>
      <c r="AC36" s="5"/>
    </row>
    <row r="37" spans="1:36" ht="17.25" customHeight="1">
      <c r="A37" s="3"/>
      <c r="B37" s="5"/>
      <c r="C37" s="5"/>
      <c r="D37" s="5"/>
      <c r="E37" s="5"/>
      <c r="G37" s="5"/>
      <c r="H37" s="5"/>
      <c r="I37" s="5"/>
      <c r="J37" s="3"/>
      <c r="K37" s="3"/>
      <c r="V37" s="3"/>
      <c r="W37" s="3"/>
      <c r="X37" s="3"/>
      <c r="Y37" s="3"/>
      <c r="Z37" s="3"/>
      <c r="AA37" s="5"/>
      <c r="AB37" s="5"/>
      <c r="AC37" s="5"/>
    </row>
    <row r="38" spans="1:36" ht="17.25" customHeight="1">
      <c r="A38" s="3"/>
      <c r="B38" s="5"/>
      <c r="C38" s="5"/>
      <c r="D38" s="5"/>
      <c r="E38" s="5"/>
      <c r="G38" s="155"/>
      <c r="H38" s="155"/>
      <c r="I38" s="5"/>
      <c r="J38" s="3"/>
      <c r="K38" s="3"/>
      <c r="V38" s="3"/>
      <c r="W38" s="3"/>
      <c r="X38" s="3"/>
      <c r="Y38" s="3"/>
      <c r="Z38" s="3"/>
      <c r="AA38" s="5"/>
      <c r="AB38" s="5"/>
      <c r="AC38" s="5"/>
    </row>
    <row r="39" spans="1:36" ht="17.25" customHeight="1">
      <c r="A39" s="3"/>
      <c r="B39" s="5"/>
      <c r="C39" s="3"/>
      <c r="D39" s="3"/>
      <c r="E39" s="3"/>
      <c r="F39" s="3"/>
      <c r="G39" s="3"/>
      <c r="H39" s="3"/>
      <c r="I39" s="3"/>
      <c r="J39" s="3"/>
      <c r="K39" s="3"/>
      <c r="V39" s="3"/>
      <c r="W39" s="3"/>
      <c r="X39" s="3"/>
      <c r="Y39" s="3"/>
      <c r="Z39" s="3"/>
      <c r="AA39" s="5"/>
      <c r="AB39" s="5"/>
      <c r="AC39" s="5"/>
    </row>
    <row r="40" spans="1:36" ht="17.25" customHeight="1">
      <c r="A40" s="3"/>
      <c r="B40" s="122"/>
      <c r="C40" s="122"/>
      <c r="D40" s="122"/>
      <c r="E40" s="122"/>
      <c r="F40" s="122"/>
      <c r="G40" s="88"/>
      <c r="H40" s="122"/>
      <c r="I40" s="122"/>
      <c r="J40" s="122"/>
      <c r="K40" s="122"/>
      <c r="L40" s="115"/>
      <c r="M40" s="5"/>
      <c r="N40" s="5"/>
      <c r="O40" s="5"/>
      <c r="P40" s="5"/>
      <c r="Q40" s="5"/>
      <c r="R40" s="5"/>
      <c r="S40" s="5"/>
      <c r="T40" s="5"/>
      <c r="U40" s="3"/>
      <c r="V40" s="3"/>
      <c r="W40" s="3"/>
      <c r="X40" s="3"/>
      <c r="Y40" s="3"/>
      <c r="Z40" s="3"/>
      <c r="AA40" s="5"/>
      <c r="AB40" s="5"/>
      <c r="AC40" s="5"/>
      <c r="AD40" s="5"/>
      <c r="AE40" s="5"/>
      <c r="AF40" s="5"/>
      <c r="AG40" s="5"/>
      <c r="AH40" s="5"/>
      <c r="AI40" s="5"/>
      <c r="AJ40" s="5"/>
    </row>
    <row r="41" spans="1:36" ht="17.25" customHeight="1">
      <c r="A41" s="3"/>
      <c r="B41" s="123"/>
      <c r="C41" s="122"/>
      <c r="D41" s="122"/>
      <c r="E41" s="122"/>
      <c r="F41" s="122"/>
      <c r="G41" s="88"/>
      <c r="H41" s="122"/>
      <c r="I41" s="122"/>
      <c r="J41" s="122"/>
      <c r="K41" s="122"/>
      <c r="L41" s="115"/>
      <c r="M41" s="5"/>
      <c r="N41" s="5"/>
      <c r="O41" s="5"/>
      <c r="P41" s="5"/>
      <c r="Q41" s="5"/>
      <c r="R41" s="5"/>
      <c r="S41" s="5"/>
      <c r="T41" s="5"/>
      <c r="U41" s="3"/>
      <c r="V41" s="3"/>
      <c r="W41" s="3"/>
      <c r="X41" s="3"/>
      <c r="Y41" s="3"/>
      <c r="Z41" s="3"/>
      <c r="AA41" s="5"/>
      <c r="AB41" s="5"/>
      <c r="AC41" s="5"/>
      <c r="AD41" s="5"/>
      <c r="AE41" s="5"/>
      <c r="AF41" s="5"/>
      <c r="AG41" s="5"/>
      <c r="AH41" s="5"/>
      <c r="AI41" s="5"/>
      <c r="AJ41" s="5"/>
    </row>
    <row r="42" spans="1:36" ht="17.25" customHeight="1">
      <c r="A42" s="3"/>
      <c r="B42" s="123"/>
      <c r="C42" s="122"/>
      <c r="D42" s="122"/>
      <c r="E42" s="122"/>
      <c r="F42" s="122"/>
      <c r="G42" s="88"/>
      <c r="H42" s="122"/>
      <c r="I42" s="122"/>
      <c r="J42" s="122"/>
      <c r="K42" s="122"/>
      <c r="L42" s="115"/>
      <c r="M42" s="5"/>
      <c r="N42" s="5"/>
      <c r="O42" s="5"/>
      <c r="P42" s="5"/>
      <c r="Q42" s="5"/>
      <c r="R42" s="5"/>
      <c r="S42" s="5"/>
      <c r="T42" s="5"/>
      <c r="U42" s="3"/>
      <c r="V42" s="3"/>
      <c r="W42" s="3"/>
      <c r="X42" s="3"/>
      <c r="Y42" s="3"/>
      <c r="Z42" s="3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spans="1:36" ht="17.25" customHeight="1">
      <c r="A43" s="3"/>
      <c r="B43" s="123"/>
      <c r="C43" s="122"/>
      <c r="D43" s="122"/>
      <c r="E43" s="122"/>
      <c r="F43" s="122"/>
      <c r="G43" s="88"/>
      <c r="H43" s="122"/>
      <c r="I43" s="122"/>
      <c r="J43" s="122"/>
      <c r="K43" s="122"/>
      <c r="L43" s="88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 ht="17.25" customHeight="1">
      <c r="A44" s="3"/>
      <c r="B44" s="123"/>
      <c r="C44" s="122"/>
      <c r="D44" s="122"/>
      <c r="E44" s="122"/>
      <c r="F44" s="122"/>
      <c r="G44" s="88"/>
      <c r="H44" s="122"/>
      <c r="I44" s="122"/>
      <c r="J44" s="122"/>
      <c r="K44" s="122"/>
      <c r="L44" s="88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 spans="1:36" ht="17.25" customHeight="1">
      <c r="A45" s="3"/>
      <c r="B45" s="123"/>
      <c r="C45" s="122"/>
      <c r="D45" s="122"/>
      <c r="E45" s="122"/>
      <c r="F45" s="122"/>
      <c r="G45" s="88"/>
      <c r="H45" s="122"/>
      <c r="I45" s="122"/>
      <c r="J45" s="122"/>
      <c r="K45" s="122"/>
      <c r="L45" s="88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5"/>
      <c r="AB45" s="5"/>
      <c r="AC45" s="5"/>
      <c r="AD45" s="5"/>
      <c r="AE45" s="5"/>
      <c r="AF45" s="5"/>
      <c r="AG45" s="5"/>
      <c r="AH45" s="5"/>
      <c r="AI45" s="5"/>
      <c r="AJ45" s="5"/>
    </row>
    <row r="46" spans="1:36" ht="17.25" customHeight="1">
      <c r="A46" s="3"/>
      <c r="B46" s="123"/>
      <c r="C46" s="122"/>
      <c r="D46" s="122"/>
      <c r="E46" s="122"/>
      <c r="F46" s="122"/>
      <c r="G46" s="88"/>
      <c r="H46" s="122"/>
      <c r="I46" s="122"/>
      <c r="J46" s="122"/>
      <c r="K46" s="122"/>
      <c r="L46" s="88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1:36" ht="17.25" customHeight="1">
      <c r="A47" s="3"/>
      <c r="B47" s="123"/>
      <c r="C47" s="122"/>
      <c r="D47" s="122"/>
      <c r="E47" s="122"/>
      <c r="F47" s="122"/>
      <c r="G47" s="88"/>
      <c r="H47" s="122"/>
      <c r="I47" s="122"/>
      <c r="J47" s="122"/>
      <c r="K47" s="122"/>
      <c r="L47" s="88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5"/>
      <c r="AB47" s="5"/>
      <c r="AC47" s="5"/>
      <c r="AD47" s="5"/>
      <c r="AE47" s="5"/>
      <c r="AF47" s="5"/>
      <c r="AG47" s="5"/>
      <c r="AH47" s="5"/>
      <c r="AI47" s="5"/>
      <c r="AJ47" s="5"/>
    </row>
    <row r="48" spans="1:36" ht="17.25" customHeight="1">
      <c r="A48" s="3"/>
      <c r="B48" s="123"/>
      <c r="C48" s="122"/>
      <c r="D48" s="122"/>
      <c r="E48" s="122"/>
      <c r="F48" s="122"/>
      <c r="G48" s="88"/>
      <c r="H48" s="122"/>
      <c r="I48" s="122"/>
      <c r="J48" s="122"/>
      <c r="K48" s="122"/>
      <c r="L48" s="88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 spans="1:36" ht="17.25" customHeight="1">
      <c r="A49" s="3"/>
      <c r="B49" s="123"/>
      <c r="C49" s="122"/>
      <c r="D49" s="122"/>
      <c r="E49" s="122"/>
      <c r="F49" s="122"/>
      <c r="G49" s="88"/>
      <c r="H49" s="122"/>
      <c r="I49" s="122"/>
      <c r="J49" s="122"/>
      <c r="K49" s="122"/>
      <c r="L49" s="88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spans="1:36" ht="17.25" customHeight="1">
      <c r="A50" s="3"/>
      <c r="B50" s="123"/>
      <c r="C50" s="122"/>
      <c r="D50" s="122"/>
      <c r="E50" s="122"/>
      <c r="F50" s="122"/>
      <c r="G50" s="88"/>
      <c r="H50" s="122"/>
      <c r="I50" s="122"/>
      <c r="J50" s="122"/>
      <c r="K50" s="122"/>
      <c r="L50" s="88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ht="17.25" customHeight="1">
      <c r="A51" s="3"/>
      <c r="B51" s="123"/>
      <c r="C51" s="122"/>
      <c r="D51" s="122"/>
      <c r="E51" s="122"/>
      <c r="F51" s="122"/>
      <c r="G51" s="88"/>
      <c r="H51" s="122"/>
      <c r="I51" s="122"/>
      <c r="J51" s="122"/>
      <c r="K51" s="122"/>
      <c r="L51" s="88"/>
      <c r="M51" s="88"/>
      <c r="N51" s="88"/>
      <c r="O51" s="88"/>
      <c r="P51" s="88"/>
      <c r="Q51" s="88"/>
      <c r="R51" s="88"/>
      <c r="S51" s="88"/>
      <c r="T51" s="88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ht="17.25" customHeight="1">
      <c r="A52" s="3" t="s">
        <v>47</v>
      </c>
      <c r="B52" s="123"/>
      <c r="C52" s="122"/>
      <c r="D52" s="122"/>
      <c r="E52" s="122"/>
      <c r="F52" s="122"/>
      <c r="G52" s="88"/>
      <c r="H52" s="122"/>
      <c r="I52" s="122"/>
      <c r="J52" s="122"/>
      <c r="K52" s="122"/>
      <c r="L52" s="88"/>
      <c r="M52" s="88"/>
      <c r="N52" s="88"/>
      <c r="O52" s="88"/>
      <c r="P52" s="88"/>
      <c r="Q52" s="88"/>
      <c r="R52" s="88"/>
      <c r="S52" s="88"/>
      <c r="T52" s="88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ht="17.25" customHeight="1">
      <c r="A53" s="3"/>
      <c r="B53" s="123"/>
      <c r="C53" s="122"/>
      <c r="D53" s="122"/>
      <c r="E53" s="122"/>
      <c r="F53" s="122"/>
      <c r="G53" s="88"/>
      <c r="H53" s="122"/>
      <c r="I53" s="122"/>
      <c r="J53" s="122"/>
      <c r="K53" s="122"/>
      <c r="L53" s="88"/>
      <c r="M53" s="140"/>
      <c r="N53" s="143"/>
      <c r="O53" s="144"/>
      <c r="P53" s="144"/>
      <c r="Q53" s="143"/>
      <c r="R53" s="88"/>
      <c r="S53" s="140"/>
      <c r="T53" s="140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ht="17.25" customHeight="1">
      <c r="A54" s="3"/>
      <c r="B54" s="123"/>
      <c r="C54" s="122"/>
      <c r="D54" s="122"/>
      <c r="E54" s="122"/>
      <c r="F54" s="122"/>
      <c r="G54" s="88"/>
      <c r="H54" s="122"/>
      <c r="I54" s="122"/>
      <c r="J54" s="122"/>
      <c r="K54" s="122"/>
      <c r="L54" s="88"/>
      <c r="M54" s="140"/>
      <c r="N54" s="143"/>
      <c r="O54" s="143"/>
      <c r="P54" s="143"/>
      <c r="Q54" s="143"/>
      <c r="R54" s="88"/>
      <c r="S54" s="140"/>
      <c r="T54" s="140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ht="17.25" customHeight="1">
      <c r="A55" s="3"/>
      <c r="B55" s="123"/>
      <c r="C55" s="122"/>
      <c r="D55" s="122"/>
      <c r="E55" s="122"/>
      <c r="F55" s="122"/>
      <c r="G55" s="88"/>
      <c r="H55" s="122"/>
      <c r="I55" s="122"/>
      <c r="J55" s="122"/>
      <c r="K55" s="122"/>
      <c r="L55" s="141"/>
      <c r="M55" s="140"/>
      <c r="N55" s="140"/>
      <c r="O55" s="140"/>
      <c r="P55" s="140"/>
      <c r="Q55" s="140"/>
      <c r="R55" s="140"/>
      <c r="S55" s="140"/>
      <c r="T55" s="140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ht="17.25" customHeight="1">
      <c r="A56" s="3"/>
      <c r="B56" s="123"/>
      <c r="C56" s="122"/>
      <c r="D56" s="122"/>
      <c r="E56" s="122"/>
      <c r="F56" s="122"/>
      <c r="G56" s="88"/>
      <c r="H56" s="122"/>
      <c r="I56" s="122"/>
      <c r="J56" s="122"/>
      <c r="K56" s="122"/>
      <c r="L56" s="140"/>
      <c r="M56" s="140"/>
      <c r="N56" s="145"/>
      <c r="O56" s="145"/>
      <c r="P56" s="145"/>
      <c r="Q56" s="145"/>
      <c r="R56" s="145"/>
      <c r="S56" s="140"/>
      <c r="T56" s="140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ht="17.25" customHeight="1">
      <c r="A57" s="3"/>
      <c r="B57" s="123"/>
      <c r="C57" s="122"/>
      <c r="D57" s="122"/>
      <c r="E57" s="122"/>
      <c r="F57" s="122"/>
      <c r="G57" s="88"/>
      <c r="H57" s="122"/>
      <c r="I57" s="122"/>
      <c r="J57" s="122"/>
      <c r="K57" s="122"/>
      <c r="L57" s="115"/>
      <c r="M57" s="115"/>
      <c r="N57" s="115"/>
      <c r="O57" s="115"/>
      <c r="P57" s="115"/>
      <c r="Q57" s="115"/>
      <c r="R57" s="115"/>
      <c r="S57" s="115"/>
      <c r="T57" s="115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ht="17.25" customHeight="1">
      <c r="A58" s="3"/>
      <c r="B58" s="123"/>
      <c r="C58" s="122"/>
      <c r="D58" s="122"/>
      <c r="E58" s="122"/>
      <c r="F58" s="122"/>
      <c r="G58" s="88"/>
      <c r="H58" s="122"/>
      <c r="I58" s="122"/>
      <c r="J58" s="122"/>
      <c r="K58" s="122"/>
      <c r="L58" s="115"/>
      <c r="M58" s="115"/>
      <c r="N58" s="116"/>
      <c r="O58" s="116"/>
      <c r="P58" s="116"/>
      <c r="Q58" s="116"/>
      <c r="R58" s="116"/>
      <c r="S58" s="115"/>
      <c r="T58" s="115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ht="17.25" customHeight="1">
      <c r="A59" s="3"/>
      <c r="B59" s="123"/>
      <c r="C59" s="122"/>
      <c r="D59" s="122"/>
      <c r="E59" s="122"/>
      <c r="F59" s="122"/>
      <c r="G59" s="88"/>
      <c r="H59" s="122"/>
      <c r="I59" s="122"/>
      <c r="J59" s="122"/>
      <c r="K59" s="122"/>
      <c r="L59" s="115"/>
      <c r="M59" s="115"/>
      <c r="N59" s="116"/>
      <c r="O59" s="116"/>
      <c r="P59" s="116"/>
      <c r="Q59" s="116"/>
      <c r="R59" s="116"/>
      <c r="S59" s="116"/>
      <c r="T59" s="116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ht="17.25" customHeight="1">
      <c r="A60" s="3"/>
      <c r="B60" s="123"/>
      <c r="C60" s="122"/>
      <c r="D60" s="122"/>
      <c r="E60" s="122"/>
      <c r="F60" s="122"/>
      <c r="G60" s="88"/>
      <c r="H60" s="122"/>
      <c r="I60" s="122"/>
      <c r="J60" s="122"/>
      <c r="K60" s="122"/>
      <c r="L60" s="115"/>
      <c r="M60" s="115"/>
      <c r="N60" s="115"/>
      <c r="O60" s="116"/>
      <c r="P60" s="116"/>
      <c r="Q60" s="116"/>
      <c r="R60" s="116"/>
      <c r="S60" s="115"/>
      <c r="T60" s="115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ht="17.25" customHeight="1">
      <c r="A61" s="3"/>
      <c r="B61" s="123"/>
      <c r="C61" s="122"/>
      <c r="D61" s="122"/>
      <c r="E61" s="122"/>
      <c r="F61" s="122"/>
      <c r="G61" s="88"/>
      <c r="H61" s="122"/>
      <c r="I61" s="122"/>
      <c r="J61" s="122"/>
      <c r="K61" s="122"/>
      <c r="L61" s="115"/>
      <c r="M61" s="115"/>
      <c r="N61" s="115"/>
      <c r="O61" s="115"/>
      <c r="P61" s="115"/>
      <c r="Q61" s="115"/>
      <c r="R61" s="115"/>
      <c r="S61" s="115"/>
      <c r="T61" s="115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ht="17.25" customHeight="1">
      <c r="A62" s="3"/>
      <c r="B62" s="123"/>
      <c r="C62" s="122"/>
      <c r="D62" s="122"/>
      <c r="E62" s="122"/>
      <c r="F62" s="122"/>
      <c r="G62" s="88"/>
      <c r="H62" s="122"/>
      <c r="I62" s="122"/>
      <c r="J62" s="122"/>
      <c r="K62" s="122"/>
      <c r="L62" s="117"/>
      <c r="M62" s="142"/>
      <c r="N62" s="115"/>
      <c r="O62" s="115"/>
      <c r="P62" s="115"/>
      <c r="Q62" s="115"/>
      <c r="R62" s="115"/>
      <c r="S62" s="115"/>
      <c r="T62" s="115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ht="17.25" customHeight="1">
      <c r="A63" s="3"/>
      <c r="B63" s="123"/>
      <c r="C63" s="122"/>
      <c r="D63" s="122"/>
      <c r="E63" s="122"/>
      <c r="F63" s="122"/>
      <c r="G63" s="88"/>
      <c r="H63" s="122"/>
      <c r="I63" s="122"/>
      <c r="J63" s="122"/>
      <c r="K63" s="122"/>
      <c r="L63" s="119"/>
      <c r="M63" s="115"/>
      <c r="N63" s="115"/>
      <c r="O63" s="115"/>
      <c r="P63" s="115"/>
      <c r="Q63" s="115"/>
      <c r="R63" s="115"/>
      <c r="S63" s="115"/>
      <c r="T63" s="115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7.25" customHeight="1">
      <c r="A64" s="3"/>
      <c r="B64" s="123"/>
      <c r="C64" s="122"/>
      <c r="D64" s="122"/>
      <c r="E64" s="122"/>
      <c r="F64" s="122"/>
      <c r="G64" s="88"/>
      <c r="H64" s="122"/>
      <c r="I64" s="122"/>
      <c r="J64" s="122"/>
      <c r="K64" s="122"/>
      <c r="L64" s="119"/>
      <c r="M64" s="115"/>
      <c r="N64" s="119"/>
      <c r="O64" s="119"/>
      <c r="P64" s="119"/>
      <c r="Q64" s="119"/>
      <c r="R64" s="119"/>
      <c r="S64" s="119"/>
      <c r="T64" s="115"/>
    </row>
    <row r="65" spans="1:20" ht="17.25" customHeight="1">
      <c r="A65" s="3"/>
      <c r="B65" s="123"/>
      <c r="C65" s="122"/>
      <c r="D65" s="122"/>
      <c r="E65" s="122"/>
      <c r="F65" s="122"/>
      <c r="G65" s="88"/>
      <c r="H65" s="122"/>
      <c r="I65" s="122"/>
      <c r="J65" s="122"/>
      <c r="K65" s="122"/>
      <c r="L65" s="119"/>
      <c r="M65" s="115"/>
      <c r="N65" s="115"/>
      <c r="O65" s="115"/>
      <c r="P65" s="115"/>
      <c r="Q65" s="115"/>
      <c r="R65" s="115"/>
      <c r="S65" s="115"/>
      <c r="T65" s="115"/>
    </row>
    <row r="66" spans="1:20" ht="17.25" customHeight="1">
      <c r="A66" s="3"/>
      <c r="B66" s="122"/>
      <c r="C66" s="122"/>
      <c r="D66" s="122"/>
      <c r="E66" s="122"/>
      <c r="F66" s="122"/>
      <c r="G66" s="88"/>
      <c r="H66" s="122"/>
      <c r="I66" s="122"/>
      <c r="J66" s="122"/>
      <c r="K66" s="122"/>
      <c r="L66" s="119"/>
      <c r="M66" s="142"/>
      <c r="N66" s="115"/>
      <c r="O66" s="115"/>
      <c r="P66" s="115"/>
      <c r="Q66" s="115"/>
      <c r="R66" s="115"/>
      <c r="S66" s="115"/>
      <c r="T66" s="115"/>
    </row>
    <row r="67" spans="1:20" ht="17.25" customHeight="1">
      <c r="A67" s="3"/>
      <c r="B67" s="123"/>
      <c r="C67" s="122"/>
      <c r="D67" s="122"/>
      <c r="E67" s="122"/>
      <c r="F67" s="122"/>
      <c r="G67" s="88"/>
      <c r="H67" s="122"/>
      <c r="I67" s="122"/>
      <c r="J67" s="122"/>
      <c r="K67" s="122"/>
      <c r="L67" s="117"/>
      <c r="M67" s="142"/>
      <c r="N67" s="119"/>
      <c r="O67" s="119"/>
      <c r="P67" s="119"/>
      <c r="Q67" s="119"/>
      <c r="R67" s="119"/>
      <c r="S67" s="119"/>
      <c r="T67" s="115"/>
    </row>
    <row r="68" spans="1:20" ht="17.25" customHeight="1">
      <c r="A68" s="3"/>
      <c r="B68" s="123"/>
      <c r="C68" s="122"/>
      <c r="D68" s="122"/>
      <c r="E68" s="122"/>
      <c r="F68" s="122"/>
      <c r="G68" s="88"/>
      <c r="H68" s="122"/>
      <c r="I68" s="122"/>
      <c r="J68" s="122"/>
      <c r="K68" s="122"/>
      <c r="L68" s="119"/>
      <c r="M68" s="115"/>
      <c r="N68" s="115"/>
      <c r="O68" s="115"/>
      <c r="P68" s="115"/>
      <c r="Q68" s="115"/>
      <c r="R68" s="115"/>
      <c r="S68" s="115"/>
      <c r="T68" s="115"/>
    </row>
    <row r="69" spans="1:20" ht="17.25" customHeight="1">
      <c r="A69" s="3"/>
      <c r="B69" s="123"/>
      <c r="C69" s="122"/>
      <c r="D69" s="122"/>
      <c r="E69" s="122"/>
      <c r="F69" s="122"/>
      <c r="G69" s="88"/>
      <c r="H69" s="122"/>
      <c r="I69" s="122"/>
      <c r="J69" s="122"/>
      <c r="K69" s="122"/>
      <c r="L69" s="117"/>
      <c r="M69" s="142"/>
      <c r="N69" s="115"/>
      <c r="O69" s="115"/>
      <c r="P69" s="115"/>
      <c r="Q69" s="115"/>
      <c r="R69" s="115"/>
      <c r="S69" s="115"/>
      <c r="T69" s="115"/>
    </row>
    <row r="70" spans="1:20" ht="17.25" customHeight="1">
      <c r="A70" s="3"/>
      <c r="B70" s="123"/>
      <c r="C70" s="122"/>
      <c r="D70" s="122"/>
      <c r="E70" s="122"/>
      <c r="F70" s="122"/>
      <c r="G70" s="88"/>
      <c r="H70" s="122"/>
      <c r="I70" s="122"/>
      <c r="J70" s="122"/>
      <c r="K70" s="122"/>
      <c r="L70" s="119"/>
      <c r="M70" s="115"/>
      <c r="N70" s="115"/>
      <c r="O70" s="115"/>
      <c r="P70" s="115"/>
      <c r="Q70" s="115"/>
      <c r="R70" s="115"/>
      <c r="S70" s="115"/>
      <c r="T70" s="115"/>
    </row>
    <row r="71" spans="1:20" ht="17.25" customHeight="1">
      <c r="A71" s="3"/>
      <c r="B71" s="123"/>
      <c r="C71" s="122"/>
      <c r="D71" s="122"/>
      <c r="E71" s="122"/>
      <c r="F71" s="122"/>
      <c r="G71" s="88"/>
      <c r="H71" s="122"/>
      <c r="I71" s="122"/>
      <c r="J71" s="122"/>
      <c r="K71" s="122"/>
      <c r="L71" s="119"/>
      <c r="M71" s="115"/>
      <c r="N71" s="115"/>
      <c r="O71" s="115"/>
      <c r="P71" s="115"/>
      <c r="Q71" s="115"/>
      <c r="R71" s="115"/>
      <c r="S71" s="115"/>
      <c r="T71" s="115"/>
    </row>
    <row r="72" spans="1:20" ht="17.25" customHeight="1">
      <c r="A72" s="3"/>
      <c r="B72" s="123"/>
      <c r="C72" s="122"/>
      <c r="D72" s="122"/>
      <c r="E72" s="122"/>
      <c r="F72" s="122"/>
      <c r="G72" s="88"/>
      <c r="H72" s="122"/>
      <c r="I72" s="122"/>
      <c r="J72" s="122"/>
      <c r="K72" s="122"/>
      <c r="L72" s="119"/>
      <c r="M72" s="115"/>
      <c r="N72" s="115"/>
      <c r="O72" s="115"/>
      <c r="P72" s="115"/>
      <c r="Q72" s="115"/>
      <c r="R72" s="115"/>
      <c r="S72" s="115"/>
      <c r="T72" s="115"/>
    </row>
    <row r="73" spans="1:20" ht="17.25" customHeight="1">
      <c r="A73" s="3"/>
      <c r="B73" s="123"/>
      <c r="C73" s="122"/>
      <c r="D73" s="122"/>
      <c r="E73" s="122"/>
      <c r="F73" s="122"/>
      <c r="G73" s="88"/>
      <c r="H73" s="122"/>
      <c r="I73" s="122"/>
      <c r="J73" s="122"/>
      <c r="K73" s="122"/>
      <c r="L73" s="119"/>
      <c r="M73" s="115"/>
      <c r="N73" s="115"/>
      <c r="O73" s="115"/>
      <c r="P73" s="115"/>
      <c r="Q73" s="115"/>
      <c r="R73" s="115"/>
      <c r="S73" s="115"/>
      <c r="T73" s="115"/>
    </row>
    <row r="74" spans="1:20" ht="17.25" customHeight="1">
      <c r="A74" s="3"/>
      <c r="B74" s="123"/>
      <c r="C74" s="122"/>
      <c r="D74" s="122"/>
      <c r="E74" s="122"/>
      <c r="F74" s="122"/>
      <c r="G74" s="88"/>
      <c r="H74" s="122"/>
      <c r="I74" s="122"/>
      <c r="J74" s="122"/>
      <c r="K74" s="122"/>
      <c r="L74" s="119"/>
      <c r="M74" s="115"/>
      <c r="N74" s="115"/>
      <c r="O74" s="115"/>
      <c r="P74" s="115"/>
      <c r="Q74" s="115"/>
      <c r="R74" s="115"/>
      <c r="S74" s="115"/>
      <c r="T74" s="115"/>
    </row>
    <row r="75" spans="1:20" ht="17.25" customHeight="1">
      <c r="A75" s="3"/>
      <c r="B75" s="123"/>
      <c r="C75" s="122"/>
      <c r="D75" s="122"/>
      <c r="E75" s="122"/>
      <c r="F75" s="122"/>
      <c r="G75" s="88"/>
      <c r="H75" s="122"/>
      <c r="I75" s="122"/>
      <c r="J75" s="122"/>
      <c r="K75" s="122"/>
      <c r="L75" s="119"/>
      <c r="M75" s="115"/>
      <c r="N75" s="119"/>
      <c r="O75" s="119"/>
      <c r="P75" s="119"/>
      <c r="Q75" s="119"/>
      <c r="R75" s="119"/>
      <c r="S75" s="119"/>
      <c r="T75" s="115"/>
    </row>
    <row r="76" spans="1:20" ht="17.25" customHeight="1">
      <c r="A76" s="3"/>
      <c r="B76" s="123"/>
      <c r="C76" s="122"/>
      <c r="D76" s="122"/>
      <c r="E76" s="122"/>
      <c r="F76" s="122"/>
      <c r="G76" s="88"/>
      <c r="H76" s="122"/>
      <c r="I76" s="122"/>
      <c r="J76" s="122"/>
      <c r="K76" s="122"/>
      <c r="L76" s="119"/>
      <c r="M76" s="115"/>
      <c r="N76" s="115"/>
      <c r="O76" s="115"/>
      <c r="P76" s="115"/>
      <c r="Q76" s="115"/>
      <c r="R76" s="115"/>
      <c r="S76" s="115"/>
      <c r="T76" s="115"/>
    </row>
    <row r="77" spans="1:20" ht="17.25" customHeight="1">
      <c r="A77" s="3"/>
      <c r="B77" s="123"/>
      <c r="C77" s="122"/>
      <c r="D77" s="122"/>
      <c r="E77" s="122"/>
      <c r="F77" s="122"/>
      <c r="G77" s="88"/>
      <c r="H77" s="122"/>
      <c r="I77" s="122"/>
      <c r="J77" s="122"/>
      <c r="K77" s="122"/>
      <c r="L77" s="117"/>
      <c r="M77" s="119"/>
      <c r="N77" s="119"/>
      <c r="O77" s="119"/>
      <c r="P77" s="119"/>
      <c r="Q77" s="119"/>
      <c r="R77" s="119"/>
      <c r="S77" s="119"/>
      <c r="T77" s="115"/>
    </row>
    <row r="78" spans="1:20" ht="17.25" customHeight="1">
      <c r="A78" s="3"/>
      <c r="B78" s="123"/>
      <c r="C78" s="122"/>
      <c r="D78" s="122"/>
      <c r="E78" s="122"/>
      <c r="F78" s="122"/>
      <c r="G78" s="88"/>
      <c r="H78" s="122"/>
      <c r="I78" s="122"/>
      <c r="J78" s="122"/>
      <c r="K78" s="122"/>
      <c r="L78" s="115"/>
      <c r="M78" s="115"/>
      <c r="N78" s="115"/>
      <c r="O78" s="115"/>
      <c r="P78" s="115"/>
      <c r="Q78" s="115"/>
      <c r="R78" s="115"/>
      <c r="S78" s="115"/>
      <c r="T78" s="115"/>
    </row>
    <row r="79" spans="1:20" ht="17.25" customHeight="1">
      <c r="A79" s="3"/>
      <c r="B79" s="123"/>
      <c r="C79" s="122"/>
      <c r="D79" s="122"/>
      <c r="E79" s="122"/>
      <c r="F79" s="122"/>
      <c r="G79" s="88"/>
      <c r="H79" s="122"/>
      <c r="I79" s="122"/>
      <c r="J79" s="122"/>
      <c r="K79" s="122"/>
      <c r="L79" s="119"/>
      <c r="M79" s="115"/>
      <c r="N79" s="115"/>
      <c r="O79" s="115"/>
      <c r="P79" s="115"/>
      <c r="Q79" s="115"/>
      <c r="R79" s="115"/>
      <c r="S79" s="115"/>
      <c r="T79" s="115"/>
    </row>
    <row r="80" spans="1:20" ht="17.25" customHeight="1">
      <c r="A80" s="3"/>
      <c r="B80" s="123"/>
      <c r="C80" s="122"/>
      <c r="D80" s="122"/>
      <c r="E80" s="122"/>
      <c r="F80" s="122"/>
      <c r="G80" s="88"/>
      <c r="H80" s="122"/>
      <c r="I80" s="122"/>
      <c r="J80" s="122"/>
      <c r="K80" s="122"/>
      <c r="L80" s="119"/>
      <c r="M80" s="119"/>
      <c r="N80" s="119"/>
      <c r="O80" s="119"/>
      <c r="P80" s="119"/>
      <c r="Q80" s="119"/>
      <c r="R80" s="119"/>
      <c r="S80" s="119"/>
      <c r="T80" s="115"/>
    </row>
    <row r="81" spans="1:20" ht="17.25" customHeight="1">
      <c r="A81" s="3"/>
      <c r="B81" s="123"/>
      <c r="C81" s="122"/>
      <c r="D81" s="122"/>
      <c r="E81" s="122"/>
      <c r="F81" s="122"/>
      <c r="G81" s="88"/>
      <c r="H81" s="122"/>
      <c r="I81" s="122"/>
      <c r="J81" s="122"/>
      <c r="K81" s="122"/>
      <c r="L81" s="117"/>
      <c r="M81" s="115"/>
      <c r="N81" s="115"/>
      <c r="O81" s="115"/>
      <c r="P81" s="115"/>
      <c r="Q81" s="115"/>
      <c r="R81" s="115"/>
      <c r="S81" s="115"/>
      <c r="T81" s="115"/>
    </row>
    <row r="82" spans="1:20" ht="17.25" customHeight="1">
      <c r="A82" s="3"/>
      <c r="B82" s="122"/>
      <c r="C82" s="122"/>
      <c r="D82" s="122"/>
      <c r="E82" s="122"/>
      <c r="F82" s="122"/>
      <c r="G82" s="88"/>
      <c r="H82" s="122"/>
      <c r="I82" s="122"/>
      <c r="J82" s="122"/>
      <c r="K82" s="122"/>
      <c r="L82" s="119"/>
      <c r="M82" s="115"/>
      <c r="N82" s="115"/>
      <c r="O82" s="115"/>
      <c r="P82" s="115"/>
      <c r="Q82" s="115"/>
      <c r="R82" s="115"/>
      <c r="S82" s="115"/>
      <c r="T82" s="115"/>
    </row>
    <row r="83" spans="1:20" ht="17.25" customHeight="1">
      <c r="A83" s="3"/>
      <c r="B83" s="122"/>
      <c r="C83" s="122"/>
      <c r="D83" s="122"/>
      <c r="E83" s="122"/>
      <c r="F83" s="122"/>
      <c r="G83" s="88"/>
      <c r="H83" s="122"/>
      <c r="I83" s="122"/>
      <c r="J83" s="122"/>
      <c r="K83" s="122"/>
      <c r="L83" s="119"/>
      <c r="M83" s="115"/>
      <c r="N83" s="115"/>
      <c r="O83" s="115"/>
      <c r="P83" s="115"/>
      <c r="Q83" s="115"/>
      <c r="R83" s="115"/>
      <c r="S83" s="115"/>
      <c r="T83" s="115"/>
    </row>
    <row r="84" spans="1:20" ht="17.25" customHeight="1">
      <c r="A84" s="3"/>
      <c r="B84" s="122"/>
      <c r="C84" s="122"/>
      <c r="D84" s="122"/>
      <c r="E84" s="122"/>
      <c r="F84" s="122"/>
      <c r="G84" s="88"/>
      <c r="H84" s="122"/>
      <c r="I84" s="122"/>
      <c r="J84" s="122"/>
      <c r="K84" s="122"/>
      <c r="L84" s="119"/>
      <c r="M84" s="115"/>
      <c r="N84" s="115"/>
      <c r="O84" s="115"/>
      <c r="P84" s="115"/>
      <c r="Q84" s="115"/>
      <c r="R84" s="115"/>
      <c r="S84" s="115"/>
      <c r="T84" s="115"/>
    </row>
    <row r="85" spans="1:20" ht="17.25" customHeight="1">
      <c r="A85" s="3"/>
      <c r="B85" s="122"/>
      <c r="C85" s="122"/>
      <c r="D85" s="122"/>
      <c r="E85" s="122"/>
      <c r="F85" s="122"/>
      <c r="G85" s="88"/>
      <c r="H85" s="122"/>
      <c r="I85" s="122"/>
      <c r="J85" s="122"/>
      <c r="K85" s="122"/>
      <c r="L85" s="119"/>
      <c r="M85" s="115"/>
      <c r="N85" s="115"/>
      <c r="O85" s="115"/>
      <c r="P85" s="115"/>
      <c r="Q85" s="115"/>
      <c r="R85" s="115"/>
      <c r="S85" s="115"/>
      <c r="T85" s="115"/>
    </row>
    <row r="86" spans="1:20" ht="17.25" customHeight="1">
      <c r="A86" s="3"/>
      <c r="B86" s="122"/>
      <c r="C86" s="122"/>
      <c r="D86" s="122"/>
      <c r="E86" s="122"/>
      <c r="F86" s="122"/>
      <c r="G86" s="88"/>
      <c r="H86" s="122"/>
      <c r="I86" s="122"/>
      <c r="J86" s="122"/>
      <c r="K86" s="122"/>
      <c r="L86" s="119"/>
      <c r="M86" s="115"/>
      <c r="N86" s="115"/>
      <c r="O86" s="115"/>
      <c r="P86" s="115"/>
      <c r="Q86" s="115"/>
      <c r="R86" s="115"/>
      <c r="S86" s="115"/>
      <c r="T86" s="115"/>
    </row>
    <row r="87" spans="1:20" ht="17.25" customHeight="1">
      <c r="A87" s="3"/>
      <c r="B87" s="122"/>
      <c r="C87" s="122"/>
      <c r="D87" s="122"/>
      <c r="E87" s="122"/>
      <c r="F87" s="122"/>
      <c r="G87" s="88"/>
      <c r="H87" s="122"/>
      <c r="I87" s="122"/>
      <c r="J87" s="122"/>
      <c r="K87" s="122"/>
      <c r="L87" s="119"/>
      <c r="M87" s="115"/>
      <c r="N87" s="115"/>
      <c r="O87" s="115"/>
      <c r="P87" s="115"/>
      <c r="Q87" s="115"/>
      <c r="R87" s="115"/>
      <c r="S87" s="115"/>
      <c r="T87" s="115"/>
    </row>
    <row r="88" spans="1:20" ht="17.25" customHeight="1">
      <c r="A88" s="3"/>
      <c r="B88" s="122"/>
      <c r="C88" s="122"/>
      <c r="D88" s="122"/>
      <c r="E88" s="122"/>
      <c r="F88" s="122"/>
      <c r="G88" s="88"/>
      <c r="H88" s="122"/>
      <c r="I88" s="122"/>
      <c r="J88" s="122"/>
      <c r="K88" s="122"/>
      <c r="L88" s="119"/>
      <c r="M88" s="115"/>
      <c r="N88" s="115"/>
      <c r="O88" s="115"/>
      <c r="P88" s="115"/>
      <c r="Q88" s="115"/>
      <c r="R88" s="115"/>
      <c r="S88" s="115"/>
      <c r="T88" s="115"/>
    </row>
    <row r="89" spans="1:20" ht="17.25" customHeight="1">
      <c r="A89" s="3"/>
      <c r="B89" s="122"/>
      <c r="C89" s="122"/>
      <c r="D89" s="122"/>
      <c r="E89" s="122"/>
      <c r="F89" s="122"/>
      <c r="G89" s="88"/>
      <c r="H89" s="122"/>
      <c r="I89" s="122"/>
      <c r="J89" s="122"/>
      <c r="K89" s="122"/>
      <c r="L89" s="119"/>
      <c r="M89" s="115"/>
      <c r="N89" s="115"/>
      <c r="O89" s="115"/>
      <c r="P89" s="115"/>
      <c r="Q89" s="115"/>
      <c r="R89" s="115"/>
      <c r="S89" s="115"/>
      <c r="T89" s="115"/>
    </row>
    <row r="90" spans="1:20" ht="17.25" customHeight="1">
      <c r="A90" s="3"/>
      <c r="B90" s="122"/>
      <c r="C90" s="122"/>
      <c r="D90" s="122"/>
      <c r="E90" s="122"/>
      <c r="F90" s="122"/>
      <c r="G90" s="88"/>
      <c r="H90" s="122"/>
      <c r="I90" s="122"/>
      <c r="J90" s="122"/>
      <c r="K90" s="122"/>
      <c r="L90" s="119"/>
      <c r="M90" s="115"/>
      <c r="N90" s="115"/>
      <c r="O90" s="115"/>
      <c r="P90" s="115"/>
      <c r="Q90" s="115"/>
      <c r="R90" s="115"/>
      <c r="S90" s="115"/>
      <c r="T90" s="115"/>
    </row>
    <row r="91" spans="1:20" ht="17.25" customHeight="1">
      <c r="A91" s="3"/>
      <c r="B91" s="123"/>
      <c r="C91" s="122"/>
      <c r="D91" s="122"/>
      <c r="E91" s="122"/>
      <c r="F91" s="122"/>
      <c r="G91" s="88"/>
      <c r="H91" s="122"/>
      <c r="I91" s="122"/>
      <c r="J91" s="122"/>
      <c r="K91" s="122"/>
      <c r="L91" s="119"/>
      <c r="M91" s="119"/>
      <c r="N91" s="119"/>
      <c r="O91" s="119"/>
      <c r="P91" s="119"/>
      <c r="Q91" s="119"/>
      <c r="R91" s="119"/>
      <c r="S91" s="119"/>
      <c r="T91" s="115"/>
    </row>
    <row r="92" spans="1:20" ht="17.25" customHeight="1">
      <c r="A92" s="3"/>
      <c r="B92" s="123"/>
      <c r="C92" s="122"/>
      <c r="D92" s="122"/>
      <c r="E92" s="122"/>
      <c r="F92" s="122"/>
      <c r="G92" s="88"/>
      <c r="H92" s="122"/>
      <c r="I92" s="122"/>
      <c r="J92" s="122"/>
      <c r="K92" s="122"/>
      <c r="L92" s="119"/>
      <c r="M92" s="115"/>
      <c r="N92" s="115"/>
      <c r="O92" s="115"/>
      <c r="P92" s="115"/>
      <c r="Q92" s="115"/>
      <c r="R92" s="115"/>
      <c r="S92" s="115"/>
      <c r="T92" s="115"/>
    </row>
    <row r="93" spans="1:20" ht="17.25" customHeight="1">
      <c r="A93" s="3"/>
      <c r="B93" s="122"/>
      <c r="C93" s="122"/>
      <c r="D93" s="122"/>
      <c r="E93" s="122"/>
      <c r="F93" s="122"/>
      <c r="G93" s="88"/>
      <c r="H93" s="122"/>
      <c r="I93" s="122"/>
      <c r="J93" s="122"/>
      <c r="K93" s="122"/>
      <c r="L93" s="117"/>
      <c r="M93" s="147"/>
      <c r="N93" s="119"/>
      <c r="O93" s="119"/>
      <c r="P93" s="119"/>
      <c r="Q93" s="119"/>
      <c r="R93" s="119"/>
      <c r="S93" s="119"/>
      <c r="T93" s="115"/>
    </row>
    <row r="94" spans="1:20" ht="17.25" customHeight="1">
      <c r="A94" s="3"/>
      <c r="B94" s="122"/>
      <c r="C94" s="122"/>
      <c r="D94" s="122"/>
      <c r="E94" s="122"/>
      <c r="F94" s="122"/>
      <c r="G94" s="88"/>
      <c r="H94" s="122"/>
      <c r="I94" s="122"/>
      <c r="J94" s="122"/>
      <c r="K94" s="122"/>
      <c r="L94" s="117"/>
      <c r="M94" s="147"/>
      <c r="N94" s="119"/>
      <c r="O94" s="119"/>
      <c r="P94" s="119"/>
      <c r="Q94" s="119"/>
      <c r="R94" s="119"/>
      <c r="S94" s="119"/>
      <c r="T94" s="115"/>
    </row>
    <row r="95" spans="1:20" ht="17.25" customHeight="1">
      <c r="A95" s="3"/>
      <c r="B95" s="122"/>
      <c r="C95" s="122"/>
      <c r="D95" s="122"/>
      <c r="E95" s="122"/>
      <c r="F95" s="122"/>
      <c r="G95" s="88"/>
      <c r="H95" s="122"/>
      <c r="I95" s="122"/>
      <c r="J95" s="122"/>
      <c r="K95" s="122"/>
      <c r="L95" s="117"/>
      <c r="M95" s="147"/>
      <c r="N95" s="119"/>
      <c r="O95" s="119"/>
      <c r="P95" s="119"/>
      <c r="Q95" s="119"/>
      <c r="R95" s="119"/>
      <c r="S95" s="119"/>
      <c r="T95" s="115"/>
    </row>
    <row r="96" spans="1:20" ht="17.25" customHeight="1">
      <c r="A96" s="3"/>
      <c r="B96" s="122"/>
      <c r="C96" s="122"/>
      <c r="D96" s="122"/>
      <c r="E96" s="122"/>
      <c r="F96" s="122"/>
      <c r="G96" s="88"/>
      <c r="H96" s="122"/>
      <c r="I96" s="122"/>
      <c r="J96" s="122"/>
      <c r="K96" s="122"/>
      <c r="L96" s="117"/>
      <c r="M96" s="147"/>
      <c r="N96" s="119"/>
      <c r="O96" s="119"/>
      <c r="P96" s="119"/>
      <c r="Q96" s="119"/>
      <c r="R96" s="119"/>
      <c r="S96" s="119"/>
      <c r="T96" s="115"/>
    </row>
    <row r="97" spans="1:20" ht="17.25" customHeight="1">
      <c r="A97" s="3"/>
      <c r="B97" s="122"/>
      <c r="C97" s="122"/>
      <c r="D97" s="122"/>
      <c r="E97" s="122"/>
      <c r="F97" s="122"/>
      <c r="G97" s="88"/>
      <c r="H97" s="122"/>
      <c r="I97" s="122"/>
      <c r="J97" s="122"/>
      <c r="K97" s="122"/>
      <c r="L97" s="115"/>
      <c r="M97" s="115"/>
      <c r="N97" s="115"/>
      <c r="O97" s="115"/>
      <c r="P97" s="115"/>
      <c r="Q97" s="115"/>
      <c r="R97" s="115"/>
      <c r="S97" s="115"/>
      <c r="T97" s="115"/>
    </row>
    <row r="98" spans="1:20" ht="17.25" customHeight="1">
      <c r="A98" s="3"/>
      <c r="B98" s="122"/>
      <c r="C98" s="122"/>
      <c r="D98" s="122"/>
      <c r="E98" s="122"/>
      <c r="F98" s="122"/>
      <c r="G98" s="88"/>
      <c r="H98" s="122"/>
      <c r="I98" s="122"/>
      <c r="J98" s="122"/>
      <c r="K98" s="122"/>
      <c r="L98" s="119"/>
      <c r="M98" s="115"/>
      <c r="N98" s="115"/>
      <c r="O98" s="115"/>
      <c r="P98" s="115"/>
      <c r="Q98" s="140"/>
      <c r="R98" s="140"/>
      <c r="S98" s="140"/>
      <c r="T98" s="115"/>
    </row>
    <row r="99" spans="1:20" ht="17.25" customHeight="1">
      <c r="A99" s="3"/>
      <c r="B99" s="122"/>
      <c r="C99" s="122"/>
      <c r="D99" s="122"/>
      <c r="E99" s="122"/>
      <c r="F99" s="122"/>
      <c r="G99" s="88"/>
      <c r="H99" s="122"/>
      <c r="I99" s="122"/>
      <c r="J99" s="122"/>
      <c r="K99" s="122"/>
      <c r="L99" s="115"/>
      <c r="M99" s="115"/>
      <c r="N99" s="115"/>
      <c r="O99" s="115"/>
      <c r="P99" s="115"/>
      <c r="Q99" s="140"/>
      <c r="R99" s="140"/>
      <c r="S99" s="140"/>
      <c r="T99" s="115"/>
    </row>
    <row r="100" spans="1:20" ht="17.25" customHeight="1">
      <c r="A100" s="3"/>
      <c r="B100" s="122"/>
      <c r="C100" s="122"/>
      <c r="D100" s="122"/>
      <c r="E100" s="122"/>
      <c r="F100" s="122"/>
      <c r="G100" s="88"/>
      <c r="H100" s="122"/>
      <c r="I100" s="122"/>
      <c r="J100" s="122"/>
      <c r="K100" s="122"/>
      <c r="L100" s="115"/>
      <c r="M100" s="115"/>
      <c r="N100" s="115"/>
      <c r="O100" s="115"/>
      <c r="P100" s="115"/>
      <c r="Q100" s="143"/>
      <c r="R100" s="140"/>
      <c r="S100" s="140"/>
      <c r="T100" s="115"/>
    </row>
    <row r="101" spans="1:20" ht="17.25" customHeight="1">
      <c r="A101" s="3"/>
      <c r="B101" s="122"/>
      <c r="C101" s="122"/>
      <c r="D101" s="122"/>
      <c r="E101" s="122"/>
      <c r="F101" s="122"/>
      <c r="G101" s="88"/>
      <c r="H101" s="122"/>
      <c r="I101" s="122"/>
      <c r="J101" s="122"/>
      <c r="K101" s="122"/>
      <c r="L101" s="115"/>
      <c r="M101" s="115"/>
      <c r="N101" s="115"/>
      <c r="O101" s="115"/>
      <c r="P101" s="115"/>
      <c r="Q101" s="143"/>
      <c r="R101" s="140"/>
      <c r="S101" s="140"/>
      <c r="T101" s="115"/>
    </row>
    <row r="102" spans="1:20" ht="17.25" customHeight="1">
      <c r="A102" s="3"/>
      <c r="B102" s="122"/>
      <c r="C102" s="122"/>
      <c r="D102" s="122"/>
      <c r="E102" s="122"/>
      <c r="F102" s="122"/>
      <c r="G102" s="88"/>
      <c r="H102" s="122"/>
      <c r="I102" s="122"/>
      <c r="J102" s="122"/>
      <c r="K102" s="122"/>
      <c r="L102" s="115"/>
      <c r="M102" s="115"/>
      <c r="N102" s="115"/>
      <c r="O102" s="115"/>
      <c r="P102" s="115"/>
      <c r="Q102" s="143"/>
      <c r="R102" s="140"/>
      <c r="S102" s="140"/>
      <c r="T102" s="115"/>
    </row>
    <row r="103" spans="1:20" ht="17.25" customHeight="1">
      <c r="A103" s="3"/>
      <c r="B103" s="122"/>
      <c r="C103" s="122"/>
      <c r="D103" s="122"/>
      <c r="E103" s="122"/>
      <c r="F103" s="122"/>
      <c r="G103" s="88"/>
      <c r="H103" s="122"/>
      <c r="I103" s="122"/>
      <c r="J103" s="122"/>
      <c r="K103" s="122"/>
      <c r="L103" s="115"/>
      <c r="M103" s="115"/>
      <c r="N103" s="115"/>
      <c r="O103" s="115"/>
      <c r="P103" s="115"/>
      <c r="Q103" s="143"/>
      <c r="R103" s="140"/>
      <c r="S103" s="140"/>
      <c r="T103" s="115"/>
    </row>
    <row r="104" spans="1:20" ht="17.25" customHeight="1">
      <c r="A104" s="3"/>
      <c r="B104" s="122"/>
      <c r="C104" s="122"/>
      <c r="D104" s="122"/>
      <c r="E104" s="122"/>
      <c r="F104" s="122"/>
      <c r="G104" s="88"/>
      <c r="H104" s="122"/>
      <c r="I104" s="122"/>
      <c r="J104" s="122"/>
      <c r="K104" s="122"/>
      <c r="L104" s="115"/>
      <c r="M104" s="115"/>
      <c r="N104" s="115"/>
      <c r="O104" s="115"/>
      <c r="P104" s="115"/>
      <c r="Q104" s="143"/>
      <c r="R104" s="140"/>
      <c r="S104" s="140"/>
      <c r="T104" s="115"/>
    </row>
    <row r="105" spans="1:20" ht="17.25" customHeight="1">
      <c r="A105" s="3"/>
      <c r="B105" s="122"/>
      <c r="C105" s="122"/>
      <c r="D105" s="122"/>
      <c r="E105" s="122"/>
      <c r="F105" s="122"/>
      <c r="G105" s="88"/>
      <c r="H105" s="122"/>
      <c r="I105" s="122"/>
      <c r="J105" s="122"/>
      <c r="K105" s="122"/>
      <c r="L105" s="115"/>
      <c r="M105" s="115"/>
      <c r="N105" s="115"/>
      <c r="O105" s="115"/>
      <c r="P105" s="115"/>
      <c r="Q105" s="143"/>
      <c r="R105" s="140"/>
      <c r="S105" s="140"/>
      <c r="T105" s="115"/>
    </row>
    <row r="106" spans="1:20" ht="17.25" customHeight="1">
      <c r="A106" s="3"/>
      <c r="B106" s="122"/>
      <c r="C106" s="122"/>
      <c r="D106" s="122"/>
      <c r="E106" s="122"/>
      <c r="F106" s="122"/>
      <c r="G106" s="88"/>
      <c r="H106" s="122"/>
      <c r="I106" s="122"/>
      <c r="J106" s="122"/>
      <c r="K106" s="122"/>
      <c r="L106" s="115"/>
      <c r="M106" s="115"/>
      <c r="N106" s="115"/>
      <c r="O106" s="115"/>
      <c r="P106" s="115"/>
      <c r="Q106" s="143"/>
      <c r="R106" s="140"/>
      <c r="S106" s="140"/>
      <c r="T106" s="115"/>
    </row>
    <row r="107" spans="1:20" ht="17.25" customHeight="1">
      <c r="A107" s="3"/>
      <c r="B107" s="122"/>
      <c r="C107" s="122"/>
      <c r="D107" s="122"/>
      <c r="E107" s="122"/>
      <c r="F107" s="122"/>
      <c r="G107" s="88"/>
      <c r="H107" s="122"/>
      <c r="I107" s="122"/>
      <c r="J107" s="122"/>
      <c r="K107" s="122"/>
      <c r="L107" s="115"/>
      <c r="M107" s="115"/>
      <c r="N107" s="115"/>
      <c r="O107" s="115"/>
      <c r="P107" s="115"/>
      <c r="Q107" s="143"/>
      <c r="R107" s="140"/>
      <c r="S107" s="140"/>
      <c r="T107" s="115"/>
    </row>
    <row r="108" spans="1:20" ht="17.25" customHeight="1">
      <c r="A108" s="3"/>
      <c r="B108" s="122"/>
      <c r="C108" s="122"/>
      <c r="D108" s="122"/>
      <c r="E108" s="122"/>
      <c r="F108" s="122"/>
      <c r="G108" s="88"/>
      <c r="H108" s="122"/>
      <c r="I108" s="122"/>
      <c r="J108" s="122"/>
      <c r="K108" s="122"/>
      <c r="L108" s="115"/>
      <c r="M108" s="115"/>
      <c r="N108" s="115"/>
      <c r="O108" s="115"/>
      <c r="P108" s="115"/>
      <c r="Q108" s="143"/>
      <c r="R108" s="140"/>
      <c r="S108" s="140"/>
      <c r="T108" s="115"/>
    </row>
    <row r="109" spans="1:20" ht="17.25" customHeight="1">
      <c r="A109" s="3"/>
      <c r="B109" s="122"/>
      <c r="C109" s="122"/>
      <c r="D109" s="122"/>
      <c r="E109" s="122"/>
      <c r="F109" s="122"/>
      <c r="G109" s="88"/>
      <c r="H109" s="122"/>
      <c r="I109" s="122"/>
      <c r="J109" s="122"/>
      <c r="K109" s="122"/>
      <c r="L109" s="115"/>
      <c r="M109" s="115"/>
      <c r="N109" s="115"/>
      <c r="O109" s="115"/>
      <c r="P109" s="115"/>
      <c r="Q109" s="143"/>
      <c r="R109" s="140"/>
      <c r="S109" s="140"/>
      <c r="T109" s="115"/>
    </row>
    <row r="110" spans="1:20" ht="17.25" customHeight="1">
      <c r="A110" s="3"/>
      <c r="B110" s="122"/>
      <c r="C110" s="122"/>
      <c r="D110" s="122"/>
      <c r="E110" s="122"/>
      <c r="F110" s="122"/>
      <c r="G110" s="88"/>
      <c r="H110" s="122"/>
      <c r="I110" s="122"/>
      <c r="J110" s="122"/>
      <c r="K110" s="122"/>
      <c r="L110" s="115"/>
      <c r="M110" s="115"/>
      <c r="N110" s="115"/>
      <c r="O110" s="115"/>
      <c r="P110" s="115"/>
      <c r="Q110" s="143"/>
      <c r="R110" s="140"/>
      <c r="S110" s="140"/>
      <c r="T110" s="115"/>
    </row>
    <row r="111" spans="1:20" ht="17.25" customHeight="1">
      <c r="A111" s="3"/>
      <c r="B111" s="122"/>
      <c r="C111" s="122"/>
      <c r="D111" s="122"/>
      <c r="E111" s="122"/>
      <c r="F111" s="122"/>
      <c r="G111" s="88"/>
      <c r="H111" s="122"/>
      <c r="I111" s="122"/>
      <c r="J111" s="122"/>
      <c r="K111" s="122"/>
      <c r="L111" s="115"/>
      <c r="M111" s="115"/>
      <c r="N111" s="115"/>
      <c r="O111" s="115"/>
      <c r="P111" s="115"/>
      <c r="Q111" s="140"/>
      <c r="R111" s="140"/>
      <c r="S111" s="140"/>
      <c r="T111" s="115"/>
    </row>
    <row r="112" spans="1:20" ht="17.25" customHeight="1">
      <c r="A112" s="3"/>
      <c r="B112" s="122"/>
      <c r="C112" s="122"/>
      <c r="D112" s="122"/>
      <c r="E112" s="122"/>
      <c r="F112" s="122"/>
      <c r="G112" s="88"/>
      <c r="H112" s="122"/>
      <c r="I112" s="122"/>
      <c r="J112" s="122"/>
      <c r="K112" s="122"/>
      <c r="L112" s="115"/>
      <c r="M112" s="115"/>
      <c r="N112" s="115"/>
      <c r="O112" s="115"/>
      <c r="P112" s="115"/>
      <c r="Q112" s="140"/>
      <c r="R112" s="140"/>
      <c r="S112" s="140"/>
      <c r="T112" s="115"/>
    </row>
    <row r="113" spans="1:20" ht="17.25" customHeight="1">
      <c r="A113" s="3"/>
      <c r="B113" s="122"/>
      <c r="C113" s="122"/>
      <c r="D113" s="122"/>
      <c r="E113" s="122"/>
      <c r="F113" s="122"/>
      <c r="G113" s="88"/>
      <c r="H113" s="122"/>
      <c r="I113" s="122"/>
      <c r="J113" s="122"/>
      <c r="K113" s="122"/>
      <c r="L113" s="115"/>
      <c r="M113" s="115"/>
      <c r="N113" s="115"/>
      <c r="O113" s="115"/>
      <c r="P113" s="115"/>
      <c r="Q113" s="115"/>
      <c r="R113" s="115"/>
      <c r="S113" s="115"/>
      <c r="T113" s="115"/>
    </row>
    <row r="114" spans="1:20" ht="17.25" customHeight="1">
      <c r="A114" s="3"/>
      <c r="B114" s="123"/>
      <c r="C114" s="123"/>
      <c r="D114" s="123"/>
      <c r="E114" s="123"/>
      <c r="F114" s="123"/>
      <c r="G114" s="148"/>
      <c r="H114" s="123"/>
      <c r="I114" s="122"/>
      <c r="J114" s="122"/>
      <c r="K114" s="122"/>
      <c r="L114" s="115"/>
      <c r="M114" s="115"/>
      <c r="N114" s="115"/>
      <c r="O114" s="115"/>
      <c r="P114" s="115"/>
      <c r="Q114" s="115"/>
      <c r="R114" s="115"/>
      <c r="S114" s="115"/>
      <c r="T114" s="115"/>
    </row>
    <row r="115" spans="1:20" ht="17.25" customHeight="1">
      <c r="A115" s="3"/>
      <c r="B115" s="122"/>
      <c r="C115" s="122"/>
      <c r="D115" s="122"/>
      <c r="E115" s="122"/>
      <c r="F115" s="122"/>
      <c r="G115" s="88"/>
      <c r="H115" s="122"/>
      <c r="I115" s="122"/>
      <c r="J115" s="122"/>
      <c r="K115" s="122"/>
      <c r="L115" s="115"/>
      <c r="M115" s="115"/>
      <c r="N115" s="115"/>
      <c r="O115" s="115"/>
      <c r="P115" s="115"/>
      <c r="Q115" s="115"/>
      <c r="R115" s="115"/>
      <c r="S115" s="115"/>
      <c r="T115" s="115"/>
    </row>
    <row r="116" spans="1:20" ht="17.25" customHeight="1">
      <c r="A116" s="3"/>
      <c r="B116" s="122"/>
      <c r="C116" s="122"/>
      <c r="D116" s="122"/>
      <c r="E116" s="122"/>
      <c r="F116" s="122"/>
      <c r="G116" s="88"/>
      <c r="H116" s="122"/>
      <c r="I116" s="122"/>
      <c r="J116" s="122"/>
      <c r="K116" s="122"/>
      <c r="L116" s="115"/>
      <c r="M116" s="115"/>
      <c r="N116" s="115"/>
      <c r="O116" s="115"/>
      <c r="P116" s="115"/>
      <c r="Q116" s="115"/>
      <c r="R116" s="115"/>
      <c r="S116" s="115"/>
      <c r="T116" s="115"/>
    </row>
    <row r="117" spans="1:20" ht="17.25" customHeight="1">
      <c r="A117" s="3"/>
      <c r="B117" s="122"/>
      <c r="C117" s="122"/>
      <c r="D117" s="122"/>
      <c r="E117" s="122"/>
      <c r="F117" s="122"/>
      <c r="G117" s="88"/>
      <c r="H117" s="122"/>
      <c r="I117" s="122"/>
      <c r="J117" s="122"/>
      <c r="K117" s="122"/>
      <c r="L117" s="115"/>
      <c r="M117" s="115"/>
      <c r="N117" s="115"/>
      <c r="O117" s="115"/>
      <c r="P117" s="115"/>
      <c r="Q117" s="115"/>
      <c r="R117" s="115"/>
      <c r="S117" s="115"/>
      <c r="T117" s="115"/>
    </row>
    <row r="118" spans="1:20" ht="17.25" customHeight="1">
      <c r="A118" s="3"/>
      <c r="B118" s="122"/>
      <c r="C118" s="122"/>
      <c r="D118" s="122"/>
      <c r="E118" s="122"/>
      <c r="F118" s="122"/>
      <c r="G118" s="88"/>
      <c r="H118" s="122"/>
      <c r="I118" s="122"/>
      <c r="J118" s="122"/>
      <c r="K118" s="122"/>
      <c r="L118" s="115"/>
      <c r="M118" s="115"/>
      <c r="N118" s="115"/>
      <c r="O118" s="115"/>
      <c r="P118" s="115"/>
      <c r="Q118" s="141"/>
      <c r="R118" s="140"/>
      <c r="S118" s="140"/>
      <c r="T118" s="115"/>
    </row>
    <row r="119" spans="1:20" ht="17.25" customHeight="1">
      <c r="A119" s="3"/>
      <c r="B119" s="122"/>
      <c r="C119" s="122"/>
      <c r="D119" s="122"/>
      <c r="E119" s="122"/>
      <c r="F119" s="122"/>
      <c r="G119" s="88"/>
      <c r="H119" s="122"/>
      <c r="I119" s="122"/>
      <c r="J119" s="122"/>
      <c r="K119" s="122"/>
      <c r="L119" s="88"/>
      <c r="M119" s="88"/>
      <c r="N119" s="88"/>
      <c r="O119" s="88"/>
      <c r="P119" s="88"/>
      <c r="Q119" s="88"/>
      <c r="R119" s="88"/>
      <c r="S119" s="88"/>
      <c r="T119" s="88"/>
    </row>
    <row r="120" spans="1:20" ht="17.25" customHeight="1">
      <c r="A120" s="3"/>
      <c r="B120" s="122"/>
      <c r="C120" s="122"/>
      <c r="D120" s="122"/>
      <c r="E120" s="122"/>
      <c r="F120" s="122"/>
      <c r="G120" s="88"/>
      <c r="H120" s="122"/>
      <c r="I120" s="122"/>
      <c r="J120" s="122"/>
      <c r="K120" s="122"/>
      <c r="L120" s="88"/>
      <c r="M120" s="88"/>
      <c r="N120" s="88"/>
      <c r="O120" s="88"/>
      <c r="P120" s="88"/>
      <c r="Q120" s="88"/>
      <c r="R120" s="88"/>
      <c r="S120" s="88"/>
      <c r="T120" s="88"/>
    </row>
    <row r="121" spans="1:20" ht="17.25" customHeight="1">
      <c r="A121" s="3"/>
      <c r="B121" s="122"/>
      <c r="C121" s="122"/>
      <c r="D121" s="122"/>
      <c r="E121" s="122"/>
      <c r="F121" s="122"/>
      <c r="G121" s="88"/>
      <c r="H121" s="122"/>
      <c r="I121" s="122"/>
      <c r="J121" s="122"/>
      <c r="K121" s="122"/>
      <c r="L121" s="88"/>
      <c r="M121" s="88"/>
      <c r="N121" s="88"/>
      <c r="O121" s="88"/>
      <c r="P121" s="88"/>
      <c r="Q121" s="88"/>
      <c r="R121" s="88"/>
      <c r="S121" s="88"/>
      <c r="T121" s="88"/>
    </row>
    <row r="122" spans="1:20" ht="17.25" customHeight="1">
      <c r="A122" s="3"/>
      <c r="B122" s="122"/>
      <c r="C122" s="122"/>
      <c r="D122" s="122"/>
      <c r="E122" s="122"/>
      <c r="F122" s="122"/>
      <c r="G122" s="88"/>
      <c r="H122" s="122"/>
      <c r="I122" s="122"/>
      <c r="J122" s="122"/>
      <c r="K122" s="122"/>
      <c r="L122" s="88"/>
      <c r="M122" s="88"/>
      <c r="N122" s="88"/>
      <c r="O122" s="88"/>
      <c r="P122" s="88"/>
      <c r="Q122" s="88"/>
      <c r="R122" s="88"/>
      <c r="S122" s="88"/>
      <c r="T122" s="88"/>
    </row>
    <row r="123" spans="1:20" ht="17.25" customHeight="1">
      <c r="A123" s="3"/>
      <c r="B123" s="122"/>
      <c r="C123" s="122"/>
      <c r="D123" s="122"/>
      <c r="E123" s="122"/>
      <c r="F123" s="122"/>
      <c r="G123" s="88"/>
      <c r="H123" s="122"/>
      <c r="I123" s="122"/>
      <c r="J123" s="122"/>
      <c r="K123" s="122"/>
      <c r="L123" s="88"/>
      <c r="M123" s="88"/>
      <c r="N123" s="88"/>
      <c r="O123" s="88"/>
      <c r="P123" s="88"/>
      <c r="Q123" s="88"/>
      <c r="R123" s="88"/>
      <c r="S123" s="88"/>
      <c r="T123" s="88"/>
    </row>
    <row r="124" spans="1:20" ht="17.25" customHeight="1">
      <c r="A124" s="3"/>
      <c r="B124" s="122"/>
      <c r="C124" s="122"/>
      <c r="D124" s="122"/>
      <c r="E124" s="122"/>
      <c r="F124" s="122"/>
      <c r="G124" s="88"/>
      <c r="H124" s="122"/>
      <c r="I124" s="122"/>
      <c r="J124" s="122"/>
      <c r="K124" s="122"/>
      <c r="L124" s="88"/>
      <c r="M124" s="88"/>
      <c r="N124" s="88"/>
      <c r="O124" s="88"/>
      <c r="P124" s="88"/>
      <c r="Q124" s="88"/>
      <c r="R124" s="88"/>
      <c r="S124" s="88"/>
      <c r="T124" s="88"/>
    </row>
    <row r="125" spans="1:20" ht="17.25" customHeight="1">
      <c r="A125" s="3"/>
      <c r="B125" s="122"/>
      <c r="C125" s="122"/>
      <c r="D125" s="122"/>
      <c r="E125" s="122"/>
      <c r="F125" s="122"/>
      <c r="G125" s="88"/>
      <c r="H125" s="122"/>
      <c r="I125" s="122"/>
      <c r="J125" s="122"/>
      <c r="K125" s="122"/>
      <c r="L125" s="88"/>
      <c r="M125" s="88"/>
      <c r="N125" s="88"/>
      <c r="O125" s="88"/>
      <c r="P125" s="88"/>
      <c r="Q125" s="88"/>
      <c r="R125" s="88"/>
      <c r="S125" s="88"/>
      <c r="T125" s="88"/>
    </row>
    <row r="126" spans="1:20" ht="17.25" customHeight="1">
      <c r="A126" s="3"/>
      <c r="B126" s="122"/>
      <c r="C126" s="122"/>
      <c r="D126" s="122"/>
      <c r="E126" s="122"/>
      <c r="F126" s="122"/>
      <c r="G126" s="88"/>
      <c r="H126" s="122"/>
      <c r="I126" s="122"/>
      <c r="J126" s="122"/>
      <c r="K126" s="122"/>
      <c r="L126" s="149"/>
      <c r="M126" s="149"/>
      <c r="N126" s="149"/>
      <c r="O126" s="149"/>
      <c r="P126" s="149"/>
      <c r="Q126" s="149"/>
      <c r="R126" s="149"/>
      <c r="S126" s="149"/>
      <c r="T126" s="149"/>
    </row>
    <row r="127" spans="1:20" ht="17.25" customHeight="1">
      <c r="A127" s="3"/>
      <c r="B127" s="122"/>
      <c r="C127" s="122"/>
      <c r="D127" s="122"/>
      <c r="E127" s="122"/>
      <c r="F127" s="122"/>
      <c r="G127" s="88"/>
      <c r="H127" s="122"/>
      <c r="I127" s="122"/>
      <c r="J127" s="122"/>
      <c r="K127" s="122"/>
      <c r="L127" s="149"/>
      <c r="M127" s="149"/>
      <c r="N127" s="149"/>
      <c r="O127" s="149"/>
      <c r="P127" s="149"/>
      <c r="Q127" s="149"/>
      <c r="R127" s="149"/>
      <c r="S127" s="149"/>
      <c r="T127" s="149"/>
    </row>
    <row r="128" spans="1:20" ht="17.25" customHeight="1">
      <c r="A128" s="3"/>
      <c r="B128" s="122"/>
      <c r="C128" s="122"/>
      <c r="D128" s="122"/>
      <c r="E128" s="122"/>
      <c r="F128" s="122"/>
      <c r="G128" s="88"/>
      <c r="H128" s="122"/>
      <c r="I128" s="122"/>
      <c r="J128" s="122"/>
      <c r="K128" s="122"/>
      <c r="L128" s="149"/>
      <c r="M128" s="149"/>
      <c r="N128" s="149"/>
      <c r="O128" s="149"/>
      <c r="P128" s="149"/>
      <c r="Q128" s="149"/>
      <c r="R128" s="149"/>
      <c r="S128" s="149"/>
      <c r="T128" s="149"/>
    </row>
    <row r="129" spans="1:20" ht="17.25" customHeight="1">
      <c r="A129" s="3"/>
      <c r="B129" s="122"/>
      <c r="C129" s="122"/>
      <c r="D129" s="122"/>
      <c r="E129" s="122"/>
      <c r="F129" s="122"/>
      <c r="G129" s="88"/>
      <c r="H129" s="122"/>
      <c r="I129" s="122"/>
      <c r="J129" s="122"/>
      <c r="K129" s="122"/>
      <c r="L129" s="149"/>
      <c r="M129" s="149"/>
      <c r="N129" s="149"/>
      <c r="O129" s="149"/>
      <c r="P129" s="149"/>
      <c r="Q129" s="149"/>
      <c r="R129" s="149"/>
      <c r="S129" s="149"/>
      <c r="T129" s="149"/>
    </row>
    <row r="130" spans="1:20" ht="17.25" customHeight="1">
      <c r="A130" s="3"/>
      <c r="B130" s="122"/>
      <c r="C130" s="122"/>
      <c r="D130" s="122"/>
      <c r="E130" s="122"/>
      <c r="F130" s="122"/>
      <c r="G130" s="88"/>
      <c r="H130" s="122"/>
      <c r="I130" s="122"/>
      <c r="J130" s="122"/>
      <c r="K130" s="122"/>
      <c r="L130" s="149"/>
      <c r="M130" s="149"/>
      <c r="N130" s="149"/>
      <c r="O130" s="149"/>
      <c r="P130" s="149"/>
      <c r="Q130" s="149"/>
      <c r="R130" s="149"/>
      <c r="S130" s="149"/>
      <c r="T130" s="149"/>
    </row>
    <row r="131" spans="1:20" ht="17.25" customHeight="1">
      <c r="A131" s="3"/>
      <c r="B131" s="122"/>
      <c r="C131" s="122"/>
      <c r="D131" s="122"/>
      <c r="E131" s="122"/>
      <c r="F131" s="122"/>
      <c r="G131" s="88"/>
      <c r="H131" s="122"/>
      <c r="I131" s="122"/>
      <c r="J131" s="122"/>
      <c r="K131" s="122"/>
      <c r="L131" s="149"/>
      <c r="M131" s="149"/>
      <c r="N131" s="149"/>
      <c r="O131" s="149"/>
      <c r="P131" s="149"/>
      <c r="Q131" s="149"/>
      <c r="R131" s="149"/>
      <c r="S131" s="149"/>
      <c r="T131" s="149"/>
    </row>
    <row r="132" spans="1:20" ht="17.25" customHeight="1">
      <c r="A132" s="3"/>
      <c r="B132" s="122"/>
      <c r="C132" s="122"/>
      <c r="D132" s="122"/>
      <c r="E132" s="122"/>
      <c r="F132" s="122"/>
      <c r="G132" s="88"/>
      <c r="H132" s="122"/>
      <c r="I132" s="122"/>
      <c r="J132" s="122"/>
      <c r="K132" s="122"/>
      <c r="L132" s="149"/>
      <c r="M132" s="149"/>
      <c r="N132" s="149"/>
      <c r="O132" s="149"/>
      <c r="P132" s="149"/>
      <c r="Q132" s="149"/>
      <c r="R132" s="149"/>
      <c r="S132" s="149"/>
      <c r="T132" s="149"/>
    </row>
    <row r="133" spans="1:20" ht="17.25" customHeight="1">
      <c r="A133" s="3"/>
      <c r="B133" s="122"/>
      <c r="C133" s="122"/>
      <c r="D133" s="122"/>
      <c r="E133" s="122"/>
      <c r="F133" s="122"/>
      <c r="G133" s="88"/>
      <c r="H133" s="122"/>
      <c r="I133" s="122"/>
      <c r="J133" s="122"/>
      <c r="K133" s="122"/>
      <c r="L133" s="149"/>
      <c r="M133" s="149"/>
      <c r="N133" s="149"/>
      <c r="O133" s="149"/>
      <c r="P133" s="149"/>
      <c r="Q133" s="149"/>
      <c r="R133" s="149"/>
      <c r="S133" s="149"/>
      <c r="T133" s="149"/>
    </row>
    <row r="134" spans="1:20" ht="17.25" customHeight="1">
      <c r="A134" s="3"/>
      <c r="B134" s="122"/>
      <c r="C134" s="122"/>
      <c r="D134" s="122"/>
      <c r="E134" s="122"/>
      <c r="F134" s="122"/>
      <c r="G134" s="88"/>
      <c r="H134" s="122"/>
      <c r="I134" s="122"/>
      <c r="J134" s="122"/>
      <c r="K134" s="122"/>
      <c r="L134" s="149"/>
      <c r="M134" s="149"/>
      <c r="N134" s="149"/>
      <c r="O134" s="149"/>
      <c r="P134" s="149"/>
      <c r="Q134" s="149"/>
      <c r="R134" s="149"/>
      <c r="S134" s="149"/>
      <c r="T134" s="149"/>
    </row>
    <row r="135" spans="1:20" ht="17.25" customHeight="1">
      <c r="A135" s="3"/>
      <c r="B135" s="122"/>
      <c r="C135" s="122"/>
      <c r="D135" s="122"/>
      <c r="E135" s="122"/>
      <c r="F135" s="122"/>
      <c r="G135" s="88"/>
      <c r="H135" s="122"/>
      <c r="I135" s="122"/>
      <c r="J135" s="122"/>
      <c r="K135" s="150"/>
    </row>
    <row r="136" spans="1:20" ht="17.25" customHeight="1">
      <c r="A136" s="3"/>
      <c r="B136" s="122"/>
      <c r="C136" s="122"/>
      <c r="D136" s="122"/>
      <c r="E136" s="122"/>
      <c r="F136" s="122"/>
      <c r="G136" s="88"/>
      <c r="H136" s="122"/>
      <c r="I136" s="122"/>
      <c r="J136" s="122"/>
      <c r="K136" s="150"/>
    </row>
    <row r="137" spans="1:20" ht="17.25" customHeight="1">
      <c r="A137" s="3"/>
      <c r="B137" s="122"/>
      <c r="C137" s="122"/>
      <c r="D137" s="122"/>
      <c r="E137" s="122"/>
      <c r="F137" s="122"/>
      <c r="G137" s="88"/>
      <c r="H137" s="122"/>
      <c r="I137" s="122"/>
      <c r="J137" s="122"/>
      <c r="K137" s="150"/>
    </row>
    <row r="138" spans="1:20" ht="17.25" customHeight="1">
      <c r="A138" s="3"/>
      <c r="B138" s="122"/>
      <c r="C138" s="122"/>
      <c r="D138" s="122"/>
      <c r="E138" s="122"/>
      <c r="F138" s="122"/>
      <c r="G138" s="88"/>
      <c r="H138" s="122"/>
      <c r="I138" s="122"/>
      <c r="J138" s="122"/>
      <c r="K138" s="150"/>
    </row>
    <row r="139" spans="1:20" ht="17.25" customHeight="1">
      <c r="A139" s="3"/>
      <c r="B139" s="122"/>
      <c r="C139" s="122"/>
      <c r="D139" s="122"/>
      <c r="E139" s="122"/>
      <c r="F139" s="122"/>
      <c r="G139" s="88"/>
      <c r="H139" s="122"/>
      <c r="I139" s="122"/>
      <c r="J139" s="122"/>
      <c r="K139" s="150"/>
    </row>
    <row r="140" spans="1:20" ht="17.25" customHeight="1">
      <c r="A140" s="3"/>
      <c r="B140" s="122"/>
      <c r="C140" s="122"/>
      <c r="D140" s="122"/>
      <c r="E140" s="122"/>
      <c r="F140" s="122"/>
      <c r="G140" s="88"/>
      <c r="H140" s="122"/>
      <c r="I140" s="122"/>
      <c r="J140" s="122"/>
      <c r="K140" s="150"/>
    </row>
    <row r="141" spans="1:20" ht="17.25" customHeight="1">
      <c r="A141" s="3"/>
      <c r="B141" s="122"/>
      <c r="C141" s="122"/>
      <c r="D141" s="122"/>
      <c r="E141" s="122"/>
      <c r="F141" s="122"/>
      <c r="G141" s="88"/>
      <c r="H141" s="122"/>
      <c r="I141" s="122"/>
      <c r="J141" s="122"/>
      <c r="K141" s="150"/>
    </row>
    <row r="142" spans="1:20" ht="17.25" customHeight="1">
      <c r="A142" s="3"/>
      <c r="B142" s="122"/>
      <c r="C142" s="122"/>
      <c r="D142" s="122"/>
      <c r="E142" s="122"/>
      <c r="F142" s="122"/>
      <c r="G142" s="88"/>
      <c r="H142" s="122"/>
      <c r="I142" s="122"/>
      <c r="J142" s="122"/>
      <c r="K142" s="150"/>
    </row>
    <row r="143" spans="1:20" ht="17.25" customHeight="1">
      <c r="A143" s="3"/>
      <c r="B143" s="122"/>
      <c r="C143" s="122"/>
      <c r="D143" s="122"/>
      <c r="E143" s="122"/>
      <c r="F143" s="122"/>
      <c r="G143" s="88"/>
      <c r="H143" s="122"/>
      <c r="I143" s="122"/>
      <c r="J143" s="122"/>
      <c r="K143" s="150"/>
    </row>
    <row r="144" spans="1:20" ht="17.25" customHeight="1">
      <c r="A144" s="3"/>
      <c r="B144" s="122"/>
      <c r="C144" s="122"/>
      <c r="D144" s="122"/>
      <c r="E144" s="122"/>
      <c r="F144" s="122"/>
      <c r="G144" s="88"/>
      <c r="H144" s="122"/>
      <c r="I144" s="122"/>
      <c r="J144" s="122"/>
      <c r="K144" s="150"/>
    </row>
    <row r="145" spans="1:11" ht="17.25" customHeight="1">
      <c r="A145" s="3"/>
      <c r="B145" s="122"/>
      <c r="C145" s="122"/>
      <c r="D145" s="122"/>
      <c r="E145" s="122"/>
      <c r="F145" s="122"/>
      <c r="G145" s="88"/>
      <c r="H145" s="122"/>
      <c r="I145" s="122"/>
      <c r="J145" s="122"/>
      <c r="K145" s="150"/>
    </row>
    <row r="146" spans="1:11" ht="17.25" customHeight="1">
      <c r="A146" s="3"/>
      <c r="B146" s="122"/>
      <c r="C146" s="122"/>
      <c r="D146" s="122"/>
      <c r="E146" s="122"/>
      <c r="F146" s="122"/>
      <c r="G146" s="88"/>
      <c r="H146" s="122"/>
      <c r="I146" s="122"/>
      <c r="J146" s="122"/>
      <c r="K146" s="150"/>
    </row>
    <row r="147" spans="1:11" ht="17.25" customHeight="1">
      <c r="A147" s="3"/>
      <c r="B147" s="122"/>
      <c r="C147" s="122"/>
      <c r="D147" s="122"/>
      <c r="E147" s="122"/>
      <c r="F147" s="122"/>
      <c r="G147" s="88"/>
      <c r="H147" s="122"/>
      <c r="I147" s="122"/>
      <c r="J147" s="122"/>
      <c r="K147" s="150"/>
    </row>
    <row r="148" spans="1:11" ht="17.25" customHeight="1">
      <c r="A148" s="3"/>
      <c r="B148" s="122"/>
      <c r="C148" s="122"/>
      <c r="D148" s="122"/>
      <c r="E148" s="122"/>
      <c r="F148" s="122"/>
      <c r="G148" s="88"/>
      <c r="H148" s="122"/>
      <c r="I148" s="122"/>
      <c r="J148" s="122"/>
      <c r="K148" s="150"/>
    </row>
    <row r="149" spans="1:11" ht="17.25" customHeight="1">
      <c r="A149" s="3"/>
      <c r="B149" s="122"/>
      <c r="C149" s="122"/>
      <c r="D149" s="122"/>
      <c r="E149" s="122"/>
      <c r="F149" s="122"/>
      <c r="G149" s="88"/>
      <c r="H149" s="122"/>
      <c r="I149" s="122"/>
      <c r="J149" s="122"/>
      <c r="K149" s="150"/>
    </row>
    <row r="150" spans="1:11" ht="17.25" customHeight="1">
      <c r="A150" s="3"/>
      <c r="B150" s="122"/>
      <c r="C150" s="122"/>
      <c r="D150" s="122"/>
      <c r="E150" s="122"/>
      <c r="F150" s="122"/>
      <c r="G150" s="88"/>
      <c r="H150" s="122"/>
      <c r="I150" s="122"/>
      <c r="J150" s="122"/>
      <c r="K150" s="150"/>
    </row>
    <row r="151" spans="1:11" ht="17.25" customHeight="1">
      <c r="A151" s="3"/>
      <c r="B151" s="122"/>
      <c r="C151" s="122"/>
      <c r="D151" s="122"/>
      <c r="E151" s="122"/>
      <c r="F151" s="122"/>
      <c r="G151" s="88"/>
      <c r="H151" s="122"/>
      <c r="I151" s="122"/>
      <c r="J151" s="122"/>
      <c r="K151" s="150"/>
    </row>
    <row r="152" spans="1:11" ht="17.25" customHeight="1">
      <c r="A152" s="3"/>
      <c r="B152" s="122"/>
      <c r="C152" s="122"/>
      <c r="D152" s="122"/>
      <c r="E152" s="122"/>
      <c r="F152" s="122"/>
      <c r="G152" s="88"/>
      <c r="H152" s="122"/>
      <c r="I152" s="122"/>
      <c r="J152" s="122"/>
      <c r="K152" s="150"/>
    </row>
    <row r="153" spans="1:11" ht="17.25" customHeight="1">
      <c r="A153" s="3"/>
      <c r="B153" s="122"/>
      <c r="C153" s="122"/>
      <c r="D153" s="122"/>
      <c r="E153" s="122"/>
      <c r="F153" s="122"/>
      <c r="G153" s="88"/>
      <c r="H153" s="122"/>
      <c r="I153" s="122"/>
      <c r="J153" s="122"/>
      <c r="K153" s="150"/>
    </row>
    <row r="154" spans="1:11" ht="17.25" customHeight="1">
      <c r="A154" s="3"/>
      <c r="B154" s="122"/>
      <c r="C154" s="122"/>
      <c r="D154" s="122"/>
      <c r="E154" s="122"/>
      <c r="F154" s="122"/>
      <c r="G154" s="88"/>
      <c r="H154" s="122"/>
      <c r="I154" s="122"/>
      <c r="J154" s="122"/>
      <c r="K154" s="150"/>
    </row>
    <row r="155" spans="1:11" ht="17.25" customHeight="1">
      <c r="A155" s="3"/>
      <c r="B155" s="122"/>
      <c r="C155" s="122"/>
      <c r="D155" s="122"/>
      <c r="E155" s="122"/>
      <c r="F155" s="122"/>
      <c r="G155" s="88"/>
      <c r="H155" s="122"/>
      <c r="I155" s="122"/>
      <c r="J155" s="122"/>
      <c r="K155" s="150"/>
    </row>
    <row r="156" spans="1:11" ht="17.25" customHeight="1">
      <c r="A156" s="3"/>
      <c r="B156" s="122"/>
      <c r="C156" s="122"/>
      <c r="D156" s="122"/>
      <c r="E156" s="122"/>
      <c r="F156" s="122"/>
      <c r="G156" s="88"/>
      <c r="H156" s="122"/>
      <c r="I156" s="122"/>
      <c r="J156" s="122"/>
      <c r="K156" s="150"/>
    </row>
    <row r="157" spans="1:11" ht="17.25" customHeight="1">
      <c r="A157" s="3"/>
      <c r="B157" s="122"/>
      <c r="C157" s="122"/>
      <c r="D157" s="122"/>
      <c r="E157" s="122"/>
      <c r="F157" s="122"/>
      <c r="G157" s="88"/>
      <c r="H157" s="122"/>
      <c r="I157" s="122"/>
      <c r="J157" s="122"/>
      <c r="K157" s="150"/>
    </row>
    <row r="158" spans="1:11" ht="17.25" customHeight="1">
      <c r="A158" s="3"/>
      <c r="B158" s="122"/>
      <c r="C158" s="122"/>
      <c r="D158" s="122"/>
      <c r="E158" s="122"/>
      <c r="F158" s="122"/>
      <c r="G158" s="88"/>
      <c r="H158" s="122"/>
      <c r="I158" s="122"/>
      <c r="J158" s="122"/>
      <c r="K158" s="150"/>
    </row>
    <row r="159" spans="1:11" ht="17.25" customHeight="1">
      <c r="A159" s="3"/>
      <c r="B159" s="122"/>
      <c r="C159" s="122"/>
      <c r="D159" s="122"/>
      <c r="E159" s="122"/>
      <c r="F159" s="122"/>
      <c r="G159" s="88"/>
      <c r="H159" s="122"/>
      <c r="I159" s="122"/>
      <c r="J159" s="122"/>
      <c r="K159" s="150"/>
    </row>
    <row r="160" spans="1:11" ht="17.25" customHeight="1">
      <c r="A160" s="3"/>
      <c r="B160" s="122"/>
      <c r="C160" s="122"/>
      <c r="D160" s="122"/>
      <c r="E160" s="122"/>
      <c r="F160" s="122"/>
      <c r="G160" s="88"/>
      <c r="H160" s="122"/>
      <c r="I160" s="122"/>
      <c r="J160" s="122"/>
      <c r="K160" s="150"/>
    </row>
    <row r="161" spans="1:11" ht="17.25" customHeight="1">
      <c r="A161" s="3"/>
      <c r="B161" s="122"/>
      <c r="C161" s="122"/>
      <c r="D161" s="122"/>
      <c r="E161" s="122"/>
      <c r="F161" s="122"/>
      <c r="G161" s="88"/>
      <c r="H161" s="122"/>
      <c r="I161" s="122"/>
      <c r="J161" s="122"/>
      <c r="K161" s="150"/>
    </row>
    <row r="162" spans="1:11" ht="17.25" customHeight="1">
      <c r="A162" s="3"/>
      <c r="B162" s="122"/>
      <c r="C162" s="122"/>
      <c r="D162" s="122"/>
      <c r="E162" s="122"/>
      <c r="F162" s="122"/>
      <c r="G162" s="88"/>
      <c r="H162" s="122"/>
      <c r="I162" s="122"/>
      <c r="J162" s="122"/>
      <c r="K162" s="150"/>
    </row>
    <row r="163" spans="1:11" ht="17.25" customHeight="1">
      <c r="A163" s="3"/>
      <c r="B163" s="122"/>
      <c r="C163" s="122"/>
      <c r="D163" s="122"/>
      <c r="E163" s="122"/>
      <c r="F163" s="122"/>
      <c r="G163" s="88"/>
      <c r="H163" s="122"/>
      <c r="I163" s="122"/>
      <c r="J163" s="122"/>
      <c r="K163" s="150"/>
    </row>
    <row r="164" spans="1:11" ht="17.25" customHeight="1">
      <c r="A164" s="3"/>
      <c r="B164" s="122"/>
      <c r="C164" s="122"/>
      <c r="D164" s="122"/>
      <c r="E164" s="122"/>
      <c r="F164" s="122"/>
      <c r="G164" s="88"/>
      <c r="H164" s="122"/>
      <c r="I164" s="122"/>
      <c r="J164" s="122"/>
      <c r="K164" s="150"/>
    </row>
    <row r="165" spans="1:11" ht="17.25" customHeight="1">
      <c r="A165" s="3"/>
      <c r="B165" s="122"/>
      <c r="C165" s="122"/>
      <c r="D165" s="122"/>
      <c r="E165" s="122"/>
      <c r="F165" s="122"/>
      <c r="G165" s="88"/>
      <c r="H165" s="122"/>
      <c r="I165" s="122"/>
      <c r="J165" s="122"/>
      <c r="K165" s="150"/>
    </row>
    <row r="166" spans="1:11" ht="17.25" customHeight="1">
      <c r="A166" s="3"/>
      <c r="B166" s="122"/>
      <c r="C166" s="122"/>
      <c r="D166" s="122"/>
      <c r="E166" s="122"/>
      <c r="F166" s="122"/>
      <c r="G166" s="88"/>
      <c r="H166" s="122"/>
      <c r="I166" s="122"/>
      <c r="J166" s="122"/>
      <c r="K166" s="150"/>
    </row>
    <row r="167" spans="1:11" ht="17.25" customHeight="1">
      <c r="A167" s="3"/>
      <c r="B167" s="122"/>
      <c r="C167" s="122"/>
      <c r="D167" s="122"/>
      <c r="E167" s="122"/>
      <c r="F167" s="122"/>
      <c r="G167" s="88"/>
      <c r="H167" s="122"/>
      <c r="I167" s="122"/>
      <c r="J167" s="122"/>
      <c r="K167" s="150"/>
    </row>
    <row r="168" spans="1:11" ht="17.25" customHeight="1">
      <c r="A168" s="3"/>
      <c r="B168" s="122"/>
      <c r="C168" s="122"/>
      <c r="D168" s="122"/>
      <c r="E168" s="122"/>
      <c r="F168" s="122"/>
      <c r="G168" s="88"/>
      <c r="H168" s="122"/>
      <c r="I168" s="122"/>
      <c r="J168" s="122"/>
      <c r="K168" s="150"/>
    </row>
    <row r="169" spans="1:11" ht="17.25" customHeight="1">
      <c r="A169" s="3"/>
      <c r="B169" s="122"/>
      <c r="C169" s="122"/>
      <c r="D169" s="122"/>
      <c r="E169" s="122"/>
      <c r="F169" s="122"/>
      <c r="G169" s="88"/>
      <c r="H169" s="122"/>
      <c r="I169" s="122"/>
      <c r="J169" s="122"/>
      <c r="K169" s="150"/>
    </row>
    <row r="170" spans="1:11" ht="17.25" customHeight="1">
      <c r="A170" s="3"/>
      <c r="B170" s="122"/>
      <c r="C170" s="122"/>
      <c r="D170" s="122"/>
      <c r="E170" s="122"/>
      <c r="F170" s="122"/>
      <c r="G170" s="88"/>
      <c r="H170" s="122"/>
      <c r="I170" s="122"/>
      <c r="J170" s="122"/>
      <c r="K170" s="150"/>
    </row>
    <row r="171" spans="1:11" ht="17.25" customHeight="1">
      <c r="A171" s="3"/>
      <c r="B171" s="122"/>
      <c r="C171" s="122"/>
      <c r="D171" s="122"/>
      <c r="E171" s="122"/>
      <c r="F171" s="122"/>
      <c r="G171" s="88"/>
      <c r="H171" s="122"/>
      <c r="I171" s="122"/>
      <c r="J171" s="122"/>
      <c r="K171" s="150"/>
    </row>
    <row r="172" spans="1:11" ht="17.25" customHeight="1">
      <c r="A172" s="3"/>
      <c r="B172" s="122"/>
      <c r="C172" s="122"/>
      <c r="D172" s="122"/>
      <c r="E172" s="122"/>
      <c r="F172" s="122"/>
      <c r="G172" s="88"/>
      <c r="H172" s="122"/>
      <c r="I172" s="122"/>
      <c r="J172" s="122"/>
      <c r="K172" s="150"/>
    </row>
    <row r="173" spans="1:11" ht="17.25" customHeight="1">
      <c r="A173" s="3"/>
      <c r="B173" s="122"/>
      <c r="C173" s="122"/>
      <c r="D173" s="122"/>
      <c r="E173" s="122"/>
      <c r="F173" s="122"/>
      <c r="G173" s="88"/>
      <c r="H173" s="122"/>
      <c r="I173" s="122"/>
      <c r="J173" s="122"/>
      <c r="K173" s="150"/>
    </row>
    <row r="174" spans="1:11" ht="17.25" customHeight="1">
      <c r="A174" s="3"/>
      <c r="B174" s="122"/>
      <c r="C174" s="122"/>
      <c r="D174" s="122"/>
      <c r="E174" s="122"/>
      <c r="F174" s="122"/>
      <c r="G174" s="88"/>
      <c r="H174" s="122"/>
      <c r="I174" s="122"/>
      <c r="J174" s="122"/>
      <c r="K174" s="150"/>
    </row>
    <row r="175" spans="1:11" ht="17.25" customHeight="1">
      <c r="A175" s="3"/>
      <c r="B175" s="122"/>
      <c r="C175" s="122"/>
      <c r="D175" s="122"/>
      <c r="E175" s="122"/>
      <c r="F175" s="122"/>
      <c r="G175" s="88"/>
      <c r="H175" s="122"/>
      <c r="I175" s="122"/>
      <c r="J175" s="122"/>
      <c r="K175" s="150"/>
    </row>
    <row r="176" spans="1:11" ht="17.25" customHeight="1">
      <c r="A176" s="3"/>
      <c r="B176" s="122"/>
      <c r="C176" s="122"/>
      <c r="D176" s="122"/>
      <c r="E176" s="122"/>
      <c r="F176" s="122"/>
      <c r="G176" s="88"/>
      <c r="H176" s="122"/>
      <c r="I176" s="122"/>
      <c r="J176" s="122"/>
      <c r="K176" s="150"/>
    </row>
    <row r="177" spans="1:11" ht="17.25" customHeight="1">
      <c r="A177" s="3"/>
      <c r="B177" s="122"/>
      <c r="C177" s="122"/>
      <c r="D177" s="122"/>
      <c r="E177" s="122"/>
      <c r="F177" s="122"/>
      <c r="G177" s="88"/>
      <c r="H177" s="122"/>
      <c r="I177" s="122"/>
      <c r="J177" s="122"/>
      <c r="K177" s="150"/>
    </row>
    <row r="178" spans="1:11" ht="17.25" customHeight="1">
      <c r="A178" s="3"/>
      <c r="B178" s="122"/>
      <c r="C178" s="122"/>
      <c r="D178" s="122"/>
      <c r="E178" s="122"/>
      <c r="F178" s="122"/>
      <c r="G178" s="88"/>
      <c r="H178" s="122"/>
      <c r="I178" s="122"/>
      <c r="J178" s="122"/>
      <c r="K178" s="150"/>
    </row>
    <row r="179" spans="1:11" ht="17.25" customHeight="1">
      <c r="A179" s="3"/>
      <c r="B179" s="122"/>
      <c r="C179" s="122"/>
      <c r="D179" s="122"/>
      <c r="E179" s="122"/>
      <c r="F179" s="122"/>
      <c r="G179" s="88"/>
      <c r="H179" s="122"/>
      <c r="I179" s="122"/>
      <c r="J179" s="122"/>
      <c r="K179" s="150"/>
    </row>
    <row r="180" spans="1:11" ht="17.25" customHeight="1">
      <c r="A180" s="3"/>
      <c r="B180" s="122"/>
      <c r="C180" s="122"/>
      <c r="D180" s="122"/>
      <c r="E180" s="122"/>
      <c r="F180" s="122"/>
      <c r="G180" s="88"/>
      <c r="H180" s="122"/>
      <c r="I180" s="122"/>
      <c r="J180" s="122"/>
      <c r="K180" s="150"/>
    </row>
    <row r="181" spans="1:11" ht="17.25" customHeight="1">
      <c r="A181" s="3"/>
      <c r="B181" s="122"/>
      <c r="C181" s="122"/>
      <c r="D181" s="122"/>
      <c r="E181" s="122"/>
      <c r="F181" s="122"/>
      <c r="G181" s="88"/>
      <c r="H181" s="122"/>
      <c r="I181" s="122"/>
      <c r="J181" s="122"/>
      <c r="K181" s="150"/>
    </row>
    <row r="182" spans="1:11" ht="17.25" customHeight="1">
      <c r="A182" s="3"/>
      <c r="B182" s="122"/>
      <c r="C182" s="122"/>
      <c r="D182" s="122"/>
      <c r="E182" s="122"/>
      <c r="F182" s="122"/>
      <c r="G182" s="88"/>
      <c r="H182" s="122"/>
      <c r="I182" s="122"/>
      <c r="J182" s="122"/>
      <c r="K182" s="150"/>
    </row>
    <row r="183" spans="1:11" ht="17.25" customHeight="1">
      <c r="A183" s="3"/>
      <c r="B183" s="122"/>
      <c r="C183" s="122"/>
      <c r="D183" s="122"/>
      <c r="E183" s="122"/>
      <c r="F183" s="122"/>
      <c r="G183" s="88"/>
      <c r="H183" s="122"/>
      <c r="I183" s="122"/>
      <c r="J183" s="122"/>
      <c r="K183" s="150"/>
    </row>
    <row r="184" spans="1:11" ht="17.25" customHeight="1">
      <c r="A184" s="3"/>
      <c r="B184" s="122"/>
      <c r="C184" s="122"/>
      <c r="D184" s="122"/>
      <c r="E184" s="122"/>
      <c r="F184" s="122"/>
      <c r="G184" s="88"/>
      <c r="H184" s="122"/>
      <c r="I184" s="122"/>
      <c r="J184" s="122"/>
      <c r="K184" s="150"/>
    </row>
    <row r="185" spans="1:11" ht="17.25" customHeight="1">
      <c r="A185" s="3"/>
      <c r="B185" s="122"/>
      <c r="C185" s="122"/>
      <c r="D185" s="122"/>
      <c r="E185" s="122"/>
      <c r="F185" s="122"/>
      <c r="G185" s="88"/>
      <c r="H185" s="122"/>
      <c r="I185" s="122"/>
      <c r="J185" s="122"/>
      <c r="K185" s="150"/>
    </row>
    <row r="186" spans="1:11" ht="17.25" customHeight="1">
      <c r="A186" s="3"/>
      <c r="B186" s="122"/>
      <c r="C186" s="122"/>
      <c r="D186" s="122"/>
      <c r="E186" s="122"/>
      <c r="F186" s="122"/>
      <c r="G186" s="88"/>
      <c r="H186" s="122"/>
      <c r="I186" s="122"/>
      <c r="J186" s="122"/>
      <c r="K186" s="150"/>
    </row>
    <row r="187" spans="1:11" ht="17.25" customHeight="1">
      <c r="A187" s="3"/>
      <c r="B187" s="122"/>
      <c r="C187" s="122"/>
      <c r="D187" s="122"/>
      <c r="E187" s="122"/>
      <c r="F187" s="122"/>
      <c r="G187" s="88"/>
      <c r="H187" s="122"/>
      <c r="I187" s="122"/>
      <c r="J187" s="122"/>
      <c r="K187" s="150"/>
    </row>
    <row r="188" spans="1:11" ht="17.25" customHeight="1">
      <c r="A188" s="3"/>
      <c r="B188" s="122"/>
      <c r="C188" s="122"/>
      <c r="D188" s="122"/>
      <c r="E188" s="122"/>
      <c r="F188" s="122"/>
      <c r="G188" s="88"/>
      <c r="H188" s="122"/>
      <c r="I188" s="122"/>
      <c r="J188" s="122"/>
      <c r="K188" s="150"/>
    </row>
    <row r="189" spans="1:11" ht="17.25" customHeight="1">
      <c r="A189" s="3"/>
      <c r="B189" s="88"/>
      <c r="C189" s="88"/>
      <c r="D189" s="88"/>
      <c r="E189" s="88"/>
      <c r="F189" s="88"/>
      <c r="G189" s="88"/>
      <c r="H189" s="88"/>
      <c r="I189" s="88"/>
      <c r="J189" s="88"/>
      <c r="K189" s="19"/>
    </row>
    <row r="190" spans="1:11" ht="17.25" customHeight="1">
      <c r="A190" s="3"/>
      <c r="B190" s="88"/>
      <c r="C190" s="88"/>
      <c r="D190" s="88"/>
      <c r="E190" s="88"/>
      <c r="F190" s="88"/>
      <c r="G190" s="88"/>
      <c r="H190" s="88"/>
      <c r="I190" s="88"/>
      <c r="J190" s="88"/>
      <c r="K190" s="19"/>
    </row>
    <row r="191" spans="1:11" ht="17.25" customHeight="1">
      <c r="A191" s="3"/>
      <c r="B191" s="88"/>
      <c r="C191" s="88"/>
      <c r="D191" s="88"/>
      <c r="E191" s="88"/>
      <c r="F191" s="88"/>
      <c r="G191" s="88"/>
      <c r="H191" s="88"/>
      <c r="I191" s="88"/>
      <c r="J191" s="88"/>
      <c r="K191" s="19"/>
    </row>
    <row r="192" spans="1:11" ht="17.25" customHeight="1">
      <c r="A192" s="3"/>
      <c r="B192" s="88"/>
      <c r="C192" s="88"/>
      <c r="D192" s="88"/>
      <c r="E192" s="88"/>
      <c r="F192" s="88"/>
      <c r="G192" s="88"/>
      <c r="H192" s="88"/>
      <c r="I192" s="88"/>
      <c r="J192" s="88"/>
      <c r="K192" s="19"/>
    </row>
    <row r="193" spans="1:11" ht="17.25" customHeight="1">
      <c r="A193" s="3"/>
      <c r="B193" s="88"/>
      <c r="C193" s="88"/>
      <c r="D193" s="88"/>
      <c r="E193" s="88"/>
      <c r="F193" s="88"/>
      <c r="G193" s="88"/>
      <c r="H193" s="88"/>
      <c r="I193" s="88"/>
      <c r="J193" s="88"/>
      <c r="K193" s="19"/>
    </row>
    <row r="194" spans="1:11" ht="17.25" customHeight="1">
      <c r="A194" s="3"/>
      <c r="B194" s="88"/>
      <c r="C194" s="88"/>
      <c r="D194" s="88"/>
      <c r="E194" s="88"/>
      <c r="F194" s="88"/>
      <c r="G194" s="88"/>
      <c r="H194" s="88"/>
      <c r="I194" s="88"/>
      <c r="J194" s="88"/>
      <c r="K194" s="19"/>
    </row>
    <row r="195" spans="1:11" ht="17.25" customHeight="1">
      <c r="A195" s="3"/>
      <c r="B195" s="122"/>
      <c r="C195" s="122"/>
      <c r="D195" s="122"/>
      <c r="E195" s="122"/>
      <c r="F195" s="122"/>
      <c r="G195" s="88"/>
      <c r="H195" s="122"/>
      <c r="I195" s="122"/>
      <c r="J195" s="122"/>
      <c r="K195" s="150"/>
    </row>
    <row r="196" spans="1:11" ht="17.25" customHeight="1">
      <c r="A196" s="3"/>
      <c r="B196" s="122"/>
      <c r="C196" s="122"/>
      <c r="D196" s="122"/>
      <c r="E196" s="122"/>
      <c r="F196" s="122"/>
      <c r="G196" s="88"/>
      <c r="H196" s="122"/>
      <c r="I196" s="122"/>
      <c r="J196" s="122"/>
      <c r="K196" s="150"/>
    </row>
    <row r="197" spans="1:11" ht="17.25" customHeight="1">
      <c r="A197" s="3"/>
      <c r="B197" s="122"/>
      <c r="C197" s="122"/>
      <c r="D197" s="122"/>
      <c r="E197" s="122"/>
      <c r="F197" s="122"/>
      <c r="G197" s="88"/>
      <c r="H197" s="122"/>
      <c r="I197" s="122"/>
      <c r="J197" s="122"/>
      <c r="K197" s="150"/>
    </row>
    <row r="198" spans="1:11" ht="17.25" customHeight="1">
      <c r="A198" s="3"/>
      <c r="B198" s="122"/>
      <c r="C198" s="122"/>
      <c r="D198" s="122"/>
      <c r="E198" s="122"/>
      <c r="F198" s="122"/>
      <c r="G198" s="88"/>
      <c r="H198" s="122"/>
      <c r="I198" s="122"/>
      <c r="J198" s="122"/>
      <c r="K198" s="150"/>
    </row>
    <row r="199" spans="1:11" ht="17.25" customHeight="1">
      <c r="A199" s="3"/>
      <c r="B199" s="122"/>
      <c r="C199" s="122"/>
      <c r="D199" s="122"/>
      <c r="E199" s="122"/>
      <c r="F199" s="122"/>
      <c r="G199" s="88"/>
      <c r="H199" s="122"/>
      <c r="I199" s="122"/>
      <c r="J199" s="122"/>
      <c r="K199" s="150"/>
    </row>
    <row r="200" spans="1:11" ht="17.25" customHeight="1">
      <c r="A200" s="3"/>
      <c r="B200" s="122"/>
      <c r="C200" s="122"/>
      <c r="D200" s="122"/>
      <c r="E200" s="122"/>
      <c r="F200" s="122"/>
      <c r="G200" s="88"/>
      <c r="H200" s="122"/>
      <c r="I200" s="122"/>
      <c r="J200" s="122"/>
      <c r="K200" s="150"/>
    </row>
    <row r="201" spans="1:11" ht="17.25" customHeight="1">
      <c r="A201" s="3"/>
      <c r="B201" s="123"/>
      <c r="C201" s="122"/>
      <c r="D201" s="122"/>
      <c r="E201" s="122"/>
      <c r="F201" s="122"/>
      <c r="G201" s="88"/>
      <c r="H201" s="122"/>
      <c r="I201" s="122"/>
      <c r="J201" s="122"/>
      <c r="K201" s="150"/>
    </row>
    <row r="202" spans="1:11" ht="17.25" customHeight="1">
      <c r="A202" s="3"/>
      <c r="B202" s="123"/>
      <c r="C202" s="122"/>
      <c r="D202" s="122"/>
      <c r="E202" s="122"/>
      <c r="F202" s="122"/>
      <c r="G202" s="88"/>
      <c r="H202" s="122"/>
      <c r="I202" s="122"/>
      <c r="J202" s="122"/>
      <c r="K202" s="150"/>
    </row>
    <row r="203" spans="1:11" ht="17.25" customHeight="1">
      <c r="A203" s="3"/>
      <c r="B203" s="123"/>
      <c r="C203" s="122"/>
      <c r="D203" s="122"/>
      <c r="E203" s="122"/>
      <c r="F203" s="122"/>
      <c r="G203" s="88"/>
      <c r="H203" s="122"/>
      <c r="I203" s="122"/>
      <c r="J203" s="122"/>
      <c r="K203" s="150"/>
    </row>
    <row r="204" spans="1:11" ht="17.25" customHeight="1">
      <c r="A204" s="3"/>
      <c r="B204" s="123"/>
      <c r="C204" s="122"/>
      <c r="D204" s="122"/>
      <c r="E204" s="122"/>
      <c r="F204" s="122"/>
      <c r="G204" s="88"/>
      <c r="H204" s="122"/>
      <c r="I204" s="122"/>
      <c r="J204" s="122"/>
      <c r="K204" s="150"/>
    </row>
    <row r="205" spans="1:11" ht="17.25" customHeight="1">
      <c r="A205" s="3"/>
      <c r="B205" s="123"/>
      <c r="C205" s="122"/>
      <c r="D205" s="122"/>
      <c r="E205" s="122"/>
      <c r="F205" s="122"/>
      <c r="G205" s="88"/>
      <c r="H205" s="122"/>
      <c r="I205" s="122"/>
      <c r="J205" s="122"/>
      <c r="K205" s="150"/>
    </row>
    <row r="206" spans="1:11" ht="17.25" customHeight="1">
      <c r="A206" s="3"/>
      <c r="B206" s="123"/>
      <c r="C206" s="122"/>
      <c r="D206" s="122"/>
      <c r="E206" s="122"/>
      <c r="F206" s="122"/>
      <c r="G206" s="88"/>
      <c r="H206" s="122"/>
      <c r="I206" s="122"/>
      <c r="J206" s="122"/>
      <c r="K206" s="150"/>
    </row>
    <row r="207" spans="1:11" ht="17.25" customHeight="1">
      <c r="A207" s="3"/>
      <c r="B207" s="123"/>
      <c r="C207" s="122"/>
      <c r="D207" s="122"/>
      <c r="E207" s="122"/>
      <c r="F207" s="122"/>
      <c r="G207" s="88"/>
      <c r="H207" s="122"/>
      <c r="I207" s="122"/>
      <c r="J207" s="122"/>
      <c r="K207" s="150"/>
    </row>
    <row r="208" spans="1:11" ht="17.25" customHeight="1">
      <c r="A208" s="3"/>
      <c r="B208" s="123"/>
      <c r="C208" s="122"/>
      <c r="D208" s="122"/>
      <c r="E208" s="122"/>
      <c r="F208" s="122"/>
      <c r="G208" s="88"/>
      <c r="H208" s="122"/>
      <c r="I208" s="122"/>
      <c r="J208" s="122"/>
      <c r="K208" s="150"/>
    </row>
    <row r="209" spans="1:18" ht="17.25" customHeight="1">
      <c r="A209" s="3"/>
      <c r="B209" s="123"/>
      <c r="C209" s="122"/>
      <c r="D209" s="122"/>
      <c r="E209" s="122"/>
      <c r="F209" s="122"/>
      <c r="G209" s="88"/>
      <c r="H209" s="122"/>
      <c r="I209" s="122"/>
      <c r="J209" s="122"/>
      <c r="K209" s="150"/>
    </row>
    <row r="210" spans="1:18" ht="17.25" customHeight="1">
      <c r="A210" s="3"/>
      <c r="B210" s="123"/>
      <c r="C210" s="122"/>
      <c r="D210" s="122"/>
      <c r="E210" s="122"/>
      <c r="F210" s="122"/>
      <c r="G210" s="88"/>
      <c r="H210" s="122"/>
      <c r="I210" s="122"/>
      <c r="J210" s="122"/>
      <c r="K210" s="150"/>
    </row>
    <row r="211" spans="1:18" ht="17.25" customHeight="1">
      <c r="A211" s="3"/>
      <c r="B211" s="123"/>
      <c r="C211" s="122"/>
      <c r="D211" s="122"/>
      <c r="E211" s="122"/>
      <c r="F211" s="122"/>
      <c r="G211" s="88"/>
      <c r="H211" s="122"/>
      <c r="I211" s="122"/>
      <c r="J211" s="122"/>
      <c r="K211" s="150"/>
    </row>
    <row r="212" spans="1:18" ht="17.25" customHeight="1">
      <c r="A212" s="3"/>
      <c r="B212" s="123"/>
      <c r="C212" s="122"/>
      <c r="D212" s="122"/>
      <c r="E212" s="122"/>
      <c r="F212" s="122"/>
      <c r="G212" s="88"/>
      <c r="H212" s="122"/>
      <c r="I212" s="122"/>
      <c r="J212" s="122"/>
      <c r="K212" s="150"/>
    </row>
    <row r="213" spans="1:18" ht="17.25" customHeight="1">
      <c r="A213" s="3"/>
      <c r="B213" s="123"/>
      <c r="C213" s="122"/>
      <c r="D213" s="122"/>
      <c r="E213" s="122"/>
      <c r="F213" s="122"/>
      <c r="G213" s="88"/>
      <c r="H213" s="122"/>
      <c r="I213" s="122"/>
      <c r="J213" s="122"/>
      <c r="K213" s="150"/>
    </row>
    <row r="214" spans="1:18" ht="17.25" customHeight="1">
      <c r="A214" s="3"/>
      <c r="B214" s="123"/>
      <c r="C214" s="122"/>
      <c r="D214" s="122"/>
      <c r="E214" s="122"/>
      <c r="F214" s="122"/>
      <c r="G214" s="88"/>
      <c r="H214" s="122"/>
      <c r="I214" s="122"/>
      <c r="J214" s="122"/>
      <c r="K214" s="150"/>
      <c r="L214" s="3"/>
      <c r="M214" s="3"/>
      <c r="N214" s="3"/>
      <c r="O214" s="3"/>
      <c r="P214" s="3"/>
      <c r="Q214" s="3"/>
      <c r="R214" s="3"/>
    </row>
    <row r="215" spans="1:18" ht="17.25" customHeight="1">
      <c r="A215" s="3"/>
      <c r="B215" s="123"/>
      <c r="C215" s="122"/>
      <c r="D215" s="122"/>
      <c r="E215" s="122"/>
      <c r="F215" s="122"/>
      <c r="G215" s="88"/>
      <c r="H215" s="122"/>
      <c r="I215" s="122"/>
      <c r="J215" s="122"/>
      <c r="K215" s="150"/>
      <c r="L215" s="3"/>
      <c r="M215" s="3"/>
      <c r="N215" s="3"/>
      <c r="O215" s="3"/>
      <c r="P215" s="3"/>
      <c r="Q215" s="3"/>
      <c r="R215" s="3"/>
    </row>
    <row r="216" spans="1:18" ht="17.25" customHeight="1">
      <c r="A216" s="3"/>
      <c r="B216" s="123"/>
      <c r="C216" s="122"/>
      <c r="D216" s="122"/>
      <c r="E216" s="122"/>
      <c r="F216" s="122"/>
      <c r="G216" s="88"/>
      <c r="H216" s="122"/>
      <c r="I216" s="122"/>
      <c r="J216" s="122"/>
      <c r="K216" s="150"/>
      <c r="L216" s="3"/>
      <c r="M216" s="3"/>
      <c r="N216" s="3"/>
      <c r="O216" s="3"/>
      <c r="P216" s="3"/>
      <c r="Q216" s="3"/>
      <c r="R216" s="3"/>
    </row>
    <row r="217" spans="1:18" ht="17.25" customHeight="1">
      <c r="A217" s="3"/>
      <c r="B217" s="123"/>
      <c r="C217" s="122"/>
      <c r="D217" s="122"/>
      <c r="E217" s="122"/>
      <c r="F217" s="122"/>
      <c r="G217" s="88"/>
      <c r="H217" s="122"/>
      <c r="I217" s="122"/>
      <c r="J217" s="122"/>
      <c r="K217" s="150"/>
      <c r="L217" s="3"/>
      <c r="M217" s="3"/>
      <c r="N217" s="3"/>
      <c r="O217" s="3"/>
      <c r="P217" s="3"/>
      <c r="Q217" s="3"/>
      <c r="R217" s="3"/>
    </row>
    <row r="218" spans="1:18" ht="17.25" customHeight="1">
      <c r="A218" s="3"/>
      <c r="B218" s="123"/>
      <c r="C218" s="122"/>
      <c r="D218" s="122"/>
      <c r="E218" s="122"/>
      <c r="F218" s="122"/>
      <c r="G218" s="88"/>
      <c r="H218" s="122"/>
      <c r="I218" s="122"/>
      <c r="J218" s="122"/>
      <c r="K218" s="150"/>
      <c r="L218" s="3"/>
      <c r="M218" s="3"/>
      <c r="N218" s="3"/>
      <c r="O218" s="3"/>
      <c r="P218" s="3"/>
      <c r="Q218" s="3"/>
      <c r="R218" s="3"/>
    </row>
    <row r="219" spans="1:18" ht="17.25" customHeight="1">
      <c r="A219" s="3"/>
      <c r="B219" s="123"/>
      <c r="C219" s="122"/>
      <c r="D219" s="122"/>
      <c r="E219" s="122"/>
      <c r="F219" s="122"/>
      <c r="G219" s="88"/>
      <c r="H219" s="122"/>
      <c r="I219" s="122"/>
      <c r="J219" s="122"/>
      <c r="K219" s="150"/>
      <c r="L219" s="3"/>
      <c r="M219" s="3"/>
      <c r="N219" s="3"/>
      <c r="O219" s="3"/>
      <c r="P219" s="3"/>
      <c r="Q219" s="3"/>
      <c r="R219" s="3">
        <v>3279992</v>
      </c>
    </row>
    <row r="220" spans="1:18" ht="17.25" customHeight="1">
      <c r="A220" s="3"/>
      <c r="B220" s="122"/>
      <c r="C220" s="122"/>
      <c r="D220" s="122"/>
      <c r="E220" s="122"/>
      <c r="F220" s="122"/>
      <c r="G220" s="88"/>
      <c r="H220" s="122"/>
      <c r="I220" s="122"/>
      <c r="J220" s="122"/>
      <c r="K220" s="150"/>
      <c r="L220" s="3"/>
      <c r="M220" s="3"/>
      <c r="N220" s="3"/>
      <c r="O220" s="3"/>
      <c r="P220" s="3"/>
      <c r="Q220" s="3"/>
      <c r="R220" s="3">
        <v>1664988</v>
      </c>
    </row>
    <row r="221" spans="1:18" ht="17.25" customHeight="1">
      <c r="A221" s="3"/>
      <c r="B221" s="122"/>
      <c r="C221" s="122"/>
      <c r="D221" s="122"/>
      <c r="E221" s="122"/>
      <c r="F221" s="122"/>
      <c r="G221" s="88"/>
      <c r="H221" s="122"/>
      <c r="I221" s="122"/>
      <c r="J221" s="122"/>
      <c r="K221" s="150"/>
      <c r="L221" s="3"/>
      <c r="M221" s="3"/>
      <c r="N221" s="3"/>
      <c r="O221" s="3"/>
      <c r="P221" s="3"/>
      <c r="Q221" s="3"/>
      <c r="R221" s="3">
        <v>974999</v>
      </c>
    </row>
    <row r="222" spans="1:18" ht="17.25" customHeight="1">
      <c r="A222" s="3"/>
      <c r="B222" s="122"/>
      <c r="C222" s="122"/>
      <c r="D222" s="122"/>
      <c r="E222" s="122"/>
      <c r="F222" s="122"/>
      <c r="G222" s="88"/>
      <c r="H222" s="122"/>
      <c r="I222" s="122"/>
      <c r="J222" s="122"/>
      <c r="K222" s="150"/>
      <c r="L222" s="3"/>
      <c r="M222" s="3"/>
      <c r="N222" s="3"/>
      <c r="O222" s="3"/>
      <c r="P222" s="3"/>
      <c r="Q222" s="3"/>
      <c r="R222" s="3">
        <v>899999</v>
      </c>
    </row>
    <row r="223" spans="1:18" ht="17.25" customHeight="1">
      <c r="A223" s="3"/>
      <c r="B223" s="122"/>
      <c r="C223" s="122"/>
      <c r="D223" s="122"/>
      <c r="E223" s="122"/>
      <c r="F223" s="122"/>
      <c r="G223" s="88"/>
      <c r="H223" s="122"/>
      <c r="I223" s="122"/>
      <c r="J223" s="122"/>
      <c r="K223" s="150"/>
      <c r="L223" s="3"/>
      <c r="M223" s="3"/>
      <c r="N223" s="3"/>
      <c r="O223" s="3"/>
      <c r="P223" s="3"/>
      <c r="Q223" s="3"/>
      <c r="R223" s="3"/>
    </row>
    <row r="224" spans="1:18" ht="17.25" customHeight="1">
      <c r="A224" s="3"/>
      <c r="B224" s="122"/>
      <c r="C224" s="122"/>
      <c r="D224" s="122"/>
      <c r="E224" s="122"/>
      <c r="F224" s="122"/>
      <c r="G224" s="88"/>
      <c r="H224" s="122"/>
      <c r="I224" s="122"/>
      <c r="J224" s="122"/>
      <c r="K224" s="150"/>
      <c r="L224" s="3"/>
      <c r="M224" s="3"/>
      <c r="N224" s="3"/>
      <c r="O224" s="3"/>
      <c r="P224" s="3"/>
      <c r="Q224" s="3"/>
      <c r="R224" s="3"/>
    </row>
    <row r="225" spans="1:18" ht="17.25" customHeight="1">
      <c r="A225" s="3"/>
      <c r="B225" s="122"/>
      <c r="C225" s="122"/>
      <c r="D225" s="122"/>
      <c r="E225" s="122"/>
      <c r="F225" s="122"/>
      <c r="G225" s="88"/>
      <c r="H225" s="122"/>
      <c r="I225" s="122"/>
      <c r="J225" s="122"/>
      <c r="K225" s="150"/>
      <c r="L225" s="3"/>
      <c r="M225" s="3"/>
      <c r="N225" s="3"/>
      <c r="O225" s="3"/>
      <c r="P225" s="3"/>
      <c r="Q225" s="3"/>
      <c r="R225" s="3"/>
    </row>
    <row r="226" spans="1:18" ht="17.25" customHeight="1">
      <c r="A226" s="3"/>
      <c r="B226" s="122"/>
      <c r="C226" s="122"/>
      <c r="D226" s="122"/>
      <c r="E226" s="122"/>
      <c r="F226" s="122"/>
      <c r="G226" s="88"/>
      <c r="H226" s="122"/>
      <c r="I226" s="122"/>
      <c r="J226" s="122"/>
      <c r="K226" s="150"/>
      <c r="L226" s="3"/>
      <c r="M226" s="3"/>
      <c r="N226" s="3"/>
      <c r="O226" s="3"/>
      <c r="P226" s="3"/>
      <c r="Q226" s="3"/>
      <c r="R226" s="3"/>
    </row>
    <row r="227" spans="1:18" ht="17.25" customHeight="1">
      <c r="A227" s="3"/>
      <c r="B227" s="122"/>
      <c r="C227" s="122"/>
      <c r="D227" s="122"/>
      <c r="E227" s="122"/>
      <c r="F227" s="122"/>
      <c r="G227" s="88"/>
      <c r="H227" s="122"/>
      <c r="I227" s="122"/>
      <c r="J227" s="122"/>
      <c r="K227" s="150"/>
      <c r="L227" s="3"/>
      <c r="M227" s="3"/>
      <c r="N227" s="3"/>
      <c r="O227" s="3"/>
      <c r="P227" s="3"/>
      <c r="Q227" s="3"/>
      <c r="R227" s="3">
        <v>899994</v>
      </c>
    </row>
    <row r="228" spans="1:18" ht="17.25" customHeight="1">
      <c r="A228" s="3"/>
      <c r="B228" s="122"/>
      <c r="C228" s="122"/>
      <c r="D228" s="122"/>
      <c r="E228" s="122"/>
      <c r="F228" s="122"/>
      <c r="G228" s="88"/>
      <c r="H228" s="122"/>
      <c r="I228" s="122"/>
      <c r="J228" s="122"/>
      <c r="K228" s="150"/>
      <c r="L228" s="3"/>
      <c r="M228" s="3"/>
      <c r="N228" s="3"/>
      <c r="O228" s="3"/>
      <c r="P228" s="3"/>
      <c r="Q228" s="3"/>
      <c r="R228" s="3">
        <v>3999999</v>
      </c>
    </row>
    <row r="229" spans="1:18" ht="17.25" customHeight="1">
      <c r="A229" s="3"/>
      <c r="B229" s="122"/>
      <c r="C229" s="122"/>
      <c r="D229" s="122"/>
      <c r="E229" s="122"/>
      <c r="F229" s="122"/>
      <c r="G229" s="88"/>
      <c r="H229" s="122"/>
      <c r="I229" s="122"/>
      <c r="J229" s="122"/>
      <c r="K229" s="150"/>
      <c r="L229" s="3"/>
      <c r="M229" s="3"/>
      <c r="N229" s="3"/>
      <c r="O229" s="3"/>
      <c r="P229" s="3"/>
      <c r="Q229" s="3"/>
      <c r="R229" s="3">
        <v>8899998</v>
      </c>
    </row>
    <row r="230" spans="1:18" ht="17.25" customHeight="1">
      <c r="A230" s="3"/>
      <c r="B230" s="122"/>
      <c r="C230" s="122"/>
      <c r="D230" s="122"/>
      <c r="E230" s="122"/>
      <c r="F230" s="122"/>
      <c r="G230" s="88"/>
      <c r="H230" s="122"/>
      <c r="I230" s="122"/>
      <c r="J230" s="122"/>
      <c r="K230" s="150"/>
      <c r="L230" s="3"/>
      <c r="M230" s="3"/>
      <c r="N230" s="3"/>
      <c r="O230" s="3"/>
      <c r="P230" s="3"/>
      <c r="Q230" s="3"/>
      <c r="R230" s="3">
        <v>559999</v>
      </c>
    </row>
    <row r="231" spans="1:18" ht="17.25" customHeight="1">
      <c r="A231" s="3"/>
      <c r="B231" s="122"/>
      <c r="C231" s="122"/>
      <c r="D231" s="122"/>
      <c r="E231" s="122"/>
      <c r="F231" s="122"/>
      <c r="G231" s="88"/>
      <c r="H231" s="122"/>
      <c r="I231" s="122"/>
      <c r="J231" s="122"/>
      <c r="K231" s="150"/>
      <c r="L231" s="3"/>
      <c r="M231" s="3"/>
      <c r="N231" s="3"/>
      <c r="O231" s="3"/>
      <c r="P231" s="3"/>
      <c r="Q231" s="3"/>
      <c r="R231" s="3">
        <v>159999</v>
      </c>
    </row>
    <row r="232" spans="1:18" ht="17.25" customHeight="1">
      <c r="A232" s="3"/>
      <c r="B232" s="123"/>
      <c r="C232" s="122"/>
      <c r="D232" s="122"/>
      <c r="E232" s="122"/>
      <c r="F232" s="122"/>
      <c r="G232" s="88"/>
      <c r="H232" s="122"/>
      <c r="I232" s="122"/>
      <c r="J232" s="122"/>
      <c r="K232" s="150"/>
      <c r="L232" s="3"/>
      <c r="M232" s="3"/>
      <c r="N232" s="3"/>
      <c r="O232" s="3"/>
      <c r="P232" s="3"/>
      <c r="Q232" s="3"/>
      <c r="R232" s="3">
        <v>137495</v>
      </c>
    </row>
    <row r="233" spans="1:18" ht="17.25" customHeight="1">
      <c r="A233" s="3"/>
      <c r="B233" s="123"/>
      <c r="C233" s="122"/>
      <c r="D233" s="122"/>
      <c r="E233" s="122"/>
      <c r="F233" s="122"/>
      <c r="G233" s="88"/>
      <c r="H233" s="122"/>
      <c r="I233" s="122"/>
      <c r="J233" s="122"/>
      <c r="K233" s="150"/>
      <c r="L233" s="3"/>
      <c r="M233" s="3"/>
      <c r="N233" s="3"/>
      <c r="O233" s="3"/>
      <c r="P233" s="3"/>
      <c r="Q233" s="3"/>
      <c r="R233" s="3"/>
    </row>
    <row r="234" spans="1:18" ht="17.25" customHeight="1">
      <c r="A234" s="3"/>
      <c r="B234" s="123"/>
      <c r="C234" s="122"/>
      <c r="D234" s="122"/>
      <c r="E234" s="122"/>
      <c r="F234" s="122"/>
      <c r="G234" s="88"/>
      <c r="H234" s="122"/>
      <c r="I234" s="122"/>
      <c r="J234" s="122"/>
      <c r="K234" s="150"/>
      <c r="L234" s="3"/>
      <c r="M234" s="3"/>
      <c r="N234" s="3"/>
      <c r="O234" s="3"/>
      <c r="P234" s="3"/>
      <c r="Q234" s="3"/>
      <c r="R234" s="3"/>
    </row>
    <row r="235" spans="1:18" ht="17.25" customHeight="1">
      <c r="A235" s="3"/>
      <c r="B235" s="123"/>
      <c r="C235" s="122"/>
      <c r="D235" s="122"/>
      <c r="E235" s="122"/>
      <c r="F235" s="122"/>
      <c r="G235" s="88"/>
      <c r="H235" s="122"/>
      <c r="I235" s="122"/>
      <c r="J235" s="122"/>
      <c r="K235" s="150"/>
      <c r="L235" s="3"/>
      <c r="M235" s="3"/>
      <c r="N235" s="3"/>
      <c r="O235" s="3"/>
      <c r="P235" s="3"/>
      <c r="Q235" s="3"/>
      <c r="R235" s="3"/>
    </row>
    <row r="236" spans="1:18" ht="17.25" customHeight="1">
      <c r="A236" s="3"/>
      <c r="B236" s="123"/>
      <c r="C236" s="122"/>
      <c r="D236" s="122"/>
      <c r="E236" s="122"/>
      <c r="F236" s="122"/>
      <c r="G236" s="88"/>
      <c r="H236" s="122"/>
      <c r="I236" s="122"/>
      <c r="J236" s="122"/>
      <c r="K236" s="150"/>
      <c r="L236" s="3"/>
      <c r="M236" s="3"/>
      <c r="N236" s="3"/>
      <c r="O236" s="3"/>
      <c r="P236" s="3"/>
      <c r="Q236" s="3"/>
      <c r="R236" s="3">
        <v>29999</v>
      </c>
    </row>
    <row r="237" spans="1:18" ht="17.25" customHeight="1">
      <c r="A237" s="3"/>
      <c r="B237" s="123"/>
      <c r="C237" s="122"/>
      <c r="D237" s="122"/>
      <c r="E237" s="122"/>
      <c r="F237" s="122"/>
      <c r="G237" s="88"/>
      <c r="H237" s="122"/>
      <c r="I237" s="122"/>
      <c r="J237" s="122"/>
      <c r="K237" s="150"/>
      <c r="L237" s="3"/>
      <c r="M237" s="3"/>
      <c r="N237" s="3"/>
      <c r="O237" s="3"/>
      <c r="P237" s="3"/>
      <c r="Q237" s="3"/>
      <c r="R237" s="3">
        <v>24999</v>
      </c>
    </row>
    <row r="238" spans="1:18" ht="17.25" customHeight="1">
      <c r="A238" s="3"/>
      <c r="B238" s="123"/>
      <c r="C238" s="122"/>
      <c r="D238" s="122"/>
      <c r="E238" s="122"/>
      <c r="F238" s="122"/>
      <c r="G238" s="88"/>
      <c r="H238" s="122"/>
      <c r="I238" s="122"/>
      <c r="J238" s="122"/>
      <c r="K238" s="150"/>
      <c r="L238" s="3"/>
      <c r="M238" s="3"/>
      <c r="N238" s="3"/>
      <c r="O238" s="3"/>
      <c r="P238" s="3"/>
      <c r="Q238" s="3"/>
      <c r="R238" s="3">
        <v>449999</v>
      </c>
    </row>
    <row r="239" spans="1:18" ht="17.25" customHeight="1">
      <c r="A239" s="3"/>
      <c r="B239" s="123"/>
      <c r="C239" s="122"/>
      <c r="D239" s="122"/>
      <c r="E239" s="122"/>
      <c r="F239" s="122"/>
      <c r="G239" s="88"/>
      <c r="H239" s="122"/>
      <c r="I239" s="122"/>
      <c r="J239" s="122"/>
      <c r="K239" s="150"/>
      <c r="L239" s="3"/>
      <c r="M239" s="3"/>
      <c r="N239" s="3"/>
      <c r="O239" s="3"/>
      <c r="P239" s="3"/>
      <c r="Q239" s="3"/>
      <c r="R239" s="3">
        <v>4950999</v>
      </c>
    </row>
    <row r="240" spans="1:18" ht="17.25" customHeight="1">
      <c r="A240" s="3"/>
      <c r="B240" s="123"/>
      <c r="C240" s="122"/>
      <c r="D240" s="122"/>
      <c r="E240" s="122"/>
      <c r="F240" s="122"/>
      <c r="G240" s="88"/>
      <c r="H240" s="122"/>
      <c r="I240" s="122"/>
      <c r="J240" s="122"/>
      <c r="K240" s="150"/>
      <c r="L240" s="3"/>
      <c r="M240" s="3"/>
      <c r="N240" s="3"/>
      <c r="O240" s="3"/>
      <c r="P240" s="3"/>
      <c r="Q240" s="3"/>
      <c r="R240" s="3">
        <v>4619992</v>
      </c>
    </row>
    <row r="241" spans="1:18" ht="17.25" customHeight="1">
      <c r="A241" s="3"/>
      <c r="B241" s="123"/>
      <c r="C241" s="122"/>
      <c r="D241" s="122"/>
      <c r="E241" s="122"/>
      <c r="F241" s="122"/>
      <c r="G241" s="88"/>
      <c r="H241" s="122"/>
      <c r="I241" s="122"/>
      <c r="J241" s="122"/>
      <c r="K241" s="150"/>
      <c r="L241" s="3"/>
      <c r="M241" s="3"/>
      <c r="N241" s="3"/>
      <c r="O241" s="3"/>
      <c r="P241" s="3"/>
      <c r="Q241" s="3"/>
      <c r="R241" s="3">
        <v>17446497</v>
      </c>
    </row>
    <row r="242" spans="1:18" ht="17.25" customHeight="1">
      <c r="A242" s="3"/>
      <c r="B242" s="123"/>
      <c r="C242" s="122"/>
      <c r="D242" s="122"/>
      <c r="E242" s="122"/>
      <c r="F242" s="122"/>
      <c r="G242" s="88"/>
      <c r="H242" s="122"/>
      <c r="I242" s="122"/>
      <c r="J242" s="122"/>
      <c r="K242" s="150"/>
      <c r="L242" s="3"/>
      <c r="M242" s="3"/>
      <c r="N242" s="3"/>
      <c r="O242" s="3"/>
      <c r="P242" s="3"/>
      <c r="Q242" s="3"/>
      <c r="R242" s="3">
        <v>1049998</v>
      </c>
    </row>
    <row r="243" spans="1:18" ht="17.25" customHeight="1">
      <c r="A243" s="3"/>
      <c r="B243" s="123"/>
      <c r="C243" s="122"/>
      <c r="D243" s="122"/>
      <c r="E243" s="122"/>
      <c r="F243" s="122"/>
      <c r="G243" s="88"/>
      <c r="H243" s="122"/>
      <c r="I243" s="122"/>
      <c r="J243" s="122"/>
      <c r="K243" s="150"/>
      <c r="L243" s="3"/>
      <c r="M243" s="3"/>
      <c r="N243" s="3"/>
      <c r="O243" s="3"/>
      <c r="P243" s="3"/>
      <c r="Q243" s="3"/>
      <c r="R243" s="3">
        <v>274999</v>
      </c>
    </row>
    <row r="244" spans="1:18" ht="17.25" customHeight="1">
      <c r="A244" s="3"/>
      <c r="B244" s="123"/>
      <c r="C244" s="122"/>
      <c r="D244" s="122"/>
      <c r="E244" s="122"/>
      <c r="F244" s="122"/>
      <c r="G244" s="88"/>
      <c r="H244" s="122"/>
      <c r="I244" s="122"/>
      <c r="J244" s="122"/>
      <c r="K244" s="150"/>
      <c r="L244" s="3"/>
      <c r="M244" s="3"/>
      <c r="N244" s="3"/>
      <c r="O244" s="3"/>
      <c r="P244" s="3"/>
      <c r="Q244" s="3"/>
      <c r="R244" s="3">
        <v>799999</v>
      </c>
    </row>
    <row r="245" spans="1:18" ht="17.25" customHeight="1">
      <c r="A245" s="3"/>
      <c r="B245" s="123"/>
      <c r="C245" s="122"/>
      <c r="D245" s="122"/>
      <c r="E245" s="122"/>
      <c r="F245" s="122"/>
      <c r="G245" s="88"/>
      <c r="H245" s="122"/>
      <c r="I245" s="122"/>
      <c r="J245" s="122"/>
      <c r="K245" s="150"/>
      <c r="L245" s="3"/>
      <c r="M245" s="3"/>
      <c r="N245" s="3"/>
      <c r="O245" s="3"/>
      <c r="P245" s="3"/>
      <c r="Q245" s="3"/>
      <c r="R245" s="3">
        <v>5249999</v>
      </c>
    </row>
    <row r="246" spans="1:18" ht="17.25" customHeight="1">
      <c r="A246" s="3"/>
      <c r="B246" s="123"/>
      <c r="C246" s="122"/>
      <c r="D246" s="122"/>
      <c r="E246" s="122"/>
      <c r="F246" s="122"/>
      <c r="G246" s="88"/>
      <c r="H246" s="122"/>
      <c r="I246" s="122"/>
      <c r="J246" s="122"/>
      <c r="K246" s="150"/>
      <c r="L246" s="3"/>
      <c r="M246" s="3"/>
      <c r="N246" s="3"/>
      <c r="O246" s="3"/>
      <c r="P246" s="3"/>
      <c r="Q246" s="3"/>
      <c r="R246" s="3">
        <v>2364999</v>
      </c>
    </row>
    <row r="247" spans="1:18" ht="17.25" customHeight="1">
      <c r="A247" s="3"/>
      <c r="B247" s="123"/>
      <c r="C247" s="122"/>
      <c r="D247" s="122"/>
      <c r="E247" s="122"/>
      <c r="F247" s="122"/>
      <c r="G247" s="88"/>
      <c r="H247" s="122"/>
      <c r="I247" s="122"/>
      <c r="J247" s="122"/>
      <c r="K247" s="150"/>
      <c r="L247" s="3"/>
      <c r="M247" s="3"/>
      <c r="N247" s="3"/>
      <c r="O247" s="3"/>
      <c r="P247" s="3"/>
      <c r="Q247" s="3"/>
      <c r="R247" s="3">
        <v>549999</v>
      </c>
    </row>
    <row r="248" spans="1:18" ht="17.25" customHeight="1">
      <c r="A248" s="3"/>
      <c r="B248" s="123"/>
      <c r="C248" s="122"/>
      <c r="D248" s="122"/>
      <c r="E248" s="122"/>
      <c r="F248" s="122"/>
      <c r="G248" s="88"/>
      <c r="H248" s="122"/>
      <c r="I248" s="122"/>
      <c r="J248" s="122"/>
      <c r="K248" s="150"/>
      <c r="L248" s="3"/>
      <c r="M248" s="3"/>
      <c r="N248" s="3"/>
      <c r="O248" s="3"/>
      <c r="P248" s="3"/>
      <c r="Q248" s="3"/>
      <c r="R248" s="3">
        <v>1669999</v>
      </c>
    </row>
    <row r="249" spans="1:18" ht="17.25" customHeight="1">
      <c r="A249" s="3"/>
      <c r="B249" s="123"/>
      <c r="C249" s="122"/>
      <c r="D249" s="122"/>
      <c r="E249" s="122"/>
      <c r="F249" s="122"/>
      <c r="G249" s="88"/>
      <c r="H249" s="122"/>
      <c r="I249" s="122"/>
      <c r="J249" s="122"/>
      <c r="K249" s="150"/>
      <c r="L249" s="3"/>
      <c r="M249" s="3"/>
      <c r="N249" s="3"/>
      <c r="O249" s="3"/>
      <c r="P249" s="3"/>
      <c r="Q249" s="3"/>
      <c r="R249" s="3">
        <v>8499998</v>
      </c>
    </row>
    <row r="250" spans="1:18" ht="17.25" customHeight="1">
      <c r="A250" s="3"/>
      <c r="B250" s="123"/>
      <c r="C250" s="122"/>
      <c r="D250" s="122"/>
      <c r="E250" s="122"/>
      <c r="F250" s="122"/>
      <c r="G250" s="88"/>
      <c r="H250" s="122"/>
      <c r="I250" s="122"/>
      <c r="J250" s="122"/>
      <c r="K250" s="150"/>
      <c r="L250" s="3"/>
      <c r="M250" s="3"/>
      <c r="N250" s="3"/>
      <c r="O250" s="3"/>
      <c r="P250" s="3"/>
      <c r="Q250" s="3"/>
      <c r="R250" s="3">
        <v>299999</v>
      </c>
    </row>
    <row r="251" spans="1:18" ht="17.25" customHeight="1">
      <c r="A251" s="151"/>
      <c r="B251" s="88"/>
      <c r="C251" s="88"/>
      <c r="D251" s="88"/>
      <c r="E251" s="88"/>
      <c r="F251" s="88"/>
      <c r="G251" s="88"/>
      <c r="H251" s="88"/>
      <c r="I251" s="88"/>
      <c r="J251" s="88"/>
      <c r="K251" s="19"/>
      <c r="L251" s="3"/>
      <c r="M251" s="3"/>
      <c r="N251" s="3"/>
      <c r="O251" s="3"/>
      <c r="P251" s="3"/>
      <c r="Q251" s="3"/>
      <c r="R251" s="3"/>
    </row>
    <row r="252" spans="1:18" ht="17.25" customHeight="1">
      <c r="A252" s="3"/>
      <c r="B252" s="88"/>
      <c r="C252" s="88"/>
      <c r="D252" s="88"/>
      <c r="E252" s="88"/>
      <c r="F252" s="88"/>
      <c r="G252" s="88"/>
      <c r="H252" s="88"/>
      <c r="I252" s="88"/>
      <c r="J252" s="88"/>
      <c r="K252" s="19"/>
      <c r="L252" s="3"/>
      <c r="M252" s="3"/>
      <c r="N252" s="3"/>
      <c r="O252" s="3"/>
      <c r="P252" s="3"/>
      <c r="Q252" s="3"/>
      <c r="R252" s="3">
        <v>3549999</v>
      </c>
    </row>
    <row r="253" spans="1:18" ht="17.25" customHeight="1">
      <c r="A253" s="3"/>
      <c r="B253" s="88"/>
      <c r="C253" s="88"/>
      <c r="D253" s="88"/>
      <c r="E253" s="88"/>
      <c r="F253" s="88"/>
      <c r="G253" s="88"/>
      <c r="H253" s="88"/>
      <c r="I253" s="88"/>
      <c r="J253" s="88"/>
      <c r="K253" s="19"/>
      <c r="L253" s="3"/>
      <c r="M253" s="3"/>
      <c r="N253" s="3"/>
      <c r="O253" s="3"/>
      <c r="P253" s="3"/>
      <c r="Q253" s="3"/>
      <c r="R253" s="3"/>
    </row>
    <row r="254" spans="1:18" ht="17.25" customHeight="1">
      <c r="A254" s="3"/>
      <c r="B254" s="88"/>
      <c r="C254" s="88"/>
      <c r="D254" s="88"/>
      <c r="E254" s="88"/>
      <c r="F254" s="88"/>
      <c r="G254" s="88"/>
      <c r="H254" s="88"/>
      <c r="I254" s="88"/>
      <c r="J254" s="88"/>
      <c r="K254" s="19"/>
      <c r="L254" s="3"/>
      <c r="M254" s="3"/>
      <c r="N254" s="3"/>
      <c r="O254" s="3"/>
      <c r="P254" s="3"/>
      <c r="Q254" s="3"/>
      <c r="R254" s="3"/>
    </row>
    <row r="255" spans="1:18" ht="17.25" customHeight="1">
      <c r="A255" s="3"/>
      <c r="B255" s="88"/>
      <c r="C255" s="88"/>
      <c r="D255" s="88"/>
      <c r="E255" s="88"/>
      <c r="F255" s="88"/>
      <c r="G255" s="88"/>
      <c r="H255" s="88"/>
      <c r="I255" s="88"/>
      <c r="J255" s="88"/>
      <c r="K255" s="19"/>
      <c r="L255" s="3"/>
      <c r="M255" s="3"/>
      <c r="N255" s="3"/>
      <c r="O255" s="3"/>
      <c r="P255" s="3"/>
      <c r="Q255" s="3"/>
      <c r="R255" s="3">
        <v>424999</v>
      </c>
    </row>
    <row r="256" spans="1:18" ht="17.25" customHeight="1">
      <c r="A256" s="3"/>
      <c r="B256" s="88"/>
      <c r="C256" s="88"/>
      <c r="D256" s="88"/>
      <c r="E256" s="88"/>
      <c r="F256" s="88"/>
      <c r="G256" s="88"/>
      <c r="H256" s="88"/>
      <c r="I256" s="88"/>
      <c r="J256" s="88"/>
      <c r="K256" s="19"/>
      <c r="L256" s="3"/>
      <c r="M256" s="3"/>
      <c r="N256" s="3"/>
      <c r="O256" s="3"/>
      <c r="P256" s="3"/>
      <c r="Q256" s="3"/>
      <c r="R256" s="3">
        <v>424999</v>
      </c>
    </row>
    <row r="257" spans="1:18" ht="17.25" customHeight="1">
      <c r="A257" s="3"/>
      <c r="B257" s="122"/>
      <c r="C257" s="122"/>
      <c r="D257" s="122"/>
      <c r="E257" s="122"/>
      <c r="F257" s="122"/>
      <c r="G257" s="88"/>
      <c r="H257" s="122"/>
      <c r="I257" s="122"/>
      <c r="J257" s="122"/>
      <c r="K257" s="150"/>
      <c r="L257" s="3"/>
      <c r="M257" s="3"/>
      <c r="N257" s="3"/>
      <c r="O257" s="3"/>
      <c r="P257" s="3"/>
      <c r="Q257" s="3"/>
      <c r="R257" s="3">
        <v>849999</v>
      </c>
    </row>
    <row r="258" spans="1:18" ht="17.25" customHeight="1">
      <c r="A258" s="3"/>
      <c r="B258" s="122"/>
      <c r="C258" s="122"/>
      <c r="D258" s="122"/>
      <c r="E258" s="122"/>
      <c r="F258" s="122"/>
      <c r="G258" s="88"/>
      <c r="H258" s="122"/>
      <c r="I258" s="122"/>
      <c r="J258" s="122"/>
      <c r="K258" s="150"/>
      <c r="L258" s="3"/>
      <c r="M258" s="3"/>
      <c r="N258" s="3"/>
      <c r="O258" s="3"/>
      <c r="P258" s="3"/>
      <c r="Q258" s="3"/>
      <c r="R258" s="3">
        <v>1055999</v>
      </c>
    </row>
    <row r="259" spans="1:18" ht="17.25" customHeight="1">
      <c r="A259" s="3"/>
      <c r="B259" s="122"/>
      <c r="C259" s="122"/>
      <c r="D259" s="122"/>
      <c r="E259" s="122"/>
      <c r="F259" s="122"/>
      <c r="G259" s="88"/>
      <c r="H259" s="122"/>
      <c r="I259" s="122"/>
      <c r="J259" s="122"/>
      <c r="K259" s="150"/>
      <c r="L259" s="3"/>
      <c r="M259" s="3"/>
      <c r="N259" s="3"/>
      <c r="O259" s="3"/>
      <c r="P259" s="3"/>
      <c r="Q259" s="3"/>
      <c r="R259" s="3">
        <v>849998</v>
      </c>
    </row>
    <row r="260" spans="1:18" ht="17.25" customHeight="1">
      <c r="A260" s="3"/>
      <c r="B260" s="122"/>
      <c r="C260" s="122"/>
      <c r="D260" s="122"/>
      <c r="E260" s="122"/>
      <c r="F260" s="122"/>
      <c r="G260" s="88"/>
      <c r="H260" s="122"/>
      <c r="I260" s="122"/>
      <c r="J260" s="122"/>
      <c r="K260" s="150"/>
      <c r="L260" s="3"/>
      <c r="M260" s="3"/>
      <c r="N260" s="3"/>
      <c r="O260" s="3"/>
      <c r="P260" s="3"/>
      <c r="Q260" s="3"/>
      <c r="R260" s="3">
        <v>424999</v>
      </c>
    </row>
    <row r="261" spans="1:18" ht="17.25" customHeight="1">
      <c r="A261" s="3"/>
      <c r="B261" s="122"/>
      <c r="C261" s="122"/>
      <c r="D261" s="122"/>
      <c r="E261" s="122"/>
      <c r="F261" s="122"/>
      <c r="G261" s="88"/>
      <c r="H261" s="122"/>
      <c r="I261" s="122"/>
      <c r="J261" s="122"/>
      <c r="K261" s="150"/>
      <c r="L261" s="3"/>
      <c r="M261" s="3"/>
      <c r="N261" s="3"/>
      <c r="O261" s="3"/>
      <c r="P261" s="3"/>
      <c r="Q261" s="3"/>
      <c r="R261" s="3">
        <v>424999</v>
      </c>
    </row>
    <row r="262" spans="1:18" ht="17.25" customHeight="1">
      <c r="A262" s="3"/>
      <c r="B262" s="123"/>
      <c r="C262" s="122"/>
      <c r="D262" s="122"/>
      <c r="E262" s="122"/>
      <c r="F262" s="122"/>
      <c r="G262" s="88"/>
      <c r="H262" s="122"/>
      <c r="I262" s="122"/>
      <c r="J262" s="122"/>
      <c r="K262" s="150"/>
      <c r="L262" s="3"/>
      <c r="M262" s="3"/>
      <c r="N262" s="3"/>
      <c r="O262" s="3"/>
      <c r="P262" s="3"/>
      <c r="Q262" s="3"/>
      <c r="R262" s="3">
        <v>424999</v>
      </c>
    </row>
    <row r="263" spans="1:18" ht="17.25" customHeight="1">
      <c r="A263" s="3"/>
      <c r="B263" s="123"/>
      <c r="C263" s="122"/>
      <c r="D263" s="122"/>
      <c r="E263" s="122"/>
      <c r="F263" s="122"/>
      <c r="G263" s="88"/>
      <c r="H263" s="122"/>
      <c r="I263" s="122"/>
      <c r="J263" s="122"/>
      <c r="K263" s="150"/>
      <c r="L263" s="3"/>
      <c r="M263" s="3"/>
      <c r="N263" s="3"/>
      <c r="O263" s="3"/>
      <c r="P263" s="3"/>
      <c r="Q263" s="3"/>
      <c r="R263" s="3">
        <v>8802999</v>
      </c>
    </row>
    <row r="264" spans="1:18" ht="17.25" customHeight="1">
      <c r="A264" s="3"/>
      <c r="B264" s="123"/>
      <c r="C264" s="122"/>
      <c r="D264" s="122"/>
      <c r="E264" s="122"/>
      <c r="F264" s="122"/>
      <c r="G264" s="88"/>
      <c r="H264" s="122"/>
      <c r="I264" s="122"/>
      <c r="J264" s="122"/>
      <c r="K264" s="150"/>
      <c r="L264" s="3"/>
      <c r="M264" s="3"/>
      <c r="N264" s="3"/>
      <c r="O264" s="3"/>
      <c r="P264" s="3"/>
      <c r="Q264" s="3"/>
      <c r="R264" s="3">
        <v>6499999</v>
      </c>
    </row>
    <row r="265" spans="1:18" ht="17.25" customHeight="1">
      <c r="A265" s="3"/>
      <c r="B265" s="123"/>
      <c r="C265" s="122"/>
      <c r="D265" s="122"/>
      <c r="E265" s="122"/>
      <c r="F265" s="122"/>
      <c r="G265" s="88"/>
      <c r="H265" s="122"/>
      <c r="I265" s="122"/>
      <c r="J265" s="122"/>
      <c r="K265" s="150"/>
      <c r="L265" s="3"/>
      <c r="M265" s="3"/>
      <c r="N265" s="3"/>
      <c r="O265" s="3"/>
      <c r="P265" s="3"/>
      <c r="Q265" s="3"/>
      <c r="R265" s="3">
        <v>799998</v>
      </c>
    </row>
    <row r="266" spans="1:18" ht="17.25" customHeight="1">
      <c r="A266" s="3"/>
      <c r="B266" s="123"/>
      <c r="C266" s="122"/>
      <c r="D266" s="122"/>
      <c r="E266" s="122"/>
      <c r="F266" s="122"/>
      <c r="G266" s="88"/>
      <c r="H266" s="122"/>
      <c r="I266" s="122"/>
      <c r="J266" s="122"/>
      <c r="K266" s="150"/>
      <c r="L266" s="3"/>
      <c r="M266" s="3"/>
      <c r="N266" s="3"/>
      <c r="O266" s="3"/>
      <c r="P266" s="3"/>
      <c r="Q266" s="3"/>
      <c r="R266" s="3">
        <v>54119992</v>
      </c>
    </row>
    <row r="267" spans="1:18" ht="17.25" customHeight="1">
      <c r="A267" s="3"/>
      <c r="B267" s="122"/>
      <c r="C267" s="122"/>
      <c r="D267" s="122"/>
      <c r="E267" s="122"/>
      <c r="F267" s="122"/>
      <c r="G267" s="88"/>
      <c r="H267" s="122"/>
      <c r="I267" s="122"/>
      <c r="J267" s="122"/>
      <c r="K267" s="150"/>
      <c r="L267" s="3"/>
      <c r="M267" s="3"/>
      <c r="N267" s="3"/>
      <c r="O267" s="3"/>
      <c r="P267" s="3"/>
      <c r="Q267" s="3"/>
      <c r="R267" s="3">
        <v>2131999</v>
      </c>
    </row>
    <row r="268" spans="1:18" ht="17.25" customHeight="1">
      <c r="A268" s="3"/>
      <c r="B268" s="122"/>
      <c r="C268" s="122"/>
      <c r="D268" s="122"/>
      <c r="E268" s="122"/>
      <c r="F268" s="122"/>
      <c r="G268" s="88"/>
      <c r="H268" s="122"/>
      <c r="I268" s="122"/>
      <c r="J268" s="122"/>
      <c r="K268" s="150"/>
      <c r="L268" s="3"/>
      <c r="M268" s="3"/>
      <c r="N268" s="3"/>
      <c r="O268" s="3"/>
      <c r="P268" s="3"/>
      <c r="Q268" s="3"/>
      <c r="R268" s="3"/>
    </row>
    <row r="269" spans="1:18" ht="17.25" customHeight="1">
      <c r="A269" s="3"/>
      <c r="B269" s="122"/>
      <c r="C269" s="122"/>
      <c r="D269" s="122"/>
      <c r="E269" s="122"/>
      <c r="F269" s="122"/>
      <c r="G269" s="88"/>
      <c r="H269" s="122"/>
      <c r="I269" s="122"/>
      <c r="J269" s="122"/>
      <c r="K269" s="150"/>
      <c r="L269" s="3"/>
      <c r="M269" s="3"/>
      <c r="N269" s="3"/>
      <c r="O269" s="3"/>
      <c r="P269" s="3"/>
      <c r="Q269" s="3"/>
      <c r="R269" s="3"/>
    </row>
    <row r="270" spans="1:18" ht="17.25" customHeight="1">
      <c r="A270" s="3"/>
      <c r="B270" s="122"/>
      <c r="C270" s="122"/>
      <c r="D270" s="122"/>
      <c r="E270" s="122"/>
      <c r="F270" s="122"/>
      <c r="G270" s="88"/>
      <c r="H270" s="122"/>
      <c r="I270" s="122"/>
      <c r="J270" s="122"/>
      <c r="K270" s="150"/>
      <c r="L270" s="3"/>
      <c r="M270" s="3"/>
      <c r="N270" s="3"/>
      <c r="O270" s="3"/>
      <c r="P270" s="3"/>
      <c r="Q270" s="3"/>
      <c r="R270" s="3">
        <v>824997</v>
      </c>
    </row>
    <row r="271" spans="1:18" ht="17.25" customHeight="1">
      <c r="A271" s="3"/>
      <c r="B271" s="123"/>
      <c r="C271" s="123"/>
      <c r="D271" s="123"/>
      <c r="E271" s="123"/>
      <c r="F271" s="123"/>
      <c r="G271" s="148"/>
      <c r="H271" s="122"/>
      <c r="I271" s="122"/>
      <c r="J271" s="122"/>
      <c r="K271" s="150"/>
      <c r="L271" s="3"/>
      <c r="M271" s="3"/>
      <c r="N271" s="3"/>
      <c r="O271" s="3"/>
      <c r="P271" s="3"/>
      <c r="Q271" s="3"/>
      <c r="R271" s="3">
        <v>687499</v>
      </c>
    </row>
    <row r="272" spans="1:18" ht="17.25" customHeight="1">
      <c r="A272" s="3"/>
      <c r="B272" s="123"/>
      <c r="C272" s="123"/>
      <c r="D272" s="123"/>
      <c r="E272" s="123"/>
      <c r="F272" s="123"/>
      <c r="G272" s="148"/>
      <c r="H272" s="122"/>
      <c r="I272" s="122"/>
      <c r="J272" s="122"/>
      <c r="K272" s="150"/>
      <c r="L272" s="3"/>
      <c r="M272" s="3"/>
      <c r="N272" s="3"/>
      <c r="O272" s="3"/>
      <c r="P272" s="3"/>
      <c r="Q272" s="3"/>
      <c r="R272" s="3">
        <v>2313694</v>
      </c>
    </row>
    <row r="273" spans="1:18" ht="17.25" customHeight="1">
      <c r="A273" s="3"/>
      <c r="B273" s="123"/>
      <c r="C273" s="123"/>
      <c r="D273" s="123"/>
      <c r="E273" s="123"/>
      <c r="F273" s="123"/>
      <c r="G273" s="148"/>
      <c r="H273" s="122"/>
      <c r="I273" s="122"/>
      <c r="J273" s="122"/>
      <c r="K273" s="150"/>
      <c r="L273" s="3"/>
      <c r="M273" s="3"/>
      <c r="N273" s="3"/>
      <c r="O273" s="3"/>
      <c r="P273" s="3"/>
      <c r="Q273" s="3"/>
      <c r="R273" s="3">
        <v>6324999</v>
      </c>
    </row>
    <row r="274" spans="1:18" ht="17.25" customHeight="1">
      <c r="A274" s="3"/>
      <c r="B274" s="122"/>
      <c r="C274" s="122"/>
      <c r="D274" s="122"/>
      <c r="E274" s="122"/>
      <c r="F274" s="122"/>
      <c r="G274" s="88"/>
      <c r="H274" s="122"/>
      <c r="I274" s="122"/>
      <c r="J274" s="122"/>
      <c r="K274" s="150"/>
      <c r="L274" s="3"/>
      <c r="M274" s="3"/>
      <c r="N274" s="3"/>
      <c r="O274" s="3"/>
      <c r="P274" s="3"/>
      <c r="Q274" s="3"/>
      <c r="R274" s="3">
        <v>1809499</v>
      </c>
    </row>
    <row r="275" spans="1:18" ht="17.25" customHeight="1">
      <c r="A275" s="3"/>
      <c r="B275" s="122"/>
      <c r="C275" s="122"/>
      <c r="D275" s="122"/>
      <c r="E275" s="122"/>
      <c r="F275" s="122"/>
      <c r="G275" s="88"/>
      <c r="H275" s="122"/>
      <c r="I275" s="122"/>
      <c r="J275" s="122"/>
      <c r="K275" s="150"/>
      <c r="L275" s="3"/>
      <c r="M275" s="3"/>
      <c r="N275" s="3"/>
      <c r="O275" s="3"/>
      <c r="P275" s="3"/>
      <c r="Q275" s="3"/>
      <c r="R275" s="3">
        <v>14387388</v>
      </c>
    </row>
    <row r="276" spans="1:18" ht="17.25" customHeight="1">
      <c r="A276" s="3"/>
      <c r="B276" s="122"/>
      <c r="C276" s="122"/>
      <c r="D276" s="122"/>
      <c r="E276" s="122"/>
      <c r="F276" s="122"/>
      <c r="G276" s="88"/>
      <c r="H276" s="122"/>
      <c r="I276" s="122"/>
      <c r="J276" s="122"/>
      <c r="K276" s="150"/>
      <c r="L276" s="3"/>
      <c r="M276" s="3"/>
      <c r="N276" s="3"/>
      <c r="O276" s="3"/>
      <c r="P276" s="3"/>
      <c r="Q276" s="3"/>
      <c r="R276" s="3"/>
    </row>
    <row r="277" spans="1:18" ht="17.25" customHeight="1">
      <c r="A277" s="3"/>
      <c r="B277" s="122"/>
      <c r="C277" s="122"/>
      <c r="D277" s="122"/>
      <c r="E277" s="122"/>
      <c r="F277" s="122"/>
      <c r="G277" s="88"/>
      <c r="H277" s="122"/>
      <c r="I277" s="122"/>
      <c r="J277" s="122"/>
      <c r="K277" s="150"/>
      <c r="L277" s="3"/>
      <c r="M277" s="3"/>
      <c r="N277" s="3"/>
      <c r="O277" s="3"/>
      <c r="P277" s="3"/>
      <c r="Q277" s="3"/>
      <c r="R277" s="3">
        <v>8749999</v>
      </c>
    </row>
    <row r="278" spans="1:18" ht="17.25" customHeight="1">
      <c r="A278" s="3"/>
      <c r="B278" s="122"/>
      <c r="C278" s="122"/>
      <c r="D278" s="122"/>
      <c r="E278" s="122"/>
      <c r="F278" s="122"/>
      <c r="G278" s="88"/>
      <c r="H278" s="122"/>
      <c r="I278" s="122"/>
      <c r="J278" s="122"/>
      <c r="K278" s="150"/>
      <c r="L278" s="3"/>
      <c r="M278" s="3"/>
      <c r="N278" s="3"/>
      <c r="O278" s="3"/>
      <c r="P278" s="3"/>
      <c r="Q278" s="3"/>
      <c r="R278" s="3">
        <v>132499</v>
      </c>
    </row>
    <row r="279" spans="1:18" ht="17.25" customHeight="1">
      <c r="A279" s="3"/>
      <c r="B279" s="122"/>
      <c r="C279" s="122"/>
      <c r="D279" s="122"/>
      <c r="E279" s="122"/>
      <c r="F279" s="122"/>
      <c r="G279" s="88"/>
      <c r="H279" s="122"/>
      <c r="I279" s="122"/>
      <c r="J279" s="122"/>
      <c r="K279" s="150"/>
      <c r="L279" s="3"/>
      <c r="M279" s="3"/>
      <c r="N279" s="3"/>
      <c r="O279" s="3"/>
      <c r="P279" s="3"/>
      <c r="Q279" s="3"/>
      <c r="R279" s="3">
        <v>129999</v>
      </c>
    </row>
    <row r="280" spans="1:18" ht="17.25" customHeight="1">
      <c r="A280" s="3"/>
      <c r="B280" s="122"/>
      <c r="C280" s="122"/>
      <c r="D280" s="122"/>
      <c r="E280" s="122"/>
      <c r="F280" s="122"/>
      <c r="G280" s="88"/>
      <c r="H280" s="122"/>
      <c r="I280" s="122"/>
      <c r="J280" s="122"/>
      <c r="K280" s="150"/>
      <c r="L280" s="3"/>
      <c r="M280" s="3"/>
      <c r="N280" s="3"/>
      <c r="O280" s="3"/>
      <c r="P280" s="3"/>
      <c r="Q280" s="3"/>
      <c r="R280" s="3">
        <v>57499</v>
      </c>
    </row>
    <row r="281" spans="1:18" ht="17.25" customHeight="1">
      <c r="A281" s="3"/>
      <c r="B281" s="122"/>
      <c r="C281" s="122"/>
      <c r="D281" s="122"/>
      <c r="E281" s="122"/>
      <c r="F281" s="122"/>
      <c r="G281" s="88"/>
      <c r="H281" s="122"/>
      <c r="I281" s="122"/>
      <c r="J281" s="122"/>
      <c r="K281" s="150"/>
      <c r="L281" s="3"/>
      <c r="M281" s="3"/>
      <c r="N281" s="3"/>
      <c r="O281" s="3"/>
      <c r="P281" s="3"/>
      <c r="Q281" s="3"/>
      <c r="R281" s="3">
        <v>1759999</v>
      </c>
    </row>
    <row r="282" spans="1:18" ht="17.25" customHeight="1">
      <c r="A282" s="3"/>
      <c r="B282" s="122"/>
      <c r="C282" s="122"/>
      <c r="D282" s="122"/>
      <c r="E282" s="122"/>
      <c r="F282" s="122"/>
      <c r="G282" s="88"/>
      <c r="H282" s="122"/>
      <c r="I282" s="122"/>
      <c r="J282" s="122"/>
      <c r="K282" s="150"/>
      <c r="L282" s="3"/>
      <c r="M282" s="3"/>
      <c r="N282" s="3"/>
      <c r="O282" s="3"/>
      <c r="P282" s="3"/>
      <c r="Q282" s="3"/>
      <c r="R282" s="3">
        <v>11171999</v>
      </c>
    </row>
    <row r="283" spans="1:18" ht="17.25" customHeight="1">
      <c r="A283" s="3"/>
      <c r="B283" s="122"/>
      <c r="C283" s="122"/>
      <c r="D283" s="122"/>
      <c r="E283" s="122"/>
      <c r="F283" s="122"/>
      <c r="G283" s="88"/>
      <c r="H283" s="122"/>
      <c r="I283" s="122"/>
      <c r="J283" s="122"/>
      <c r="K283" s="150"/>
      <c r="L283" s="3"/>
      <c r="M283" s="3"/>
      <c r="N283" s="3"/>
      <c r="O283" s="3"/>
      <c r="P283" s="3"/>
      <c r="Q283" s="3"/>
      <c r="R283" s="3">
        <v>5041666.6100000003</v>
      </c>
    </row>
    <row r="284" spans="1:18" ht="17.25" customHeight="1">
      <c r="A284" s="3"/>
      <c r="B284" s="122"/>
      <c r="C284" s="122"/>
      <c r="D284" s="122"/>
      <c r="E284" s="122"/>
      <c r="F284" s="122"/>
      <c r="G284" s="88"/>
      <c r="H284" s="122"/>
      <c r="I284" s="122"/>
      <c r="J284" s="122"/>
      <c r="K284" s="150"/>
      <c r="L284" s="3"/>
      <c r="M284" s="3"/>
      <c r="N284" s="3"/>
      <c r="O284" s="3"/>
      <c r="P284" s="3"/>
      <c r="Q284" s="3"/>
      <c r="R284" s="3">
        <v>680100</v>
      </c>
    </row>
    <row r="285" spans="1:18" ht="17.25" customHeight="1">
      <c r="A285" s="3"/>
      <c r="B285" s="122"/>
      <c r="C285" s="122"/>
      <c r="D285" s="122"/>
      <c r="E285" s="122"/>
      <c r="F285" s="122"/>
      <c r="G285" s="88"/>
      <c r="H285" s="122"/>
      <c r="I285" s="122"/>
      <c r="J285" s="122"/>
      <c r="K285" s="150"/>
      <c r="L285" s="3"/>
      <c r="M285" s="3"/>
      <c r="N285" s="3"/>
      <c r="O285" s="3"/>
      <c r="P285" s="3"/>
      <c r="Q285" s="3"/>
      <c r="R285" s="3">
        <v>13442000</v>
      </c>
    </row>
    <row r="286" spans="1:18" ht="17.25" customHeight="1">
      <c r="A286" s="3"/>
      <c r="B286" s="122"/>
      <c r="C286" s="122"/>
      <c r="D286" s="122"/>
      <c r="E286" s="122"/>
      <c r="F286" s="122"/>
      <c r="G286" s="88"/>
      <c r="H286" s="122"/>
      <c r="I286" s="122"/>
      <c r="J286" s="122"/>
      <c r="K286" s="150"/>
      <c r="L286" s="3"/>
      <c r="M286" s="3"/>
      <c r="N286" s="3"/>
      <c r="O286" s="3"/>
      <c r="P286" s="3"/>
      <c r="Q286" s="3"/>
      <c r="R286" s="3">
        <v>13183500</v>
      </c>
    </row>
    <row r="287" spans="1:18" ht="17.25" customHeight="1">
      <c r="A287" s="3"/>
      <c r="B287" s="122"/>
      <c r="C287" s="122"/>
      <c r="D287" s="122"/>
      <c r="E287" s="122"/>
      <c r="F287" s="122"/>
      <c r="G287" s="88"/>
      <c r="H287" s="122"/>
      <c r="I287" s="122"/>
      <c r="J287" s="122"/>
      <c r="K287" s="150"/>
      <c r="L287" s="3"/>
      <c r="M287" s="3"/>
      <c r="N287" s="3"/>
      <c r="O287" s="3"/>
      <c r="P287" s="3"/>
      <c r="Q287" s="3"/>
      <c r="R287" s="3">
        <v>5030666.6100000003</v>
      </c>
    </row>
    <row r="288" spans="1:18" ht="17.25" customHeight="1">
      <c r="A288" s="3"/>
      <c r="B288" s="122"/>
      <c r="C288" s="122"/>
      <c r="D288" s="122"/>
      <c r="E288" s="122"/>
      <c r="F288" s="122"/>
      <c r="G288" s="88"/>
      <c r="H288" s="122"/>
      <c r="I288" s="122"/>
      <c r="J288" s="122"/>
      <c r="K288" s="150"/>
      <c r="L288" s="3"/>
      <c r="M288" s="3"/>
      <c r="N288" s="3"/>
      <c r="O288" s="3"/>
      <c r="P288" s="3"/>
      <c r="Q288" s="3"/>
      <c r="R288" s="3">
        <v>997999.94</v>
      </c>
    </row>
    <row r="289" spans="1:18" ht="17.25" customHeight="1">
      <c r="A289" s="3"/>
      <c r="B289" s="122"/>
      <c r="C289" s="122"/>
      <c r="D289" s="122"/>
      <c r="E289" s="122"/>
      <c r="F289" s="122"/>
      <c r="G289" s="88"/>
      <c r="H289" s="122"/>
      <c r="I289" s="122"/>
      <c r="J289" s="122"/>
      <c r="K289" s="150"/>
      <c r="L289" s="3"/>
      <c r="M289" s="3"/>
      <c r="N289" s="3"/>
      <c r="O289" s="3"/>
      <c r="P289" s="3"/>
      <c r="Q289" s="3"/>
      <c r="R289" s="3">
        <v>2798400</v>
      </c>
    </row>
    <row r="290" spans="1:18" ht="17.25" customHeight="1">
      <c r="A290" s="3"/>
      <c r="B290" s="122"/>
      <c r="C290" s="122"/>
      <c r="D290" s="122"/>
      <c r="E290" s="122"/>
      <c r="F290" s="122"/>
      <c r="G290" s="88"/>
      <c r="H290" s="122"/>
      <c r="I290" s="122"/>
      <c r="J290" s="122"/>
      <c r="K290" s="150"/>
      <c r="L290" s="3"/>
      <c r="M290" s="3"/>
      <c r="N290" s="3"/>
      <c r="O290" s="3"/>
      <c r="P290" s="3"/>
      <c r="Q290" s="3"/>
      <c r="R290" s="3">
        <v>6642399.9699999997</v>
      </c>
    </row>
    <row r="291" spans="1:18" ht="17.25" customHeight="1">
      <c r="A291" s="3"/>
      <c r="B291" s="122"/>
      <c r="C291" s="122"/>
      <c r="D291" s="122"/>
      <c r="E291" s="122"/>
      <c r="F291" s="122"/>
      <c r="G291" s="88"/>
      <c r="H291" s="122"/>
      <c r="I291" s="122"/>
      <c r="J291" s="122"/>
      <c r="K291" s="150"/>
      <c r="L291" s="3"/>
      <c r="M291" s="3"/>
      <c r="N291" s="3"/>
      <c r="O291" s="3"/>
      <c r="P291" s="3"/>
      <c r="Q291" s="3"/>
      <c r="R291" s="3">
        <v>684633.27</v>
      </c>
    </row>
    <row r="292" spans="1:18" ht="17.25" customHeight="1">
      <c r="A292" s="3"/>
      <c r="B292" s="122"/>
      <c r="C292" s="122"/>
      <c r="D292" s="122"/>
      <c r="E292" s="122"/>
      <c r="F292" s="122"/>
      <c r="G292" s="88"/>
      <c r="H292" s="122"/>
      <c r="I292" s="122"/>
      <c r="J292" s="122"/>
      <c r="K292" s="150"/>
      <c r="L292" s="3"/>
      <c r="M292" s="3"/>
      <c r="N292" s="3"/>
      <c r="O292" s="3"/>
      <c r="P292" s="3"/>
      <c r="Q292" s="3"/>
      <c r="R292" s="3">
        <v>121833.31</v>
      </c>
    </row>
    <row r="293" spans="1:18" ht="17.25" customHeight="1">
      <c r="A293" s="3"/>
      <c r="B293" s="122"/>
      <c r="C293" s="122"/>
      <c r="D293" s="122"/>
      <c r="E293" s="122"/>
      <c r="F293" s="122"/>
      <c r="G293" s="88"/>
      <c r="H293" s="122"/>
      <c r="I293" s="122"/>
      <c r="J293" s="122"/>
      <c r="K293" s="150"/>
      <c r="L293" s="3"/>
      <c r="M293" s="3"/>
      <c r="N293" s="3"/>
      <c r="O293" s="3"/>
      <c r="P293" s="3"/>
      <c r="Q293" s="3"/>
      <c r="R293" s="3">
        <v>1634171.61</v>
      </c>
    </row>
    <row r="294" spans="1:18" ht="17.25" customHeight="1">
      <c r="A294" s="3"/>
      <c r="B294" s="122"/>
      <c r="C294" s="122"/>
      <c r="D294" s="122"/>
      <c r="E294" s="122"/>
      <c r="F294" s="122"/>
      <c r="G294" s="88"/>
      <c r="H294" s="122"/>
      <c r="I294" s="122"/>
      <c r="J294" s="122"/>
      <c r="K294" s="150"/>
      <c r="L294" s="3"/>
      <c r="M294" s="3"/>
      <c r="N294" s="3"/>
      <c r="O294" s="3"/>
      <c r="P294" s="3"/>
      <c r="Q294" s="3"/>
      <c r="R294" s="3">
        <v>1089000</v>
      </c>
    </row>
    <row r="295" spans="1:18" ht="17.25" customHeight="1">
      <c r="A295" s="3"/>
      <c r="B295" s="122"/>
      <c r="C295" s="122"/>
      <c r="D295" s="122"/>
      <c r="E295" s="122"/>
      <c r="F295" s="122"/>
      <c r="G295" s="88"/>
      <c r="H295" s="122"/>
      <c r="I295" s="122"/>
      <c r="J295" s="122"/>
      <c r="K295" s="150"/>
      <c r="L295" s="3"/>
      <c r="M295" s="3"/>
      <c r="N295" s="3"/>
      <c r="O295" s="3"/>
      <c r="P295" s="3"/>
      <c r="Q295" s="3"/>
      <c r="R295" s="3">
        <v>907500</v>
      </c>
    </row>
    <row r="296" spans="1:18" ht="17.25" customHeight="1">
      <c r="A296" s="3"/>
      <c r="B296" s="123"/>
      <c r="C296" s="122"/>
      <c r="D296" s="122"/>
      <c r="E296" s="122"/>
      <c r="F296" s="122"/>
      <c r="G296" s="88"/>
      <c r="H296" s="122"/>
      <c r="I296" s="122"/>
      <c r="J296" s="122"/>
      <c r="K296" s="150"/>
      <c r="L296" s="3"/>
      <c r="M296" s="3"/>
      <c r="N296" s="3"/>
      <c r="O296" s="3"/>
      <c r="P296" s="3"/>
      <c r="Q296" s="3"/>
      <c r="R296" s="3">
        <v>64166.61</v>
      </c>
    </row>
    <row r="297" spans="1:18" ht="17.25" customHeight="1">
      <c r="A297" s="3"/>
      <c r="B297" s="88"/>
      <c r="C297" s="88"/>
      <c r="D297" s="88"/>
      <c r="E297" s="88"/>
      <c r="F297" s="88"/>
      <c r="G297" s="88"/>
      <c r="H297" s="88"/>
      <c r="I297" s="88"/>
      <c r="J297" s="88"/>
      <c r="K297" s="19"/>
      <c r="L297" s="3"/>
      <c r="M297" s="3"/>
      <c r="N297" s="3"/>
      <c r="O297" s="3"/>
      <c r="P297" s="3"/>
      <c r="Q297" s="3"/>
      <c r="R297" s="3">
        <v>13835511.640000001</v>
      </c>
    </row>
    <row r="298" spans="1:18" ht="17.25" customHeight="1">
      <c r="A298" s="3"/>
      <c r="B298" s="88"/>
      <c r="C298" s="88"/>
      <c r="D298" s="88"/>
      <c r="E298" s="88"/>
      <c r="F298" s="88"/>
      <c r="G298" s="88"/>
      <c r="H298" s="88"/>
      <c r="I298" s="88"/>
      <c r="J298" s="88"/>
      <c r="K298" s="19"/>
      <c r="L298" s="3"/>
      <c r="M298" s="3"/>
      <c r="N298" s="3"/>
      <c r="O298" s="3"/>
      <c r="P298" s="3"/>
      <c r="Q298" s="3"/>
      <c r="R298" s="3"/>
    </row>
    <row r="299" spans="1:18" ht="17.25" customHeight="1">
      <c r="A299" s="3"/>
      <c r="B299" s="88"/>
      <c r="C299" s="88"/>
      <c r="D299" s="88"/>
      <c r="E299" s="88"/>
      <c r="F299" s="88"/>
      <c r="G299" s="88"/>
      <c r="H299" s="88"/>
      <c r="I299" s="88"/>
      <c r="J299" s="88"/>
      <c r="K299" s="19"/>
      <c r="L299" s="3"/>
      <c r="M299" s="3"/>
      <c r="N299" s="3"/>
      <c r="O299" s="3"/>
      <c r="P299" s="3"/>
      <c r="Q299" s="3"/>
      <c r="R299" s="3"/>
    </row>
    <row r="300" spans="1:18" ht="17.25" customHeight="1">
      <c r="A300" s="3"/>
      <c r="B300" s="88"/>
      <c r="C300" s="88"/>
      <c r="D300" s="88"/>
      <c r="E300" s="88"/>
      <c r="F300" s="88"/>
      <c r="G300" s="88"/>
      <c r="H300" s="88"/>
      <c r="I300" s="88"/>
      <c r="J300" s="88"/>
      <c r="K300" s="19"/>
      <c r="L300" s="3"/>
      <c r="M300" s="3"/>
      <c r="N300" s="3"/>
      <c r="O300" s="3"/>
      <c r="P300" s="3"/>
      <c r="Q300" s="3"/>
      <c r="R300" s="3"/>
    </row>
    <row r="301" spans="1:18" ht="17.25" customHeight="1">
      <c r="A301" s="3"/>
      <c r="B301" s="88"/>
      <c r="C301" s="88"/>
      <c r="D301" s="88"/>
      <c r="E301" s="88"/>
      <c r="F301" s="88"/>
      <c r="G301" s="88"/>
      <c r="H301" s="88"/>
      <c r="I301" s="88"/>
      <c r="J301" s="88"/>
      <c r="K301" s="19"/>
      <c r="L301" s="3"/>
      <c r="M301" s="3"/>
      <c r="N301" s="3"/>
      <c r="O301" s="3"/>
      <c r="P301" s="3"/>
      <c r="Q301" s="3"/>
      <c r="R301" s="3"/>
    </row>
    <row r="302" spans="1:18" ht="17.25" customHeight="1">
      <c r="A302" s="3"/>
      <c r="B302" s="88"/>
      <c r="C302" s="88"/>
      <c r="D302" s="88"/>
      <c r="E302" s="88"/>
      <c r="F302" s="88"/>
      <c r="G302" s="88"/>
      <c r="H302" s="88"/>
      <c r="I302" s="88"/>
      <c r="J302" s="88"/>
      <c r="K302" s="19"/>
      <c r="L302" s="3"/>
      <c r="M302" s="3"/>
      <c r="N302" s="3"/>
      <c r="O302" s="3"/>
      <c r="P302" s="3"/>
      <c r="Q302" s="3"/>
      <c r="R302" s="3"/>
    </row>
    <row r="303" spans="1:18" ht="17.25" customHeight="1">
      <c r="A303" s="3"/>
      <c r="B303" s="88"/>
      <c r="C303" s="88"/>
      <c r="D303" s="88"/>
      <c r="E303" s="88"/>
      <c r="F303" s="88"/>
      <c r="G303" s="88"/>
      <c r="H303" s="88"/>
      <c r="I303" s="88"/>
      <c r="J303" s="88"/>
      <c r="K303" s="19"/>
      <c r="L303" s="3"/>
      <c r="M303" s="3"/>
      <c r="N303" s="3"/>
      <c r="O303" s="3"/>
      <c r="P303" s="3"/>
      <c r="Q303" s="3"/>
      <c r="R303" s="3"/>
    </row>
    <row r="304" spans="1:18" ht="17.25" customHeight="1">
      <c r="A304" s="3"/>
      <c r="B304" s="88"/>
      <c r="C304" s="88"/>
      <c r="D304" s="88"/>
      <c r="E304" s="88"/>
      <c r="F304" s="88"/>
      <c r="G304" s="88"/>
      <c r="H304" s="88"/>
      <c r="I304" s="88"/>
      <c r="J304" s="88"/>
      <c r="K304" s="19"/>
      <c r="L304" s="3"/>
      <c r="M304" s="3"/>
      <c r="N304" s="3"/>
      <c r="O304" s="3"/>
      <c r="P304" s="3"/>
      <c r="Q304" s="3"/>
      <c r="R304" s="3"/>
    </row>
    <row r="305" spans="1:18" ht="17.25" customHeight="1">
      <c r="A305" s="3"/>
      <c r="B305" s="88"/>
      <c r="C305" s="88"/>
      <c r="D305" s="88"/>
      <c r="E305" s="88"/>
      <c r="F305" s="88"/>
      <c r="G305" s="88"/>
      <c r="H305" s="88"/>
      <c r="I305" s="88"/>
      <c r="J305" s="88"/>
      <c r="K305" s="19"/>
      <c r="L305" s="3"/>
      <c r="M305" s="3"/>
      <c r="N305" s="3"/>
      <c r="O305" s="3"/>
      <c r="P305" s="3"/>
      <c r="Q305" s="3"/>
      <c r="R305" s="3"/>
    </row>
    <row r="306" spans="1:18" ht="17.25" customHeight="1">
      <c r="A306" s="3"/>
      <c r="B306" s="88"/>
      <c r="C306" s="88"/>
      <c r="D306" s="88"/>
      <c r="E306" s="88"/>
      <c r="F306" s="88"/>
      <c r="G306" s="88"/>
      <c r="H306" s="88"/>
      <c r="I306" s="88"/>
      <c r="J306" s="88"/>
      <c r="K306" s="19"/>
      <c r="L306" s="3"/>
      <c r="M306" s="3"/>
      <c r="N306" s="3"/>
      <c r="O306" s="3"/>
      <c r="P306" s="3"/>
      <c r="Q306" s="3"/>
      <c r="R306" s="3"/>
    </row>
    <row r="307" spans="1:18" ht="17.25" customHeight="1">
      <c r="A307" s="3"/>
      <c r="B307" s="88"/>
      <c r="C307" s="88"/>
      <c r="D307" s="88"/>
      <c r="E307" s="88"/>
      <c r="F307" s="88"/>
      <c r="G307" s="88"/>
      <c r="H307" s="88"/>
      <c r="I307" s="88"/>
      <c r="J307" s="88"/>
      <c r="K307" s="19"/>
      <c r="L307" s="3"/>
      <c r="M307" s="3"/>
      <c r="N307" s="3"/>
      <c r="O307" s="3"/>
      <c r="P307" s="3"/>
      <c r="Q307" s="3"/>
      <c r="R307" s="3"/>
    </row>
    <row r="308" spans="1:18" ht="17.25" customHeight="1">
      <c r="A308" s="3"/>
      <c r="B308" s="88"/>
      <c r="C308" s="88"/>
      <c r="D308" s="88"/>
      <c r="E308" s="88"/>
      <c r="F308" s="88"/>
      <c r="G308" s="88"/>
      <c r="H308" s="88"/>
      <c r="I308" s="88"/>
      <c r="J308" s="88"/>
      <c r="K308" s="19"/>
      <c r="L308" s="3"/>
      <c r="M308" s="3"/>
      <c r="N308" s="3"/>
      <c r="O308" s="3"/>
      <c r="P308" s="3"/>
      <c r="Q308" s="3"/>
      <c r="R308" s="3"/>
    </row>
    <row r="309" spans="1:18" ht="17.25" customHeight="1">
      <c r="A309" s="3"/>
      <c r="B309" s="88"/>
      <c r="C309" s="88"/>
      <c r="D309" s="88"/>
      <c r="E309" s="88"/>
      <c r="F309" s="88"/>
      <c r="G309" s="88"/>
      <c r="H309" s="88"/>
      <c r="I309" s="88"/>
      <c r="J309" s="88"/>
      <c r="K309" s="19"/>
      <c r="L309" s="3"/>
      <c r="M309" s="3"/>
      <c r="N309" s="3"/>
      <c r="O309" s="3"/>
      <c r="P309" s="3"/>
      <c r="Q309" s="3"/>
      <c r="R309" s="3">
        <v>65000</v>
      </c>
    </row>
    <row r="310" spans="1:18" ht="17.25" customHeight="1">
      <c r="A310" s="3"/>
      <c r="B310" s="123"/>
      <c r="C310" s="122"/>
      <c r="D310" s="122"/>
      <c r="E310" s="122"/>
      <c r="F310" s="122"/>
      <c r="G310" s="88"/>
      <c r="H310" s="122"/>
      <c r="I310" s="122"/>
      <c r="J310" s="122"/>
      <c r="K310" s="150"/>
      <c r="L310" s="3"/>
      <c r="M310" s="3"/>
      <c r="N310" s="3"/>
      <c r="O310" s="3"/>
      <c r="P310" s="3"/>
      <c r="Q310" s="3"/>
      <c r="R310" s="3">
        <v>2083333.3</v>
      </c>
    </row>
    <row r="311" spans="1:18" ht="17.25" customHeight="1">
      <c r="A311" s="3"/>
      <c r="B311" s="123"/>
      <c r="C311" s="122"/>
      <c r="D311" s="122"/>
      <c r="E311" s="122"/>
      <c r="F311" s="122"/>
      <c r="G311" s="88"/>
      <c r="H311" s="122"/>
      <c r="I311" s="122"/>
      <c r="J311" s="122"/>
      <c r="K311" s="150"/>
      <c r="L311" s="3"/>
      <c r="M311" s="3"/>
      <c r="N311" s="3"/>
      <c r="O311" s="3"/>
      <c r="P311" s="3"/>
      <c r="Q311" s="3"/>
      <c r="R311" s="3">
        <v>48333.3</v>
      </c>
    </row>
    <row r="312" spans="1:18" ht="17.25" customHeight="1">
      <c r="A312" s="3"/>
      <c r="B312" s="123"/>
      <c r="C312" s="122"/>
      <c r="D312" s="122"/>
      <c r="E312" s="122"/>
      <c r="F312" s="122"/>
      <c r="G312" s="88"/>
      <c r="H312" s="122"/>
      <c r="I312" s="122"/>
      <c r="J312" s="122"/>
      <c r="K312" s="150"/>
      <c r="L312" s="3"/>
      <c r="M312" s="3"/>
      <c r="N312" s="3"/>
      <c r="O312" s="3"/>
      <c r="P312" s="3"/>
      <c r="Q312" s="3"/>
      <c r="R312" s="3"/>
    </row>
    <row r="313" spans="1:18" ht="17.25" customHeight="1">
      <c r="A313" s="3"/>
      <c r="B313" s="123"/>
      <c r="C313" s="122"/>
      <c r="D313" s="122"/>
      <c r="E313" s="122"/>
      <c r="F313" s="122"/>
      <c r="G313" s="88"/>
      <c r="H313" s="122"/>
      <c r="I313" s="122"/>
      <c r="J313" s="122"/>
      <c r="K313" s="150"/>
      <c r="L313" s="3"/>
      <c r="M313" s="3"/>
      <c r="N313" s="3"/>
      <c r="O313" s="3"/>
      <c r="P313" s="3"/>
      <c r="Q313" s="3"/>
      <c r="R313" s="3"/>
    </row>
    <row r="314" spans="1:18" ht="17.25" customHeight="1">
      <c r="A314" s="3"/>
      <c r="B314" s="123"/>
      <c r="C314" s="122"/>
      <c r="D314" s="122"/>
      <c r="E314" s="122"/>
      <c r="F314" s="122"/>
      <c r="G314" s="88"/>
      <c r="H314" s="122"/>
      <c r="I314" s="122"/>
      <c r="J314" s="122"/>
      <c r="K314" s="150"/>
      <c r="L314" s="3"/>
      <c r="M314" s="3"/>
      <c r="N314" s="3"/>
      <c r="O314" s="3"/>
      <c r="P314" s="3"/>
      <c r="Q314" s="3"/>
      <c r="R314" s="3">
        <v>200000</v>
      </c>
    </row>
    <row r="315" spans="1:18" ht="17.25" customHeight="1">
      <c r="A315" s="3"/>
      <c r="B315" s="123"/>
      <c r="C315" s="122"/>
      <c r="D315" s="122"/>
      <c r="E315" s="122"/>
      <c r="F315" s="122"/>
      <c r="G315" s="88"/>
      <c r="H315" s="122"/>
      <c r="I315" s="122"/>
      <c r="J315" s="122"/>
      <c r="K315" s="150"/>
      <c r="L315" s="3"/>
      <c r="M315" s="3"/>
      <c r="N315" s="3"/>
      <c r="O315" s="3"/>
      <c r="P315" s="3"/>
      <c r="Q315" s="3"/>
      <c r="R315" s="3"/>
    </row>
    <row r="316" spans="1:18" ht="17.25" customHeight="1">
      <c r="A316" s="3"/>
      <c r="B316" s="122"/>
      <c r="C316" s="122"/>
      <c r="D316" s="122"/>
      <c r="E316" s="122"/>
      <c r="F316" s="122"/>
      <c r="G316" s="88"/>
      <c r="H316" s="122"/>
      <c r="I316" s="122"/>
      <c r="J316" s="122"/>
      <c r="K316" s="150"/>
      <c r="L316" s="3"/>
      <c r="M316" s="3"/>
      <c r="N316" s="3"/>
      <c r="O316" s="3"/>
      <c r="P316" s="3"/>
      <c r="Q316" s="3"/>
      <c r="R316" s="3">
        <v>164999.97</v>
      </c>
    </row>
    <row r="317" spans="1:18" ht="17.25" customHeight="1">
      <c r="A317" s="3"/>
      <c r="B317" s="123"/>
      <c r="C317" s="122"/>
      <c r="D317" s="122"/>
      <c r="E317" s="122"/>
      <c r="F317" s="122"/>
      <c r="G317" s="88"/>
      <c r="H317" s="122"/>
      <c r="I317" s="122"/>
      <c r="J317" s="122"/>
      <c r="K317" s="150"/>
      <c r="L317" s="3"/>
      <c r="M317" s="3"/>
      <c r="N317" s="3"/>
      <c r="O317" s="3"/>
      <c r="P317" s="3"/>
      <c r="Q317" s="3"/>
      <c r="R317" s="3">
        <v>250000</v>
      </c>
    </row>
    <row r="318" spans="1:18" ht="17.25" customHeight="1">
      <c r="A318" s="3"/>
      <c r="B318" s="123"/>
      <c r="C318" s="122"/>
      <c r="D318" s="122"/>
      <c r="E318" s="122"/>
      <c r="F318" s="122"/>
      <c r="G318" s="88"/>
      <c r="H318" s="122"/>
      <c r="I318" s="122"/>
      <c r="J318" s="122"/>
      <c r="K318" s="150"/>
      <c r="L318" s="3"/>
      <c r="M318" s="3"/>
      <c r="N318" s="3"/>
      <c r="O318" s="3"/>
      <c r="P318" s="3"/>
      <c r="Q318" s="3"/>
      <c r="R318" s="3">
        <v>520000</v>
      </c>
    </row>
    <row r="319" spans="1:18" ht="17.25" customHeight="1">
      <c r="A319" s="3"/>
      <c r="B319" s="122"/>
      <c r="C319" s="122"/>
      <c r="D319" s="122"/>
      <c r="E319" s="122"/>
      <c r="F319" s="122"/>
      <c r="G319" s="88"/>
      <c r="H319" s="122"/>
      <c r="I319" s="122"/>
      <c r="J319" s="122"/>
      <c r="K319" s="150"/>
      <c r="L319" s="3"/>
      <c r="M319" s="3"/>
      <c r="N319" s="3"/>
      <c r="O319" s="3"/>
      <c r="P319" s="3"/>
      <c r="Q319" s="3"/>
      <c r="R319" s="3">
        <v>1600000</v>
      </c>
    </row>
    <row r="320" spans="1:18" ht="17.25" customHeight="1">
      <c r="A320" s="3"/>
      <c r="B320" s="122"/>
      <c r="C320" s="122"/>
      <c r="D320" s="122"/>
      <c r="E320" s="122"/>
      <c r="F320" s="122"/>
      <c r="G320" s="88"/>
      <c r="H320" s="122"/>
      <c r="I320" s="122"/>
      <c r="J320" s="122"/>
      <c r="K320" s="150"/>
      <c r="L320" s="3"/>
      <c r="M320" s="3"/>
      <c r="N320" s="3"/>
      <c r="O320" s="3"/>
      <c r="P320" s="3"/>
      <c r="Q320" s="3"/>
      <c r="R320" s="3">
        <v>2241250</v>
      </c>
    </row>
    <row r="321" spans="1:18" ht="17.25" customHeight="1">
      <c r="A321" s="3"/>
      <c r="B321" s="122"/>
      <c r="C321" s="122"/>
      <c r="D321" s="122"/>
      <c r="E321" s="122"/>
      <c r="F321" s="122"/>
      <c r="G321" s="88"/>
      <c r="H321" s="122"/>
      <c r="I321" s="122"/>
      <c r="J321" s="122"/>
      <c r="K321" s="150"/>
      <c r="L321" s="3"/>
      <c r="M321" s="3"/>
      <c r="N321" s="3"/>
      <c r="O321" s="3"/>
      <c r="P321" s="3"/>
      <c r="Q321" s="3"/>
      <c r="R321" s="3">
        <v>250000</v>
      </c>
    </row>
    <row r="322" spans="1:18" ht="17.25" customHeight="1">
      <c r="A322" s="3"/>
      <c r="B322" s="122"/>
      <c r="C322" s="122"/>
      <c r="D322" s="122"/>
      <c r="E322" s="122"/>
      <c r="F322" s="122"/>
      <c r="G322" s="88"/>
      <c r="H322" s="122"/>
      <c r="I322" s="122"/>
      <c r="J322" s="122"/>
      <c r="K322" s="150"/>
      <c r="L322" s="3"/>
      <c r="M322" s="3"/>
      <c r="N322" s="3"/>
      <c r="O322" s="3"/>
      <c r="P322" s="3"/>
      <c r="Q322" s="3"/>
      <c r="R322" s="3">
        <v>300000</v>
      </c>
    </row>
    <row r="323" spans="1:18" ht="17.25" customHeight="1">
      <c r="A323" s="3"/>
      <c r="B323" s="122"/>
      <c r="C323" s="122"/>
      <c r="D323" s="122"/>
      <c r="E323" s="122"/>
      <c r="F323" s="122"/>
      <c r="G323" s="88"/>
      <c r="H323" s="122"/>
      <c r="I323" s="122"/>
      <c r="J323" s="122"/>
      <c r="K323" s="150"/>
      <c r="L323" s="3"/>
      <c r="M323" s="3"/>
      <c r="N323" s="3"/>
      <c r="O323" s="3"/>
      <c r="P323" s="3"/>
      <c r="Q323" s="3"/>
      <c r="R323" s="3">
        <v>208333.3</v>
      </c>
    </row>
    <row r="324" spans="1:18" ht="17.25" customHeight="1">
      <c r="A324" s="3"/>
      <c r="B324" s="123"/>
      <c r="C324" s="122"/>
      <c r="D324" s="122"/>
      <c r="E324" s="122"/>
      <c r="F324" s="122"/>
      <c r="G324" s="88"/>
      <c r="H324" s="122"/>
      <c r="I324" s="122"/>
      <c r="J324" s="122"/>
      <c r="K324" s="150"/>
      <c r="L324" s="3"/>
      <c r="M324" s="3"/>
      <c r="N324" s="3"/>
      <c r="O324" s="3"/>
      <c r="P324" s="3"/>
      <c r="Q324" s="3"/>
      <c r="R324" s="3">
        <v>100000</v>
      </c>
    </row>
    <row r="325" spans="1:18" ht="17.25" customHeight="1">
      <c r="A325" s="3"/>
      <c r="B325" s="123"/>
      <c r="C325" s="122"/>
      <c r="D325" s="122"/>
      <c r="E325" s="122"/>
      <c r="F325" s="122"/>
      <c r="G325" s="88"/>
      <c r="H325" s="122"/>
      <c r="I325" s="122"/>
      <c r="J325" s="122"/>
      <c r="K325" s="150"/>
      <c r="L325" s="3"/>
      <c r="M325" s="3"/>
      <c r="N325" s="3"/>
      <c r="O325" s="3"/>
      <c r="P325" s="3"/>
      <c r="Q325" s="3"/>
      <c r="R325" s="3">
        <v>1541875</v>
      </c>
    </row>
    <row r="326" spans="1:18" ht="17.25" customHeight="1">
      <c r="A326" s="3"/>
      <c r="B326" s="123"/>
      <c r="C326" s="122"/>
      <c r="D326" s="122"/>
      <c r="E326" s="122"/>
      <c r="F326" s="122"/>
      <c r="G326" s="88"/>
      <c r="H326" s="122"/>
      <c r="I326" s="122"/>
      <c r="J326" s="122"/>
      <c r="K326" s="150"/>
      <c r="L326" s="3"/>
      <c r="M326" s="3"/>
      <c r="N326" s="3"/>
      <c r="O326" s="3"/>
      <c r="P326" s="3"/>
      <c r="Q326" s="3"/>
      <c r="R326" s="3">
        <v>94000</v>
      </c>
    </row>
    <row r="327" spans="1:18" ht="17.25" customHeight="1">
      <c r="A327" s="3"/>
      <c r="B327" s="123"/>
      <c r="C327" s="122"/>
      <c r="D327" s="122"/>
      <c r="E327" s="122"/>
      <c r="F327" s="122"/>
      <c r="G327" s="88"/>
      <c r="H327" s="122"/>
      <c r="I327" s="122"/>
      <c r="J327" s="122"/>
      <c r="K327" s="150"/>
      <c r="L327" s="3"/>
      <c r="M327" s="3"/>
      <c r="N327" s="3"/>
      <c r="O327" s="3"/>
      <c r="P327" s="3"/>
      <c r="Q327" s="3"/>
      <c r="R327" s="3">
        <v>220000</v>
      </c>
    </row>
    <row r="328" spans="1:18" ht="17.25" customHeight="1">
      <c r="A328" s="3"/>
      <c r="B328" s="123"/>
      <c r="C328" s="122"/>
      <c r="D328" s="122"/>
      <c r="E328" s="122"/>
      <c r="F328" s="122"/>
      <c r="G328" s="88"/>
      <c r="H328" s="122"/>
      <c r="I328" s="122"/>
      <c r="J328" s="122"/>
      <c r="K328" s="150"/>
      <c r="L328" s="3"/>
      <c r="M328" s="3"/>
      <c r="N328" s="3"/>
      <c r="O328" s="3"/>
      <c r="P328" s="3"/>
      <c r="Q328" s="3"/>
      <c r="R328" s="3">
        <v>26666.639999999999</v>
      </c>
    </row>
    <row r="329" spans="1:18" ht="17.25" customHeight="1">
      <c r="A329" s="3"/>
      <c r="B329" s="123"/>
      <c r="C329" s="122"/>
      <c r="D329" s="122"/>
      <c r="E329" s="122"/>
      <c r="F329" s="122"/>
      <c r="G329" s="88"/>
      <c r="H329" s="122"/>
      <c r="I329" s="122"/>
      <c r="J329" s="122"/>
      <c r="K329" s="150"/>
      <c r="L329" s="3"/>
      <c r="M329" s="3"/>
      <c r="N329" s="3"/>
      <c r="O329" s="3"/>
      <c r="P329" s="3"/>
      <c r="Q329" s="3"/>
      <c r="R329" s="3">
        <v>2993333.32</v>
      </c>
    </row>
    <row r="330" spans="1:18" ht="17.25" customHeight="1">
      <c r="A330" s="3"/>
      <c r="B330" s="123"/>
      <c r="C330" s="122"/>
      <c r="D330" s="122"/>
      <c r="E330" s="122"/>
      <c r="F330" s="122"/>
      <c r="G330" s="88"/>
      <c r="H330" s="122"/>
      <c r="I330" s="122"/>
      <c r="J330" s="122"/>
      <c r="K330" s="150"/>
      <c r="L330" s="3"/>
      <c r="M330" s="3"/>
      <c r="N330" s="3"/>
      <c r="O330" s="3"/>
      <c r="P330" s="3"/>
      <c r="Q330" s="3"/>
      <c r="R330" s="3">
        <v>1749000</v>
      </c>
    </row>
    <row r="331" spans="1:18" ht="17.25" customHeight="1">
      <c r="A331" s="3"/>
      <c r="B331" s="123"/>
      <c r="C331" s="122"/>
      <c r="D331" s="122"/>
      <c r="E331" s="122"/>
      <c r="F331" s="122"/>
      <c r="G331" s="88"/>
      <c r="H331" s="122"/>
      <c r="I331" s="122"/>
      <c r="J331" s="122"/>
      <c r="K331" s="150"/>
      <c r="L331" s="3"/>
      <c r="M331" s="3"/>
      <c r="N331" s="3"/>
      <c r="O331" s="3"/>
      <c r="P331" s="3"/>
      <c r="Q331" s="3"/>
      <c r="R331" s="3">
        <v>475000</v>
      </c>
    </row>
    <row r="332" spans="1:18" ht="17.25" customHeight="1">
      <c r="A332" s="3"/>
      <c r="B332" s="123"/>
      <c r="C332" s="122"/>
      <c r="D332" s="122"/>
      <c r="E332" s="122"/>
      <c r="F332" s="122"/>
      <c r="G332" s="88"/>
      <c r="H332" s="122"/>
      <c r="I332" s="122"/>
      <c r="J332" s="122"/>
      <c r="K332" s="150"/>
      <c r="L332" s="3"/>
      <c r="M332" s="3"/>
      <c r="N332" s="3"/>
      <c r="O332" s="3"/>
      <c r="P332" s="3"/>
      <c r="Q332" s="3"/>
      <c r="R332" s="3">
        <v>276666.65999999997</v>
      </c>
    </row>
    <row r="333" spans="1:18" ht="17.25" customHeight="1">
      <c r="A333" s="3"/>
      <c r="B333" s="123"/>
      <c r="C333" s="122"/>
      <c r="D333" s="122"/>
      <c r="E333" s="122"/>
      <c r="F333" s="122"/>
      <c r="G333" s="88"/>
      <c r="H333" s="122"/>
      <c r="I333" s="122"/>
      <c r="J333" s="122"/>
      <c r="K333" s="150"/>
      <c r="L333" s="3"/>
      <c r="M333" s="3"/>
      <c r="N333" s="3"/>
      <c r="O333" s="3"/>
      <c r="P333" s="3"/>
      <c r="Q333" s="3"/>
      <c r="R333" s="3">
        <v>111666.66</v>
      </c>
    </row>
    <row r="334" spans="1:18" ht="17.25" customHeight="1">
      <c r="A334" s="3"/>
      <c r="B334" s="123"/>
      <c r="C334" s="122"/>
      <c r="D334" s="122"/>
      <c r="E334" s="122"/>
      <c r="F334" s="122"/>
      <c r="G334" s="88"/>
      <c r="H334" s="122"/>
      <c r="I334" s="122"/>
      <c r="J334" s="122"/>
      <c r="K334" s="150"/>
      <c r="L334" s="3"/>
      <c r="M334" s="3"/>
      <c r="N334" s="3"/>
      <c r="O334" s="3"/>
      <c r="P334" s="3"/>
      <c r="Q334" s="3"/>
      <c r="R334" s="3"/>
    </row>
    <row r="335" spans="1:18" ht="17.25" customHeight="1">
      <c r="A335" s="3"/>
      <c r="B335" s="123"/>
      <c r="C335" s="122"/>
      <c r="D335" s="122"/>
      <c r="E335" s="122"/>
      <c r="F335" s="122"/>
      <c r="G335" s="88"/>
      <c r="H335" s="122"/>
      <c r="I335" s="122"/>
      <c r="J335" s="122"/>
      <c r="K335" s="150"/>
      <c r="L335" s="3"/>
      <c r="M335" s="3"/>
      <c r="N335" s="3"/>
      <c r="O335" s="3"/>
      <c r="P335" s="3"/>
      <c r="Q335" s="3"/>
      <c r="R335" s="3"/>
    </row>
    <row r="336" spans="1:18" ht="17.25" customHeight="1">
      <c r="A336" s="3"/>
      <c r="B336" s="123"/>
      <c r="C336" s="122"/>
      <c r="D336" s="122"/>
      <c r="E336" s="122"/>
      <c r="F336" s="122"/>
      <c r="G336" s="88"/>
      <c r="H336" s="122"/>
      <c r="I336" s="122"/>
      <c r="J336" s="122"/>
      <c r="K336" s="150"/>
      <c r="L336" s="3"/>
      <c r="M336" s="3"/>
      <c r="N336" s="3"/>
      <c r="O336" s="3"/>
      <c r="P336" s="3"/>
      <c r="Q336" s="3"/>
      <c r="R336" s="3"/>
    </row>
    <row r="337" spans="1:18" ht="17.25" customHeight="1">
      <c r="A337" s="3"/>
      <c r="B337" s="123"/>
      <c r="C337" s="122"/>
      <c r="D337" s="122"/>
      <c r="E337" s="122"/>
      <c r="F337" s="122"/>
      <c r="G337" s="88"/>
      <c r="H337" s="122"/>
      <c r="I337" s="122"/>
      <c r="J337" s="122"/>
      <c r="K337" s="150"/>
      <c r="L337" s="3"/>
      <c r="M337" s="3"/>
      <c r="N337" s="3"/>
      <c r="O337" s="3"/>
      <c r="P337" s="3"/>
      <c r="Q337" s="3"/>
      <c r="R337" s="3"/>
    </row>
    <row r="338" spans="1:18" ht="17.25" customHeight="1">
      <c r="A338" s="3"/>
      <c r="B338" s="123"/>
      <c r="C338" s="122"/>
      <c r="D338" s="122"/>
      <c r="E338" s="122"/>
      <c r="F338" s="122"/>
      <c r="G338" s="88"/>
      <c r="H338" s="122"/>
      <c r="I338" s="122"/>
      <c r="J338" s="122"/>
      <c r="K338" s="150"/>
      <c r="L338" s="3"/>
      <c r="M338" s="3"/>
      <c r="N338" s="3"/>
      <c r="O338" s="3"/>
      <c r="P338" s="3"/>
      <c r="Q338" s="3"/>
      <c r="R338" s="3"/>
    </row>
    <row r="339" spans="1:18" ht="17.25" customHeight="1">
      <c r="A339" s="3"/>
      <c r="B339" s="123"/>
      <c r="C339" s="122"/>
      <c r="D339" s="122"/>
      <c r="E339" s="122"/>
      <c r="F339" s="122"/>
      <c r="G339" s="88"/>
      <c r="H339" s="122"/>
      <c r="I339" s="122"/>
      <c r="J339" s="122"/>
      <c r="K339" s="150"/>
      <c r="L339" s="3"/>
      <c r="M339" s="3"/>
      <c r="N339" s="3"/>
      <c r="O339" s="3"/>
      <c r="P339" s="3"/>
      <c r="Q339" s="3"/>
      <c r="R339" s="3">
        <v>89166.66</v>
      </c>
    </row>
    <row r="340" spans="1:18" ht="17.25" customHeight="1">
      <c r="A340" s="3"/>
      <c r="B340" s="123"/>
      <c r="C340" s="122"/>
      <c r="D340" s="122"/>
      <c r="E340" s="122"/>
      <c r="F340" s="122"/>
      <c r="G340" s="88"/>
      <c r="H340" s="122"/>
      <c r="I340" s="122"/>
      <c r="J340" s="122"/>
      <c r="K340" s="150"/>
      <c r="L340" s="3"/>
      <c r="M340" s="3"/>
      <c r="N340" s="3"/>
      <c r="O340" s="3"/>
      <c r="P340" s="3"/>
      <c r="Q340" s="3"/>
      <c r="R340" s="3"/>
    </row>
    <row r="341" spans="1:18" ht="17.25" customHeight="1">
      <c r="A341" s="3"/>
      <c r="B341" s="123"/>
      <c r="C341" s="122"/>
      <c r="D341" s="122"/>
      <c r="E341" s="122"/>
      <c r="F341" s="122"/>
      <c r="G341" s="88"/>
      <c r="H341" s="122"/>
      <c r="I341" s="122"/>
      <c r="J341" s="122"/>
      <c r="K341" s="150"/>
      <c r="L341" s="3"/>
      <c r="M341" s="3"/>
      <c r="N341" s="3"/>
      <c r="O341" s="3"/>
      <c r="P341" s="3"/>
      <c r="Q341" s="3"/>
      <c r="R341" s="3"/>
    </row>
    <row r="342" spans="1:18" ht="17.25" customHeight="1">
      <c r="A342" s="3"/>
      <c r="B342" s="123"/>
      <c r="C342" s="122"/>
      <c r="D342" s="122"/>
      <c r="E342" s="122"/>
      <c r="F342" s="122"/>
      <c r="G342" s="88"/>
      <c r="H342" s="122"/>
      <c r="I342" s="122"/>
      <c r="J342" s="122"/>
      <c r="K342" s="150"/>
      <c r="L342" s="3"/>
      <c r="M342" s="3"/>
      <c r="N342" s="3"/>
      <c r="O342" s="3"/>
      <c r="P342" s="3"/>
      <c r="Q342" s="3"/>
      <c r="R342" s="3"/>
    </row>
    <row r="343" spans="1:18" ht="17.25" customHeight="1">
      <c r="A343" s="3"/>
      <c r="B343" s="123"/>
      <c r="C343" s="122"/>
      <c r="D343" s="122"/>
      <c r="E343" s="122"/>
      <c r="F343" s="122"/>
      <c r="G343" s="88"/>
      <c r="H343" s="122"/>
      <c r="I343" s="122"/>
      <c r="J343" s="122"/>
      <c r="K343" s="150"/>
      <c r="L343" s="3"/>
      <c r="M343" s="3"/>
      <c r="N343" s="3"/>
      <c r="O343" s="3"/>
      <c r="P343" s="3"/>
      <c r="Q343" s="3"/>
      <c r="R343" s="3"/>
    </row>
    <row r="344" spans="1:18" ht="17.25" customHeight="1">
      <c r="A344" s="3"/>
      <c r="B344" s="123"/>
      <c r="C344" s="122"/>
      <c r="D344" s="122"/>
      <c r="E344" s="122"/>
      <c r="F344" s="122"/>
      <c r="G344" s="88"/>
      <c r="H344" s="122"/>
      <c r="I344" s="122"/>
      <c r="J344" s="122"/>
      <c r="K344" s="150"/>
      <c r="L344" s="3"/>
      <c r="M344" s="3"/>
      <c r="N344" s="3"/>
      <c r="O344" s="3"/>
      <c r="P344" s="3"/>
      <c r="Q344" s="3"/>
      <c r="R344" s="3"/>
    </row>
    <row r="345" spans="1:18" ht="17.25" customHeight="1">
      <c r="A345" s="3"/>
      <c r="B345" s="123"/>
      <c r="C345" s="122"/>
      <c r="D345" s="122"/>
      <c r="E345" s="122"/>
      <c r="F345" s="122"/>
      <c r="G345" s="88"/>
      <c r="H345" s="122"/>
      <c r="I345" s="122"/>
      <c r="J345" s="122"/>
      <c r="K345" s="150"/>
      <c r="L345" s="3"/>
      <c r="M345" s="3"/>
      <c r="N345" s="3"/>
      <c r="O345" s="3"/>
      <c r="P345" s="3"/>
      <c r="Q345" s="3"/>
      <c r="R345" s="3"/>
    </row>
    <row r="346" spans="1:18" ht="17.25" customHeight="1">
      <c r="A346" s="3"/>
      <c r="B346" s="123"/>
      <c r="C346" s="122"/>
      <c r="D346" s="122"/>
      <c r="E346" s="122"/>
      <c r="F346" s="122"/>
      <c r="G346" s="88"/>
      <c r="H346" s="122"/>
      <c r="I346" s="122"/>
      <c r="J346" s="122"/>
      <c r="K346" s="150"/>
      <c r="L346" s="3"/>
      <c r="M346" s="3"/>
      <c r="N346" s="3"/>
      <c r="O346" s="3"/>
      <c r="P346" s="3"/>
      <c r="Q346" s="3"/>
      <c r="R346" s="3"/>
    </row>
    <row r="347" spans="1:18" ht="17.25" customHeight="1">
      <c r="A347" s="3"/>
      <c r="B347" s="123"/>
      <c r="C347" s="122"/>
      <c r="D347" s="122"/>
      <c r="E347" s="122"/>
      <c r="F347" s="122"/>
      <c r="G347" s="88"/>
      <c r="H347" s="122"/>
      <c r="I347" s="122"/>
      <c r="J347" s="122"/>
      <c r="K347" s="150"/>
      <c r="L347" s="3"/>
      <c r="M347" s="3"/>
      <c r="N347" s="3"/>
      <c r="O347" s="3"/>
      <c r="P347" s="3"/>
      <c r="Q347" s="3"/>
      <c r="R347" s="3"/>
    </row>
    <row r="348" spans="1:18" ht="17.25" customHeight="1">
      <c r="A348" s="3"/>
      <c r="B348" s="123"/>
      <c r="C348" s="122"/>
      <c r="D348" s="122"/>
      <c r="E348" s="122"/>
      <c r="F348" s="122"/>
      <c r="G348" s="88"/>
      <c r="H348" s="122"/>
      <c r="I348" s="122"/>
      <c r="J348" s="122"/>
      <c r="K348" s="150"/>
      <c r="L348" s="3"/>
      <c r="M348" s="3"/>
      <c r="N348" s="3"/>
      <c r="O348" s="3"/>
      <c r="P348" s="3"/>
      <c r="Q348" s="3"/>
      <c r="R348" s="3"/>
    </row>
    <row r="349" spans="1:18" ht="17.25" customHeight="1">
      <c r="A349" s="3"/>
      <c r="B349" s="123"/>
      <c r="C349" s="122"/>
      <c r="D349" s="122"/>
      <c r="E349" s="122"/>
      <c r="F349" s="122"/>
      <c r="G349" s="88"/>
      <c r="H349" s="122"/>
      <c r="I349" s="122"/>
      <c r="J349" s="122"/>
      <c r="K349" s="150"/>
      <c r="L349" s="3"/>
      <c r="M349" s="3"/>
      <c r="N349" s="3"/>
      <c r="O349" s="3"/>
      <c r="P349" s="3"/>
      <c r="Q349" s="3"/>
      <c r="R349" s="3"/>
    </row>
    <row r="350" spans="1:18" ht="17.25" customHeight="1">
      <c r="A350" s="3"/>
      <c r="B350" s="123"/>
      <c r="C350" s="122"/>
      <c r="D350" s="122"/>
      <c r="E350" s="122"/>
      <c r="F350" s="122"/>
      <c r="G350" s="88"/>
      <c r="H350" s="122"/>
      <c r="I350" s="122"/>
      <c r="J350" s="122"/>
      <c r="K350" s="150"/>
      <c r="L350" s="3"/>
      <c r="M350" s="3"/>
      <c r="N350" s="3"/>
      <c r="O350" s="3"/>
      <c r="P350" s="3"/>
      <c r="Q350" s="3"/>
      <c r="R350" s="3"/>
    </row>
    <row r="351" spans="1:18" ht="17.25" customHeight="1">
      <c r="A351" s="3"/>
      <c r="B351" s="123"/>
      <c r="C351" s="122"/>
      <c r="D351" s="122"/>
      <c r="E351" s="122"/>
      <c r="F351" s="122"/>
      <c r="G351" s="88"/>
      <c r="H351" s="122"/>
      <c r="I351" s="122"/>
      <c r="J351" s="122"/>
      <c r="K351" s="150"/>
      <c r="L351" s="3"/>
      <c r="M351" s="3"/>
      <c r="N351" s="3"/>
      <c r="O351" s="3"/>
      <c r="P351" s="3"/>
      <c r="Q351" s="3"/>
      <c r="R351" s="3"/>
    </row>
    <row r="352" spans="1:18" ht="17.25" customHeight="1">
      <c r="A352" s="3"/>
      <c r="B352" s="123"/>
      <c r="C352" s="122"/>
      <c r="D352" s="122"/>
      <c r="E352" s="122"/>
      <c r="F352" s="122"/>
      <c r="G352" s="88"/>
      <c r="H352" s="122"/>
      <c r="I352" s="122"/>
      <c r="J352" s="122"/>
      <c r="K352" s="150"/>
      <c r="L352" s="3"/>
      <c r="M352" s="3"/>
      <c r="N352" s="3"/>
      <c r="O352" s="3"/>
      <c r="P352" s="3"/>
      <c r="Q352" s="3"/>
      <c r="R352" s="3"/>
    </row>
    <row r="353" spans="1:18" ht="17.25" customHeight="1">
      <c r="A353" s="3"/>
      <c r="B353" s="123"/>
      <c r="C353" s="122"/>
      <c r="D353" s="122"/>
      <c r="E353" s="122"/>
      <c r="F353" s="122"/>
      <c r="G353" s="88"/>
      <c r="H353" s="122"/>
      <c r="I353" s="122"/>
      <c r="J353" s="122"/>
      <c r="K353" s="150"/>
      <c r="L353" s="3"/>
      <c r="M353" s="3"/>
      <c r="N353" s="3"/>
      <c r="O353" s="3"/>
      <c r="P353" s="3"/>
      <c r="Q353" s="3"/>
      <c r="R353" s="3"/>
    </row>
    <row r="354" spans="1:18" ht="17.25" customHeight="1">
      <c r="A354" s="3"/>
      <c r="B354" s="123"/>
      <c r="C354" s="122"/>
      <c r="D354" s="122"/>
      <c r="E354" s="122"/>
      <c r="F354" s="122"/>
      <c r="G354" s="88"/>
      <c r="H354" s="122"/>
      <c r="I354" s="122"/>
      <c r="J354" s="122"/>
      <c r="K354" s="150"/>
      <c r="L354" s="3"/>
      <c r="M354" s="3"/>
      <c r="N354" s="3"/>
      <c r="O354" s="3"/>
      <c r="P354" s="3"/>
      <c r="Q354" s="3"/>
      <c r="R354" s="3"/>
    </row>
    <row r="355" spans="1:18" ht="17.25" customHeight="1">
      <c r="A355" s="3"/>
      <c r="B355" s="123"/>
      <c r="C355" s="122"/>
      <c r="D355" s="122"/>
      <c r="E355" s="122"/>
      <c r="F355" s="122"/>
      <c r="G355" s="88"/>
      <c r="H355" s="122"/>
      <c r="I355" s="122"/>
      <c r="J355" s="122"/>
      <c r="K355" s="150"/>
      <c r="L355" s="3"/>
      <c r="M355" s="3"/>
      <c r="N355" s="3"/>
      <c r="O355" s="3"/>
      <c r="P355" s="3"/>
      <c r="Q355" s="3"/>
      <c r="R355" s="3"/>
    </row>
    <row r="356" spans="1:18" ht="17.25" customHeight="1">
      <c r="A356" s="3"/>
      <c r="B356" s="123"/>
      <c r="C356" s="122"/>
      <c r="D356" s="122"/>
      <c r="E356" s="122"/>
      <c r="F356" s="122"/>
      <c r="G356" s="88"/>
      <c r="H356" s="122"/>
      <c r="I356" s="122"/>
      <c r="J356" s="122"/>
      <c r="K356" s="150"/>
      <c r="L356" s="3"/>
      <c r="M356" s="3"/>
      <c r="N356" s="3"/>
      <c r="O356" s="3"/>
      <c r="P356" s="3"/>
      <c r="Q356" s="3"/>
      <c r="R356" s="3"/>
    </row>
    <row r="357" spans="1:18" ht="17.25" customHeight="1">
      <c r="A357" s="3"/>
      <c r="B357" s="123"/>
      <c r="C357" s="122"/>
      <c r="D357" s="122"/>
      <c r="E357" s="122"/>
      <c r="F357" s="122"/>
      <c r="G357" s="88"/>
      <c r="H357" s="122"/>
      <c r="I357" s="122"/>
      <c r="J357" s="122"/>
      <c r="K357" s="150"/>
      <c r="L357" s="3"/>
      <c r="M357" s="3"/>
      <c r="N357" s="3"/>
      <c r="O357" s="3"/>
      <c r="P357" s="3"/>
      <c r="Q357" s="3"/>
      <c r="R357" s="3"/>
    </row>
    <row r="358" spans="1:18" ht="17.25" customHeight="1">
      <c r="A358" s="3"/>
      <c r="B358" s="123"/>
      <c r="C358" s="122"/>
      <c r="D358" s="122"/>
      <c r="E358" s="122"/>
      <c r="F358" s="122"/>
      <c r="G358" s="88"/>
      <c r="H358" s="122"/>
      <c r="I358" s="122"/>
      <c r="J358" s="122"/>
      <c r="K358" s="150"/>
      <c r="L358" s="3"/>
      <c r="M358" s="3"/>
      <c r="N358" s="3"/>
      <c r="O358" s="3"/>
      <c r="P358" s="3"/>
      <c r="Q358" s="3"/>
      <c r="R358" s="3"/>
    </row>
    <row r="359" spans="1:18" ht="17.25" customHeight="1">
      <c r="A359" s="3"/>
      <c r="B359" s="123"/>
      <c r="C359" s="122"/>
      <c r="D359" s="122"/>
      <c r="E359" s="122"/>
      <c r="F359" s="122"/>
      <c r="G359" s="88"/>
      <c r="H359" s="122"/>
      <c r="I359" s="122"/>
      <c r="J359" s="122"/>
      <c r="K359" s="150"/>
      <c r="L359" s="3"/>
      <c r="M359" s="3"/>
      <c r="N359" s="3"/>
      <c r="O359" s="3"/>
      <c r="P359" s="3"/>
      <c r="Q359" s="3"/>
      <c r="R359" s="3"/>
    </row>
    <row r="360" spans="1:18" ht="17.25" customHeight="1">
      <c r="A360" s="3"/>
      <c r="B360" s="123"/>
      <c r="C360" s="122"/>
      <c r="D360" s="122"/>
      <c r="E360" s="122"/>
      <c r="F360" s="122"/>
      <c r="G360" s="88"/>
      <c r="H360" s="122"/>
      <c r="I360" s="122"/>
      <c r="J360" s="122"/>
      <c r="K360" s="150"/>
      <c r="L360" s="3"/>
      <c r="M360" s="3"/>
      <c r="N360" s="3"/>
      <c r="O360" s="3"/>
      <c r="P360" s="3"/>
      <c r="Q360" s="3"/>
      <c r="R360" s="3">
        <v>0</v>
      </c>
    </row>
    <row r="361" spans="1:18" ht="17.25" customHeight="1">
      <c r="A361" s="3"/>
      <c r="B361" s="122"/>
      <c r="C361" s="122"/>
      <c r="D361" s="122"/>
      <c r="E361" s="122"/>
      <c r="F361" s="122"/>
      <c r="G361" s="88"/>
      <c r="H361" s="122"/>
      <c r="I361" s="122"/>
      <c r="J361" s="122"/>
      <c r="K361" s="150"/>
      <c r="L361" s="3"/>
      <c r="M361" s="3"/>
      <c r="N361" s="3"/>
      <c r="O361" s="3"/>
      <c r="P361" s="3"/>
      <c r="Q361" s="3"/>
      <c r="R361" s="3">
        <v>0</v>
      </c>
    </row>
    <row r="362" spans="1:18" ht="17.25" customHeight="1">
      <c r="A362" s="3"/>
      <c r="B362" s="123"/>
      <c r="C362" s="122"/>
      <c r="D362" s="122"/>
      <c r="E362" s="122"/>
      <c r="F362" s="122"/>
      <c r="G362" s="88"/>
      <c r="H362" s="122"/>
      <c r="I362" s="122"/>
      <c r="J362" s="122"/>
      <c r="K362" s="150"/>
      <c r="L362" s="3"/>
      <c r="M362" s="3"/>
      <c r="N362" s="3"/>
      <c r="O362" s="3"/>
      <c r="P362" s="3"/>
      <c r="Q362" s="3"/>
      <c r="R362" s="3">
        <v>0</v>
      </c>
    </row>
    <row r="363" spans="1:18" ht="17.25" customHeight="1">
      <c r="A363" s="3"/>
      <c r="B363" s="123"/>
      <c r="C363" s="122"/>
      <c r="D363" s="122"/>
      <c r="E363" s="122"/>
      <c r="F363" s="122"/>
      <c r="G363" s="88"/>
      <c r="H363" s="122"/>
      <c r="I363" s="122"/>
      <c r="J363" s="122"/>
      <c r="K363" s="150"/>
      <c r="L363" s="3"/>
      <c r="M363" s="3"/>
      <c r="N363" s="3"/>
      <c r="O363" s="3"/>
      <c r="P363" s="3"/>
      <c r="Q363" s="3"/>
      <c r="R363" s="3"/>
    </row>
    <row r="364" spans="1:18" ht="17.25" customHeight="1">
      <c r="A364" s="3"/>
      <c r="B364" s="123"/>
      <c r="C364" s="122"/>
      <c r="D364" s="122"/>
      <c r="E364" s="122"/>
      <c r="F364" s="122"/>
      <c r="G364" s="88"/>
      <c r="H364" s="122"/>
      <c r="I364" s="122"/>
      <c r="J364" s="122"/>
      <c r="K364" s="150"/>
      <c r="L364" s="3"/>
      <c r="M364" s="3"/>
      <c r="N364" s="3"/>
      <c r="O364" s="3"/>
      <c r="P364" s="3"/>
      <c r="Q364" s="3"/>
      <c r="R364" s="3"/>
    </row>
    <row r="365" spans="1:18" ht="17.25" customHeight="1">
      <c r="A365" s="3"/>
      <c r="B365" s="123"/>
      <c r="C365" s="122"/>
      <c r="D365" s="122"/>
      <c r="E365" s="122"/>
      <c r="F365" s="122"/>
      <c r="G365" s="88"/>
      <c r="H365" s="122"/>
      <c r="I365" s="122"/>
      <c r="J365" s="122"/>
      <c r="K365" s="150"/>
      <c r="L365" s="3"/>
      <c r="M365" s="3"/>
      <c r="N365" s="3"/>
      <c r="O365" s="3"/>
      <c r="P365" s="3"/>
      <c r="Q365" s="3"/>
      <c r="R365" s="3"/>
    </row>
    <row r="366" spans="1:18" ht="17.25" customHeight="1">
      <c r="A366" s="3"/>
      <c r="B366" s="123"/>
      <c r="C366" s="122"/>
      <c r="D366" s="122"/>
      <c r="E366" s="122"/>
      <c r="F366" s="122"/>
      <c r="G366" s="88"/>
      <c r="H366" s="122"/>
      <c r="I366" s="122"/>
      <c r="J366" s="122"/>
      <c r="K366" s="150"/>
      <c r="L366" s="3"/>
      <c r="M366" s="3"/>
      <c r="N366" s="3"/>
      <c r="O366" s="3"/>
      <c r="P366" s="3"/>
      <c r="Q366" s="3"/>
      <c r="R366" s="3"/>
    </row>
    <row r="367" spans="1:18" ht="17.25" customHeight="1">
      <c r="A367" s="3"/>
      <c r="B367" s="123"/>
      <c r="C367" s="122"/>
      <c r="D367" s="122"/>
      <c r="E367" s="122"/>
      <c r="F367" s="122"/>
      <c r="G367" s="88"/>
      <c r="H367" s="122"/>
      <c r="I367" s="122"/>
      <c r="J367" s="122"/>
      <c r="K367" s="150"/>
      <c r="L367" s="3"/>
      <c r="M367" s="3"/>
      <c r="N367" s="3"/>
      <c r="O367" s="3"/>
      <c r="P367" s="3"/>
      <c r="Q367" s="3"/>
      <c r="R367" s="3"/>
    </row>
    <row r="368" spans="1:18" ht="17.25" customHeight="1">
      <c r="A368" s="3"/>
      <c r="B368" s="123"/>
      <c r="C368" s="122"/>
      <c r="D368" s="122"/>
      <c r="E368" s="122"/>
      <c r="F368" s="122"/>
      <c r="G368" s="88"/>
      <c r="H368" s="122"/>
      <c r="I368" s="122"/>
      <c r="J368" s="122"/>
      <c r="K368" s="150"/>
      <c r="L368" s="3"/>
      <c r="M368" s="3"/>
      <c r="N368" s="3"/>
      <c r="O368" s="3"/>
      <c r="P368" s="3"/>
      <c r="Q368" s="3"/>
      <c r="R368" s="3"/>
    </row>
    <row r="369" spans="1:18" ht="17.25" customHeight="1">
      <c r="A369" s="3"/>
      <c r="B369" s="123"/>
      <c r="C369" s="122"/>
      <c r="D369" s="122"/>
      <c r="E369" s="122"/>
      <c r="F369" s="122"/>
      <c r="G369" s="88"/>
      <c r="H369" s="122"/>
      <c r="I369" s="122"/>
      <c r="J369" s="122"/>
      <c r="K369" s="150"/>
      <c r="L369" s="3"/>
      <c r="M369" s="3"/>
      <c r="N369" s="3"/>
      <c r="O369" s="3"/>
      <c r="P369" s="3"/>
      <c r="Q369" s="3"/>
      <c r="R369" s="3"/>
    </row>
    <row r="370" spans="1:18" ht="17.25" customHeight="1">
      <c r="A370" s="3"/>
      <c r="B370" s="123"/>
      <c r="C370" s="122"/>
      <c r="D370" s="122"/>
      <c r="E370" s="122"/>
      <c r="F370" s="122"/>
      <c r="G370" s="88"/>
      <c r="H370" s="122"/>
      <c r="I370" s="122"/>
      <c r="J370" s="122"/>
      <c r="K370" s="150"/>
      <c r="L370" s="3"/>
      <c r="M370" s="3"/>
      <c r="N370" s="3"/>
      <c r="O370" s="3"/>
      <c r="P370" s="3"/>
      <c r="Q370" s="3"/>
      <c r="R370" s="3"/>
    </row>
    <row r="371" spans="1:18" ht="17.25" customHeight="1">
      <c r="A371" s="3"/>
      <c r="B371" s="123"/>
      <c r="C371" s="122"/>
      <c r="D371" s="122"/>
      <c r="E371" s="122"/>
      <c r="F371" s="122"/>
      <c r="G371" s="88"/>
      <c r="H371" s="122"/>
      <c r="I371" s="122"/>
      <c r="J371" s="122"/>
      <c r="K371" s="150"/>
      <c r="L371" s="3"/>
      <c r="M371" s="3"/>
      <c r="N371" s="3"/>
      <c r="O371" s="3"/>
      <c r="P371" s="3"/>
      <c r="Q371" s="3"/>
      <c r="R371" s="3"/>
    </row>
    <row r="372" spans="1:18" ht="17.25" customHeight="1">
      <c r="A372" s="3"/>
      <c r="B372" s="123"/>
      <c r="C372" s="122"/>
      <c r="D372" s="122"/>
      <c r="E372" s="122"/>
      <c r="F372" s="122"/>
      <c r="G372" s="88"/>
      <c r="H372" s="122"/>
      <c r="I372" s="122"/>
      <c r="J372" s="122"/>
      <c r="K372" s="150"/>
      <c r="L372" s="3"/>
      <c r="M372" s="3"/>
      <c r="N372" s="3"/>
      <c r="O372" s="3"/>
      <c r="P372" s="3"/>
      <c r="Q372" s="3"/>
      <c r="R372" s="3"/>
    </row>
    <row r="373" spans="1:18" ht="17.25" customHeight="1">
      <c r="A373" s="3"/>
      <c r="B373" s="123"/>
      <c r="C373" s="122"/>
      <c r="D373" s="122"/>
      <c r="E373" s="122"/>
      <c r="F373" s="122"/>
      <c r="G373" s="88"/>
      <c r="H373" s="122"/>
      <c r="I373" s="122"/>
      <c r="J373" s="122"/>
      <c r="K373" s="150"/>
      <c r="L373" s="3"/>
      <c r="M373" s="3"/>
      <c r="N373" s="3"/>
      <c r="O373" s="3"/>
      <c r="P373" s="3"/>
      <c r="Q373" s="3"/>
      <c r="R373" s="3"/>
    </row>
    <row r="374" spans="1:18" ht="17.25" customHeight="1">
      <c r="A374" s="3"/>
      <c r="B374" s="123"/>
      <c r="C374" s="122"/>
      <c r="D374" s="122"/>
      <c r="E374" s="122"/>
      <c r="F374" s="122"/>
      <c r="G374" s="88"/>
      <c r="H374" s="122"/>
      <c r="I374" s="122"/>
      <c r="J374" s="122"/>
      <c r="K374" s="150"/>
      <c r="L374" s="3"/>
      <c r="M374" s="3"/>
      <c r="N374" s="3"/>
      <c r="O374" s="3"/>
      <c r="P374" s="3"/>
      <c r="Q374" s="3"/>
      <c r="R374" s="3"/>
    </row>
    <row r="375" spans="1:18" ht="17.25" customHeight="1">
      <c r="A375" s="3"/>
      <c r="B375" s="123"/>
      <c r="C375" s="122"/>
      <c r="D375" s="122"/>
      <c r="E375" s="122"/>
      <c r="F375" s="122"/>
      <c r="G375" s="88"/>
      <c r="H375" s="122"/>
      <c r="I375" s="122"/>
      <c r="J375" s="122"/>
      <c r="K375" s="150"/>
      <c r="L375" s="3"/>
      <c r="M375" s="3"/>
      <c r="N375" s="3"/>
      <c r="O375" s="3"/>
      <c r="P375" s="3"/>
      <c r="Q375" s="3"/>
      <c r="R375" s="3"/>
    </row>
    <row r="376" spans="1:18" ht="17.25" customHeight="1">
      <c r="A376" s="3"/>
      <c r="B376" s="123"/>
      <c r="C376" s="122"/>
      <c r="D376" s="122"/>
      <c r="E376" s="122"/>
      <c r="F376" s="122"/>
      <c r="G376" s="88"/>
      <c r="H376" s="122"/>
      <c r="I376" s="122"/>
      <c r="J376" s="122"/>
      <c r="K376" s="150"/>
    </row>
    <row r="377" spans="1:18" ht="17.25" customHeight="1">
      <c r="A377" s="3"/>
      <c r="B377" s="123"/>
      <c r="C377" s="122"/>
      <c r="D377" s="122"/>
      <c r="E377" s="122"/>
      <c r="F377" s="122"/>
      <c r="G377" s="88"/>
      <c r="H377" s="122"/>
      <c r="I377" s="122"/>
      <c r="J377" s="122"/>
      <c r="K377" s="150"/>
    </row>
    <row r="378" spans="1:18" ht="17.25" customHeight="1">
      <c r="A378" s="3"/>
      <c r="B378" s="123"/>
      <c r="C378" s="122"/>
      <c r="D378" s="122"/>
      <c r="E378" s="122"/>
      <c r="F378" s="122"/>
      <c r="G378" s="88"/>
      <c r="H378" s="122"/>
      <c r="I378" s="122"/>
      <c r="J378" s="122"/>
      <c r="K378" s="150"/>
    </row>
    <row r="379" spans="1:18" ht="17.25" customHeight="1">
      <c r="A379" s="3"/>
      <c r="B379" s="123"/>
      <c r="C379" s="122"/>
      <c r="D379" s="122"/>
      <c r="E379" s="122"/>
      <c r="F379" s="122"/>
      <c r="G379" s="88"/>
      <c r="H379" s="122"/>
      <c r="I379" s="122"/>
      <c r="J379" s="122"/>
      <c r="K379" s="150"/>
    </row>
    <row r="380" spans="1:18" ht="17.25" customHeight="1">
      <c r="A380" s="3"/>
      <c r="B380" s="123"/>
      <c r="C380" s="122"/>
      <c r="D380" s="122"/>
      <c r="E380" s="122"/>
      <c r="F380" s="122"/>
      <c r="G380" s="88"/>
      <c r="H380" s="122"/>
      <c r="I380" s="122"/>
      <c r="J380" s="122"/>
      <c r="K380" s="150"/>
    </row>
    <row r="381" spans="1:18" ht="17.25" customHeight="1">
      <c r="A381" s="3"/>
      <c r="B381" s="123"/>
      <c r="C381" s="122"/>
      <c r="D381" s="122"/>
      <c r="E381" s="122"/>
      <c r="F381" s="122"/>
      <c r="G381" s="88"/>
      <c r="H381" s="122"/>
      <c r="I381" s="122"/>
      <c r="J381" s="122"/>
      <c r="K381" s="150"/>
    </row>
    <row r="382" spans="1:18" ht="17.25" customHeight="1">
      <c r="A382" s="3"/>
      <c r="B382" s="123"/>
      <c r="C382" s="122"/>
      <c r="D382" s="122"/>
      <c r="E382" s="122"/>
      <c r="F382" s="122"/>
      <c r="G382" s="88"/>
      <c r="H382" s="122"/>
      <c r="I382" s="122"/>
      <c r="J382" s="122"/>
      <c r="K382" s="150"/>
    </row>
    <row r="383" spans="1:18" ht="17.25" customHeight="1">
      <c r="A383" s="3"/>
      <c r="B383" s="123"/>
      <c r="C383" s="122"/>
      <c r="D383" s="122"/>
      <c r="E383" s="122"/>
      <c r="F383" s="122"/>
      <c r="G383" s="88"/>
      <c r="H383" s="122"/>
      <c r="I383" s="122"/>
      <c r="J383" s="122"/>
      <c r="K383" s="150"/>
    </row>
    <row r="384" spans="1:18" ht="17.25" customHeight="1">
      <c r="A384" s="3"/>
      <c r="B384" s="123"/>
      <c r="C384" s="122"/>
      <c r="D384" s="122"/>
      <c r="E384" s="122"/>
      <c r="F384" s="122"/>
      <c r="G384" s="88"/>
      <c r="H384" s="122"/>
      <c r="I384" s="122"/>
      <c r="J384" s="122"/>
      <c r="K384" s="150"/>
    </row>
    <row r="385" spans="1:11" ht="17.25" customHeight="1">
      <c r="A385" s="3"/>
      <c r="B385" s="123"/>
      <c r="C385" s="122"/>
      <c r="D385" s="122"/>
      <c r="E385" s="122"/>
      <c r="F385" s="122"/>
      <c r="G385" s="88"/>
      <c r="H385" s="122"/>
      <c r="I385" s="122"/>
      <c r="J385" s="122"/>
      <c r="K385" s="150"/>
    </row>
    <row r="386" spans="1:11" ht="17.25" customHeight="1">
      <c r="A386" s="3"/>
      <c r="B386" s="122"/>
      <c r="C386" s="122"/>
      <c r="D386" s="122"/>
      <c r="E386" s="122"/>
      <c r="F386" s="122"/>
      <c r="G386" s="88"/>
      <c r="H386" s="122"/>
      <c r="I386" s="122"/>
      <c r="J386" s="122"/>
      <c r="K386" s="150"/>
    </row>
    <row r="387" spans="1:11" ht="17.25" customHeight="1">
      <c r="A387" s="3"/>
      <c r="B387" s="122"/>
      <c r="C387" s="122"/>
      <c r="D387" s="122"/>
      <c r="E387" s="122"/>
      <c r="F387" s="122"/>
      <c r="G387" s="88"/>
      <c r="H387" s="122"/>
      <c r="I387" s="122"/>
      <c r="J387" s="122"/>
      <c r="K387" s="150"/>
    </row>
    <row r="388" spans="1:11" ht="17.25" customHeight="1">
      <c r="A388" s="3"/>
      <c r="B388" s="122"/>
      <c r="C388" s="122"/>
      <c r="D388" s="122"/>
      <c r="E388" s="122"/>
      <c r="F388" s="122"/>
      <c r="G388" s="88"/>
      <c r="H388" s="122"/>
      <c r="I388" s="122"/>
      <c r="J388" s="122"/>
      <c r="K388" s="150"/>
    </row>
    <row r="389" spans="1:11" ht="17.25" customHeight="1">
      <c r="A389" s="3"/>
      <c r="B389" s="122"/>
      <c r="C389" s="122"/>
      <c r="D389" s="122"/>
      <c r="E389" s="122"/>
      <c r="F389" s="122"/>
      <c r="G389" s="88"/>
      <c r="H389" s="122"/>
      <c r="I389" s="122"/>
      <c r="J389" s="122"/>
      <c r="K389" s="150"/>
    </row>
    <row r="390" spans="1:11" ht="17.25" customHeight="1">
      <c r="A390" s="3"/>
      <c r="B390" s="123"/>
      <c r="C390" s="123"/>
      <c r="D390" s="123"/>
      <c r="E390" s="123"/>
      <c r="F390" s="123"/>
      <c r="G390" s="148"/>
      <c r="H390" s="123"/>
      <c r="I390" s="122"/>
      <c r="J390" s="122"/>
      <c r="K390" s="150"/>
    </row>
    <row r="391" spans="1:11" ht="17.25" customHeight="1">
      <c r="A391" s="3"/>
      <c r="B391" s="123"/>
      <c r="C391" s="123"/>
      <c r="D391" s="123"/>
      <c r="E391" s="123"/>
      <c r="F391" s="123"/>
      <c r="G391" s="148"/>
      <c r="H391" s="123"/>
      <c r="I391" s="122"/>
      <c r="J391" s="122"/>
      <c r="K391" s="150"/>
    </row>
    <row r="392" spans="1:11" ht="17.25" customHeight="1">
      <c r="A392" s="3"/>
      <c r="B392" s="123"/>
      <c r="C392" s="123"/>
      <c r="D392" s="123"/>
      <c r="E392" s="123"/>
      <c r="F392" s="123"/>
      <c r="G392" s="148"/>
      <c r="H392" s="123"/>
      <c r="I392" s="122"/>
      <c r="J392" s="122"/>
      <c r="K392" s="150"/>
    </row>
    <row r="393" spans="1:11" ht="17.25" customHeight="1">
      <c r="A393" s="3"/>
      <c r="B393" s="122"/>
      <c r="C393" s="122"/>
      <c r="D393" s="122"/>
      <c r="E393" s="122"/>
      <c r="F393" s="122"/>
      <c r="G393" s="88"/>
      <c r="H393" s="122"/>
      <c r="I393" s="122"/>
      <c r="J393" s="122"/>
      <c r="K393" s="150"/>
    </row>
    <row r="394" spans="1:11" ht="17.25" customHeight="1">
      <c r="A394" s="3"/>
      <c r="B394" s="122"/>
      <c r="C394" s="122"/>
      <c r="D394" s="122"/>
      <c r="E394" s="122"/>
      <c r="F394" s="122"/>
      <c r="G394" s="88"/>
      <c r="H394" s="122"/>
      <c r="I394" s="122"/>
      <c r="J394" s="122"/>
      <c r="K394" s="150"/>
    </row>
    <row r="395" spans="1:11" ht="17.25" customHeight="1">
      <c r="A395" s="3"/>
      <c r="B395" s="122"/>
      <c r="C395" s="122"/>
      <c r="D395" s="122"/>
      <c r="E395" s="122"/>
      <c r="F395" s="122"/>
      <c r="G395" s="88"/>
      <c r="H395" s="122"/>
      <c r="I395" s="122"/>
      <c r="J395" s="122"/>
      <c r="K395" s="150"/>
    </row>
    <row r="396" spans="1:11" ht="17.25" customHeight="1">
      <c r="A396" s="3"/>
      <c r="B396" s="122"/>
      <c r="C396" s="122"/>
      <c r="D396" s="122"/>
      <c r="E396" s="122"/>
      <c r="F396" s="122"/>
      <c r="G396" s="88"/>
      <c r="H396" s="122"/>
      <c r="I396" s="122"/>
      <c r="J396" s="122"/>
      <c r="K396" s="150"/>
    </row>
    <row r="397" spans="1:11" ht="17.25" customHeight="1">
      <c r="A397" s="3"/>
      <c r="B397" s="122"/>
      <c r="C397" s="122"/>
      <c r="D397" s="122"/>
      <c r="E397" s="122"/>
      <c r="F397" s="122"/>
      <c r="G397" s="88"/>
      <c r="H397" s="122"/>
      <c r="I397" s="122"/>
      <c r="J397" s="122"/>
      <c r="K397" s="150"/>
    </row>
    <row r="398" spans="1:11" ht="17.25" customHeight="1">
      <c r="A398" s="3"/>
      <c r="B398" s="122"/>
      <c r="C398" s="122"/>
      <c r="D398" s="122"/>
      <c r="E398" s="122"/>
      <c r="F398" s="122"/>
      <c r="G398" s="88"/>
      <c r="H398" s="122"/>
      <c r="I398" s="122"/>
      <c r="J398" s="122"/>
      <c r="K398" s="150"/>
    </row>
    <row r="399" spans="1:11" ht="17.25" customHeight="1">
      <c r="A399" s="3"/>
      <c r="B399" s="122"/>
      <c r="C399" s="122"/>
      <c r="D399" s="122"/>
      <c r="E399" s="122"/>
      <c r="F399" s="122"/>
      <c r="G399" s="88"/>
      <c r="H399" s="122"/>
      <c r="I399" s="122"/>
      <c r="J399" s="122"/>
      <c r="K399" s="150"/>
    </row>
    <row r="400" spans="1:11" ht="17.25" customHeight="1">
      <c r="A400" s="3"/>
      <c r="B400" s="122"/>
      <c r="C400" s="122"/>
      <c r="D400" s="122"/>
      <c r="E400" s="122"/>
      <c r="F400" s="122"/>
      <c r="G400" s="88"/>
      <c r="H400" s="122"/>
      <c r="I400" s="122"/>
      <c r="J400" s="122"/>
      <c r="K400" s="150"/>
    </row>
    <row r="401" spans="1:11" ht="17.25" customHeight="1">
      <c r="A401" s="3"/>
      <c r="B401" s="122"/>
      <c r="C401" s="122"/>
      <c r="D401" s="122"/>
      <c r="E401" s="122"/>
      <c r="F401" s="122"/>
      <c r="G401" s="88"/>
      <c r="H401" s="122"/>
      <c r="I401" s="122"/>
      <c r="J401" s="122"/>
      <c r="K401" s="150"/>
    </row>
    <row r="402" spans="1:11" ht="17.25" customHeight="1">
      <c r="A402" s="3"/>
      <c r="B402" s="88"/>
      <c r="C402" s="88"/>
      <c r="D402" s="88"/>
      <c r="E402" s="88"/>
      <c r="F402" s="88"/>
      <c r="G402" s="88"/>
      <c r="H402" s="88"/>
      <c r="I402" s="88"/>
      <c r="J402" s="88"/>
      <c r="K402" s="19"/>
    </row>
    <row r="403" spans="1:11" ht="17.25" customHeight="1">
      <c r="A403" s="3"/>
      <c r="B403" s="88"/>
      <c r="C403" s="88"/>
      <c r="D403" s="88"/>
      <c r="E403" s="88"/>
      <c r="F403" s="88"/>
      <c r="G403" s="88"/>
      <c r="H403" s="88"/>
      <c r="I403" s="88"/>
      <c r="J403" s="88"/>
      <c r="K403" s="19"/>
    </row>
    <row r="404" spans="1:11" ht="17.25" customHeight="1">
      <c r="A404" s="3"/>
      <c r="B404" s="88"/>
      <c r="C404" s="88"/>
      <c r="D404" s="88"/>
      <c r="E404" s="88"/>
      <c r="F404" s="88"/>
      <c r="G404" s="88"/>
      <c r="H404" s="88"/>
      <c r="I404" s="88"/>
      <c r="J404" s="88"/>
      <c r="K404" s="19"/>
    </row>
    <row r="405" spans="1:11" ht="17.25" customHeight="1">
      <c r="A405" s="3"/>
      <c r="B405" s="88"/>
      <c r="C405" s="88"/>
      <c r="D405" s="88"/>
      <c r="E405" s="88"/>
      <c r="F405" s="88"/>
      <c r="G405" s="88"/>
      <c r="H405" s="88"/>
      <c r="I405" s="88"/>
      <c r="J405" s="88"/>
      <c r="K405" s="19"/>
    </row>
    <row r="406" spans="1:11" ht="17.25" customHeight="1">
      <c r="A406" s="3"/>
      <c r="B406" s="88"/>
      <c r="C406" s="88"/>
      <c r="D406" s="88"/>
      <c r="E406" s="88"/>
      <c r="F406" s="88"/>
      <c r="G406" s="88"/>
      <c r="H406" s="88"/>
      <c r="I406" s="88"/>
      <c r="J406" s="88"/>
      <c r="K406" s="19"/>
    </row>
    <row r="407" spans="1:11" ht="17.25" customHeight="1">
      <c r="A407" s="3"/>
      <c r="B407" s="88"/>
      <c r="C407" s="88"/>
      <c r="D407" s="88"/>
      <c r="E407" s="88"/>
      <c r="F407" s="88"/>
      <c r="G407" s="88"/>
      <c r="H407" s="88"/>
      <c r="I407" s="88"/>
      <c r="J407" s="88"/>
      <c r="K407" s="19"/>
    </row>
    <row r="408" spans="1:11" ht="17.25" customHeight="1">
      <c r="A408" s="3"/>
      <c r="B408" s="88"/>
      <c r="C408" s="88"/>
      <c r="D408" s="88"/>
      <c r="E408" s="88"/>
      <c r="F408" s="88"/>
      <c r="G408" s="88"/>
      <c r="H408" s="88"/>
      <c r="I408" s="88"/>
      <c r="J408" s="88"/>
      <c r="K408" s="19"/>
    </row>
    <row r="409" spans="1:11" ht="17.25" customHeight="1">
      <c r="A409" s="3"/>
      <c r="B409" s="122"/>
      <c r="C409" s="122"/>
      <c r="D409" s="122"/>
      <c r="E409" s="122"/>
      <c r="F409" s="122"/>
      <c r="G409" s="88"/>
      <c r="H409" s="122"/>
      <c r="I409" s="122"/>
      <c r="J409" s="122"/>
      <c r="K409" s="150"/>
    </row>
    <row r="410" spans="1:11" ht="17.25" customHeight="1">
      <c r="A410" s="3"/>
      <c r="B410" s="122"/>
      <c r="C410" s="122"/>
      <c r="D410" s="122"/>
      <c r="E410" s="122"/>
      <c r="F410" s="122"/>
      <c r="G410" s="88"/>
      <c r="H410" s="122"/>
      <c r="I410" s="122"/>
      <c r="J410" s="122"/>
      <c r="K410" s="150"/>
    </row>
    <row r="411" spans="1:11" ht="17.25" customHeight="1">
      <c r="A411" s="3"/>
      <c r="B411" s="122"/>
      <c r="C411" s="122"/>
      <c r="D411" s="122"/>
      <c r="E411" s="122"/>
      <c r="F411" s="122"/>
      <c r="G411" s="88"/>
      <c r="H411" s="122"/>
      <c r="I411" s="122"/>
      <c r="J411" s="122"/>
      <c r="K411" s="150"/>
    </row>
    <row r="412" spans="1:11" ht="17.25" customHeight="1">
      <c r="A412" s="3"/>
      <c r="B412" s="88"/>
      <c r="C412" s="88"/>
      <c r="D412" s="88"/>
      <c r="E412" s="88"/>
      <c r="F412" s="88"/>
      <c r="G412" s="88"/>
      <c r="H412" s="88"/>
      <c r="I412" s="88"/>
      <c r="J412" s="88"/>
      <c r="K412" s="19"/>
    </row>
    <row r="413" spans="1:11" ht="17.25" customHeight="1">
      <c r="A413" s="3"/>
      <c r="B413" s="122"/>
      <c r="C413" s="122"/>
      <c r="D413" s="122"/>
      <c r="E413" s="122"/>
      <c r="F413" s="122"/>
      <c r="G413" s="88"/>
      <c r="H413" s="122"/>
      <c r="I413" s="122"/>
      <c r="J413" s="122"/>
      <c r="K413" s="150"/>
    </row>
    <row r="414" spans="1:11" ht="17.25" customHeight="1">
      <c r="A414" s="3"/>
      <c r="B414" s="122"/>
      <c r="C414" s="122"/>
      <c r="D414" s="122"/>
      <c r="E414" s="122"/>
      <c r="F414" s="122"/>
      <c r="G414" s="88"/>
      <c r="H414" s="122"/>
      <c r="I414" s="122"/>
      <c r="J414" s="122"/>
      <c r="K414" s="150"/>
    </row>
    <row r="415" spans="1:11" ht="17.25" customHeight="1">
      <c r="A415" s="3"/>
      <c r="B415" s="123"/>
      <c r="C415" s="123"/>
      <c r="D415" s="123"/>
      <c r="E415" s="123"/>
      <c r="F415" s="123"/>
      <c r="G415" s="148"/>
      <c r="H415" s="123"/>
      <c r="I415" s="122"/>
      <c r="J415" s="122"/>
      <c r="K415" s="150"/>
    </row>
    <row r="416" spans="1:11" ht="17.25" customHeight="1">
      <c r="A416" s="3"/>
      <c r="B416" s="123"/>
      <c r="C416" s="123"/>
      <c r="D416" s="123"/>
      <c r="E416" s="123"/>
      <c r="F416" s="123"/>
      <c r="G416" s="148"/>
      <c r="H416" s="123"/>
      <c r="I416" s="122"/>
      <c r="J416" s="122"/>
      <c r="K416" s="150"/>
    </row>
    <row r="417" spans="1:11" ht="17.25" customHeight="1">
      <c r="A417" s="3"/>
      <c r="B417" s="123"/>
      <c r="C417" s="123"/>
      <c r="D417" s="123"/>
      <c r="E417" s="123"/>
      <c r="F417" s="123"/>
      <c r="G417" s="148"/>
      <c r="H417" s="123"/>
      <c r="I417" s="122"/>
      <c r="J417" s="122"/>
      <c r="K417" s="150"/>
    </row>
    <row r="418" spans="1:11" ht="17.25" customHeight="1">
      <c r="A418" s="3"/>
      <c r="B418" s="123"/>
      <c r="C418" s="123"/>
      <c r="D418" s="123"/>
      <c r="E418" s="123"/>
      <c r="F418" s="123"/>
      <c r="G418" s="148"/>
      <c r="H418" s="123"/>
      <c r="I418" s="122"/>
      <c r="J418" s="122"/>
      <c r="K418" s="150"/>
    </row>
    <row r="419" spans="1:11" ht="17.25" customHeight="1">
      <c r="A419" s="3"/>
      <c r="B419" s="123"/>
      <c r="C419" s="123"/>
      <c r="D419" s="123"/>
      <c r="E419" s="123"/>
      <c r="F419" s="123"/>
      <c r="G419" s="148"/>
      <c r="H419" s="123"/>
      <c r="I419" s="122"/>
      <c r="J419" s="122"/>
      <c r="K419" s="150"/>
    </row>
    <row r="420" spans="1:11" ht="17.25" customHeight="1">
      <c r="A420" s="3"/>
      <c r="B420" s="123"/>
      <c r="C420" s="123"/>
      <c r="D420" s="123"/>
      <c r="E420" s="123"/>
      <c r="F420" s="123"/>
      <c r="G420" s="148"/>
      <c r="H420" s="123"/>
      <c r="I420" s="122"/>
      <c r="J420" s="122"/>
      <c r="K420" s="150"/>
    </row>
    <row r="421" spans="1:11" ht="17.25" customHeight="1">
      <c r="A421" s="3"/>
      <c r="B421" s="123"/>
      <c r="C421" s="123"/>
      <c r="D421" s="123"/>
      <c r="E421" s="123"/>
      <c r="F421" s="123"/>
      <c r="G421" s="148"/>
      <c r="H421" s="123"/>
      <c r="I421" s="122"/>
      <c r="J421" s="122"/>
      <c r="K421" s="150"/>
    </row>
    <row r="422" spans="1:11" ht="17.25" customHeight="1">
      <c r="A422" s="3"/>
      <c r="B422" s="123"/>
      <c r="C422" s="123"/>
      <c r="D422" s="123"/>
      <c r="E422" s="123"/>
      <c r="F422" s="123"/>
      <c r="G422" s="148"/>
      <c r="H422" s="123"/>
      <c r="I422" s="122"/>
      <c r="J422" s="122"/>
      <c r="K422" s="150"/>
    </row>
    <row r="423" spans="1:11" ht="17.25" customHeight="1">
      <c r="A423" s="3"/>
      <c r="B423" s="123"/>
      <c r="C423" s="123"/>
      <c r="D423" s="123"/>
      <c r="E423" s="123"/>
      <c r="F423" s="123"/>
      <c r="G423" s="148"/>
      <c r="H423" s="123"/>
      <c r="I423" s="122"/>
      <c r="J423" s="122"/>
      <c r="K423" s="150"/>
    </row>
    <row r="424" spans="1:11" ht="17.25" customHeight="1">
      <c r="A424" s="3"/>
      <c r="B424" s="123"/>
      <c r="C424" s="123"/>
      <c r="D424" s="123"/>
      <c r="E424" s="123"/>
      <c r="F424" s="123"/>
      <c r="G424" s="148"/>
      <c r="H424" s="123"/>
      <c r="I424" s="122"/>
      <c r="J424" s="122"/>
      <c r="K424" s="150"/>
    </row>
    <row r="425" spans="1:11" ht="17.25" customHeight="1">
      <c r="A425" s="3"/>
      <c r="B425" s="123"/>
      <c r="C425" s="123"/>
      <c r="D425" s="123"/>
      <c r="E425" s="123"/>
      <c r="F425" s="123"/>
      <c r="G425" s="148"/>
      <c r="H425" s="123"/>
      <c r="I425" s="122"/>
      <c r="J425" s="122"/>
      <c r="K425" s="150"/>
    </row>
    <row r="426" spans="1:11" ht="17.25" customHeight="1">
      <c r="A426" s="3"/>
      <c r="B426" s="123"/>
      <c r="C426" s="123"/>
      <c r="D426" s="123"/>
      <c r="E426" s="123"/>
      <c r="F426" s="123"/>
      <c r="G426" s="148"/>
      <c r="H426" s="123"/>
      <c r="I426" s="122"/>
      <c r="J426" s="122"/>
      <c r="K426" s="150"/>
    </row>
    <row r="427" spans="1:11" ht="17.25" customHeight="1">
      <c r="A427" s="3"/>
      <c r="B427" s="123"/>
      <c r="C427" s="123"/>
      <c r="D427" s="123"/>
      <c r="E427" s="123"/>
      <c r="F427" s="123"/>
      <c r="G427" s="148"/>
      <c r="H427" s="123"/>
      <c r="I427" s="122"/>
      <c r="J427" s="122"/>
      <c r="K427" s="150"/>
    </row>
    <row r="428" spans="1:11" ht="17.25" customHeight="1">
      <c r="A428" s="3"/>
      <c r="B428" s="123"/>
      <c r="C428" s="123"/>
      <c r="D428" s="123"/>
      <c r="E428" s="123"/>
      <c r="F428" s="123"/>
      <c r="G428" s="148"/>
      <c r="H428" s="123"/>
      <c r="I428" s="122"/>
      <c r="J428" s="122"/>
      <c r="K428" s="150"/>
    </row>
    <row r="429" spans="1:11" ht="17.25" customHeight="1">
      <c r="A429" s="3"/>
      <c r="B429" s="123"/>
      <c r="C429" s="123"/>
      <c r="D429" s="123"/>
      <c r="E429" s="123"/>
      <c r="F429" s="123"/>
      <c r="G429" s="148"/>
      <c r="H429" s="123"/>
      <c r="I429" s="122"/>
      <c r="J429" s="122"/>
      <c r="K429" s="150"/>
    </row>
    <row r="430" spans="1:11" ht="17.25" customHeight="1">
      <c r="A430" s="3"/>
      <c r="B430" s="122"/>
      <c r="C430" s="122"/>
      <c r="D430" s="122"/>
      <c r="E430" s="122"/>
      <c r="F430" s="122"/>
      <c r="G430" s="88"/>
      <c r="H430" s="122"/>
      <c r="I430" s="122"/>
      <c r="J430" s="122"/>
      <c r="K430" s="150"/>
    </row>
    <row r="431" spans="1:11" ht="17.25" customHeight="1">
      <c r="A431" s="3"/>
      <c r="B431" s="122"/>
      <c r="C431" s="122"/>
      <c r="D431" s="122"/>
      <c r="E431" s="122"/>
      <c r="F431" s="122"/>
      <c r="G431" s="88"/>
      <c r="H431" s="122"/>
      <c r="I431" s="122"/>
      <c r="J431" s="122"/>
      <c r="K431" s="150"/>
    </row>
    <row r="432" spans="1:11" ht="17.25" customHeight="1">
      <c r="A432" s="3"/>
      <c r="B432" s="122"/>
      <c r="C432" s="122"/>
      <c r="D432" s="122"/>
      <c r="E432" s="122"/>
      <c r="F432" s="122"/>
      <c r="G432" s="88"/>
      <c r="H432" s="122"/>
      <c r="I432" s="122"/>
      <c r="J432" s="122"/>
      <c r="K432" s="150"/>
    </row>
    <row r="433" spans="1:11" ht="17.25" customHeight="1">
      <c r="A433" s="3"/>
      <c r="B433" s="88"/>
      <c r="C433" s="88"/>
      <c r="D433" s="88"/>
      <c r="E433" s="88"/>
      <c r="F433" s="88"/>
      <c r="G433" s="88"/>
      <c r="H433" s="88"/>
      <c r="I433" s="88"/>
      <c r="J433" s="88"/>
      <c r="K433" s="19"/>
    </row>
    <row r="434" spans="1:11" ht="17.25" customHeight="1">
      <c r="A434" s="3"/>
      <c r="B434" s="88"/>
      <c r="C434" s="88"/>
      <c r="D434" s="88"/>
      <c r="E434" s="88"/>
      <c r="F434" s="88"/>
      <c r="G434" s="88"/>
      <c r="H434" s="88"/>
      <c r="I434" s="88"/>
      <c r="J434" s="88"/>
      <c r="K434" s="19"/>
    </row>
    <row r="435" spans="1:11" ht="17.25" customHeight="1">
      <c r="A435" s="3"/>
      <c r="B435" s="88"/>
      <c r="C435" s="88"/>
      <c r="D435" s="88"/>
      <c r="E435" s="88"/>
      <c r="F435" s="88"/>
      <c r="G435" s="88"/>
      <c r="H435" s="88"/>
      <c r="I435" s="88"/>
      <c r="J435" s="88"/>
      <c r="K435" s="19"/>
    </row>
    <row r="436" spans="1:11" ht="17.25" customHeight="1">
      <c r="A436" s="3"/>
      <c r="B436" s="122"/>
      <c r="C436" s="122"/>
      <c r="D436" s="122"/>
      <c r="E436" s="122"/>
      <c r="F436" s="122"/>
      <c r="G436" s="88"/>
      <c r="H436" s="122"/>
      <c r="I436" s="122"/>
      <c r="J436" s="122"/>
      <c r="K436" s="150"/>
    </row>
    <row r="437" spans="1:11" ht="17.25" customHeight="1">
      <c r="A437" s="3"/>
      <c r="B437" s="122"/>
      <c r="C437" s="122"/>
      <c r="D437" s="122"/>
      <c r="E437" s="122"/>
      <c r="F437" s="122"/>
      <c r="G437" s="88"/>
      <c r="H437" s="122"/>
      <c r="I437" s="122"/>
      <c r="J437" s="122"/>
      <c r="K437" s="150"/>
    </row>
    <row r="438" spans="1:11" ht="17.25" customHeight="1">
      <c r="A438" s="3"/>
      <c r="B438" s="122"/>
      <c r="C438" s="122"/>
      <c r="D438" s="122"/>
      <c r="E438" s="122"/>
      <c r="F438" s="122"/>
      <c r="G438" s="88"/>
      <c r="H438" s="122"/>
      <c r="I438" s="122"/>
      <c r="J438" s="122"/>
      <c r="K438" s="150"/>
    </row>
    <row r="439" spans="1:11" ht="17.25" customHeight="1">
      <c r="A439" s="3"/>
      <c r="B439" s="122"/>
      <c r="C439" s="122"/>
      <c r="D439" s="122"/>
      <c r="E439" s="122"/>
      <c r="F439" s="122"/>
      <c r="G439" s="88"/>
      <c r="H439" s="122"/>
      <c r="I439" s="122"/>
      <c r="J439" s="122"/>
      <c r="K439" s="150"/>
    </row>
    <row r="440" spans="1:11" ht="17.25" customHeight="1">
      <c r="A440" s="3"/>
      <c r="B440" s="122"/>
      <c r="C440" s="122"/>
      <c r="D440" s="122"/>
      <c r="E440" s="122"/>
      <c r="F440" s="122"/>
      <c r="G440" s="88"/>
      <c r="H440" s="122"/>
      <c r="I440" s="122"/>
      <c r="J440" s="122"/>
      <c r="K440" s="150"/>
    </row>
    <row r="441" spans="1:11" ht="17.25" customHeight="1">
      <c r="A441" s="3"/>
      <c r="B441" s="122"/>
      <c r="C441" s="122"/>
      <c r="D441" s="122"/>
      <c r="E441" s="122"/>
      <c r="F441" s="122"/>
      <c r="G441" s="88"/>
      <c r="H441" s="122"/>
      <c r="I441" s="122"/>
      <c r="J441" s="122"/>
      <c r="K441" s="150"/>
    </row>
    <row r="442" spans="1:11" ht="17.25" customHeight="1">
      <c r="A442" s="3"/>
      <c r="B442" s="123"/>
      <c r="C442" s="123"/>
      <c r="D442" s="123"/>
      <c r="E442" s="123"/>
      <c r="F442" s="123"/>
      <c r="G442" s="148"/>
      <c r="H442" s="123"/>
      <c r="I442" s="122"/>
      <c r="J442" s="122"/>
      <c r="K442" s="150"/>
    </row>
    <row r="443" spans="1:11" ht="17.25" customHeight="1">
      <c r="A443" s="3"/>
      <c r="B443" s="123"/>
      <c r="C443" s="123"/>
      <c r="D443" s="123"/>
      <c r="E443" s="123"/>
      <c r="F443" s="123"/>
      <c r="G443" s="148"/>
      <c r="H443" s="123"/>
      <c r="I443" s="122"/>
      <c r="J443" s="122"/>
      <c r="K443" s="150"/>
    </row>
    <row r="444" spans="1:11" ht="17.25" customHeight="1">
      <c r="A444" s="3"/>
      <c r="B444" s="123"/>
      <c r="C444" s="123"/>
      <c r="D444" s="123"/>
      <c r="E444" s="123"/>
      <c r="F444" s="123"/>
      <c r="G444" s="148"/>
      <c r="H444" s="123"/>
      <c r="I444" s="122"/>
      <c r="J444" s="122"/>
      <c r="K444" s="150"/>
    </row>
    <row r="445" spans="1:11" ht="17.25" customHeight="1">
      <c r="A445" s="3"/>
      <c r="B445" s="123"/>
      <c r="C445" s="123"/>
      <c r="D445" s="123"/>
      <c r="E445" s="123"/>
      <c r="F445" s="123"/>
      <c r="G445" s="148"/>
      <c r="H445" s="123"/>
      <c r="I445" s="122"/>
      <c r="J445" s="122"/>
      <c r="K445" s="150"/>
    </row>
    <row r="446" spans="1:11" ht="17.25" customHeight="1">
      <c r="A446" s="3"/>
      <c r="B446" s="123"/>
      <c r="C446" s="123"/>
      <c r="D446" s="123"/>
      <c r="E446" s="123"/>
      <c r="F446" s="123"/>
      <c r="G446" s="148"/>
      <c r="H446" s="123"/>
      <c r="I446" s="122"/>
      <c r="J446" s="122"/>
      <c r="K446" s="150"/>
    </row>
    <row r="447" spans="1:11" ht="17.25" customHeight="1">
      <c r="A447" s="3"/>
      <c r="B447" s="122"/>
      <c r="C447" s="122"/>
      <c r="D447" s="122"/>
      <c r="E447" s="122"/>
      <c r="F447" s="122"/>
      <c r="G447" s="88"/>
      <c r="H447" s="122"/>
      <c r="I447" s="122"/>
      <c r="J447" s="122"/>
      <c r="K447" s="150"/>
    </row>
    <row r="448" spans="1:11" ht="17.25" customHeight="1">
      <c r="A448" s="3"/>
      <c r="B448" s="123"/>
      <c r="C448" s="123"/>
      <c r="D448" s="123"/>
      <c r="E448" s="123"/>
      <c r="F448" s="123"/>
      <c r="G448" s="148"/>
      <c r="H448" s="123"/>
      <c r="I448" s="122"/>
      <c r="J448" s="122"/>
      <c r="K448" s="150"/>
    </row>
    <row r="449" spans="1:11" ht="17.25" customHeight="1">
      <c r="A449" s="3"/>
      <c r="B449" s="123"/>
      <c r="C449" s="123"/>
      <c r="D449" s="123"/>
      <c r="E449" s="123"/>
      <c r="F449" s="123"/>
      <c r="G449" s="148"/>
      <c r="H449" s="123"/>
      <c r="I449" s="122"/>
      <c r="J449" s="122"/>
      <c r="K449" s="150"/>
    </row>
    <row r="450" spans="1:11" ht="17.25" customHeight="1">
      <c r="A450" s="3"/>
      <c r="B450" s="123"/>
      <c r="C450" s="123"/>
      <c r="D450" s="123"/>
      <c r="E450" s="123"/>
      <c r="F450" s="123"/>
      <c r="G450" s="148"/>
      <c r="H450" s="123"/>
      <c r="I450" s="122"/>
      <c r="J450" s="122"/>
      <c r="K450" s="150"/>
    </row>
    <row r="451" spans="1:11" ht="17.25" customHeight="1">
      <c r="A451" s="3"/>
      <c r="B451" s="123"/>
      <c r="C451" s="123"/>
      <c r="D451" s="123"/>
      <c r="E451" s="123"/>
      <c r="F451" s="123"/>
      <c r="G451" s="148"/>
      <c r="H451" s="123"/>
      <c r="I451" s="122"/>
      <c r="J451" s="122"/>
      <c r="K451" s="150"/>
    </row>
    <row r="452" spans="1:11" ht="17.25" customHeight="1">
      <c r="A452" s="3"/>
      <c r="B452" s="88"/>
      <c r="C452" s="88"/>
      <c r="D452" s="88"/>
      <c r="E452" s="88"/>
      <c r="F452" s="88"/>
      <c r="G452" s="88"/>
      <c r="H452" s="88"/>
      <c r="I452" s="88"/>
      <c r="J452" s="88"/>
      <c r="K452" s="19"/>
    </row>
    <row r="453" spans="1:11" ht="17.25" customHeight="1">
      <c r="A453" s="3"/>
      <c r="B453" s="88"/>
      <c r="C453" s="88"/>
      <c r="D453" s="88"/>
      <c r="E453" s="88"/>
      <c r="F453" s="88"/>
      <c r="G453" s="88"/>
      <c r="H453" s="88"/>
      <c r="I453" s="88"/>
      <c r="J453" s="88"/>
      <c r="K453" s="19"/>
    </row>
    <row r="454" spans="1:11" ht="17.25" customHeight="1">
      <c r="A454" s="3"/>
      <c r="B454" s="122"/>
      <c r="C454" s="122"/>
      <c r="D454" s="122"/>
      <c r="E454" s="122"/>
      <c r="F454" s="122"/>
      <c r="G454" s="88"/>
      <c r="H454" s="122"/>
      <c r="I454" s="122"/>
      <c r="J454" s="122"/>
      <c r="K454" s="150"/>
    </row>
    <row r="455" spans="1:11" ht="17.25" customHeight="1">
      <c r="A455" s="3"/>
      <c r="B455" s="123"/>
      <c r="C455" s="123"/>
      <c r="D455" s="123"/>
      <c r="E455" s="123"/>
      <c r="F455" s="123"/>
      <c r="G455" s="148"/>
      <c r="H455" s="123"/>
      <c r="I455" s="122"/>
      <c r="J455" s="122"/>
      <c r="K455" s="150"/>
    </row>
    <row r="456" spans="1:11" ht="17.25" customHeight="1">
      <c r="A456" s="3"/>
      <c r="B456" s="123"/>
      <c r="C456" s="123"/>
      <c r="D456" s="123"/>
      <c r="E456" s="123"/>
      <c r="F456" s="123"/>
      <c r="G456" s="148"/>
      <c r="H456" s="123"/>
      <c r="I456" s="122"/>
      <c r="J456" s="122"/>
      <c r="K456" s="150"/>
    </row>
    <row r="457" spans="1:11" ht="17.25" customHeight="1">
      <c r="A457" s="3"/>
      <c r="B457" s="123"/>
      <c r="C457" s="123"/>
      <c r="D457" s="123"/>
      <c r="E457" s="123"/>
      <c r="F457" s="123"/>
      <c r="G457" s="148"/>
      <c r="H457" s="123"/>
      <c r="I457" s="122"/>
      <c r="J457" s="122"/>
      <c r="K457" s="150"/>
    </row>
    <row r="458" spans="1:11" ht="17.25" customHeight="1">
      <c r="A458" s="3"/>
      <c r="B458" s="123"/>
      <c r="C458" s="123"/>
      <c r="D458" s="123"/>
      <c r="E458" s="123"/>
      <c r="F458" s="123"/>
      <c r="G458" s="148"/>
      <c r="H458" s="123"/>
      <c r="I458" s="122"/>
      <c r="J458" s="122"/>
      <c r="K458" s="150"/>
    </row>
    <row r="459" spans="1:11" ht="17.25" customHeight="1">
      <c r="A459" s="3"/>
      <c r="B459" s="123"/>
      <c r="C459" s="123"/>
      <c r="D459" s="123"/>
      <c r="E459" s="123"/>
      <c r="F459" s="123"/>
      <c r="G459" s="148"/>
      <c r="H459" s="123"/>
      <c r="I459" s="122"/>
      <c r="J459" s="122"/>
      <c r="K459" s="150"/>
    </row>
    <row r="460" spans="1:11" ht="17.25" customHeight="1">
      <c r="A460" s="3"/>
      <c r="B460" s="123"/>
      <c r="C460" s="123"/>
      <c r="D460" s="123"/>
      <c r="E460" s="123"/>
      <c r="F460" s="123"/>
      <c r="G460" s="148"/>
      <c r="H460" s="123"/>
      <c r="I460" s="122"/>
      <c r="J460" s="122"/>
      <c r="K460" s="150"/>
    </row>
    <row r="461" spans="1:11" ht="17.25" customHeight="1">
      <c r="A461" s="3"/>
      <c r="B461" s="123"/>
      <c r="C461" s="123"/>
      <c r="D461" s="123"/>
      <c r="E461" s="123"/>
      <c r="F461" s="123"/>
      <c r="G461" s="148"/>
      <c r="H461" s="123"/>
      <c r="I461" s="122"/>
      <c r="J461" s="122"/>
      <c r="K461" s="150"/>
    </row>
    <row r="462" spans="1:11" ht="17.25" customHeight="1">
      <c r="A462" s="88"/>
      <c r="B462" s="123"/>
      <c r="C462" s="123"/>
      <c r="D462" s="123"/>
      <c r="E462" s="123"/>
      <c r="F462" s="123"/>
      <c r="G462" s="148"/>
      <c r="H462" s="123"/>
      <c r="I462" s="122"/>
      <c r="J462" s="122"/>
      <c r="K462" s="150"/>
    </row>
    <row r="463" spans="1:11" ht="17.25" customHeight="1">
      <c r="A463" s="88"/>
      <c r="B463" s="123"/>
      <c r="C463" s="123"/>
      <c r="D463" s="123"/>
      <c r="E463" s="123"/>
      <c r="F463" s="123"/>
      <c r="G463" s="148"/>
      <c r="H463" s="123"/>
      <c r="I463" s="122"/>
      <c r="J463" s="122"/>
      <c r="K463" s="150"/>
    </row>
    <row r="464" spans="1:11" ht="17.25" customHeight="1">
      <c r="A464" s="3"/>
      <c r="B464" s="123"/>
      <c r="C464" s="123"/>
      <c r="D464" s="123"/>
      <c r="E464" s="123"/>
      <c r="F464" s="123"/>
      <c r="G464" s="148"/>
      <c r="H464" s="123"/>
      <c r="I464" s="122"/>
      <c r="J464" s="122"/>
      <c r="K464" s="150"/>
    </row>
    <row r="465" spans="1:11" ht="17.25" customHeight="1">
      <c r="A465" s="3"/>
      <c r="B465" s="123"/>
      <c r="C465" s="123"/>
      <c r="D465" s="123"/>
      <c r="E465" s="123"/>
      <c r="F465" s="123"/>
      <c r="G465" s="148"/>
      <c r="H465" s="123"/>
      <c r="I465" s="122"/>
      <c r="J465" s="122"/>
      <c r="K465" s="150"/>
    </row>
    <row r="466" spans="1:11" ht="17.25" customHeight="1">
      <c r="A466" s="3"/>
      <c r="B466" s="123"/>
      <c r="C466" s="123"/>
      <c r="D466" s="123"/>
      <c r="E466" s="123"/>
      <c r="F466" s="123"/>
      <c r="G466" s="148"/>
      <c r="H466" s="123"/>
      <c r="I466" s="122"/>
      <c r="J466" s="122"/>
      <c r="K466" s="150"/>
    </row>
    <row r="467" spans="1:11" ht="17.25" customHeight="1">
      <c r="A467" s="3"/>
      <c r="B467" s="123"/>
      <c r="C467" s="123"/>
      <c r="D467" s="123"/>
      <c r="E467" s="123"/>
      <c r="F467" s="123"/>
      <c r="G467" s="148"/>
      <c r="H467" s="123"/>
      <c r="I467" s="122"/>
      <c r="J467" s="122"/>
      <c r="K467" s="150"/>
    </row>
    <row r="468" spans="1:11" ht="17.25" customHeight="1">
      <c r="A468" s="3"/>
      <c r="B468" s="123"/>
      <c r="C468" s="123"/>
      <c r="D468" s="123"/>
      <c r="E468" s="123"/>
      <c r="F468" s="123"/>
      <c r="G468" s="148"/>
      <c r="H468" s="123"/>
      <c r="I468" s="122"/>
      <c r="J468" s="122"/>
      <c r="K468" s="150"/>
    </row>
    <row r="469" spans="1:11" ht="17.25" customHeight="1">
      <c r="A469" s="3"/>
      <c r="B469" s="123"/>
      <c r="C469" s="123"/>
      <c r="D469" s="123"/>
      <c r="E469" s="123"/>
      <c r="F469" s="123"/>
      <c r="G469" s="148"/>
      <c r="H469" s="123"/>
      <c r="I469" s="122"/>
      <c r="J469" s="122"/>
      <c r="K469" s="150"/>
    </row>
    <row r="470" spans="1:11" ht="17.25" customHeight="1">
      <c r="A470" s="3"/>
      <c r="B470" s="123"/>
      <c r="C470" s="123"/>
      <c r="D470" s="123"/>
      <c r="E470" s="123"/>
      <c r="F470" s="123"/>
      <c r="G470" s="148"/>
      <c r="H470" s="123"/>
      <c r="I470" s="122"/>
      <c r="J470" s="122"/>
      <c r="K470" s="150"/>
    </row>
    <row r="471" spans="1:11" ht="17.25" customHeight="1">
      <c r="A471" s="3"/>
      <c r="B471" s="123"/>
      <c r="C471" s="123"/>
      <c r="D471" s="123"/>
      <c r="E471" s="123"/>
      <c r="F471" s="123"/>
      <c r="G471" s="148"/>
      <c r="H471" s="123"/>
      <c r="I471" s="122"/>
      <c r="J471" s="122"/>
      <c r="K471" s="150"/>
    </row>
    <row r="472" spans="1:11" ht="17.25" customHeight="1">
      <c r="A472" s="3"/>
      <c r="B472" s="123"/>
      <c r="C472" s="123"/>
      <c r="D472" s="123"/>
      <c r="E472" s="123"/>
      <c r="F472" s="123"/>
      <c r="G472" s="148"/>
      <c r="H472" s="123"/>
      <c r="I472" s="122"/>
      <c r="J472" s="122"/>
      <c r="K472" s="150"/>
    </row>
    <row r="473" spans="1:11" ht="17.25" customHeight="1">
      <c r="A473" s="3"/>
      <c r="B473" s="123"/>
      <c r="C473" s="123"/>
      <c r="D473" s="123"/>
      <c r="E473" s="123"/>
      <c r="F473" s="123"/>
      <c r="G473" s="148"/>
      <c r="H473" s="123"/>
      <c r="I473" s="122"/>
      <c r="J473" s="122"/>
      <c r="K473" s="150"/>
    </row>
    <row r="474" spans="1:11" ht="17.25" customHeight="1">
      <c r="A474" s="3"/>
      <c r="B474" s="123"/>
      <c r="C474" s="123"/>
      <c r="D474" s="123"/>
      <c r="E474" s="123"/>
      <c r="F474" s="123"/>
      <c r="G474" s="148"/>
      <c r="H474" s="123"/>
      <c r="I474" s="122"/>
      <c r="J474" s="122"/>
      <c r="K474" s="150"/>
    </row>
    <row r="475" spans="1:11" ht="17.25" customHeight="1">
      <c r="A475" s="3"/>
      <c r="B475" s="123"/>
      <c r="C475" s="123"/>
      <c r="D475" s="123"/>
      <c r="E475" s="123"/>
      <c r="F475" s="123"/>
      <c r="G475" s="148"/>
      <c r="H475" s="123"/>
      <c r="I475" s="122"/>
      <c r="J475" s="122"/>
      <c r="K475" s="150"/>
    </row>
    <row r="476" spans="1:11" ht="17.25" customHeight="1">
      <c r="A476" s="3"/>
      <c r="B476" s="123"/>
      <c r="C476" s="123"/>
      <c r="D476" s="123"/>
      <c r="E476" s="123"/>
      <c r="F476" s="123"/>
      <c r="G476" s="148"/>
      <c r="H476" s="123"/>
      <c r="I476" s="122"/>
      <c r="J476" s="122"/>
      <c r="K476" s="150"/>
    </row>
    <row r="477" spans="1:11" ht="17.25" customHeight="1">
      <c r="A477" s="3"/>
      <c r="B477" s="123"/>
      <c r="C477" s="123"/>
      <c r="D477" s="123"/>
      <c r="E477" s="123"/>
      <c r="F477" s="123"/>
      <c r="G477" s="148"/>
      <c r="H477" s="123"/>
      <c r="I477" s="122"/>
      <c r="J477" s="122"/>
      <c r="K477" s="150"/>
    </row>
    <row r="478" spans="1:11" ht="17.25" customHeight="1">
      <c r="A478" s="3"/>
      <c r="B478" s="123"/>
      <c r="C478" s="123"/>
      <c r="D478" s="123"/>
      <c r="E478" s="123"/>
      <c r="F478" s="123"/>
      <c r="G478" s="148"/>
      <c r="H478" s="123"/>
      <c r="I478" s="122"/>
      <c r="J478" s="122"/>
      <c r="K478" s="150"/>
    </row>
    <row r="479" spans="1:11" ht="17.25" customHeight="1">
      <c r="A479" s="3"/>
      <c r="B479" s="123"/>
      <c r="C479" s="123"/>
      <c r="D479" s="123"/>
      <c r="E479" s="123"/>
      <c r="F479" s="123"/>
      <c r="G479" s="148"/>
      <c r="H479" s="123"/>
      <c r="I479" s="122"/>
      <c r="J479" s="122"/>
      <c r="K479" s="150"/>
    </row>
    <row r="480" spans="1:11" ht="17.25" customHeight="1">
      <c r="A480" s="3"/>
      <c r="B480" s="122"/>
      <c r="C480" s="122"/>
      <c r="D480" s="122"/>
      <c r="E480" s="122"/>
      <c r="F480" s="122"/>
      <c r="G480" s="88"/>
      <c r="H480" s="122"/>
      <c r="I480" s="122"/>
      <c r="J480" s="122"/>
      <c r="K480" s="150"/>
    </row>
    <row r="481" spans="1:12" ht="17.25" customHeight="1">
      <c r="A481" s="3"/>
      <c r="B481" s="122"/>
      <c r="C481" s="122"/>
      <c r="D481" s="122"/>
      <c r="E481" s="122"/>
      <c r="F481" s="122"/>
      <c r="G481" s="88"/>
      <c r="H481" s="122"/>
      <c r="I481" s="122"/>
      <c r="J481" s="122"/>
      <c r="K481" s="150"/>
    </row>
    <row r="482" spans="1:12" ht="17.25" customHeight="1">
      <c r="A482" s="3"/>
      <c r="B482" s="122"/>
      <c r="C482" s="122"/>
      <c r="D482" s="122"/>
      <c r="E482" s="122"/>
      <c r="F482" s="122"/>
      <c r="G482" s="88"/>
      <c r="H482" s="122"/>
      <c r="I482" s="122"/>
      <c r="J482" s="122"/>
      <c r="K482" s="150"/>
    </row>
    <row r="483" spans="1:12" ht="17.25" customHeight="1">
      <c r="A483" s="3"/>
      <c r="B483" s="122"/>
      <c r="C483" s="122"/>
      <c r="D483" s="122"/>
      <c r="E483" s="122"/>
      <c r="F483" s="122"/>
      <c r="G483" s="88"/>
      <c r="H483" s="122"/>
      <c r="I483" s="122"/>
      <c r="J483" s="122"/>
      <c r="K483" s="150"/>
    </row>
    <row r="484" spans="1:12" ht="17.25" customHeight="1">
      <c r="A484" s="3"/>
      <c r="B484" s="122"/>
      <c r="C484" s="122"/>
      <c r="D484" s="122"/>
      <c r="E484" s="122"/>
      <c r="F484" s="122"/>
      <c r="G484" s="88"/>
      <c r="H484" s="122"/>
      <c r="I484" s="122"/>
      <c r="J484" s="122"/>
      <c r="K484" s="150"/>
    </row>
    <row r="485" spans="1:12" ht="17.25" customHeight="1">
      <c r="A485" s="3"/>
      <c r="B485" s="122"/>
      <c r="C485" s="122"/>
      <c r="D485" s="122"/>
      <c r="E485" s="122"/>
      <c r="F485" s="122"/>
      <c r="G485" s="88"/>
      <c r="H485" s="122"/>
      <c r="I485" s="122"/>
      <c r="J485" s="122"/>
      <c r="K485" s="150"/>
    </row>
    <row r="486" spans="1:12" ht="17.25" customHeight="1">
      <c r="A486" s="3"/>
      <c r="B486" s="122"/>
      <c r="C486" s="122"/>
      <c r="D486" s="122"/>
      <c r="E486" s="122"/>
      <c r="F486" s="122"/>
      <c r="G486" s="88"/>
      <c r="H486" s="122"/>
      <c r="I486" s="122"/>
      <c r="J486" s="122"/>
      <c r="K486" s="150"/>
    </row>
    <row r="487" spans="1:12" ht="17.25" customHeight="1">
      <c r="A487" s="3"/>
      <c r="B487" s="122"/>
      <c r="C487" s="122"/>
      <c r="D487" s="122"/>
      <c r="E487" s="122"/>
      <c r="F487" s="122"/>
      <c r="G487" s="88"/>
      <c r="H487" s="122"/>
      <c r="I487" s="122"/>
      <c r="J487" s="122"/>
      <c r="K487" s="150"/>
    </row>
    <row r="488" spans="1:12" ht="17.25" customHeight="1">
      <c r="A488" s="3"/>
      <c r="B488" s="122"/>
      <c r="C488" s="122"/>
      <c r="D488" s="122"/>
      <c r="E488" s="122"/>
      <c r="F488" s="122"/>
      <c r="G488" s="88"/>
      <c r="H488" s="122"/>
      <c r="I488" s="122"/>
      <c r="J488" s="122"/>
      <c r="K488" s="150"/>
    </row>
    <row r="489" spans="1:12" ht="17.25" customHeight="1">
      <c r="A489" s="3"/>
      <c r="B489" s="122"/>
      <c r="C489" s="122"/>
      <c r="D489" s="122"/>
      <c r="E489" s="122"/>
      <c r="F489" s="122"/>
      <c r="G489" s="88"/>
      <c r="H489" s="122"/>
      <c r="I489" s="122"/>
      <c r="J489" s="122"/>
      <c r="K489" s="150"/>
    </row>
    <row r="490" spans="1:12" ht="17.25" customHeight="1">
      <c r="A490" s="3"/>
      <c r="B490" s="122"/>
      <c r="C490" s="122"/>
      <c r="D490" s="122"/>
      <c r="E490" s="122"/>
      <c r="F490" s="122"/>
      <c r="G490" s="88"/>
      <c r="H490" s="122"/>
      <c r="I490" s="122"/>
      <c r="J490" s="122"/>
      <c r="K490" s="150"/>
    </row>
    <row r="491" spans="1:12" ht="17.25" customHeight="1">
      <c r="A491" s="3"/>
      <c r="B491" s="122"/>
      <c r="C491" s="122"/>
      <c r="D491" s="122"/>
      <c r="E491" s="122"/>
      <c r="F491" s="122"/>
      <c r="G491" s="88"/>
      <c r="H491" s="122"/>
      <c r="I491" s="122"/>
      <c r="J491" s="122"/>
      <c r="K491" s="150"/>
    </row>
    <row r="492" spans="1:12" ht="17.25" customHeight="1">
      <c r="A492" s="3"/>
      <c r="B492" s="122"/>
      <c r="C492" s="122"/>
      <c r="D492" s="122"/>
      <c r="E492" s="122"/>
      <c r="F492" s="122"/>
      <c r="G492" s="88"/>
      <c r="H492" s="122"/>
      <c r="I492" s="122"/>
      <c r="J492" s="122"/>
      <c r="K492" s="150"/>
    </row>
    <row r="493" spans="1:12" ht="17.25" customHeight="1">
      <c r="A493" s="3"/>
      <c r="B493" s="122"/>
      <c r="C493" s="122"/>
      <c r="D493" s="122"/>
      <c r="E493" s="122"/>
      <c r="F493" s="122"/>
      <c r="G493" s="88"/>
      <c r="H493" s="122"/>
      <c r="I493" s="122"/>
      <c r="J493" s="122"/>
      <c r="K493" s="150"/>
    </row>
    <row r="494" spans="1:12" ht="17.25" customHeight="1">
      <c r="A494" s="3"/>
      <c r="B494" s="122"/>
      <c r="C494" s="122"/>
      <c r="D494" s="122"/>
      <c r="E494" s="122"/>
      <c r="F494" s="122"/>
      <c r="G494" s="88"/>
      <c r="H494" s="122"/>
      <c r="I494" s="122"/>
      <c r="J494" s="122"/>
      <c r="K494" s="150"/>
    </row>
    <row r="495" spans="1:12" ht="17.25" customHeight="1">
      <c r="A495" s="3"/>
      <c r="B495" s="122"/>
      <c r="C495" s="122"/>
      <c r="D495" s="122"/>
      <c r="E495" s="122"/>
      <c r="F495" s="122"/>
      <c r="G495" s="88"/>
      <c r="H495" s="122"/>
      <c r="I495" s="122"/>
      <c r="J495" s="122"/>
      <c r="K495" s="150"/>
    </row>
    <row r="496" spans="1:12" ht="17.25" customHeight="1">
      <c r="A496" s="3"/>
      <c r="B496" s="122"/>
      <c r="C496" s="122"/>
      <c r="D496" s="122"/>
      <c r="E496" s="122"/>
      <c r="F496" s="122"/>
      <c r="G496" s="88"/>
      <c r="H496" s="122"/>
      <c r="I496" s="122"/>
      <c r="J496" s="122"/>
      <c r="K496" s="150"/>
      <c r="L496" s="3"/>
    </row>
    <row r="497" spans="1:12" ht="17.25" customHeight="1">
      <c r="A497" s="3"/>
      <c r="B497" s="122"/>
      <c r="C497" s="122"/>
      <c r="D497" s="122"/>
      <c r="E497" s="122"/>
      <c r="F497" s="122"/>
      <c r="G497" s="88"/>
      <c r="H497" s="122"/>
      <c r="I497" s="122"/>
      <c r="J497" s="122"/>
      <c r="K497" s="150"/>
      <c r="L497" s="3"/>
    </row>
    <row r="498" spans="1:12" ht="17.25" customHeight="1">
      <c r="A498" s="3"/>
      <c r="B498" s="122"/>
      <c r="C498" s="122"/>
      <c r="D498" s="122"/>
      <c r="E498" s="122"/>
      <c r="F498" s="122"/>
      <c r="G498" s="88"/>
      <c r="H498" s="122"/>
      <c r="I498" s="122"/>
      <c r="J498" s="122"/>
      <c r="K498" s="150"/>
      <c r="L498" s="3"/>
    </row>
    <row r="499" spans="1:12" ht="17.25" customHeight="1">
      <c r="A499" s="3"/>
      <c r="B499" s="122"/>
      <c r="C499" s="122"/>
      <c r="D499" s="122"/>
      <c r="E499" s="122"/>
      <c r="F499" s="122"/>
      <c r="G499" s="88"/>
      <c r="H499" s="122"/>
      <c r="I499" s="122"/>
      <c r="J499" s="122"/>
      <c r="K499" s="150"/>
      <c r="L499" s="3"/>
    </row>
    <row r="500" spans="1:12" ht="17.25" customHeight="1">
      <c r="A500" s="3"/>
      <c r="B500" s="122"/>
      <c r="C500" s="122"/>
      <c r="D500" s="122"/>
      <c r="E500" s="122"/>
      <c r="F500" s="122"/>
      <c r="G500" s="88"/>
      <c r="H500" s="122"/>
      <c r="I500" s="122"/>
      <c r="J500" s="122"/>
      <c r="K500" s="150"/>
      <c r="L500" s="3"/>
    </row>
    <row r="501" spans="1:12" ht="17.25" customHeight="1">
      <c r="A501" s="3"/>
      <c r="B501" s="122"/>
      <c r="C501" s="122"/>
      <c r="D501" s="122"/>
      <c r="E501" s="122"/>
      <c r="F501" s="122"/>
      <c r="G501" s="88"/>
      <c r="H501" s="122"/>
      <c r="I501" s="122"/>
      <c r="J501" s="122"/>
      <c r="K501" s="150"/>
      <c r="L501" s="3"/>
    </row>
    <row r="502" spans="1:12" ht="17.25" customHeight="1">
      <c r="A502" s="3"/>
      <c r="B502" s="88"/>
      <c r="C502" s="88"/>
      <c r="D502" s="88"/>
      <c r="E502" s="88"/>
      <c r="F502" s="88"/>
      <c r="G502" s="88"/>
      <c r="H502" s="88"/>
      <c r="I502" s="88"/>
      <c r="J502" s="88"/>
      <c r="K502" s="19"/>
      <c r="L502" s="3"/>
    </row>
    <row r="503" spans="1:12" ht="17.25" customHeight="1">
      <c r="A503" s="3"/>
      <c r="B503" s="88"/>
      <c r="C503" s="88"/>
      <c r="D503" s="88"/>
      <c r="E503" s="88"/>
      <c r="F503" s="88"/>
      <c r="G503" s="88"/>
      <c r="H503" s="88"/>
      <c r="I503" s="88"/>
      <c r="J503" s="88"/>
      <c r="K503" s="19"/>
      <c r="L503" s="3"/>
    </row>
    <row r="504" spans="1:12" ht="17.25" customHeight="1">
      <c r="A504" s="3"/>
      <c r="B504" s="88"/>
      <c r="C504" s="88"/>
      <c r="D504" s="88"/>
      <c r="E504" s="88"/>
      <c r="F504" s="88"/>
      <c r="G504" s="88"/>
      <c r="H504" s="88"/>
      <c r="I504" s="88"/>
      <c r="J504" s="88"/>
      <c r="K504" s="19"/>
      <c r="L504" s="3"/>
    </row>
    <row r="505" spans="1:12" ht="17.25" customHeight="1">
      <c r="A505" s="3"/>
      <c r="B505" s="88"/>
      <c r="C505" s="88"/>
      <c r="D505" s="88"/>
      <c r="E505" s="88"/>
      <c r="F505" s="88"/>
      <c r="G505" s="88"/>
      <c r="H505" s="88"/>
      <c r="I505" s="88"/>
      <c r="J505" s="88"/>
      <c r="K505" s="19"/>
      <c r="L505" s="3"/>
    </row>
    <row r="506" spans="1:12" ht="17.25" customHeight="1">
      <c r="A506" s="3"/>
      <c r="B506" s="88"/>
      <c r="C506" s="88"/>
      <c r="D506" s="88"/>
      <c r="E506" s="88"/>
      <c r="F506" s="88"/>
      <c r="G506" s="88"/>
      <c r="H506" s="88"/>
      <c r="I506" s="88"/>
      <c r="J506" s="88"/>
      <c r="K506" s="19"/>
      <c r="L506" s="3"/>
    </row>
    <row r="507" spans="1:12" ht="17.25" customHeight="1">
      <c r="A507" s="3"/>
      <c r="B507" s="88"/>
      <c r="C507" s="88"/>
      <c r="D507" s="88"/>
      <c r="E507" s="88"/>
      <c r="F507" s="88"/>
      <c r="G507" s="88"/>
      <c r="H507" s="88"/>
      <c r="I507" s="88"/>
      <c r="J507" s="88"/>
      <c r="K507" s="19"/>
      <c r="L507" s="3"/>
    </row>
    <row r="508" spans="1:12" ht="17.25" customHeight="1">
      <c r="A508" s="3"/>
      <c r="B508" s="88"/>
      <c r="C508" s="88"/>
      <c r="D508" s="88"/>
      <c r="E508" s="88"/>
      <c r="F508" s="88"/>
      <c r="G508" s="88"/>
      <c r="H508" s="88"/>
      <c r="I508" s="88"/>
      <c r="J508" s="88"/>
      <c r="K508" s="19"/>
      <c r="L508" s="3"/>
    </row>
    <row r="509" spans="1:12" ht="17.25" customHeight="1">
      <c r="A509" s="3"/>
      <c r="B509" s="88"/>
      <c r="C509" s="88"/>
      <c r="D509" s="88"/>
      <c r="E509" s="88"/>
      <c r="F509" s="88"/>
      <c r="G509" s="88"/>
      <c r="H509" s="88"/>
      <c r="I509" s="88"/>
      <c r="J509" s="88"/>
      <c r="K509" s="19"/>
      <c r="L509" s="3"/>
    </row>
    <row r="510" spans="1:12" ht="17.25" customHeight="1">
      <c r="A510" s="3"/>
      <c r="B510" s="122"/>
      <c r="C510" s="122"/>
      <c r="D510" s="122"/>
      <c r="E510" s="122"/>
      <c r="F510" s="122"/>
      <c r="G510" s="88"/>
      <c r="H510" s="122"/>
      <c r="I510" s="122"/>
      <c r="J510" s="122"/>
      <c r="K510" s="150"/>
      <c r="L510" s="3"/>
    </row>
    <row r="511" spans="1:12" ht="17.25" customHeight="1">
      <c r="A511" s="3"/>
      <c r="B511" s="122"/>
      <c r="C511" s="122"/>
      <c r="D511" s="122"/>
      <c r="E511" s="122"/>
      <c r="F511" s="122"/>
      <c r="G511" s="88"/>
      <c r="H511" s="122"/>
      <c r="I511" s="122"/>
      <c r="J511" s="122"/>
      <c r="K511" s="150"/>
      <c r="L511" s="3"/>
    </row>
    <row r="512" spans="1:12" ht="17.25" customHeight="1">
      <c r="A512" s="3"/>
      <c r="B512" s="88"/>
      <c r="C512" s="88"/>
      <c r="D512" s="88"/>
      <c r="E512" s="88"/>
      <c r="F512" s="88"/>
      <c r="G512" s="88"/>
      <c r="H512" s="88"/>
      <c r="I512" s="88"/>
      <c r="J512" s="88"/>
      <c r="K512" s="19"/>
      <c r="L512" s="3"/>
    </row>
    <row r="513" spans="1:16" ht="17.25" customHeight="1">
      <c r="A513" s="3"/>
      <c r="B513" s="88"/>
      <c r="C513" s="88"/>
      <c r="D513" s="88"/>
      <c r="E513" s="88"/>
      <c r="F513" s="88"/>
      <c r="G513" s="88"/>
      <c r="H513" s="88"/>
      <c r="I513" s="88"/>
      <c r="J513" s="88"/>
      <c r="K513" s="19"/>
      <c r="L513" s="3"/>
    </row>
    <row r="514" spans="1:16" ht="17.25" customHeight="1">
      <c r="A514" s="3"/>
      <c r="B514" s="88"/>
      <c r="C514" s="88"/>
      <c r="D514" s="88"/>
      <c r="E514" s="88"/>
      <c r="F514" s="88"/>
      <c r="G514" s="88"/>
      <c r="H514" s="88"/>
      <c r="I514" s="88"/>
      <c r="J514" s="88"/>
      <c r="K514" s="19"/>
      <c r="L514" s="3"/>
    </row>
    <row r="515" spans="1:16" ht="17.25" customHeight="1">
      <c r="A515" s="3"/>
      <c r="B515" s="88"/>
      <c r="C515" s="88"/>
      <c r="D515" s="88"/>
      <c r="E515" s="88"/>
      <c r="F515" s="88"/>
      <c r="G515" s="88"/>
      <c r="H515" s="88"/>
      <c r="I515" s="88"/>
      <c r="J515" s="88"/>
      <c r="K515" s="19"/>
      <c r="L515" s="3"/>
    </row>
    <row r="516" spans="1:16" ht="17.25" customHeight="1">
      <c r="A516" s="3"/>
      <c r="B516" s="88"/>
      <c r="C516" s="88"/>
      <c r="D516" s="88"/>
      <c r="E516" s="88"/>
      <c r="F516" s="88"/>
      <c r="G516" s="88"/>
      <c r="H516" s="88"/>
      <c r="I516" s="88"/>
      <c r="J516" s="88"/>
      <c r="K516" s="19"/>
      <c r="L516" s="3"/>
    </row>
    <row r="517" spans="1:16" ht="17.25" customHeight="1">
      <c r="A517" s="3"/>
      <c r="B517" s="88"/>
      <c r="C517" s="88"/>
      <c r="D517" s="88"/>
      <c r="E517" s="88"/>
      <c r="F517" s="88"/>
      <c r="G517" s="88"/>
      <c r="H517" s="88"/>
      <c r="I517" s="88"/>
      <c r="J517" s="88"/>
      <c r="K517" s="19"/>
      <c r="L517" s="3"/>
    </row>
    <row r="518" spans="1:16" ht="17.25" customHeight="1">
      <c r="A518" s="3"/>
      <c r="B518" s="88"/>
      <c r="C518" s="88"/>
      <c r="D518" s="88"/>
      <c r="E518" s="88"/>
      <c r="F518" s="88"/>
      <c r="G518" s="88"/>
      <c r="H518" s="88"/>
      <c r="I518" s="88"/>
      <c r="J518" s="88"/>
      <c r="K518" s="19"/>
      <c r="L518" s="3"/>
    </row>
    <row r="519" spans="1:16" ht="17.25" customHeight="1">
      <c r="A519" s="3"/>
      <c r="B519" s="88"/>
      <c r="C519" s="88"/>
      <c r="D519" s="88"/>
      <c r="E519" s="88"/>
      <c r="F519" s="88"/>
      <c r="G519" s="88"/>
      <c r="H519" s="88"/>
      <c r="I519" s="88"/>
      <c r="J519" s="88"/>
      <c r="K519" s="19"/>
      <c r="L519" s="3"/>
    </row>
    <row r="520" spans="1:16" ht="17.25" customHeight="1">
      <c r="A520" s="3"/>
      <c r="B520" s="88"/>
      <c r="C520" s="88"/>
      <c r="D520" s="88"/>
      <c r="E520" s="88"/>
      <c r="F520" s="88"/>
      <c r="G520" s="88"/>
      <c r="H520" s="88"/>
      <c r="I520" s="88"/>
      <c r="J520" s="88"/>
      <c r="K520" s="19"/>
      <c r="L520" s="3"/>
    </row>
    <row r="521" spans="1:16" ht="17.25" customHeight="1">
      <c r="A521" s="3"/>
      <c r="B521" s="88"/>
      <c r="C521" s="88"/>
      <c r="D521" s="88"/>
      <c r="E521" s="88"/>
      <c r="F521" s="88"/>
      <c r="G521" s="88"/>
      <c r="H521" s="88"/>
      <c r="I521" s="88"/>
      <c r="J521" s="88"/>
      <c r="K521" s="19"/>
      <c r="L521" s="3"/>
    </row>
    <row r="522" spans="1:16" ht="17.25" customHeight="1">
      <c r="A522" s="3"/>
      <c r="B522" s="88"/>
      <c r="C522" s="88"/>
      <c r="D522" s="88"/>
      <c r="E522" s="88"/>
      <c r="F522" s="88"/>
      <c r="G522" s="88"/>
      <c r="H522" s="88"/>
      <c r="I522" s="88"/>
      <c r="J522" s="88"/>
      <c r="K522" s="19"/>
      <c r="L522" s="3"/>
    </row>
    <row r="523" spans="1:16" ht="17.25" customHeight="1">
      <c r="A523" s="3"/>
      <c r="B523" s="88"/>
      <c r="C523" s="88"/>
      <c r="D523" s="88"/>
      <c r="E523" s="88"/>
      <c r="F523" s="88"/>
      <c r="G523" s="88"/>
      <c r="H523" s="88"/>
      <c r="I523" s="88"/>
      <c r="J523" s="88"/>
      <c r="K523" s="19"/>
      <c r="L523" s="3"/>
    </row>
    <row r="524" spans="1:16" ht="17.25" customHeight="1">
      <c r="A524" s="3"/>
      <c r="B524" s="88"/>
      <c r="C524" s="88"/>
      <c r="D524" s="88"/>
      <c r="E524" s="88"/>
      <c r="F524" s="88"/>
      <c r="G524" s="88"/>
      <c r="H524" s="88"/>
      <c r="I524" s="88"/>
      <c r="J524" s="88"/>
      <c r="K524" s="19"/>
      <c r="L524" s="3"/>
    </row>
    <row r="525" spans="1:16" ht="17.25" customHeight="1">
      <c r="A525" s="3"/>
      <c r="B525" s="122"/>
      <c r="C525" s="122"/>
      <c r="D525" s="122"/>
      <c r="E525" s="122"/>
      <c r="F525" s="122"/>
      <c r="G525" s="88"/>
      <c r="H525" s="122"/>
      <c r="I525" s="122"/>
      <c r="J525" s="122"/>
      <c r="K525" s="150"/>
      <c r="L525" s="3"/>
    </row>
    <row r="526" spans="1:16" ht="17.25" customHeight="1">
      <c r="A526" s="3"/>
      <c r="B526" s="122"/>
      <c r="C526" s="122"/>
      <c r="D526" s="122"/>
      <c r="E526" s="122"/>
      <c r="F526" s="122"/>
      <c r="G526" s="88"/>
      <c r="H526" s="122"/>
      <c r="I526" s="122"/>
      <c r="J526" s="122"/>
      <c r="K526" s="150"/>
      <c r="L526" s="3"/>
    </row>
    <row r="527" spans="1:16" ht="17.25" customHeight="1">
      <c r="A527" s="3"/>
      <c r="B527" s="122"/>
      <c r="C527" s="122"/>
      <c r="D527" s="122"/>
      <c r="E527" s="122"/>
      <c r="F527" s="122"/>
      <c r="G527" s="88"/>
      <c r="H527" s="122"/>
      <c r="I527" s="122"/>
      <c r="J527" s="122"/>
      <c r="K527" s="150"/>
      <c r="L527" s="3"/>
    </row>
    <row r="528" spans="1:16" ht="17.25" customHeight="1">
      <c r="A528" s="3"/>
      <c r="B528" s="122"/>
      <c r="C528" s="122"/>
      <c r="D528" s="122"/>
      <c r="E528" s="122"/>
      <c r="F528" s="122"/>
      <c r="G528" s="88"/>
      <c r="H528" s="122"/>
      <c r="I528" s="122"/>
      <c r="J528" s="122"/>
      <c r="K528" s="150"/>
      <c r="L528" s="3"/>
      <c r="M528" s="3"/>
      <c r="N528" s="3"/>
      <c r="O528" s="3"/>
      <c r="P528" s="3"/>
    </row>
    <row r="529" spans="1:16" ht="17.25" customHeight="1">
      <c r="A529" s="3"/>
      <c r="B529" s="122"/>
      <c r="C529" s="122"/>
      <c r="D529" s="122"/>
      <c r="E529" s="122"/>
      <c r="F529" s="122"/>
      <c r="G529" s="88"/>
      <c r="H529" s="122"/>
      <c r="I529" s="122"/>
      <c r="J529" s="122"/>
      <c r="K529" s="150"/>
      <c r="L529" s="3"/>
      <c r="M529" s="3"/>
      <c r="N529" s="3"/>
      <c r="O529" s="3"/>
      <c r="P529" s="3"/>
    </row>
    <row r="530" spans="1:16" ht="17.25" customHeight="1">
      <c r="A530" s="3"/>
      <c r="B530" s="122"/>
      <c r="C530" s="122"/>
      <c r="D530" s="122"/>
      <c r="E530" s="122"/>
      <c r="F530" s="122"/>
      <c r="G530" s="88"/>
      <c r="H530" s="122"/>
      <c r="I530" s="122"/>
      <c r="J530" s="122"/>
      <c r="K530" s="150"/>
      <c r="L530" s="3"/>
      <c r="M530" s="3"/>
      <c r="N530" s="3"/>
      <c r="O530" s="3"/>
      <c r="P530" s="3"/>
    </row>
    <row r="531" spans="1:16" ht="17.25" customHeight="1">
      <c r="A531" s="3"/>
      <c r="B531" s="122"/>
      <c r="C531" s="122"/>
      <c r="D531" s="122"/>
      <c r="E531" s="122"/>
      <c r="F531" s="122"/>
      <c r="G531" s="88"/>
      <c r="H531" s="122"/>
      <c r="I531" s="122"/>
      <c r="J531" s="122"/>
      <c r="K531" s="150"/>
      <c r="L531" s="3"/>
      <c r="M531" s="3"/>
      <c r="N531" s="3"/>
      <c r="O531" s="3"/>
      <c r="P531" s="3"/>
    </row>
    <row r="532" spans="1:16" ht="17.25" customHeight="1">
      <c r="A532" s="3"/>
      <c r="B532" s="122"/>
      <c r="C532" s="122"/>
      <c r="D532" s="122"/>
      <c r="E532" s="122"/>
      <c r="F532" s="122"/>
      <c r="G532" s="88"/>
      <c r="H532" s="122"/>
      <c r="I532" s="122"/>
      <c r="J532" s="122"/>
      <c r="K532" s="150"/>
      <c r="L532" s="3"/>
      <c r="M532" s="3"/>
      <c r="N532" s="3"/>
      <c r="O532" s="3"/>
      <c r="P532" s="3"/>
    </row>
    <row r="533" spans="1:16" ht="17.25" customHeight="1">
      <c r="A533" s="3"/>
      <c r="B533" s="122"/>
      <c r="C533" s="122"/>
      <c r="D533" s="122"/>
      <c r="E533" s="122"/>
      <c r="F533" s="122"/>
      <c r="G533" s="88"/>
      <c r="H533" s="122"/>
      <c r="I533" s="122"/>
      <c r="J533" s="122"/>
      <c r="K533" s="150"/>
      <c r="L533" s="3"/>
      <c r="M533" s="3"/>
      <c r="N533" s="3"/>
      <c r="O533" s="3"/>
      <c r="P533" s="3"/>
    </row>
    <row r="534" spans="1:16" ht="17.25" customHeight="1">
      <c r="A534" s="3"/>
      <c r="B534" s="152"/>
      <c r="C534" s="152"/>
      <c r="D534" s="152"/>
      <c r="E534" s="152"/>
      <c r="F534" s="152"/>
      <c r="G534" s="3"/>
      <c r="H534" s="152"/>
      <c r="I534" s="152"/>
      <c r="J534" s="152"/>
      <c r="K534" s="152"/>
      <c r="L534" s="3"/>
      <c r="M534" s="3"/>
      <c r="N534" s="3"/>
      <c r="O534" s="3"/>
      <c r="P534" s="3"/>
    </row>
    <row r="535" spans="1:16" ht="17.25" customHeight="1">
      <c r="A535" s="3"/>
      <c r="B535" s="3"/>
      <c r="C535" s="3"/>
      <c r="D535" s="152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</row>
    <row r="536" spans="1:16" ht="17.25" customHeight="1">
      <c r="A536" s="3"/>
      <c r="B536" s="3"/>
      <c r="C536" s="3"/>
      <c r="D536" s="152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</row>
    <row r="537" spans="1:16" ht="17.25" customHeight="1">
      <c r="A537" s="3"/>
      <c r="B537" s="3"/>
      <c r="C537" s="3"/>
      <c r="D537" s="152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</row>
    <row r="538" spans="1:16" ht="17.25" customHeight="1">
      <c r="A538" s="3"/>
      <c r="B538" s="3"/>
      <c r="C538" s="3"/>
      <c r="D538" s="152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</row>
    <row r="539" spans="1:16" ht="17.25" customHeight="1">
      <c r="A539" s="3"/>
      <c r="B539" s="3"/>
      <c r="C539" s="3"/>
      <c r="D539" s="152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</row>
    <row r="540" spans="1:16" ht="17.25" customHeight="1">
      <c r="A540" s="3"/>
      <c r="B540" s="3"/>
      <c r="C540" s="3"/>
      <c r="D540" s="152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</row>
    <row r="541" spans="1:16" ht="17.25" customHeight="1">
      <c r="A541" s="3"/>
      <c r="B541" s="3"/>
      <c r="C541" s="3"/>
      <c r="D541" s="152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</row>
    <row r="542" spans="1:16" ht="17.25" customHeight="1">
      <c r="A542" s="3"/>
      <c r="B542" s="3"/>
      <c r="C542" s="3"/>
      <c r="D542" s="152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</row>
    <row r="543" spans="1:16" ht="17.25" customHeight="1">
      <c r="A543" s="3"/>
      <c r="B543" s="3"/>
      <c r="C543" s="3"/>
      <c r="D543" s="152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</row>
    <row r="544" spans="1:16" ht="17.25" customHeight="1">
      <c r="A544" s="3"/>
    </row>
    <row r="545" spans="1:1" ht="17.25" customHeight="1">
      <c r="A545" s="3"/>
    </row>
    <row r="546" spans="1:1" ht="17.25" customHeight="1">
      <c r="A546" s="3"/>
    </row>
    <row r="547" spans="1:1" ht="17.25" customHeight="1">
      <c r="A547" s="3"/>
    </row>
    <row r="548" spans="1:1" ht="17.25" customHeight="1">
      <c r="A548" s="3"/>
    </row>
    <row r="549" spans="1:1" ht="17.25" customHeight="1">
      <c r="A549" s="3"/>
    </row>
    <row r="550" spans="1:1" ht="17.25" customHeight="1">
      <c r="A550" s="3"/>
    </row>
    <row r="551" spans="1:1" ht="17.25" customHeight="1">
      <c r="A551" s="3"/>
    </row>
    <row r="552" spans="1:1" ht="17.25" customHeight="1">
      <c r="A552" s="3"/>
    </row>
    <row r="553" spans="1:1" ht="17.25" customHeight="1">
      <c r="A553" s="3"/>
    </row>
    <row r="554" spans="1:1" ht="17.25" customHeight="1">
      <c r="A554" s="3"/>
    </row>
    <row r="555" spans="1:1" ht="17.25" customHeight="1">
      <c r="A555" s="3"/>
    </row>
    <row r="556" spans="1:1" ht="17.25" customHeight="1">
      <c r="A556" s="3"/>
    </row>
    <row r="557" spans="1:1" ht="17.25" customHeight="1">
      <c r="A557" s="3"/>
    </row>
    <row r="558" spans="1:1" ht="17.25" customHeight="1">
      <c r="A558" s="3"/>
    </row>
    <row r="559" spans="1:1" ht="17.25" customHeight="1">
      <c r="A559" s="3"/>
    </row>
    <row r="560" spans="1:1" ht="17.25" customHeight="1">
      <c r="A560" s="3"/>
    </row>
    <row r="561" spans="1:1" ht="17.25" customHeight="1">
      <c r="A561" s="3"/>
    </row>
    <row r="562" spans="1:1" ht="17.25" customHeight="1">
      <c r="A562" s="3"/>
    </row>
    <row r="563" spans="1:1" ht="17.25" customHeight="1">
      <c r="A563" s="3"/>
    </row>
    <row r="564" spans="1:1" ht="17.25" customHeight="1">
      <c r="A564" s="3"/>
    </row>
    <row r="565" spans="1:1" ht="17.25" customHeight="1">
      <c r="A565" s="3"/>
    </row>
    <row r="566" spans="1:1" ht="17.25" customHeight="1">
      <c r="A566" s="3"/>
    </row>
    <row r="567" spans="1:1" ht="17.25" customHeight="1">
      <c r="A567" s="3"/>
    </row>
    <row r="568" spans="1:1" ht="17.25" customHeight="1">
      <c r="A568" s="3"/>
    </row>
    <row r="569" spans="1:1" ht="17.25" customHeight="1">
      <c r="A569" s="3"/>
    </row>
    <row r="570" spans="1:1" ht="17.25" customHeight="1">
      <c r="A570" s="3"/>
    </row>
    <row r="571" spans="1:1" ht="17.25" customHeight="1">
      <c r="A571" s="3"/>
    </row>
    <row r="572" spans="1:1" ht="17.25" customHeight="1">
      <c r="A572" s="3"/>
    </row>
    <row r="573" spans="1:1" ht="17.25" customHeight="1">
      <c r="A573" s="3"/>
    </row>
    <row r="574" spans="1:1" ht="17.25" customHeight="1">
      <c r="A574" s="3"/>
    </row>
    <row r="575" spans="1:1" ht="17.25" customHeight="1">
      <c r="A575" s="3"/>
    </row>
    <row r="576" spans="1:1" ht="17.25" customHeight="1">
      <c r="A576" s="153"/>
    </row>
    <row r="577" spans="1:1" ht="17.25" customHeight="1">
      <c r="A577" s="153"/>
    </row>
    <row r="578" spans="1:1" ht="17.25" customHeight="1">
      <c r="A578" s="153"/>
    </row>
    <row r="579" spans="1:1" ht="17.25" customHeight="1">
      <c r="A579" s="153"/>
    </row>
    <row r="580" spans="1:1" ht="17.25" customHeight="1">
      <c r="A580" s="153"/>
    </row>
    <row r="581" spans="1:1" ht="17.25" customHeight="1">
      <c r="A581" s="153"/>
    </row>
    <row r="582" spans="1:1" ht="17.25" customHeight="1">
      <c r="A582" s="153"/>
    </row>
    <row r="583" spans="1:1" ht="17.25" customHeight="1">
      <c r="A583" s="153"/>
    </row>
    <row r="584" spans="1:1" ht="17.25" customHeight="1">
      <c r="A584" s="153"/>
    </row>
    <row r="585" spans="1:1" ht="17.25" customHeight="1">
      <c r="A585" s="153"/>
    </row>
    <row r="764" spans="1:1" ht="17.25" customHeight="1">
      <c r="A764" s="3"/>
    </row>
    <row r="777" spans="1:1" ht="17.25" customHeight="1">
      <c r="A777" s="153"/>
    </row>
    <row r="916" spans="1:1" ht="17.25" customHeight="1">
      <c r="A916" s="3"/>
    </row>
    <row r="917" spans="1:1" ht="17.25" customHeight="1">
      <c r="A917" s="3"/>
    </row>
    <row r="918" spans="1:1" ht="17.25" customHeight="1">
      <c r="A918" s="3"/>
    </row>
    <row r="919" spans="1:1" ht="17.25" customHeight="1">
      <c r="A919" s="3"/>
    </row>
    <row r="920" spans="1:1" ht="17.25" customHeight="1">
      <c r="A920" s="3"/>
    </row>
    <row r="921" spans="1:1" ht="17.25" customHeight="1">
      <c r="A921" s="3"/>
    </row>
    <row r="922" spans="1:1" ht="17.25" customHeight="1">
      <c r="A922" s="3"/>
    </row>
    <row r="923" spans="1:1" ht="17.25" customHeight="1">
      <c r="A923" s="3"/>
    </row>
    <row r="924" spans="1:1" ht="17.25" customHeight="1">
      <c r="A924" s="3"/>
    </row>
    <row r="925" spans="1:1" ht="17.25" customHeight="1">
      <c r="A925" s="3"/>
    </row>
    <row r="926" spans="1:1" ht="17.25" customHeight="1">
      <c r="A926" s="3"/>
    </row>
    <row r="927" spans="1:1" ht="17.25" customHeight="1">
      <c r="A927" s="3"/>
    </row>
    <row r="928" spans="1:1" ht="17.25" customHeight="1">
      <c r="A928" s="3"/>
    </row>
    <row r="929" spans="1:1" ht="17.25" customHeight="1">
      <c r="A929" s="3"/>
    </row>
    <row r="930" spans="1:1" ht="17.25" customHeight="1">
      <c r="A930" s="3"/>
    </row>
    <row r="931" spans="1:1" ht="17.25" customHeight="1">
      <c r="A931" s="3"/>
    </row>
    <row r="932" spans="1:1" ht="17.25" customHeight="1">
      <c r="A932" s="3"/>
    </row>
    <row r="933" spans="1:1" ht="17.25" customHeight="1">
      <c r="A933" s="3"/>
    </row>
    <row r="934" spans="1:1" ht="17.25" customHeight="1">
      <c r="A934" s="3"/>
    </row>
    <row r="935" spans="1:1" ht="17.25" customHeight="1">
      <c r="A935" s="3"/>
    </row>
    <row r="936" spans="1:1" ht="17.25" customHeight="1">
      <c r="A936" s="3"/>
    </row>
    <row r="937" spans="1:1" ht="17.25" customHeight="1">
      <c r="A937" s="3"/>
    </row>
    <row r="938" spans="1:1" ht="17.25" customHeight="1">
      <c r="A938" s="3"/>
    </row>
    <row r="939" spans="1:1" ht="17.25" customHeight="1">
      <c r="A939" s="3"/>
    </row>
    <row r="940" spans="1:1" ht="17.25" customHeight="1">
      <c r="A940" s="3"/>
    </row>
    <row r="941" spans="1:1" ht="17.25" customHeight="1">
      <c r="A941" s="3"/>
    </row>
    <row r="942" spans="1:1" ht="17.25" customHeight="1">
      <c r="A942" s="3"/>
    </row>
    <row r="943" spans="1:1" ht="17.25" customHeight="1">
      <c r="A943" s="3"/>
    </row>
    <row r="944" spans="1:1" ht="17.25" customHeight="1">
      <c r="A944" s="3"/>
    </row>
    <row r="945" spans="1:1" ht="17.25" customHeight="1">
      <c r="A945" s="3"/>
    </row>
    <row r="946" spans="1:1" ht="17.25" customHeight="1">
      <c r="A946" s="3"/>
    </row>
    <row r="947" spans="1:1" ht="17.25" customHeight="1">
      <c r="A947" s="3"/>
    </row>
    <row r="948" spans="1:1" ht="17.25" customHeight="1">
      <c r="A948" s="3"/>
    </row>
    <row r="949" spans="1:1" ht="17.25" customHeight="1">
      <c r="A949" s="3"/>
    </row>
    <row r="950" spans="1:1" ht="17.25" customHeight="1">
      <c r="A950" s="3"/>
    </row>
    <row r="951" spans="1:1" ht="17.25" customHeight="1">
      <c r="A951" s="3"/>
    </row>
    <row r="952" spans="1:1" ht="17.25" customHeight="1">
      <c r="A952" s="3"/>
    </row>
    <row r="953" spans="1:1" ht="17.25" customHeight="1">
      <c r="A953" s="3"/>
    </row>
    <row r="954" spans="1:1" ht="17.25" customHeight="1">
      <c r="A954" s="3"/>
    </row>
    <row r="955" spans="1:1" ht="17.25" customHeight="1">
      <c r="A955" s="3"/>
    </row>
    <row r="956" spans="1:1" ht="17.25" customHeight="1">
      <c r="A956" s="3"/>
    </row>
    <row r="957" spans="1:1" ht="17.25" customHeight="1">
      <c r="A957" s="3"/>
    </row>
    <row r="958" spans="1:1" ht="17.25" customHeight="1">
      <c r="A958" s="3"/>
    </row>
    <row r="959" spans="1:1" ht="17.25" customHeight="1">
      <c r="A959" s="3"/>
    </row>
    <row r="960" spans="1:1" ht="17.25" customHeight="1">
      <c r="A960" s="3"/>
    </row>
    <row r="961" spans="1:1" ht="17.25" customHeight="1">
      <c r="A961" s="3"/>
    </row>
    <row r="962" spans="1:1" ht="17.25" customHeight="1">
      <c r="A962" s="3"/>
    </row>
    <row r="963" spans="1:1" ht="17.25" customHeight="1">
      <c r="A963" s="3"/>
    </row>
    <row r="964" spans="1:1" ht="17.25" customHeight="1">
      <c r="A964" s="3"/>
    </row>
    <row r="965" spans="1:1" ht="17.25" customHeight="1">
      <c r="A965" s="3"/>
    </row>
    <row r="966" spans="1:1" ht="17.25" customHeight="1">
      <c r="A966" s="3"/>
    </row>
    <row r="967" spans="1:1" ht="17.25" customHeight="1">
      <c r="A967" s="3"/>
    </row>
    <row r="968" spans="1:1" ht="17.25" customHeight="1">
      <c r="A968" s="3"/>
    </row>
    <row r="969" spans="1:1" ht="17.25" customHeight="1">
      <c r="A969" s="3"/>
    </row>
    <row r="970" spans="1:1" ht="17.25" customHeight="1">
      <c r="A970" s="3"/>
    </row>
    <row r="971" spans="1:1" ht="17.25" customHeight="1">
      <c r="A971" s="3"/>
    </row>
    <row r="972" spans="1:1" ht="17.25" customHeight="1">
      <c r="A972" s="3"/>
    </row>
    <row r="973" spans="1:1" ht="17.25" customHeight="1">
      <c r="A973" s="3"/>
    </row>
    <row r="974" spans="1:1" ht="17.25" customHeight="1">
      <c r="A974" s="3"/>
    </row>
    <row r="975" spans="1:1" ht="17.25" customHeight="1">
      <c r="A975" s="3"/>
    </row>
    <row r="976" spans="1:1" ht="17.25" customHeight="1">
      <c r="A976" s="3"/>
    </row>
    <row r="977" spans="1:1" ht="17.25" customHeight="1">
      <c r="A977" s="3"/>
    </row>
    <row r="978" spans="1:1" ht="17.25" customHeight="1">
      <c r="A978" s="3"/>
    </row>
    <row r="979" spans="1:1" ht="17.25" customHeight="1">
      <c r="A979" s="3"/>
    </row>
    <row r="980" spans="1:1" ht="17.25" customHeight="1">
      <c r="A980" s="3"/>
    </row>
    <row r="981" spans="1:1" ht="17.25" customHeight="1">
      <c r="A981" s="3"/>
    </row>
    <row r="982" spans="1:1" ht="17.25" customHeight="1">
      <c r="A982" s="3"/>
    </row>
    <row r="983" spans="1:1" ht="17.25" customHeight="1">
      <c r="A983" s="3"/>
    </row>
    <row r="984" spans="1:1" ht="17.25" customHeight="1">
      <c r="A984" s="3"/>
    </row>
    <row r="985" spans="1:1" ht="17.25" customHeight="1">
      <c r="A985" s="3"/>
    </row>
    <row r="986" spans="1:1" ht="17.25" customHeight="1">
      <c r="A986" s="3"/>
    </row>
    <row r="987" spans="1:1" ht="17.25" customHeight="1">
      <c r="A987" s="3"/>
    </row>
    <row r="988" spans="1:1" ht="17.25" customHeight="1">
      <c r="A988" s="3"/>
    </row>
    <row r="989" spans="1:1" ht="17.25" customHeight="1">
      <c r="A989" s="3"/>
    </row>
    <row r="990" spans="1:1" ht="17.25" customHeight="1">
      <c r="A990" s="3"/>
    </row>
    <row r="991" spans="1:1" ht="17.25" customHeight="1">
      <c r="A991" s="3"/>
    </row>
    <row r="992" spans="1:1" ht="17.25" customHeight="1">
      <c r="A992" s="3"/>
    </row>
    <row r="993" spans="1:1" ht="17.25" customHeight="1">
      <c r="A993" s="3"/>
    </row>
    <row r="994" spans="1:1" ht="17.25" customHeight="1">
      <c r="A994" s="3"/>
    </row>
    <row r="995" spans="1:1" ht="17.25" customHeight="1">
      <c r="A995" s="3"/>
    </row>
    <row r="996" spans="1:1" ht="17.25" customHeight="1">
      <c r="A996" s="3"/>
    </row>
    <row r="997" spans="1:1" ht="17.25" customHeight="1">
      <c r="A997" s="3"/>
    </row>
    <row r="998" spans="1:1" ht="17.25" customHeight="1">
      <c r="A998" s="3"/>
    </row>
    <row r="999" spans="1:1" ht="17.25" customHeight="1">
      <c r="A999" s="3"/>
    </row>
    <row r="1000" spans="1:1" ht="17.25" customHeight="1">
      <c r="A1000" s="3"/>
    </row>
    <row r="1001" spans="1:1" ht="17.25" customHeight="1">
      <c r="A1001" s="3"/>
    </row>
    <row r="1002" spans="1:1" ht="17.25" customHeight="1">
      <c r="A1002" s="3"/>
    </row>
    <row r="1003" spans="1:1" ht="17.25" customHeight="1">
      <c r="A1003" s="3"/>
    </row>
    <row r="1004" spans="1:1" ht="17.25" customHeight="1">
      <c r="A1004" s="3"/>
    </row>
    <row r="1005" spans="1:1" ht="17.25" customHeight="1">
      <c r="A1005" s="3"/>
    </row>
    <row r="1006" spans="1:1" ht="17.25" customHeight="1">
      <c r="A1006" s="3"/>
    </row>
    <row r="1007" spans="1:1" ht="17.25" customHeight="1">
      <c r="A1007" s="3"/>
    </row>
    <row r="1008" spans="1:1" ht="17.25" customHeight="1">
      <c r="A1008" s="3"/>
    </row>
    <row r="1009" spans="1:1" ht="17.25" customHeight="1">
      <c r="A1009" s="3"/>
    </row>
    <row r="1010" spans="1:1" ht="17.25" customHeight="1">
      <c r="A1010" s="3"/>
    </row>
    <row r="1011" spans="1:1" ht="17.25" customHeight="1">
      <c r="A1011" s="3"/>
    </row>
    <row r="1012" spans="1:1" ht="17.25" customHeight="1">
      <c r="A1012" s="3"/>
    </row>
    <row r="1013" spans="1:1" ht="17.25" customHeight="1">
      <c r="A1013" s="3"/>
    </row>
    <row r="1014" spans="1:1" ht="17.25" customHeight="1">
      <c r="A1014" s="3"/>
    </row>
    <row r="1015" spans="1:1" ht="17.25" customHeight="1">
      <c r="A1015" s="3"/>
    </row>
    <row r="1016" spans="1:1" ht="17.25" customHeight="1">
      <c r="A1016" s="3"/>
    </row>
    <row r="1017" spans="1:1" ht="17.25" customHeight="1">
      <c r="A1017" s="3"/>
    </row>
    <row r="1018" spans="1:1" ht="17.25" customHeight="1">
      <c r="A1018" s="3"/>
    </row>
    <row r="1019" spans="1:1" ht="17.25" customHeight="1">
      <c r="A1019" s="3"/>
    </row>
    <row r="1020" spans="1:1" ht="17.25" customHeight="1">
      <c r="A1020" s="3"/>
    </row>
    <row r="1021" spans="1:1" ht="17.25" customHeight="1">
      <c r="A1021" s="3"/>
    </row>
    <row r="1022" spans="1:1" ht="17.25" customHeight="1">
      <c r="A1022" s="3"/>
    </row>
    <row r="1023" spans="1:1" ht="17.25" customHeight="1">
      <c r="A1023" s="3"/>
    </row>
    <row r="1024" spans="1:1" ht="17.25" customHeight="1">
      <c r="A1024" s="3"/>
    </row>
    <row r="1025" spans="1:1" ht="17.25" customHeight="1">
      <c r="A1025" s="3"/>
    </row>
    <row r="1026" spans="1:1" ht="17.25" customHeight="1">
      <c r="A1026" s="3"/>
    </row>
    <row r="1027" spans="1:1" ht="17.25" customHeight="1">
      <c r="A1027" s="3"/>
    </row>
    <row r="1028" spans="1:1" ht="17.25" customHeight="1">
      <c r="A1028" s="3"/>
    </row>
    <row r="1029" spans="1:1" ht="17.25" customHeight="1">
      <c r="A1029" s="3"/>
    </row>
    <row r="1030" spans="1:1" ht="17.25" customHeight="1">
      <c r="A1030" s="3"/>
    </row>
    <row r="1031" spans="1:1" ht="17.25" customHeight="1">
      <c r="A1031" s="3"/>
    </row>
    <row r="1032" spans="1:1" ht="17.25" customHeight="1">
      <c r="A1032" s="3"/>
    </row>
    <row r="1033" spans="1:1" ht="17.25" customHeight="1">
      <c r="A1033" s="3"/>
    </row>
    <row r="1034" spans="1:1" ht="17.25" customHeight="1">
      <c r="A1034" s="3"/>
    </row>
    <row r="1035" spans="1:1" ht="17.25" customHeight="1">
      <c r="A1035" s="3"/>
    </row>
    <row r="1036" spans="1:1" ht="17.25" customHeight="1">
      <c r="A1036" s="3"/>
    </row>
    <row r="1037" spans="1:1" ht="17.25" customHeight="1">
      <c r="A1037" s="3"/>
    </row>
    <row r="1038" spans="1:1" ht="17.25" customHeight="1">
      <c r="A1038" s="3"/>
    </row>
    <row r="1039" spans="1:1" ht="17.25" customHeight="1">
      <c r="A1039" s="3"/>
    </row>
    <row r="1040" spans="1:1" ht="17.25" customHeight="1">
      <c r="A1040" s="3"/>
    </row>
    <row r="1041" spans="1:1" ht="17.25" customHeight="1">
      <c r="A1041" s="3"/>
    </row>
    <row r="1042" spans="1:1" ht="17.25" customHeight="1">
      <c r="A1042" s="3"/>
    </row>
    <row r="1043" spans="1:1" ht="17.25" customHeight="1">
      <c r="A1043" s="3"/>
    </row>
    <row r="1044" spans="1:1" ht="17.25" customHeight="1">
      <c r="A1044" s="3"/>
    </row>
    <row r="1045" spans="1:1" ht="17.25" customHeight="1">
      <c r="A1045" s="3"/>
    </row>
    <row r="1046" spans="1:1" ht="17.25" customHeight="1">
      <c r="A1046" s="3"/>
    </row>
    <row r="1047" spans="1:1" ht="17.25" customHeight="1">
      <c r="A1047" s="3"/>
    </row>
    <row r="1048" spans="1:1" ht="17.25" customHeight="1">
      <c r="A1048" s="3"/>
    </row>
    <row r="1049" spans="1:1" ht="17.25" customHeight="1">
      <c r="A1049" s="3"/>
    </row>
    <row r="1050" spans="1:1" ht="17.25" customHeight="1">
      <c r="A1050" s="3"/>
    </row>
    <row r="1051" spans="1:1" ht="17.25" customHeight="1">
      <c r="A1051" s="3"/>
    </row>
    <row r="1052" spans="1:1" ht="17.25" customHeight="1">
      <c r="A1052" s="3"/>
    </row>
    <row r="1053" spans="1:1" ht="17.25" customHeight="1">
      <c r="A1053" s="3"/>
    </row>
    <row r="1054" spans="1:1" ht="17.25" customHeight="1">
      <c r="A1054" s="3"/>
    </row>
    <row r="1055" spans="1:1" ht="17.25" customHeight="1">
      <c r="A1055" s="3"/>
    </row>
    <row r="1056" spans="1:1" ht="17.25" customHeight="1">
      <c r="A1056" s="3"/>
    </row>
    <row r="1057" spans="1:1" ht="17.25" customHeight="1">
      <c r="A1057" s="3"/>
    </row>
    <row r="1058" spans="1:1" ht="17.25" customHeight="1">
      <c r="A1058" s="3"/>
    </row>
    <row r="1059" spans="1:1" ht="17.25" customHeight="1">
      <c r="A1059" s="3"/>
    </row>
    <row r="1060" spans="1:1" ht="17.25" customHeight="1">
      <c r="A1060" s="3"/>
    </row>
    <row r="1061" spans="1:1" ht="17.25" customHeight="1">
      <c r="A1061" s="3"/>
    </row>
    <row r="1062" spans="1:1" ht="17.25" customHeight="1">
      <c r="A1062" s="3"/>
    </row>
    <row r="1063" spans="1:1" ht="17.25" customHeight="1">
      <c r="A1063" s="3"/>
    </row>
    <row r="1064" spans="1:1" ht="17.25" customHeight="1">
      <c r="A1064" s="3"/>
    </row>
    <row r="1065" spans="1:1" ht="17.25" customHeight="1">
      <c r="A1065" s="3"/>
    </row>
    <row r="1066" spans="1:1" ht="17.25" customHeight="1">
      <c r="A1066" s="3"/>
    </row>
    <row r="1067" spans="1:1" ht="17.25" customHeight="1">
      <c r="A1067" s="3"/>
    </row>
    <row r="1068" spans="1:1" ht="17.25" customHeight="1">
      <c r="A1068" s="3"/>
    </row>
    <row r="1069" spans="1:1" ht="17.25" customHeight="1">
      <c r="A1069" s="3"/>
    </row>
    <row r="1070" spans="1:1" ht="17.25" customHeight="1">
      <c r="A1070" s="3"/>
    </row>
    <row r="1071" spans="1:1" ht="17.25" customHeight="1">
      <c r="A1071" s="3"/>
    </row>
    <row r="1072" spans="1:1" ht="17.25" customHeight="1">
      <c r="A1072" s="3"/>
    </row>
    <row r="1073" spans="1:1" ht="17.25" customHeight="1">
      <c r="A1073" s="3"/>
    </row>
    <row r="1074" spans="1:1" ht="17.25" customHeight="1">
      <c r="A1074" s="3"/>
    </row>
    <row r="1075" spans="1:1" ht="17.25" customHeight="1">
      <c r="A1075" s="3"/>
    </row>
    <row r="1076" spans="1:1" ht="17.25" customHeight="1">
      <c r="A1076" s="3"/>
    </row>
    <row r="1077" spans="1:1" ht="17.25" customHeight="1">
      <c r="A1077" s="3"/>
    </row>
    <row r="1078" spans="1:1" ht="17.25" customHeight="1">
      <c r="A1078" s="3"/>
    </row>
    <row r="1079" spans="1:1" ht="17.25" customHeight="1">
      <c r="A1079" s="3"/>
    </row>
    <row r="1080" spans="1:1" ht="17.25" customHeight="1">
      <c r="A1080" s="3"/>
    </row>
    <row r="1081" spans="1:1" ht="17.25" customHeight="1">
      <c r="A1081" s="3"/>
    </row>
    <row r="1082" spans="1:1" ht="17.25" customHeight="1">
      <c r="A1082" s="3"/>
    </row>
    <row r="1083" spans="1:1" ht="17.25" customHeight="1">
      <c r="A1083" s="3"/>
    </row>
    <row r="1084" spans="1:1" ht="17.25" customHeight="1">
      <c r="A1084" s="3"/>
    </row>
    <row r="1085" spans="1:1" ht="17.25" customHeight="1">
      <c r="A1085" s="3"/>
    </row>
    <row r="1086" spans="1:1" ht="17.25" customHeight="1">
      <c r="A1086" s="3"/>
    </row>
    <row r="1087" spans="1:1" ht="17.25" customHeight="1">
      <c r="A1087" s="3"/>
    </row>
    <row r="1088" spans="1:1" ht="17.25" customHeight="1">
      <c r="A1088" s="3"/>
    </row>
    <row r="1089" spans="1:1" ht="17.25" customHeight="1">
      <c r="A1089" s="3"/>
    </row>
    <row r="1090" spans="1:1" ht="17.25" customHeight="1">
      <c r="A1090" s="3"/>
    </row>
    <row r="1091" spans="1:1" ht="17.25" customHeight="1">
      <c r="A1091" s="3"/>
    </row>
    <row r="1092" spans="1:1" ht="17.25" customHeight="1">
      <c r="A1092" s="3"/>
    </row>
    <row r="1093" spans="1:1" ht="17.25" customHeight="1">
      <c r="A1093" s="3"/>
    </row>
    <row r="1094" spans="1:1" ht="17.25" customHeight="1">
      <c r="A1094" s="3"/>
    </row>
    <row r="1095" spans="1:1" ht="17.25" customHeight="1">
      <c r="A1095" s="3"/>
    </row>
    <row r="1096" spans="1:1" ht="17.25" customHeight="1">
      <c r="A1096" s="3"/>
    </row>
    <row r="1097" spans="1:1" ht="17.25" customHeight="1">
      <c r="A1097" s="3"/>
    </row>
    <row r="1098" spans="1:1" ht="17.25" customHeight="1">
      <c r="A1098" s="3"/>
    </row>
    <row r="1099" spans="1:1" ht="17.25" customHeight="1">
      <c r="A1099" s="3"/>
    </row>
    <row r="1100" spans="1:1" ht="17.25" customHeight="1">
      <c r="A1100" s="3"/>
    </row>
    <row r="1101" spans="1:1" ht="17.25" customHeight="1">
      <c r="A1101" s="3"/>
    </row>
    <row r="1102" spans="1:1" ht="17.25" customHeight="1">
      <c r="A1102" s="3"/>
    </row>
    <row r="1103" spans="1:1" ht="17.25" customHeight="1">
      <c r="A1103" s="3"/>
    </row>
    <row r="1104" spans="1:1" ht="17.25" customHeight="1">
      <c r="A1104" s="3"/>
    </row>
    <row r="1105" spans="1:1" ht="17.25" customHeight="1">
      <c r="A1105" s="3"/>
    </row>
    <row r="1106" spans="1:1" ht="17.25" customHeight="1">
      <c r="A1106" s="3"/>
    </row>
    <row r="1107" spans="1:1" ht="17.25" customHeight="1">
      <c r="A1107" s="3"/>
    </row>
    <row r="1108" spans="1:1" ht="17.25" customHeight="1">
      <c r="A1108" s="3"/>
    </row>
    <row r="1109" spans="1:1" ht="17.25" customHeight="1">
      <c r="A1109" s="3"/>
    </row>
    <row r="1110" spans="1:1" ht="17.25" customHeight="1">
      <c r="A1110" s="3"/>
    </row>
    <row r="1111" spans="1:1" ht="17.25" customHeight="1">
      <c r="A1111" s="3"/>
    </row>
    <row r="1112" spans="1:1" ht="17.25" customHeight="1">
      <c r="A1112" s="3"/>
    </row>
    <row r="1113" spans="1:1" ht="17.25" customHeight="1">
      <c r="A1113" s="3"/>
    </row>
    <row r="1114" spans="1:1" ht="17.25" customHeight="1">
      <c r="A1114" s="3"/>
    </row>
    <row r="1115" spans="1:1" ht="17.25" customHeight="1">
      <c r="A1115" s="3"/>
    </row>
    <row r="1116" spans="1:1" ht="17.25" customHeight="1">
      <c r="A1116" s="3"/>
    </row>
    <row r="1117" spans="1:1" ht="17.25" customHeight="1">
      <c r="A1117" s="3"/>
    </row>
    <row r="1118" spans="1:1" ht="17.25" customHeight="1">
      <c r="A1118" s="3"/>
    </row>
    <row r="1119" spans="1:1" ht="17.25" customHeight="1">
      <c r="A1119" s="3"/>
    </row>
    <row r="1120" spans="1:1" ht="17.25" customHeight="1">
      <c r="A1120" s="3"/>
    </row>
    <row r="1121" spans="1:1" ht="17.25" customHeight="1">
      <c r="A1121" s="3"/>
    </row>
    <row r="1122" spans="1:1" ht="17.25" customHeight="1">
      <c r="A1122" s="3"/>
    </row>
    <row r="1123" spans="1:1" ht="17.25" customHeight="1">
      <c r="A1123" s="3"/>
    </row>
    <row r="1124" spans="1:1" ht="17.25" customHeight="1">
      <c r="A1124" s="3"/>
    </row>
    <row r="1125" spans="1:1" ht="17.25" customHeight="1">
      <c r="A1125" s="3"/>
    </row>
    <row r="1126" spans="1:1" ht="17.25" customHeight="1">
      <c r="A1126" s="3"/>
    </row>
    <row r="1127" spans="1:1" ht="17.25" customHeight="1">
      <c r="A1127" s="3"/>
    </row>
    <row r="1128" spans="1:1" ht="17.25" customHeight="1">
      <c r="A1128" s="3"/>
    </row>
    <row r="1129" spans="1:1" ht="17.25" customHeight="1">
      <c r="A1129" s="3"/>
    </row>
    <row r="1130" spans="1:1" ht="17.25" customHeight="1">
      <c r="A1130" s="3"/>
    </row>
    <row r="1131" spans="1:1" ht="17.25" customHeight="1">
      <c r="A1131" s="3"/>
    </row>
    <row r="1132" spans="1:1" ht="17.25" customHeight="1">
      <c r="A1132" s="3"/>
    </row>
    <row r="1133" spans="1:1" ht="17.25" customHeight="1">
      <c r="A1133" s="3"/>
    </row>
    <row r="1134" spans="1:1" ht="17.25" customHeight="1">
      <c r="A1134" s="3"/>
    </row>
    <row r="1135" spans="1:1" ht="17.25" customHeight="1">
      <c r="A1135" s="3"/>
    </row>
    <row r="1136" spans="1:1" ht="17.25" customHeight="1">
      <c r="A1136" s="3"/>
    </row>
    <row r="1137" spans="1:1" ht="17.25" customHeight="1">
      <c r="A1137" s="3"/>
    </row>
    <row r="1138" spans="1:1" ht="17.25" customHeight="1">
      <c r="A1138" s="3"/>
    </row>
    <row r="1139" spans="1:1" ht="17.25" customHeight="1">
      <c r="A1139" s="3"/>
    </row>
    <row r="1140" spans="1:1" ht="17.25" customHeight="1">
      <c r="A1140" s="3"/>
    </row>
    <row r="1141" spans="1:1" ht="17.25" customHeight="1">
      <c r="A1141" s="3"/>
    </row>
    <row r="1142" spans="1:1" ht="17.25" customHeight="1">
      <c r="A1142" s="3"/>
    </row>
    <row r="1143" spans="1:1" ht="17.25" customHeight="1">
      <c r="A1143" s="3"/>
    </row>
    <row r="1144" spans="1:1" ht="17.25" customHeight="1">
      <c r="A1144" s="3"/>
    </row>
    <row r="1145" spans="1:1" ht="17.25" customHeight="1">
      <c r="A1145" s="3"/>
    </row>
    <row r="1146" spans="1:1" ht="17.25" customHeight="1">
      <c r="A1146" s="3"/>
    </row>
    <row r="1147" spans="1:1" ht="17.25" customHeight="1">
      <c r="A1147" s="3"/>
    </row>
    <row r="1148" spans="1:1" ht="17.25" customHeight="1">
      <c r="A1148" s="3"/>
    </row>
    <row r="1149" spans="1:1" ht="17.25" customHeight="1">
      <c r="A1149" s="3"/>
    </row>
    <row r="1150" spans="1:1" ht="17.25" customHeight="1">
      <c r="A1150" s="3"/>
    </row>
    <row r="1151" spans="1:1" ht="17.25" customHeight="1">
      <c r="A1151" s="3"/>
    </row>
    <row r="1152" spans="1:1" ht="17.25" customHeight="1">
      <c r="A1152" s="3"/>
    </row>
    <row r="1153" spans="1:1" ht="17.25" customHeight="1">
      <c r="A1153" s="3"/>
    </row>
    <row r="1154" spans="1:1" ht="17.25" customHeight="1">
      <c r="A1154" s="3"/>
    </row>
    <row r="1155" spans="1:1" ht="17.25" customHeight="1">
      <c r="A1155" s="3"/>
    </row>
    <row r="1156" spans="1:1" ht="17.25" customHeight="1">
      <c r="A1156" s="3"/>
    </row>
    <row r="1157" spans="1:1" ht="17.25" customHeight="1">
      <c r="A1157" s="3"/>
    </row>
    <row r="1158" spans="1:1" ht="17.25" customHeight="1">
      <c r="A1158" s="3"/>
    </row>
    <row r="1159" spans="1:1" ht="17.25" customHeight="1">
      <c r="A1159" s="3"/>
    </row>
    <row r="1160" spans="1:1" ht="17.25" customHeight="1">
      <c r="A1160" s="3"/>
    </row>
    <row r="1161" spans="1:1" ht="17.25" customHeight="1">
      <c r="A1161" s="3"/>
    </row>
    <row r="1162" spans="1:1" ht="17.25" customHeight="1">
      <c r="A1162" s="3"/>
    </row>
    <row r="1163" spans="1:1" ht="17.25" customHeight="1">
      <c r="A1163" s="3"/>
    </row>
    <row r="1164" spans="1:1" ht="17.25" customHeight="1">
      <c r="A1164" s="3"/>
    </row>
    <row r="1165" spans="1:1" ht="17.25" customHeight="1">
      <c r="A1165" s="3"/>
    </row>
    <row r="1166" spans="1:1" ht="17.25" customHeight="1">
      <c r="A1166" s="3"/>
    </row>
    <row r="1167" spans="1:1" ht="17.25" customHeight="1">
      <c r="A1167" s="3"/>
    </row>
    <row r="1168" spans="1:1" ht="17.25" customHeight="1">
      <c r="A1168" s="3"/>
    </row>
    <row r="1169" spans="1:1" ht="17.25" customHeight="1">
      <c r="A1169" s="3"/>
    </row>
    <row r="1170" spans="1:1" ht="17.25" customHeight="1">
      <c r="A1170" s="3"/>
    </row>
    <row r="1171" spans="1:1" ht="17.25" customHeight="1">
      <c r="A1171" s="3"/>
    </row>
    <row r="1172" spans="1:1" ht="17.25" customHeight="1">
      <c r="A1172" s="3"/>
    </row>
    <row r="1173" spans="1:1" ht="17.25" customHeight="1">
      <c r="A1173" s="3"/>
    </row>
    <row r="1174" spans="1:1" ht="17.25" customHeight="1">
      <c r="A1174" s="3"/>
    </row>
    <row r="1175" spans="1:1" ht="17.25" customHeight="1">
      <c r="A1175" s="3"/>
    </row>
    <row r="1176" spans="1:1" ht="17.25" customHeight="1">
      <c r="A1176" s="3"/>
    </row>
    <row r="1177" spans="1:1" ht="17.25" customHeight="1">
      <c r="A1177" s="3"/>
    </row>
    <row r="1178" spans="1:1" ht="17.25" customHeight="1">
      <c r="A1178" s="3"/>
    </row>
    <row r="1179" spans="1:1" ht="17.25" customHeight="1">
      <c r="A1179" s="3"/>
    </row>
    <row r="1180" spans="1:1" ht="17.25" customHeight="1">
      <c r="A1180" s="3"/>
    </row>
    <row r="1181" spans="1:1" ht="17.25" customHeight="1">
      <c r="A1181" s="3"/>
    </row>
    <row r="1182" spans="1:1" ht="17.25" customHeight="1">
      <c r="A1182" s="3"/>
    </row>
    <row r="1183" spans="1:1" ht="17.25" customHeight="1">
      <c r="A1183" s="3"/>
    </row>
    <row r="1184" spans="1:1" ht="17.25" customHeight="1">
      <c r="A1184" s="3"/>
    </row>
    <row r="1185" spans="1:1" ht="17.25" customHeight="1">
      <c r="A1185" s="3"/>
    </row>
    <row r="1186" spans="1:1" ht="17.25" customHeight="1">
      <c r="A1186" s="3"/>
    </row>
    <row r="1187" spans="1:1" ht="17.25" customHeight="1">
      <c r="A1187" s="3"/>
    </row>
    <row r="1188" spans="1:1" ht="17.25" customHeight="1">
      <c r="A1188" s="3"/>
    </row>
    <row r="1189" spans="1:1" ht="17.25" customHeight="1">
      <c r="A1189" s="3"/>
    </row>
    <row r="1190" spans="1:1" ht="17.25" customHeight="1">
      <c r="A1190" s="3"/>
    </row>
    <row r="1191" spans="1:1" ht="17.25" customHeight="1">
      <c r="A1191" s="3"/>
    </row>
    <row r="1192" spans="1:1" ht="17.25" customHeight="1">
      <c r="A1192" s="3"/>
    </row>
    <row r="1193" spans="1:1" ht="17.25" customHeight="1">
      <c r="A1193" s="3"/>
    </row>
    <row r="1194" spans="1:1" ht="17.25" customHeight="1">
      <c r="A1194" s="3"/>
    </row>
    <row r="1195" spans="1:1" ht="17.25" customHeight="1">
      <c r="A1195" s="3"/>
    </row>
    <row r="1196" spans="1:1" ht="17.25" customHeight="1">
      <c r="A1196" s="3"/>
    </row>
    <row r="1197" spans="1:1" ht="17.25" customHeight="1">
      <c r="A1197" s="3"/>
    </row>
    <row r="1198" spans="1:1" ht="17.25" customHeight="1">
      <c r="A1198" s="3"/>
    </row>
    <row r="1199" spans="1:1" ht="17.25" customHeight="1">
      <c r="A1199" s="3"/>
    </row>
    <row r="1200" spans="1:1" ht="17.25" customHeight="1">
      <c r="A1200" s="3"/>
    </row>
    <row r="1201" spans="1:1" ht="17.25" customHeight="1">
      <c r="A1201" s="3"/>
    </row>
    <row r="1202" spans="1:1" ht="17.25" customHeight="1">
      <c r="A1202" s="3"/>
    </row>
    <row r="1203" spans="1:1" ht="17.25" customHeight="1">
      <c r="A1203" s="3"/>
    </row>
    <row r="1204" spans="1:1" ht="17.25" customHeight="1">
      <c r="A1204" s="3"/>
    </row>
    <row r="1205" spans="1:1" ht="17.25" customHeight="1">
      <c r="A1205" s="3"/>
    </row>
    <row r="1206" spans="1:1" ht="17.25" customHeight="1">
      <c r="A1206" s="3"/>
    </row>
    <row r="1207" spans="1:1" ht="17.25" customHeight="1">
      <c r="A1207" s="3"/>
    </row>
    <row r="1208" spans="1:1" ht="17.25" customHeight="1">
      <c r="A1208" s="3"/>
    </row>
    <row r="1209" spans="1:1" ht="17.25" customHeight="1">
      <c r="A1209" s="3"/>
    </row>
    <row r="1210" spans="1:1" ht="17.25" customHeight="1">
      <c r="A1210" s="3"/>
    </row>
    <row r="1211" spans="1:1" ht="17.25" customHeight="1">
      <c r="A1211" s="3"/>
    </row>
    <row r="1212" spans="1:1" ht="17.25" customHeight="1">
      <c r="A1212" s="3"/>
    </row>
    <row r="1213" spans="1:1" ht="17.25" customHeight="1">
      <c r="A1213" s="3"/>
    </row>
    <row r="1214" spans="1:1" ht="17.25" customHeight="1">
      <c r="A1214" s="3"/>
    </row>
    <row r="1215" spans="1:1" ht="17.25" customHeight="1">
      <c r="A1215" s="3"/>
    </row>
    <row r="1216" spans="1:1" ht="17.25" customHeight="1">
      <c r="A1216" s="3"/>
    </row>
    <row r="1217" spans="1:1" ht="17.25" customHeight="1">
      <c r="A1217" s="3"/>
    </row>
    <row r="1218" spans="1:1" ht="17.25" customHeight="1">
      <c r="A1218" s="3"/>
    </row>
    <row r="1219" spans="1:1" ht="17.25" customHeight="1">
      <c r="A1219" s="3"/>
    </row>
    <row r="1220" spans="1:1" ht="17.25" customHeight="1">
      <c r="A1220" s="3"/>
    </row>
    <row r="1221" spans="1:1" ht="17.25" customHeight="1">
      <c r="A1221" s="3"/>
    </row>
    <row r="1222" spans="1:1" ht="17.25" customHeight="1">
      <c r="A1222" s="3"/>
    </row>
    <row r="1223" spans="1:1" ht="17.25" customHeight="1">
      <c r="A1223" s="3"/>
    </row>
    <row r="1224" spans="1:1" ht="17.25" customHeight="1">
      <c r="A1224" s="3"/>
    </row>
    <row r="1225" spans="1:1" ht="17.25" customHeight="1">
      <c r="A1225" s="3"/>
    </row>
    <row r="1226" spans="1:1" ht="17.25" customHeight="1">
      <c r="A1226" s="3"/>
    </row>
    <row r="1227" spans="1:1" ht="17.25" customHeight="1">
      <c r="A1227" s="3"/>
    </row>
    <row r="1228" spans="1:1" ht="17.25" customHeight="1">
      <c r="A1228" s="3"/>
    </row>
    <row r="1229" spans="1:1" ht="17.25" customHeight="1">
      <c r="A1229" s="3"/>
    </row>
    <row r="1230" spans="1:1" ht="17.25" customHeight="1">
      <c r="A1230" s="3"/>
    </row>
    <row r="1231" spans="1:1" ht="17.25" customHeight="1">
      <c r="A1231" s="3"/>
    </row>
    <row r="1232" spans="1:1" ht="17.25" customHeight="1">
      <c r="A1232" s="3"/>
    </row>
    <row r="1233" spans="1:1" ht="17.25" customHeight="1">
      <c r="A1233" s="3"/>
    </row>
    <row r="1234" spans="1:1" ht="17.25" customHeight="1">
      <c r="A1234" s="3"/>
    </row>
    <row r="1235" spans="1:1" ht="17.25" customHeight="1">
      <c r="A1235" s="3"/>
    </row>
    <row r="1236" spans="1:1" ht="17.25" customHeight="1">
      <c r="A1236" s="3"/>
    </row>
    <row r="1237" spans="1:1" ht="17.25" customHeight="1">
      <c r="A1237" s="3"/>
    </row>
    <row r="1238" spans="1:1" ht="17.25" customHeight="1">
      <c r="A1238" s="3"/>
    </row>
    <row r="1239" spans="1:1" ht="17.25" customHeight="1">
      <c r="A1239" s="3"/>
    </row>
    <row r="1240" spans="1:1" ht="17.25" customHeight="1">
      <c r="A1240" s="3"/>
    </row>
    <row r="1241" spans="1:1" ht="17.25" customHeight="1">
      <c r="A1241" s="3"/>
    </row>
    <row r="1242" spans="1:1" ht="17.25" customHeight="1">
      <c r="A1242" s="3"/>
    </row>
    <row r="1243" spans="1:1" ht="17.25" customHeight="1">
      <c r="A1243" s="3"/>
    </row>
    <row r="1244" spans="1:1" ht="17.25" customHeight="1">
      <c r="A1244" s="3"/>
    </row>
    <row r="1245" spans="1:1" ht="17.25" customHeight="1">
      <c r="A1245" s="3"/>
    </row>
    <row r="1246" spans="1:1" ht="17.25" customHeight="1">
      <c r="A1246" s="3"/>
    </row>
    <row r="1247" spans="1:1" ht="17.25" customHeight="1">
      <c r="A1247" s="3"/>
    </row>
    <row r="1248" spans="1:1" ht="17.25" customHeight="1">
      <c r="A1248" s="3"/>
    </row>
    <row r="1249" spans="1:1" ht="17.25" customHeight="1">
      <c r="A1249" s="3"/>
    </row>
    <row r="1250" spans="1:1" ht="17.25" customHeight="1">
      <c r="A1250" s="3"/>
    </row>
    <row r="1251" spans="1:1" ht="17.25" customHeight="1">
      <c r="A1251" s="3"/>
    </row>
    <row r="1252" spans="1:1" ht="17.25" customHeight="1">
      <c r="A1252" s="3"/>
    </row>
    <row r="1253" spans="1:1" ht="17.25" customHeight="1">
      <c r="A1253" s="3"/>
    </row>
    <row r="1254" spans="1:1" ht="17.25" customHeight="1">
      <c r="A1254" s="3"/>
    </row>
    <row r="1255" spans="1:1" ht="17.25" customHeight="1">
      <c r="A1255" s="3"/>
    </row>
    <row r="1256" spans="1:1" ht="17.25" customHeight="1">
      <c r="A1256" s="3"/>
    </row>
    <row r="1257" spans="1:1" ht="17.25" customHeight="1">
      <c r="A1257" s="3"/>
    </row>
    <row r="1258" spans="1:1" ht="17.25" customHeight="1">
      <c r="A1258" s="3"/>
    </row>
    <row r="1259" spans="1:1" ht="17.25" customHeight="1">
      <c r="A1259" s="3"/>
    </row>
    <row r="1260" spans="1:1" ht="17.25" customHeight="1">
      <c r="A1260" s="3"/>
    </row>
    <row r="1261" spans="1:1" ht="17.25" customHeight="1">
      <c r="A1261" s="3"/>
    </row>
    <row r="1262" spans="1:1" ht="17.25" customHeight="1">
      <c r="A1262" s="3"/>
    </row>
    <row r="1263" spans="1:1" ht="17.25" customHeight="1">
      <c r="A1263" s="3"/>
    </row>
    <row r="1264" spans="1:1" ht="17.25" customHeight="1">
      <c r="A1264" s="3"/>
    </row>
    <row r="1265" spans="1:1" ht="17.25" customHeight="1">
      <c r="A1265" s="3"/>
    </row>
    <row r="1266" spans="1:1" ht="17.25" customHeight="1">
      <c r="A1266" s="3"/>
    </row>
    <row r="1267" spans="1:1" ht="17.25" customHeight="1">
      <c r="A1267" s="3"/>
    </row>
    <row r="1268" spans="1:1" ht="17.25" customHeight="1">
      <c r="A1268" s="3"/>
    </row>
    <row r="1269" spans="1:1" ht="17.25" customHeight="1">
      <c r="A1269" s="3"/>
    </row>
    <row r="1270" spans="1:1" ht="17.25" customHeight="1">
      <c r="A1270" s="3"/>
    </row>
    <row r="1271" spans="1:1" ht="17.25" customHeight="1">
      <c r="A1271" s="3"/>
    </row>
    <row r="1272" spans="1:1" ht="17.25" customHeight="1">
      <c r="A1272" s="3"/>
    </row>
    <row r="1273" spans="1:1" ht="17.25" customHeight="1">
      <c r="A1273" s="3"/>
    </row>
    <row r="1274" spans="1:1" ht="17.25" customHeight="1">
      <c r="A1274" s="3"/>
    </row>
    <row r="1275" spans="1:1" ht="17.25" customHeight="1">
      <c r="A1275" s="3"/>
    </row>
    <row r="1276" spans="1:1" ht="17.25" customHeight="1">
      <c r="A1276" s="3"/>
    </row>
    <row r="1277" spans="1:1" ht="17.25" customHeight="1">
      <c r="A1277" s="3"/>
    </row>
    <row r="1278" spans="1:1" ht="17.25" customHeight="1">
      <c r="A1278" s="3"/>
    </row>
    <row r="1279" spans="1:1" ht="17.25" customHeight="1">
      <c r="A1279" s="3"/>
    </row>
    <row r="1280" spans="1:1" ht="17.25" customHeight="1">
      <c r="A1280" s="3"/>
    </row>
    <row r="1281" spans="1:1" ht="17.25" customHeight="1">
      <c r="A1281" s="3"/>
    </row>
    <row r="1282" spans="1:1" ht="17.25" customHeight="1">
      <c r="A1282" s="3"/>
    </row>
    <row r="1283" spans="1:1" ht="17.25" customHeight="1">
      <c r="A1283" s="3"/>
    </row>
    <row r="1284" spans="1:1" ht="17.25" customHeight="1">
      <c r="A1284" s="3"/>
    </row>
    <row r="1285" spans="1:1" ht="17.25" customHeight="1">
      <c r="A1285" s="3"/>
    </row>
    <row r="1286" spans="1:1" ht="17.25" customHeight="1">
      <c r="A1286" s="3"/>
    </row>
    <row r="1287" spans="1:1" ht="17.25" customHeight="1">
      <c r="A1287" s="3"/>
    </row>
    <row r="1288" spans="1:1" ht="17.25" customHeight="1">
      <c r="A1288" s="3"/>
    </row>
    <row r="1289" spans="1:1" ht="17.25" customHeight="1">
      <c r="A1289" s="3"/>
    </row>
    <row r="1290" spans="1:1" ht="17.25" customHeight="1">
      <c r="A1290" s="3"/>
    </row>
    <row r="1291" spans="1:1" ht="17.25" customHeight="1">
      <c r="A1291" s="3"/>
    </row>
    <row r="1292" spans="1:1" ht="17.25" customHeight="1">
      <c r="A1292" s="3"/>
    </row>
    <row r="1293" spans="1:1" ht="17.25" customHeight="1">
      <c r="A1293" s="3"/>
    </row>
    <row r="1294" spans="1:1" ht="17.25" customHeight="1">
      <c r="A1294" s="3"/>
    </row>
    <row r="1295" spans="1:1" ht="17.25" customHeight="1">
      <c r="A1295" s="3"/>
    </row>
    <row r="1296" spans="1:1" ht="17.25" customHeight="1">
      <c r="A1296" s="3"/>
    </row>
    <row r="1297" spans="1:1" ht="17.25" customHeight="1">
      <c r="A1297" s="3"/>
    </row>
    <row r="1298" spans="1:1" ht="17.25" customHeight="1">
      <c r="A1298" s="3"/>
    </row>
    <row r="1299" spans="1:1" ht="17.25" customHeight="1">
      <c r="A1299" s="3"/>
    </row>
    <row r="1300" spans="1:1" ht="17.25" customHeight="1">
      <c r="A1300" s="3"/>
    </row>
    <row r="1301" spans="1:1" ht="17.25" customHeight="1">
      <c r="A1301" s="3"/>
    </row>
    <row r="1302" spans="1:1" ht="17.25" customHeight="1">
      <c r="A1302" s="3"/>
    </row>
    <row r="1303" spans="1:1" ht="17.25" customHeight="1">
      <c r="A1303" s="3"/>
    </row>
    <row r="1304" spans="1:1" ht="17.25" customHeight="1">
      <c r="A1304" s="3"/>
    </row>
    <row r="1305" spans="1:1" ht="17.25" customHeight="1">
      <c r="A1305" s="3"/>
    </row>
    <row r="1306" spans="1:1" ht="17.25" customHeight="1">
      <c r="A1306" s="3"/>
    </row>
    <row r="1307" spans="1:1" ht="17.25" customHeight="1">
      <c r="A1307" s="3"/>
    </row>
    <row r="1308" spans="1:1" ht="17.25" customHeight="1">
      <c r="A1308" s="3"/>
    </row>
    <row r="1309" spans="1:1" ht="17.25" customHeight="1">
      <c r="A1309" s="3"/>
    </row>
    <row r="1310" spans="1:1" ht="17.25" customHeight="1">
      <c r="A1310" s="3"/>
    </row>
    <row r="1311" spans="1:1" ht="17.25" customHeight="1">
      <c r="A1311" s="3"/>
    </row>
    <row r="1312" spans="1:1" ht="17.25" customHeight="1">
      <c r="A1312" s="3"/>
    </row>
    <row r="1313" spans="1:1" ht="17.25" customHeight="1">
      <c r="A1313" s="3"/>
    </row>
    <row r="1314" spans="1:1" ht="17.25" customHeight="1">
      <c r="A1314" s="3"/>
    </row>
    <row r="1315" spans="1:1" ht="17.25" customHeight="1">
      <c r="A1315" s="3"/>
    </row>
    <row r="1316" spans="1:1" ht="17.25" customHeight="1">
      <c r="A1316" s="3"/>
    </row>
    <row r="1317" spans="1:1" ht="17.25" customHeight="1">
      <c r="A1317" s="3"/>
    </row>
    <row r="1318" spans="1:1" ht="17.25" customHeight="1">
      <c r="A1318" s="3"/>
    </row>
    <row r="1319" spans="1:1" ht="17.25" customHeight="1">
      <c r="A1319" s="3"/>
    </row>
    <row r="1320" spans="1:1" ht="17.25" customHeight="1">
      <c r="A1320" s="3"/>
    </row>
    <row r="1321" spans="1:1" ht="17.25" customHeight="1">
      <c r="A1321" s="3"/>
    </row>
    <row r="1322" spans="1:1" ht="17.25" customHeight="1">
      <c r="A1322" s="3"/>
    </row>
    <row r="1323" spans="1:1" ht="17.25" customHeight="1">
      <c r="A1323" s="3"/>
    </row>
    <row r="1324" spans="1:1" ht="17.25" customHeight="1">
      <c r="A1324" s="3"/>
    </row>
    <row r="1325" spans="1:1" ht="17.25" customHeight="1">
      <c r="A1325" s="3"/>
    </row>
    <row r="1326" spans="1:1" ht="17.25" customHeight="1">
      <c r="A1326" s="3"/>
    </row>
    <row r="1327" spans="1:1" ht="17.25" customHeight="1">
      <c r="A1327" s="3"/>
    </row>
    <row r="1328" spans="1:1" ht="17.25" customHeight="1">
      <c r="A1328" s="3"/>
    </row>
    <row r="1329" spans="1:1" ht="17.25" customHeight="1">
      <c r="A1329" s="3"/>
    </row>
    <row r="1330" spans="1:1" ht="17.25" customHeight="1">
      <c r="A1330" s="3"/>
    </row>
    <row r="1331" spans="1:1" ht="17.25" customHeight="1">
      <c r="A1331" s="3"/>
    </row>
    <row r="1332" spans="1:1" ht="17.25" customHeight="1">
      <c r="A1332" s="3"/>
    </row>
    <row r="1333" spans="1:1" ht="17.25" customHeight="1">
      <c r="A1333" s="3"/>
    </row>
    <row r="1334" spans="1:1" ht="17.25" customHeight="1">
      <c r="A1334" s="3"/>
    </row>
    <row r="1335" spans="1:1" ht="17.25" customHeight="1">
      <c r="A1335" s="3"/>
    </row>
    <row r="1337" spans="1:1" ht="17.25" customHeight="1">
      <c r="A1337" s="3"/>
    </row>
    <row r="1338" spans="1:1" ht="17.25" customHeight="1">
      <c r="A1338" s="3"/>
    </row>
    <row r="1339" spans="1:1" ht="17.25" customHeight="1">
      <c r="A1339" s="3"/>
    </row>
    <row r="1340" spans="1:1" ht="17.25" customHeight="1">
      <c r="A1340" s="3"/>
    </row>
    <row r="1341" spans="1:1" ht="17.25" customHeight="1">
      <c r="A1341" s="3"/>
    </row>
    <row r="1342" spans="1:1" ht="17.25" customHeight="1">
      <c r="A1342" s="3"/>
    </row>
  </sheetData>
  <mergeCells count="14">
    <mergeCell ref="F33:H33"/>
    <mergeCell ref="C4:C6"/>
    <mergeCell ref="E4:E6"/>
    <mergeCell ref="F4:F6"/>
    <mergeCell ref="B1:I1"/>
    <mergeCell ref="B2:I2"/>
    <mergeCell ref="F26:H26"/>
    <mergeCell ref="F28:H28"/>
    <mergeCell ref="F32:H32"/>
    <mergeCell ref="G4:G6"/>
    <mergeCell ref="H4:H6"/>
    <mergeCell ref="I4:I6"/>
    <mergeCell ref="B4:B6"/>
    <mergeCell ref="D4:D6"/>
  </mergeCells>
  <pageMargins left="0.9" right="0.51" top="0.31" bottom="0.28000000000000003" header="0.24" footer="0.24"/>
  <pageSetup paperSize="5" scale="95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00"/>
  </sheetPr>
  <dimension ref="A1:AM1402"/>
  <sheetViews>
    <sheetView zoomScale="55" zoomScaleNormal="55" workbookViewId="0">
      <selection activeCell="E35" sqref="E35"/>
    </sheetView>
  </sheetViews>
  <sheetFormatPr defaultColWidth="9.77734375" defaultRowHeight="17.25" customHeight="1"/>
  <cols>
    <col min="1" max="1" width="3.77734375" customWidth="1"/>
    <col min="2" max="2" width="5.44140625" bestFit="1" customWidth="1"/>
    <col min="3" max="3" width="47" customWidth="1"/>
    <col min="4" max="4" width="13.109375" customWidth="1"/>
    <col min="5" max="5" width="21.44140625" style="1" customWidth="1"/>
    <col min="6" max="6" width="9.109375" customWidth="1"/>
    <col min="8" max="8" width="20.77734375" customWidth="1"/>
    <col min="9" max="9" width="16.44140625" customWidth="1"/>
    <col min="10" max="10" width="17.77734375" style="2" customWidth="1"/>
    <col min="11" max="11" width="24.33203125" customWidth="1"/>
    <col min="12" max="12" width="21.21875" customWidth="1"/>
    <col min="14" max="15" width="5.77734375" customWidth="1"/>
    <col min="16" max="16" width="35.21875" bestFit="1" customWidth="1"/>
    <col min="17" max="17" width="16.77734375" customWidth="1"/>
    <col min="18" max="18" width="8.77734375" bestFit="1" customWidth="1"/>
    <col min="19" max="19" width="10.77734375" customWidth="1"/>
    <col min="20" max="20" width="17.77734375" customWidth="1"/>
    <col min="21" max="21" width="14" customWidth="1"/>
    <col min="22" max="22" width="17" bestFit="1" customWidth="1"/>
    <col min="23" max="23" width="14.44140625" bestFit="1" customWidth="1"/>
    <col min="24" max="24" width="13.21875" bestFit="1" customWidth="1"/>
    <col min="29" max="29" width="27.77734375" customWidth="1"/>
    <col min="30" max="30" width="1.77734375" customWidth="1"/>
    <col min="31" max="31" width="41.77734375" customWidth="1"/>
    <col min="32" max="32" width="1.77734375" customWidth="1"/>
    <col min="33" max="33" width="26.77734375" customWidth="1"/>
  </cols>
  <sheetData>
    <row r="1" spans="1:39" ht="17.25" customHeight="1">
      <c r="A1" s="3"/>
      <c r="B1" s="473" t="s">
        <v>210</v>
      </c>
      <c r="C1" s="473"/>
      <c r="D1" s="473"/>
      <c r="E1" s="494"/>
      <c r="F1" s="473"/>
      <c r="G1" s="473"/>
      <c r="H1" s="473"/>
      <c r="I1" s="473"/>
      <c r="J1" s="473"/>
      <c r="K1" s="473"/>
      <c r="L1" s="473"/>
      <c r="M1" s="3"/>
      <c r="N1" s="3"/>
      <c r="Y1" s="3"/>
      <c r="Z1" s="3"/>
      <c r="AA1" s="3"/>
      <c r="AB1" s="3"/>
      <c r="AC1" s="3"/>
      <c r="AD1" s="5"/>
      <c r="AE1" s="5"/>
      <c r="AF1" s="5"/>
    </row>
    <row r="2" spans="1:39" ht="17.25" customHeight="1">
      <c r="A2" s="3"/>
      <c r="B2" s="473" t="s">
        <v>325</v>
      </c>
      <c r="C2" s="473"/>
      <c r="D2" s="473"/>
      <c r="E2" s="494"/>
      <c r="F2" s="473"/>
      <c r="G2" s="473"/>
      <c r="H2" s="473"/>
      <c r="I2" s="473"/>
      <c r="J2" s="473"/>
      <c r="K2" s="473"/>
      <c r="L2" s="473"/>
      <c r="M2" s="3"/>
      <c r="N2" s="3"/>
      <c r="Y2" s="3"/>
      <c r="Z2" s="3"/>
      <c r="AA2" s="3"/>
      <c r="AB2" s="3"/>
      <c r="AC2" s="3"/>
      <c r="AD2" s="5"/>
      <c r="AE2" s="5"/>
      <c r="AF2" s="5"/>
    </row>
    <row r="3" spans="1:39" ht="17.25" customHeight="1" thickBot="1">
      <c r="A3" s="3"/>
      <c r="B3" s="5"/>
      <c r="C3" s="5"/>
      <c r="D3" s="5"/>
      <c r="E3" s="6"/>
      <c r="F3" s="5"/>
      <c r="G3" s="5"/>
      <c r="H3" s="5"/>
      <c r="I3" s="5"/>
      <c r="J3" s="502" t="s">
        <v>270</v>
      </c>
      <c r="K3" s="502"/>
      <c r="L3" s="502"/>
      <c r="M3" s="3"/>
      <c r="N3" s="3"/>
      <c r="Y3" s="3"/>
      <c r="Z3" s="3"/>
      <c r="AA3" s="3"/>
      <c r="AB3" s="3"/>
      <c r="AC3" s="3"/>
      <c r="AD3" s="5"/>
      <c r="AE3" s="5"/>
      <c r="AF3" s="5"/>
    </row>
    <row r="4" spans="1:39" ht="17.25" customHeight="1" thickTop="1">
      <c r="A4" s="3"/>
      <c r="B4" s="7" t="s">
        <v>211</v>
      </c>
      <c r="C4" s="8"/>
      <c r="D4" s="495" t="s">
        <v>273</v>
      </c>
      <c r="E4" s="498" t="s">
        <v>25</v>
      </c>
      <c r="F4" s="501" t="s">
        <v>212</v>
      </c>
      <c r="G4" s="9" t="s">
        <v>60</v>
      </c>
      <c r="H4" s="9" t="s">
        <v>26</v>
      </c>
      <c r="I4" s="66" t="s">
        <v>29</v>
      </c>
      <c r="J4" s="9" t="s">
        <v>27</v>
      </c>
      <c r="K4" s="8"/>
      <c r="L4" s="67"/>
      <c r="M4" s="3"/>
      <c r="N4" s="3"/>
      <c r="Y4" s="3"/>
      <c r="Z4" s="3"/>
      <c r="AA4" s="3"/>
      <c r="AB4" s="3"/>
      <c r="AC4" s="3"/>
      <c r="AD4" s="5"/>
      <c r="AE4" s="5"/>
      <c r="AF4" s="5"/>
    </row>
    <row r="5" spans="1:39" ht="17.25" customHeight="1">
      <c r="A5" s="3"/>
      <c r="B5" s="10" t="s">
        <v>63</v>
      </c>
      <c r="C5" s="11" t="s">
        <v>267</v>
      </c>
      <c r="D5" s="496"/>
      <c r="E5" s="499"/>
      <c r="F5" s="496"/>
      <c r="G5" s="11" t="s">
        <v>213</v>
      </c>
      <c r="H5" s="11" t="s">
        <v>29</v>
      </c>
      <c r="I5" s="68" t="s">
        <v>52</v>
      </c>
      <c r="J5" s="11" t="s">
        <v>30</v>
      </c>
      <c r="K5" s="11" t="s">
        <v>31</v>
      </c>
      <c r="L5" s="69" t="s">
        <v>53</v>
      </c>
      <c r="M5" s="3"/>
      <c r="N5" s="3"/>
      <c r="Y5" s="3"/>
      <c r="Z5" s="3"/>
      <c r="AA5" s="3"/>
      <c r="AB5" s="3"/>
      <c r="AC5" s="3"/>
      <c r="AD5" s="5"/>
      <c r="AE5" s="5"/>
      <c r="AF5" s="5"/>
    </row>
    <row r="6" spans="1:39" ht="43.5" customHeight="1" thickBot="1">
      <c r="A6" s="3"/>
      <c r="B6" s="12"/>
      <c r="C6" s="13"/>
      <c r="D6" s="497"/>
      <c r="E6" s="500"/>
      <c r="F6" s="497"/>
      <c r="G6" s="14" t="s">
        <v>214</v>
      </c>
      <c r="H6" s="15" t="s">
        <v>326</v>
      </c>
      <c r="I6" s="70" t="s">
        <v>54</v>
      </c>
      <c r="J6" s="14" t="s">
        <v>32</v>
      </c>
      <c r="K6" s="13"/>
      <c r="L6" s="71"/>
      <c r="M6" s="3"/>
      <c r="N6" s="3"/>
      <c r="Y6" s="3"/>
      <c r="Z6" s="3"/>
      <c r="AA6" s="3"/>
      <c r="AB6" s="3"/>
      <c r="AC6" s="3"/>
      <c r="AD6" s="5"/>
      <c r="AE6" s="5"/>
      <c r="AF6" s="5"/>
    </row>
    <row r="7" spans="1:39" ht="17.25" customHeight="1" thickTop="1">
      <c r="A7" s="3"/>
      <c r="B7" s="447" t="s">
        <v>342</v>
      </c>
      <c r="C7" s="448" t="s">
        <v>343</v>
      </c>
      <c r="D7" s="448" t="s">
        <v>344</v>
      </c>
      <c r="E7" s="448" t="s">
        <v>345</v>
      </c>
      <c r="F7" s="449" t="s">
        <v>346</v>
      </c>
      <c r="G7" s="448" t="s">
        <v>347</v>
      </c>
      <c r="H7" s="448" t="s">
        <v>348</v>
      </c>
      <c r="I7" s="450" t="s">
        <v>349</v>
      </c>
      <c r="J7" s="448" t="s">
        <v>350</v>
      </c>
      <c r="K7" s="448" t="s">
        <v>351</v>
      </c>
      <c r="L7" s="451" t="s">
        <v>352</v>
      </c>
      <c r="M7" s="3"/>
      <c r="N7" s="3"/>
      <c r="Y7" s="3"/>
      <c r="Z7" s="3"/>
      <c r="AA7" s="3"/>
      <c r="AB7" s="3"/>
      <c r="AC7" s="3"/>
      <c r="AD7" s="5"/>
      <c r="AE7" s="5"/>
      <c r="AF7" s="5"/>
    </row>
    <row r="8" spans="1:39" ht="17.25" customHeight="1">
      <c r="A8" s="3"/>
      <c r="B8" s="20" t="s">
        <v>33</v>
      </c>
      <c r="C8" s="21" t="s">
        <v>34</v>
      </c>
      <c r="D8" s="22"/>
      <c r="E8" s="18"/>
      <c r="F8" s="19"/>
      <c r="G8" s="17"/>
      <c r="H8" s="17"/>
      <c r="I8" s="29"/>
      <c r="J8" s="17"/>
      <c r="K8" s="17"/>
      <c r="L8" s="72"/>
      <c r="M8" s="3"/>
      <c r="N8" s="3"/>
      <c r="Y8" s="3"/>
      <c r="Z8" s="3"/>
      <c r="AA8" s="3"/>
      <c r="AB8" s="3"/>
      <c r="AC8" s="3"/>
      <c r="AD8" s="5"/>
      <c r="AE8" s="5"/>
      <c r="AF8" s="5"/>
    </row>
    <row r="9" spans="1:39" ht="17.25" customHeight="1">
      <c r="A9" s="3"/>
      <c r="B9" s="16"/>
      <c r="C9" s="17"/>
      <c r="D9" s="17"/>
      <c r="E9" s="23"/>
      <c r="F9" s="24"/>
      <c r="G9" s="25"/>
      <c r="H9" s="25"/>
      <c r="I9" s="73"/>
      <c r="J9" s="28"/>
      <c r="K9" s="25"/>
      <c r="L9" s="74"/>
      <c r="M9" s="3"/>
      <c r="N9" s="3"/>
      <c r="Y9" s="3"/>
      <c r="Z9" s="3"/>
      <c r="AA9" s="3"/>
      <c r="AB9" s="3"/>
      <c r="AC9" s="3"/>
      <c r="AD9" s="5"/>
      <c r="AE9" s="5"/>
      <c r="AF9" s="5"/>
    </row>
    <row r="10" spans="1:39" ht="17.25" customHeight="1">
      <c r="A10" s="3"/>
      <c r="B10" s="20" t="s">
        <v>35</v>
      </c>
      <c r="C10" s="26" t="s">
        <v>215</v>
      </c>
      <c r="D10" s="26"/>
      <c r="E10" s="23"/>
      <c r="F10" s="24"/>
      <c r="G10" s="25"/>
      <c r="H10" s="25"/>
      <c r="I10" s="73"/>
      <c r="J10" s="28"/>
      <c r="K10" s="25"/>
      <c r="L10" s="74"/>
      <c r="M10" s="3"/>
      <c r="N10" s="3"/>
      <c r="Y10" s="3"/>
      <c r="Z10" s="3"/>
      <c r="AA10" s="3"/>
      <c r="AB10" s="3"/>
      <c r="AC10" s="3"/>
      <c r="AD10" s="5"/>
      <c r="AE10" s="5"/>
      <c r="AF10" s="5"/>
    </row>
    <row r="11" spans="1:39" ht="17.25" customHeight="1">
      <c r="A11" s="3"/>
      <c r="B11" s="16"/>
      <c r="C11" s="17" t="s">
        <v>216</v>
      </c>
      <c r="D11" s="17"/>
      <c r="E11" s="23">
        <v>0</v>
      </c>
      <c r="F11" s="27"/>
      <c r="G11" s="28"/>
      <c r="H11" s="28">
        <v>0</v>
      </c>
      <c r="I11" s="75">
        <v>0</v>
      </c>
      <c r="J11" s="28">
        <v>0</v>
      </c>
      <c r="K11" s="28">
        <f>(E11)</f>
        <v>0</v>
      </c>
      <c r="L11" s="74"/>
      <c r="M11" s="3"/>
      <c r="N11" s="3"/>
      <c r="Y11" s="3"/>
      <c r="Z11" s="3"/>
      <c r="AA11" s="3"/>
      <c r="AB11" s="3"/>
      <c r="AC11" s="3"/>
      <c r="AD11" s="5"/>
      <c r="AE11" s="5"/>
      <c r="AF11" s="5"/>
    </row>
    <row r="12" spans="1:39" ht="17.25" customHeight="1">
      <c r="A12" s="3"/>
      <c r="B12" s="16"/>
      <c r="C12" s="17" t="s">
        <v>217</v>
      </c>
      <c r="D12" s="17"/>
      <c r="E12" s="23">
        <f>62700000+5937300000</f>
        <v>6000000000</v>
      </c>
      <c r="F12" s="24"/>
      <c r="G12" s="25"/>
      <c r="H12" s="28">
        <v>0</v>
      </c>
      <c r="I12" s="75">
        <v>0</v>
      </c>
      <c r="J12" s="28">
        <v>0</v>
      </c>
      <c r="K12" s="28">
        <f>(E12)</f>
        <v>6000000000</v>
      </c>
      <c r="L12" s="74"/>
      <c r="M12" s="3"/>
      <c r="N12" s="3"/>
      <c r="Y12" s="3"/>
      <c r="Z12" s="3"/>
      <c r="AA12" s="3"/>
      <c r="AB12" s="3"/>
      <c r="AC12" s="3"/>
      <c r="AD12" s="5"/>
      <c r="AE12" s="5"/>
      <c r="AF12" s="5"/>
    </row>
    <row r="13" spans="1:39" ht="17.25" customHeight="1">
      <c r="A13" s="3"/>
      <c r="B13" s="16"/>
      <c r="C13" s="17" t="s">
        <v>218</v>
      </c>
      <c r="D13" s="17"/>
      <c r="E13" s="23">
        <f>12800000+83200000</f>
        <v>96000000</v>
      </c>
      <c r="F13" s="24"/>
      <c r="G13" s="25"/>
      <c r="H13" s="28">
        <v>0</v>
      </c>
      <c r="I13" s="75">
        <v>0</v>
      </c>
      <c r="J13" s="28">
        <v>0</v>
      </c>
      <c r="K13" s="28">
        <f>(E13)</f>
        <v>96000000</v>
      </c>
      <c r="L13" s="74"/>
      <c r="M13" s="3"/>
      <c r="N13" s="3"/>
      <c r="Y13" s="3"/>
      <c r="Z13" s="3"/>
      <c r="AA13" s="3"/>
      <c r="AB13" s="3"/>
      <c r="AC13" s="3"/>
      <c r="AD13" s="5"/>
      <c r="AE13" s="5"/>
      <c r="AF13" s="5"/>
    </row>
    <row r="14" spans="1:39" ht="17.25" customHeight="1">
      <c r="A14" s="3"/>
      <c r="B14" s="16"/>
      <c r="C14" s="233" t="s">
        <v>219</v>
      </c>
      <c r="D14" s="17"/>
      <c r="E14" s="23">
        <v>0</v>
      </c>
      <c r="F14" s="24"/>
      <c r="G14" s="25"/>
      <c r="H14" s="28">
        <v>0</v>
      </c>
      <c r="I14" s="75">
        <v>0</v>
      </c>
      <c r="J14" s="28">
        <f>I14+H14</f>
        <v>0</v>
      </c>
      <c r="K14" s="28">
        <f>E14-J14</f>
        <v>0</v>
      </c>
      <c r="L14" s="74"/>
      <c r="M14" s="3"/>
      <c r="N14" s="3"/>
      <c r="Y14" s="3"/>
      <c r="Z14" s="3"/>
      <c r="AA14" s="3"/>
      <c r="AB14" s="3"/>
      <c r="AC14" s="3"/>
      <c r="AD14" s="5"/>
      <c r="AE14" s="5"/>
      <c r="AF14" s="5"/>
    </row>
    <row r="15" spans="1:39" ht="17.25" customHeight="1">
      <c r="A15" s="3"/>
      <c r="B15" s="16"/>
      <c r="C15" s="17"/>
      <c r="D15" s="30"/>
      <c r="E15" s="23"/>
      <c r="F15" s="24"/>
      <c r="G15" s="25"/>
      <c r="H15" s="28"/>
      <c r="I15" s="75"/>
      <c r="J15" s="28"/>
      <c r="K15" s="28"/>
      <c r="L15" s="74"/>
      <c r="M15" s="3"/>
      <c r="N15" s="3"/>
      <c r="Y15" s="3"/>
      <c r="Z15" s="3"/>
      <c r="AA15" s="3"/>
      <c r="AB15" s="3"/>
      <c r="AC15" s="3"/>
      <c r="AD15" s="5"/>
      <c r="AE15" s="5"/>
      <c r="AF15" s="5"/>
    </row>
    <row r="16" spans="1:39" ht="17.25" customHeight="1">
      <c r="A16" s="3"/>
      <c r="B16" s="31"/>
      <c r="C16" s="32" t="s">
        <v>220</v>
      </c>
      <c r="D16" s="32"/>
      <c r="E16" s="250">
        <f>SUM(E11:E15)</f>
        <v>6096000000</v>
      </c>
      <c r="F16" s="33"/>
      <c r="G16" s="34"/>
      <c r="H16" s="35">
        <v>0</v>
      </c>
      <c r="I16" s="57">
        <v>0</v>
      </c>
      <c r="J16" s="244">
        <v>0</v>
      </c>
      <c r="K16" s="35">
        <f>SUM(K11:K14)</f>
        <v>6096000000</v>
      </c>
      <c r="L16" s="76"/>
      <c r="M16" s="3"/>
      <c r="N16" s="3"/>
      <c r="Y16" s="3"/>
      <c r="Z16" s="3"/>
      <c r="AA16" s="3"/>
      <c r="AB16" s="3"/>
      <c r="AC16" s="3"/>
      <c r="AD16" s="5"/>
      <c r="AE16" s="5"/>
      <c r="AF16" s="5"/>
      <c r="AG16" s="3"/>
      <c r="AH16" s="3"/>
      <c r="AI16" s="3"/>
      <c r="AJ16" s="3"/>
      <c r="AK16" s="3"/>
      <c r="AL16" s="3"/>
      <c r="AM16" s="3"/>
    </row>
    <row r="17" spans="1:39" ht="17.25" customHeight="1">
      <c r="A17" s="3"/>
      <c r="B17" s="16"/>
      <c r="C17" s="36"/>
      <c r="D17" s="37"/>
      <c r="E17" s="38"/>
      <c r="F17" s="39"/>
      <c r="G17" s="40"/>
      <c r="H17" s="41"/>
      <c r="I17" s="77"/>
      <c r="J17" s="41"/>
      <c r="K17" s="41"/>
      <c r="L17" s="78"/>
      <c r="M17" s="3"/>
      <c r="N17" s="3"/>
      <c r="Y17" s="3"/>
      <c r="Z17" s="3"/>
      <c r="AA17" s="3"/>
      <c r="AB17" s="3"/>
      <c r="AC17" s="3"/>
      <c r="AD17" s="5"/>
      <c r="AE17" s="5"/>
      <c r="AF17" s="5"/>
      <c r="AG17" s="3"/>
      <c r="AH17" s="3"/>
      <c r="AI17" s="3"/>
      <c r="AJ17" s="3"/>
      <c r="AK17" s="3"/>
      <c r="AL17" s="3"/>
      <c r="AM17" s="3"/>
    </row>
    <row r="18" spans="1:39" ht="17.25" customHeight="1">
      <c r="A18" s="3"/>
      <c r="B18" s="20" t="s">
        <v>37</v>
      </c>
      <c r="C18" s="26" t="s">
        <v>221</v>
      </c>
      <c r="D18" s="26"/>
      <c r="E18" s="23"/>
      <c r="F18" s="25"/>
      <c r="G18" s="25"/>
      <c r="H18" s="28"/>
      <c r="I18" s="75"/>
      <c r="J18" s="28"/>
      <c r="K18" s="28"/>
      <c r="L18" s="74"/>
      <c r="M18" s="3"/>
      <c r="N18" s="3"/>
      <c r="Y18" s="3"/>
      <c r="Z18" s="3"/>
      <c r="AA18" s="3"/>
      <c r="AB18" s="3"/>
      <c r="AC18" s="3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ht="17.25" customHeight="1">
      <c r="A19" s="3"/>
      <c r="B19" s="16"/>
      <c r="C19" s="17"/>
      <c r="D19" s="17"/>
      <c r="E19" s="23"/>
      <c r="F19" s="25"/>
      <c r="G19" s="25"/>
      <c r="H19" s="28"/>
      <c r="I19" s="75"/>
      <c r="J19" s="28"/>
      <c r="K19" s="28"/>
      <c r="L19" s="74"/>
      <c r="M19" s="3"/>
      <c r="N19" s="3"/>
      <c r="Y19" s="3"/>
      <c r="Z19" s="3"/>
      <c r="AA19" s="3"/>
      <c r="AB19" s="3"/>
      <c r="AC19" s="3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ht="17.25" customHeight="1">
      <c r="A20" s="3"/>
      <c r="B20" s="16"/>
      <c r="C20" s="17" t="s">
        <v>222</v>
      </c>
      <c r="D20" s="17"/>
      <c r="E20" s="23"/>
      <c r="F20" s="25"/>
      <c r="G20" s="25"/>
      <c r="H20" s="28"/>
      <c r="I20" s="75"/>
      <c r="J20" s="28"/>
      <c r="K20" s="28"/>
      <c r="L20" s="74"/>
      <c r="M20" s="3"/>
      <c r="N20" s="3"/>
      <c r="Y20" s="3"/>
      <c r="Z20" s="3"/>
      <c r="AA20" s="3"/>
      <c r="AB20" s="3"/>
      <c r="AC20" s="3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ht="17.25" customHeight="1">
      <c r="A21" s="3"/>
      <c r="B21" s="16"/>
      <c r="C21" s="17" t="s">
        <v>223</v>
      </c>
      <c r="D21" s="17"/>
      <c r="E21" s="23">
        <f>3164345605</f>
        <v>3164345605</v>
      </c>
      <c r="F21" s="42" t="s">
        <v>224</v>
      </c>
      <c r="G21" s="42" t="s">
        <v>225</v>
      </c>
      <c r="H21" s="28">
        <v>3164345604</v>
      </c>
      <c r="I21" s="75">
        <v>0</v>
      </c>
      <c r="J21" s="28">
        <f>+H21+I21</f>
        <v>3164345604</v>
      </c>
      <c r="K21" s="28">
        <f>+E21-J21</f>
        <v>1</v>
      </c>
      <c r="L21" s="79" t="s">
        <v>226</v>
      </c>
      <c r="M21" s="3"/>
      <c r="N21" s="3"/>
      <c r="Y21" s="3"/>
      <c r="Z21" s="3"/>
      <c r="AA21" s="3"/>
      <c r="AB21" s="3"/>
      <c r="AC21" s="3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ht="17.25" customHeight="1">
      <c r="A22" s="3"/>
      <c r="B22" s="16"/>
      <c r="C22" s="17" t="s">
        <v>227</v>
      </c>
      <c r="D22" s="17"/>
      <c r="E22" s="23">
        <v>409355000</v>
      </c>
      <c r="F22" s="42" t="s">
        <v>224</v>
      </c>
      <c r="G22" s="42" t="s">
        <v>225</v>
      </c>
      <c r="H22" s="28">
        <v>409354999</v>
      </c>
      <c r="I22" s="75">
        <v>0</v>
      </c>
      <c r="J22" s="28">
        <f>+H22+I22</f>
        <v>409354999</v>
      </c>
      <c r="K22" s="28">
        <f>+E22-J22</f>
        <v>1</v>
      </c>
      <c r="L22" s="79" t="s">
        <v>226</v>
      </c>
      <c r="M22" s="3"/>
      <c r="N22" s="3"/>
      <c r="Y22" s="3"/>
      <c r="Z22" s="3"/>
      <c r="AA22" s="3"/>
      <c r="AB22" s="3"/>
      <c r="AC22" s="3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 ht="17.25" customHeight="1">
      <c r="A23" s="3"/>
      <c r="B23" s="16"/>
      <c r="C23" s="17" t="s">
        <v>228</v>
      </c>
      <c r="D23" s="17"/>
      <c r="E23" s="23"/>
      <c r="F23" s="25"/>
      <c r="G23" s="25" t="s">
        <v>47</v>
      </c>
      <c r="H23" s="28" t="s">
        <v>47</v>
      </c>
      <c r="I23" s="75" t="s">
        <v>47</v>
      </c>
      <c r="J23" s="28" t="s">
        <v>47</v>
      </c>
      <c r="K23" s="28" t="s">
        <v>47</v>
      </c>
      <c r="L23" s="74"/>
      <c r="M23" s="3"/>
      <c r="N23" s="3"/>
      <c r="Y23" s="3"/>
      <c r="Z23" s="3"/>
      <c r="AA23" s="3"/>
      <c r="AB23" s="3"/>
      <c r="AC23" s="3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ht="17.25" customHeight="1">
      <c r="A24" s="3"/>
      <c r="B24" s="16"/>
      <c r="C24" s="17" t="s">
        <v>229</v>
      </c>
      <c r="D24" s="17"/>
      <c r="E24" s="23"/>
      <c r="F24" s="25"/>
      <c r="G24" s="25" t="s">
        <v>47</v>
      </c>
      <c r="H24" s="28" t="s">
        <v>47</v>
      </c>
      <c r="I24" s="75" t="s">
        <v>47</v>
      </c>
      <c r="J24" s="28" t="s">
        <v>47</v>
      </c>
      <c r="K24" s="28" t="s">
        <v>47</v>
      </c>
      <c r="L24" s="74"/>
      <c r="M24" s="3"/>
      <c r="N24" s="3"/>
      <c r="Y24" s="3"/>
      <c r="Z24" s="3"/>
      <c r="AA24" s="3"/>
      <c r="AB24" s="3"/>
      <c r="AC24" s="3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ht="17.25" customHeight="1">
      <c r="A25" s="3"/>
      <c r="B25" s="16"/>
      <c r="C25" s="267" t="s">
        <v>230</v>
      </c>
      <c r="D25" s="17"/>
      <c r="E25" s="23">
        <v>190081268</v>
      </c>
      <c r="F25" s="42" t="s">
        <v>224</v>
      </c>
      <c r="G25" s="42" t="s">
        <v>225</v>
      </c>
      <c r="H25" s="28">
        <v>190081268</v>
      </c>
      <c r="I25" s="75">
        <v>0</v>
      </c>
      <c r="J25" s="28">
        <f t="shared" ref="J25:J44" si="0">+H25+I25</f>
        <v>190081268</v>
      </c>
      <c r="K25" s="28">
        <f t="shared" ref="K25:K44" si="1">+E25-J25</f>
        <v>0</v>
      </c>
      <c r="L25" s="79" t="s">
        <v>226</v>
      </c>
      <c r="M25" s="3"/>
      <c r="N25" s="3"/>
      <c r="Y25" s="3"/>
      <c r="Z25" s="3"/>
      <c r="AA25" s="3"/>
      <c r="AB25" s="3"/>
      <c r="AC25" s="3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 ht="17.25" customHeight="1">
      <c r="A26" s="3"/>
      <c r="B26" s="16"/>
      <c r="C26" s="17" t="s">
        <v>231</v>
      </c>
      <c r="D26" s="17"/>
      <c r="E26" s="23">
        <v>46288948</v>
      </c>
      <c r="F26" s="42" t="s">
        <v>232</v>
      </c>
      <c r="G26" s="43">
        <v>0.2</v>
      </c>
      <c r="H26" s="28">
        <v>46288947</v>
      </c>
      <c r="I26" s="75">
        <v>0</v>
      </c>
      <c r="J26" s="28">
        <f t="shared" si="0"/>
        <v>46288947</v>
      </c>
      <c r="K26" s="28">
        <f t="shared" si="1"/>
        <v>1</v>
      </c>
      <c r="L26" s="79" t="s">
        <v>226</v>
      </c>
      <c r="M26" s="3"/>
      <c r="N26" s="3"/>
      <c r="Y26" s="3"/>
      <c r="Z26" s="3"/>
      <c r="AA26" s="3"/>
      <c r="AB26" s="3"/>
      <c r="AC26" s="3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 ht="17.25" customHeight="1">
      <c r="A27" s="3"/>
      <c r="B27" s="16"/>
      <c r="C27" s="17" t="s">
        <v>233</v>
      </c>
      <c r="D27" s="17"/>
      <c r="E27" s="23">
        <v>34991000</v>
      </c>
      <c r="F27" s="42" t="s">
        <v>232</v>
      </c>
      <c r="G27" s="43" t="s">
        <v>126</v>
      </c>
      <c r="H27" s="28">
        <v>34990999</v>
      </c>
      <c r="I27" s="75">
        <v>0</v>
      </c>
      <c r="J27" s="28">
        <f t="shared" si="0"/>
        <v>34990999</v>
      </c>
      <c r="K27" s="28">
        <f t="shared" si="1"/>
        <v>1</v>
      </c>
      <c r="L27" s="79" t="s">
        <v>226</v>
      </c>
      <c r="M27" s="3"/>
      <c r="N27" s="3"/>
      <c r="Y27" s="3"/>
      <c r="Z27" s="3"/>
      <c r="AA27" s="3"/>
      <c r="AB27" s="3"/>
      <c r="AC27" s="3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 ht="17.25" customHeight="1">
      <c r="A28" s="3"/>
      <c r="B28" s="16"/>
      <c r="C28" s="17" t="s">
        <v>234</v>
      </c>
      <c r="D28" s="17"/>
      <c r="E28" s="23">
        <v>13300000</v>
      </c>
      <c r="F28" s="42" t="s">
        <v>224</v>
      </c>
      <c r="G28" s="42" t="s">
        <v>225</v>
      </c>
      <c r="H28" s="28">
        <v>13299999</v>
      </c>
      <c r="I28" s="75">
        <v>0</v>
      </c>
      <c r="J28" s="28">
        <f t="shared" si="0"/>
        <v>13299999</v>
      </c>
      <c r="K28" s="28">
        <f t="shared" si="1"/>
        <v>1</v>
      </c>
      <c r="L28" s="74"/>
      <c r="M28" s="3"/>
      <c r="N28" s="3"/>
      <c r="Y28" s="3"/>
      <c r="Z28" s="3"/>
      <c r="AA28" s="3"/>
      <c r="AB28" s="3"/>
      <c r="AC28" s="3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ht="17.25" customHeight="1">
      <c r="A29" s="3"/>
      <c r="B29" s="16"/>
      <c r="C29" s="234" t="s">
        <v>268</v>
      </c>
      <c r="D29" s="17"/>
      <c r="E29" s="23">
        <v>47500000</v>
      </c>
      <c r="F29" s="42" t="s">
        <v>224</v>
      </c>
      <c r="G29" s="42" t="s">
        <v>225</v>
      </c>
      <c r="H29" s="28">
        <v>40968779</v>
      </c>
      <c r="I29" s="75">
        <v>197917</v>
      </c>
      <c r="J29" s="28">
        <f t="shared" si="0"/>
        <v>41166696</v>
      </c>
      <c r="K29" s="28">
        <f t="shared" si="1"/>
        <v>6333304</v>
      </c>
      <c r="L29" s="74"/>
      <c r="M29" s="3"/>
      <c r="N29" s="3"/>
      <c r="Y29" s="3"/>
      <c r="Z29" s="3"/>
      <c r="AA29" s="3"/>
      <c r="AB29" s="3"/>
      <c r="AC29" s="3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ht="17.25" customHeight="1">
      <c r="A30" s="3"/>
      <c r="B30" s="44"/>
      <c r="C30" s="396" t="s">
        <v>235</v>
      </c>
      <c r="D30" s="17"/>
      <c r="E30" s="23">
        <v>13000000</v>
      </c>
      <c r="F30" s="42" t="s">
        <v>224</v>
      </c>
      <c r="G30" s="42" t="s">
        <v>225</v>
      </c>
      <c r="H30" s="28">
        <v>11158362</v>
      </c>
      <c r="I30" s="75">
        <v>54167</v>
      </c>
      <c r="J30" s="28">
        <f t="shared" si="0"/>
        <v>11212529</v>
      </c>
      <c r="K30" s="28">
        <f t="shared" si="1"/>
        <v>1787471</v>
      </c>
      <c r="L30" s="74"/>
      <c r="M30" s="3"/>
      <c r="N30" s="3"/>
      <c r="Y30" s="3"/>
      <c r="Z30" s="3"/>
      <c r="AA30" s="3"/>
      <c r="AB30" s="3"/>
      <c r="AC30" s="3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 ht="17.25" customHeight="1">
      <c r="A31" s="3"/>
      <c r="B31" s="44"/>
      <c r="C31" s="17" t="s">
        <v>236</v>
      </c>
      <c r="D31" s="17"/>
      <c r="E31" s="23">
        <v>68225000</v>
      </c>
      <c r="F31" s="42" t="s">
        <v>224</v>
      </c>
      <c r="G31" s="42" t="s">
        <v>225</v>
      </c>
      <c r="H31" s="28">
        <v>58275535</v>
      </c>
      <c r="I31" s="75">
        <v>284271</v>
      </c>
      <c r="J31" s="28">
        <f t="shared" si="0"/>
        <v>58559806</v>
      </c>
      <c r="K31" s="28">
        <f t="shared" si="1"/>
        <v>9665194</v>
      </c>
      <c r="L31" s="74"/>
      <c r="M31" s="3"/>
      <c r="N31" s="3"/>
      <c r="Y31" s="3"/>
      <c r="Z31" s="3"/>
      <c r="AA31" s="3"/>
      <c r="AB31" s="3"/>
      <c r="AC31" s="3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ht="17.25" customHeight="1">
      <c r="A32" s="3"/>
      <c r="B32" s="44"/>
      <c r="C32" s="17" t="s">
        <v>237</v>
      </c>
      <c r="D32" s="17"/>
      <c r="E32" s="23">
        <v>26015000</v>
      </c>
      <c r="F32" s="42" t="s">
        <v>224</v>
      </c>
      <c r="G32" s="42" t="s">
        <v>225</v>
      </c>
      <c r="H32" s="28">
        <v>22112766</v>
      </c>
      <c r="I32" s="75">
        <v>108396</v>
      </c>
      <c r="J32" s="28">
        <f t="shared" si="0"/>
        <v>22221162</v>
      </c>
      <c r="K32" s="28">
        <f t="shared" si="1"/>
        <v>3793838</v>
      </c>
      <c r="L32" s="74"/>
      <c r="M32" s="3"/>
      <c r="N32" s="3"/>
      <c r="Y32" s="3"/>
      <c r="Z32" s="3"/>
      <c r="AA32" s="3"/>
      <c r="AB32" s="3"/>
      <c r="AC32" s="3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ht="17.25" customHeight="1">
      <c r="A33" s="3"/>
      <c r="B33" s="16"/>
      <c r="C33" s="234" t="s">
        <v>238</v>
      </c>
      <c r="D33" s="17"/>
      <c r="E33" s="23">
        <v>38548500</v>
      </c>
      <c r="F33" s="42" t="s">
        <v>224</v>
      </c>
      <c r="G33" s="42" t="s">
        <v>225</v>
      </c>
      <c r="H33" s="28">
        <v>38548499</v>
      </c>
      <c r="I33" s="75">
        <v>0</v>
      </c>
      <c r="J33" s="28">
        <f t="shared" si="0"/>
        <v>38548499</v>
      </c>
      <c r="K33" s="28">
        <v>1</v>
      </c>
      <c r="L33" s="79" t="s">
        <v>226</v>
      </c>
      <c r="M33" s="3"/>
      <c r="N33" s="3"/>
      <c r="Y33" s="3"/>
      <c r="Z33" s="3"/>
      <c r="AA33" s="3"/>
      <c r="AB33" s="3"/>
      <c r="AC33" s="3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ht="17.25" customHeight="1">
      <c r="A34" s="3"/>
      <c r="B34" s="44"/>
      <c r="C34" s="234" t="s">
        <v>239</v>
      </c>
      <c r="D34" s="17"/>
      <c r="E34" s="23">
        <v>11261250</v>
      </c>
      <c r="F34" s="42" t="s">
        <v>224</v>
      </c>
      <c r="G34" s="42" t="s">
        <v>225</v>
      </c>
      <c r="H34" s="28">
        <v>8492868</v>
      </c>
      <c r="I34" s="75">
        <v>46922</v>
      </c>
      <c r="J34" s="28">
        <f t="shared" si="0"/>
        <v>8539790</v>
      </c>
      <c r="K34" s="28">
        <f t="shared" si="1"/>
        <v>2721460</v>
      </c>
      <c r="L34" s="74"/>
      <c r="M34" s="3"/>
      <c r="N34" s="3"/>
      <c r="Y34" s="3"/>
      <c r="Z34" s="3"/>
      <c r="AA34" s="3"/>
      <c r="AB34" s="3"/>
      <c r="AC34" s="3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ht="17.25" customHeight="1">
      <c r="A35" s="3"/>
      <c r="B35" s="44"/>
      <c r="C35" s="234" t="s">
        <v>240</v>
      </c>
      <c r="D35" s="17"/>
      <c r="E35" s="23">
        <v>10543950</v>
      </c>
      <c r="F35" s="42" t="s">
        <v>224</v>
      </c>
      <c r="G35" s="42" t="s">
        <v>225</v>
      </c>
      <c r="H35" s="28">
        <v>7951884</v>
      </c>
      <c r="I35" s="75">
        <v>43933</v>
      </c>
      <c r="J35" s="28">
        <f t="shared" si="0"/>
        <v>7995817</v>
      </c>
      <c r="K35" s="28">
        <f t="shared" si="1"/>
        <v>2548133</v>
      </c>
      <c r="L35" s="74"/>
      <c r="M35" s="3"/>
      <c r="N35" s="3"/>
      <c r="Y35" s="3"/>
      <c r="Z35" s="3"/>
      <c r="AA35" s="3"/>
      <c r="AB35" s="3"/>
      <c r="AC35" s="3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ht="17.25" customHeight="1">
      <c r="A36" s="3"/>
      <c r="B36" s="16"/>
      <c r="C36" s="234" t="s">
        <v>241</v>
      </c>
      <c r="D36" s="17"/>
      <c r="E36" s="45">
        <v>6178000</v>
      </c>
      <c r="F36" s="42" t="s">
        <v>224</v>
      </c>
      <c r="G36" s="42" t="s">
        <v>225</v>
      </c>
      <c r="H36" s="28">
        <v>4633520</v>
      </c>
      <c r="I36" s="80">
        <v>25742</v>
      </c>
      <c r="J36" s="28">
        <f t="shared" si="0"/>
        <v>4659262</v>
      </c>
      <c r="K36" s="28">
        <f t="shared" si="1"/>
        <v>1518738</v>
      </c>
      <c r="L36" s="74"/>
      <c r="M36" s="3"/>
      <c r="N36" s="3"/>
      <c r="Y36" s="3"/>
      <c r="Z36" s="3"/>
      <c r="AA36" s="3"/>
      <c r="AB36" s="3"/>
      <c r="AC36" s="3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ht="17.25" customHeight="1">
      <c r="A37" s="3"/>
      <c r="B37" s="16"/>
      <c r="C37" s="234" t="s">
        <v>242</v>
      </c>
      <c r="D37" s="17"/>
      <c r="E37" s="23">
        <v>76202500</v>
      </c>
      <c r="F37" s="42" t="s">
        <v>224</v>
      </c>
      <c r="G37" s="42" t="s">
        <v>225</v>
      </c>
      <c r="H37" s="28">
        <v>57169752</v>
      </c>
      <c r="I37" s="75">
        <v>317510</v>
      </c>
      <c r="J37" s="28">
        <f t="shared" si="0"/>
        <v>57487262</v>
      </c>
      <c r="K37" s="28">
        <f t="shared" si="1"/>
        <v>18715238</v>
      </c>
      <c r="L37" s="74"/>
      <c r="M37" s="3"/>
      <c r="N37" s="3"/>
      <c r="Y37" s="3"/>
      <c r="Z37" s="3"/>
      <c r="AA37" s="3"/>
      <c r="AB37" s="3"/>
      <c r="AC37" s="3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ht="17.25" customHeight="1">
      <c r="A38" s="3"/>
      <c r="B38" s="16"/>
      <c r="C38" s="234" t="s">
        <v>243</v>
      </c>
      <c r="D38" s="17"/>
      <c r="E38" s="23">
        <v>5000000</v>
      </c>
      <c r="F38" s="42" t="s">
        <v>224</v>
      </c>
      <c r="G38" s="42" t="s">
        <v>225</v>
      </c>
      <c r="H38" s="28">
        <v>3687478</v>
      </c>
      <c r="I38" s="75">
        <v>20833</v>
      </c>
      <c r="J38" s="28">
        <f t="shared" si="0"/>
        <v>3708311</v>
      </c>
      <c r="K38" s="28">
        <f t="shared" si="1"/>
        <v>1291689</v>
      </c>
      <c r="L38" s="74"/>
      <c r="M38" s="3"/>
      <c r="N38" s="3"/>
      <c r="Y38" s="3"/>
      <c r="Z38" s="3"/>
      <c r="AA38" s="3"/>
      <c r="AB38" s="3"/>
      <c r="AC38" s="3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ht="17.25" customHeight="1" thickBot="1">
      <c r="A39" s="3"/>
      <c r="B39" s="46"/>
      <c r="C39" s="235" t="s">
        <v>244</v>
      </c>
      <c r="D39" s="47"/>
      <c r="E39" s="48">
        <v>18000000</v>
      </c>
      <c r="F39" s="49" t="s">
        <v>224</v>
      </c>
      <c r="G39" s="49" t="s">
        <v>225</v>
      </c>
      <c r="H39" s="50">
        <v>13050000</v>
      </c>
      <c r="I39" s="81">
        <v>75000</v>
      </c>
      <c r="J39" s="50">
        <f t="shared" si="0"/>
        <v>13125000</v>
      </c>
      <c r="K39" s="81">
        <f t="shared" si="1"/>
        <v>4875000</v>
      </c>
      <c r="L39" s="82"/>
      <c r="M39" s="3"/>
      <c r="N39" s="3"/>
      <c r="Y39" s="3"/>
      <c r="Z39" s="3"/>
      <c r="AA39" s="3"/>
      <c r="AB39" s="3"/>
      <c r="AC39" s="3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ht="17.25" customHeight="1" thickTop="1">
      <c r="A40" s="3"/>
      <c r="B40" s="16"/>
      <c r="C40" s="234" t="s">
        <v>244</v>
      </c>
      <c r="D40" s="51"/>
      <c r="E40" s="23">
        <v>11750000</v>
      </c>
      <c r="F40" s="42" t="s">
        <v>224</v>
      </c>
      <c r="G40" s="42" t="s">
        <v>225</v>
      </c>
      <c r="H40" s="28">
        <v>8518724</v>
      </c>
      <c r="I40" s="28">
        <v>48958</v>
      </c>
      <c r="J40" s="28">
        <f t="shared" si="0"/>
        <v>8567682</v>
      </c>
      <c r="K40" s="28">
        <f t="shared" si="1"/>
        <v>3182318</v>
      </c>
      <c r="L40" s="74"/>
      <c r="M40" s="3"/>
      <c r="N40" s="3"/>
      <c r="Y40" s="3"/>
      <c r="Z40" s="3"/>
      <c r="AA40" s="3"/>
      <c r="AB40" s="3"/>
      <c r="AC40" s="3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ht="17.25" customHeight="1">
      <c r="A41" s="3"/>
      <c r="B41" s="16"/>
      <c r="C41" s="234" t="s">
        <v>245</v>
      </c>
      <c r="D41" s="236" t="s">
        <v>246</v>
      </c>
      <c r="E41" s="23">
        <f>6701663979-2250000</f>
        <v>6699413979</v>
      </c>
      <c r="F41" s="42" t="s">
        <v>224</v>
      </c>
      <c r="G41" s="42" t="s">
        <v>225</v>
      </c>
      <c r="H41" s="28">
        <v>5497881003</v>
      </c>
      <c r="I41" s="28">
        <v>27914225</v>
      </c>
      <c r="J41" s="28">
        <f t="shared" si="0"/>
        <v>5525795228</v>
      </c>
      <c r="K41" s="28">
        <f t="shared" si="1"/>
        <v>1173618751</v>
      </c>
      <c r="L41" s="74"/>
      <c r="M41" s="3"/>
      <c r="N41" s="3"/>
      <c r="Y41" s="3"/>
      <c r="Z41" s="3"/>
      <c r="AA41" s="3"/>
      <c r="AB41" s="3"/>
      <c r="AC41" s="3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ht="17.25" customHeight="1">
      <c r="A42" s="3"/>
      <c r="B42" s="16"/>
      <c r="C42" s="234" t="s">
        <v>247</v>
      </c>
      <c r="D42" s="236" t="s">
        <v>246</v>
      </c>
      <c r="E42" s="23">
        <v>2250000</v>
      </c>
      <c r="F42" s="42" t="s">
        <v>224</v>
      </c>
      <c r="G42" s="42" t="s">
        <v>225</v>
      </c>
      <c r="H42" s="28">
        <v>1518750</v>
      </c>
      <c r="I42" s="28">
        <v>9375</v>
      </c>
      <c r="J42" s="28">
        <f t="shared" si="0"/>
        <v>1528125</v>
      </c>
      <c r="K42" s="28">
        <f t="shared" si="1"/>
        <v>721875</v>
      </c>
      <c r="L42" s="74"/>
      <c r="M42" s="3"/>
      <c r="N42" s="3"/>
      <c r="Y42" s="3"/>
      <c r="Z42" s="3"/>
      <c r="AA42" s="3"/>
      <c r="AB42" s="3"/>
      <c r="AC42" s="3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ht="18" customHeight="1">
      <c r="A43" s="3"/>
      <c r="B43" s="16"/>
      <c r="C43" s="377" t="s">
        <v>282</v>
      </c>
      <c r="D43" s="51" t="s">
        <v>281</v>
      </c>
      <c r="E43" s="23">
        <v>950400000</v>
      </c>
      <c r="F43" s="42" t="s">
        <v>224</v>
      </c>
      <c r="G43" s="42" t="s">
        <v>225</v>
      </c>
      <c r="H43" s="28">
        <v>134640000</v>
      </c>
      <c r="I43" s="28">
        <v>3960000</v>
      </c>
      <c r="J43" s="28">
        <f t="shared" si="0"/>
        <v>138600000</v>
      </c>
      <c r="K43" s="28">
        <f t="shared" si="1"/>
        <v>811800000</v>
      </c>
      <c r="L43" s="74"/>
      <c r="M43" s="3"/>
      <c r="N43" s="3"/>
      <c r="Y43" s="3"/>
      <c r="Z43" s="3"/>
      <c r="AA43" s="3"/>
      <c r="AB43" s="3"/>
      <c r="AC43" s="3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ht="18" customHeight="1">
      <c r="A44" s="3"/>
      <c r="B44" s="16"/>
      <c r="C44" s="383" t="s">
        <v>296</v>
      </c>
      <c r="D44" s="51" t="s">
        <v>297</v>
      </c>
      <c r="E44" s="23">
        <v>199445000</v>
      </c>
      <c r="F44" s="42" t="s">
        <v>224</v>
      </c>
      <c r="G44" s="42" t="s">
        <v>225</v>
      </c>
      <c r="H44" s="28">
        <v>22437567</v>
      </c>
      <c r="I44" s="28">
        <v>831021</v>
      </c>
      <c r="J44" s="28">
        <f t="shared" si="0"/>
        <v>23268588</v>
      </c>
      <c r="K44" s="28">
        <f t="shared" si="1"/>
        <v>176176412</v>
      </c>
      <c r="L44" s="74"/>
      <c r="M44" s="3"/>
      <c r="N44" s="3"/>
      <c r="Y44" s="3"/>
      <c r="Z44" s="3"/>
      <c r="AA44" s="3"/>
      <c r="AB44" s="3"/>
      <c r="AC44" s="3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ht="17.25" customHeight="1" thickBot="1">
      <c r="A45" s="3"/>
      <c r="B45" s="16"/>
      <c r="C45" s="52" t="s">
        <v>248</v>
      </c>
      <c r="D45" s="52"/>
      <c r="E45" s="248">
        <f>SUM(E20:E44)</f>
        <v>12042095000</v>
      </c>
      <c r="F45" s="53"/>
      <c r="G45" s="53"/>
      <c r="H45" s="249">
        <f>SUM(H21:H44)</f>
        <v>9789407303</v>
      </c>
      <c r="I45" s="54">
        <f>SUM(I21:I44)</f>
        <v>33938270</v>
      </c>
      <c r="J45" s="249">
        <f>SUM(J21:J44)</f>
        <v>9823345573</v>
      </c>
      <c r="K45" s="54">
        <f>SUM(K21:K44)</f>
        <v>2218749427</v>
      </c>
      <c r="L45" s="82"/>
      <c r="M45" s="3"/>
      <c r="N45" s="3"/>
      <c r="Y45" s="3"/>
      <c r="Z45" s="3"/>
      <c r="AA45" s="3"/>
      <c r="AB45" s="3"/>
      <c r="AC45" s="3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ht="16.5" customHeight="1" thickTop="1">
      <c r="A46" s="3"/>
      <c r="B46" s="16"/>
      <c r="C46" s="17"/>
      <c r="D46" s="17"/>
      <c r="E46" s="23"/>
      <c r="F46" s="42"/>
      <c r="G46" s="42"/>
      <c r="H46" s="28"/>
      <c r="I46" s="28"/>
      <c r="J46" s="28"/>
      <c r="K46" s="28"/>
      <c r="L46" s="74"/>
      <c r="M46" s="3"/>
      <c r="N46" s="3"/>
      <c r="Y46" s="3"/>
      <c r="Z46" s="3"/>
      <c r="AA46" s="3"/>
      <c r="AB46" s="3"/>
      <c r="AC46" s="3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 ht="17.25" customHeight="1">
      <c r="A47" s="3"/>
      <c r="B47" s="16"/>
      <c r="C47" s="234" t="s">
        <v>249</v>
      </c>
      <c r="D47" s="236" t="s">
        <v>250</v>
      </c>
      <c r="E47" s="23">
        <v>127271000</v>
      </c>
      <c r="F47" s="42" t="s">
        <v>224</v>
      </c>
      <c r="G47" s="42" t="s">
        <v>225</v>
      </c>
      <c r="H47" s="28">
        <v>88029123</v>
      </c>
      <c r="I47" s="28">
        <v>530296</v>
      </c>
      <c r="J47" s="28">
        <f>+H47+I47</f>
        <v>88559419</v>
      </c>
      <c r="K47" s="28">
        <f>+E47-J47</f>
        <v>38711581</v>
      </c>
      <c r="L47" s="74"/>
      <c r="M47" s="3"/>
      <c r="N47" s="3"/>
      <c r="Y47" s="3"/>
      <c r="Z47" s="3"/>
      <c r="AA47" s="3"/>
      <c r="AB47" s="3"/>
      <c r="AC47" s="3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ht="17.25" customHeight="1">
      <c r="A48" s="3"/>
      <c r="B48" s="16"/>
      <c r="C48" s="234" t="s">
        <v>251</v>
      </c>
      <c r="D48" s="236" t="s">
        <v>252</v>
      </c>
      <c r="E48" s="23">
        <v>5911017000</v>
      </c>
      <c r="F48" s="42" t="s">
        <v>224</v>
      </c>
      <c r="G48" s="42" t="s">
        <v>225</v>
      </c>
      <c r="H48" s="28">
        <v>2617231518</v>
      </c>
      <c r="I48" s="28">
        <v>24652002</v>
      </c>
      <c r="J48" s="28">
        <f>+H48+I48</f>
        <v>2641883520</v>
      </c>
      <c r="K48" s="28">
        <f>+E48-J48</f>
        <v>3269133480</v>
      </c>
      <c r="L48" s="74"/>
      <c r="M48" s="3"/>
      <c r="N48" s="3"/>
      <c r="Y48" s="3"/>
      <c r="Z48" s="3"/>
      <c r="AA48" s="3"/>
      <c r="AB48" s="3"/>
      <c r="AC48" s="3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ht="17.25" customHeight="1">
      <c r="A49" s="3"/>
      <c r="B49" s="16"/>
      <c r="C49" s="234" t="s">
        <v>253</v>
      </c>
      <c r="D49" s="236" t="s">
        <v>254</v>
      </c>
      <c r="E49" s="23">
        <v>1221495000</v>
      </c>
      <c r="F49" s="42" t="s">
        <v>224</v>
      </c>
      <c r="G49" s="42" t="s">
        <v>225</v>
      </c>
      <c r="H49" s="28">
        <v>514045851</v>
      </c>
      <c r="I49" s="28">
        <v>5089563</v>
      </c>
      <c r="J49" s="28">
        <f>+H49+I49</f>
        <v>519135414</v>
      </c>
      <c r="K49" s="28">
        <f>+E49-J49</f>
        <v>702359586</v>
      </c>
      <c r="L49" s="74"/>
      <c r="M49" s="3"/>
      <c r="N49" s="3"/>
      <c r="Y49" s="3"/>
      <c r="Z49" s="3"/>
      <c r="AA49" s="3"/>
      <c r="AB49" s="3"/>
      <c r="AC49" s="3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 ht="17.25" customHeight="1">
      <c r="A50" s="3"/>
      <c r="B50" s="16"/>
      <c r="C50" s="234" t="s">
        <v>271</v>
      </c>
      <c r="D50" s="236"/>
      <c r="E50" s="23">
        <v>142500000</v>
      </c>
      <c r="F50" s="42" t="s">
        <v>224</v>
      </c>
      <c r="G50" s="42" t="s">
        <v>225</v>
      </c>
      <c r="H50" s="28">
        <v>29687500</v>
      </c>
      <c r="I50" s="28">
        <f>142500000/240</f>
        <v>593750</v>
      </c>
      <c r="J50" s="28">
        <f>+H50+I50</f>
        <v>30281250</v>
      </c>
      <c r="K50" s="28">
        <f>+E50-J50</f>
        <v>112218750</v>
      </c>
      <c r="L50" s="74"/>
      <c r="M50" s="3"/>
      <c r="N50" s="3"/>
      <c r="Y50" s="3"/>
      <c r="Z50" s="3"/>
      <c r="AA50" s="3"/>
      <c r="AB50" s="3"/>
      <c r="AC50" s="3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ht="17.25" customHeight="1">
      <c r="A51" s="3"/>
      <c r="B51" s="16"/>
      <c r="C51" s="234" t="s">
        <v>272</v>
      </c>
      <c r="D51" s="236"/>
      <c r="E51" s="23"/>
      <c r="F51" s="42"/>
      <c r="G51" s="42"/>
      <c r="H51" s="28"/>
      <c r="I51" s="28"/>
      <c r="J51" s="28"/>
      <c r="K51" s="28"/>
      <c r="L51" s="74"/>
      <c r="M51" s="3"/>
      <c r="N51" s="3"/>
      <c r="Y51" s="3"/>
      <c r="Z51" s="3"/>
      <c r="AA51" s="3"/>
      <c r="AB51" s="3"/>
      <c r="AC51" s="3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 ht="17.25" customHeight="1" thickBot="1">
      <c r="A52" s="3"/>
      <c r="B52" s="16"/>
      <c r="C52" s="52" t="s">
        <v>248</v>
      </c>
      <c r="D52" s="52"/>
      <c r="E52" s="55">
        <f>SUM(E47:E50)</f>
        <v>7402283000</v>
      </c>
      <c r="F52" s="56"/>
      <c r="G52" s="56"/>
      <c r="H52" s="57">
        <f>SUM(H47:H51)</f>
        <v>3248993992</v>
      </c>
      <c r="I52" s="57">
        <f>SUM(I47:I51)</f>
        <v>30865611</v>
      </c>
      <c r="J52" s="57">
        <f>SUM(J47:J51)</f>
        <v>3279859603</v>
      </c>
      <c r="K52" s="57">
        <f>SUM(K47:K51)</f>
        <v>4122423397</v>
      </c>
      <c r="L52" s="74"/>
      <c r="M52" s="3"/>
      <c r="N52" s="3"/>
      <c r="Y52" s="3"/>
      <c r="Z52" s="3"/>
      <c r="AA52" s="3"/>
      <c r="AB52" s="3"/>
      <c r="AC52" s="3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ht="17.25" customHeight="1">
      <c r="A53" s="3"/>
      <c r="B53" s="58"/>
      <c r="C53" s="59" t="s">
        <v>255</v>
      </c>
      <c r="D53" s="60"/>
      <c r="E53" s="241">
        <f>+E52+E45</f>
        <v>19444378000</v>
      </c>
      <c r="F53" s="61"/>
      <c r="G53" s="61"/>
      <c r="H53" s="242">
        <f>+H52+H45</f>
        <v>13038401295</v>
      </c>
      <c r="I53" s="255">
        <f>+I52+I45</f>
        <v>64803881</v>
      </c>
      <c r="J53" s="242">
        <f>+J52+J45</f>
        <v>13103205176</v>
      </c>
      <c r="K53" s="62">
        <f>+K52+K45</f>
        <v>6341172824</v>
      </c>
      <c r="L53" s="83"/>
      <c r="M53" s="3"/>
      <c r="N53" s="3"/>
      <c r="Y53" s="3"/>
      <c r="Z53" s="3"/>
      <c r="AA53" s="3"/>
      <c r="AB53" s="3"/>
      <c r="AC53" s="3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ht="17.25" customHeight="1" thickTop="1">
      <c r="A54" s="3"/>
      <c r="B54" s="20" t="s">
        <v>39</v>
      </c>
      <c r="C54" s="26" t="s">
        <v>256</v>
      </c>
      <c r="D54" s="26"/>
      <c r="E54" s="23"/>
      <c r="F54" s="24"/>
      <c r="G54" s="25"/>
      <c r="H54" s="28"/>
      <c r="I54" s="75"/>
      <c r="J54" s="28"/>
      <c r="K54" s="28"/>
      <c r="L54" s="74"/>
      <c r="M54" s="3"/>
      <c r="N54" s="3"/>
      <c r="Y54" s="3"/>
      <c r="Z54" s="3"/>
      <c r="AA54" s="3"/>
      <c r="AB54" s="3"/>
      <c r="AC54" s="3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 ht="17.25" customHeight="1">
      <c r="A55" s="3"/>
      <c r="B55" s="16" t="s">
        <v>47</v>
      </c>
      <c r="C55" s="17" t="s">
        <v>257</v>
      </c>
      <c r="D55" s="17"/>
      <c r="E55" s="23">
        <v>0</v>
      </c>
      <c r="F55" s="42" t="s">
        <v>224</v>
      </c>
      <c r="G55" s="42" t="s">
        <v>225</v>
      </c>
      <c r="H55" s="28">
        <v>0</v>
      </c>
      <c r="I55" s="84">
        <v>0</v>
      </c>
      <c r="J55" s="28">
        <f t="shared" ref="J55:J60" si="2">+I55+H55</f>
        <v>0</v>
      </c>
      <c r="K55" s="28">
        <f>(E55-J55)</f>
        <v>0</v>
      </c>
      <c r="L55" s="79"/>
      <c r="M55" s="3"/>
      <c r="N55" s="3"/>
      <c r="Y55" s="3"/>
      <c r="Z55" s="3"/>
      <c r="AA55" s="3"/>
      <c r="AB55" s="3"/>
      <c r="AC55" s="3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ht="17.25" customHeight="1">
      <c r="A56" s="3"/>
      <c r="B56" s="16"/>
      <c r="C56" s="17" t="s">
        <v>258</v>
      </c>
      <c r="D56" s="17"/>
      <c r="E56" s="23">
        <v>2593579</v>
      </c>
      <c r="F56" s="42" t="s">
        <v>224</v>
      </c>
      <c r="G56" s="42" t="s">
        <v>225</v>
      </c>
      <c r="H56" s="28">
        <v>2593579</v>
      </c>
      <c r="I56" s="84">
        <v>0</v>
      </c>
      <c r="J56" s="28">
        <f t="shared" si="2"/>
        <v>2593579</v>
      </c>
      <c r="K56" s="28">
        <f>(E56-J56)</f>
        <v>0</v>
      </c>
      <c r="L56" s="79" t="s">
        <v>226</v>
      </c>
      <c r="M56" s="3"/>
      <c r="N56" s="3"/>
      <c r="Y56" s="3"/>
      <c r="Z56" s="3"/>
      <c r="AA56" s="3"/>
      <c r="AB56" s="3"/>
      <c r="AC56" s="3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 ht="17.25" customHeight="1">
      <c r="A57" s="3"/>
      <c r="B57" s="16"/>
      <c r="C57" s="17" t="s">
        <v>259</v>
      </c>
      <c r="D57" s="17"/>
      <c r="E57" s="23">
        <v>12200000</v>
      </c>
      <c r="F57" s="42" t="s">
        <v>224</v>
      </c>
      <c r="G57" s="42" t="s">
        <v>225</v>
      </c>
      <c r="H57" s="28">
        <v>12200000</v>
      </c>
      <c r="I57" s="84">
        <v>0</v>
      </c>
      <c r="J57" s="28">
        <f t="shared" si="2"/>
        <v>12200000</v>
      </c>
      <c r="K57" s="28">
        <f>(E57-J57)</f>
        <v>0</v>
      </c>
      <c r="L57" s="79" t="s">
        <v>226</v>
      </c>
      <c r="M57" s="3"/>
      <c r="N57" s="3"/>
      <c r="Y57" s="3"/>
      <c r="Z57" s="3"/>
      <c r="AA57" s="3"/>
      <c r="AB57" s="3"/>
      <c r="AC57" s="3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 ht="17.25" customHeight="1">
      <c r="A58" s="3"/>
      <c r="B58" s="16"/>
      <c r="C58" s="17" t="s">
        <v>260</v>
      </c>
      <c r="D58" s="17"/>
      <c r="E58" s="23">
        <v>35680000</v>
      </c>
      <c r="F58" s="42" t="s">
        <v>224</v>
      </c>
      <c r="G58" s="42" t="s">
        <v>225</v>
      </c>
      <c r="H58" s="28">
        <v>35680000</v>
      </c>
      <c r="I58" s="84">
        <v>0</v>
      </c>
      <c r="J58" s="28">
        <f t="shared" si="2"/>
        <v>35680000</v>
      </c>
      <c r="K58" s="28">
        <f>(E58-J58)</f>
        <v>0</v>
      </c>
      <c r="L58" s="79" t="s">
        <v>226</v>
      </c>
      <c r="M58" s="3"/>
      <c r="N58" s="3"/>
      <c r="Y58" s="3"/>
      <c r="Z58" s="3"/>
      <c r="AA58" s="3"/>
      <c r="AB58" s="3"/>
      <c r="AC58" s="3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 ht="17.25" customHeight="1">
      <c r="A59" s="3"/>
      <c r="B59" s="16"/>
      <c r="C59" s="234" t="s">
        <v>261</v>
      </c>
      <c r="D59" s="17"/>
      <c r="E59" s="238">
        <v>80500000</v>
      </c>
      <c r="F59" s="239" t="s">
        <v>224</v>
      </c>
      <c r="G59" s="239" t="s">
        <v>225</v>
      </c>
      <c r="H59" s="240">
        <v>55343779</v>
      </c>
      <c r="I59" s="240">
        <v>335417</v>
      </c>
      <c r="J59" s="240">
        <f t="shared" si="2"/>
        <v>55679196</v>
      </c>
      <c r="K59" s="240">
        <f>(E59-J59)</f>
        <v>24820804</v>
      </c>
      <c r="L59" s="74"/>
      <c r="M59" s="3"/>
      <c r="N59" s="3"/>
      <c r="Y59" s="3"/>
      <c r="Z59" s="3"/>
      <c r="AA59" s="3"/>
      <c r="AB59" s="3"/>
      <c r="AC59" s="3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 ht="17.25" customHeight="1">
      <c r="A60" s="3"/>
      <c r="B60" s="16"/>
      <c r="C60" s="234" t="s">
        <v>262</v>
      </c>
      <c r="D60" s="17"/>
      <c r="E60" s="23">
        <f>595073879-239000300</f>
        <v>356073579</v>
      </c>
      <c r="F60" s="42" t="s">
        <v>224</v>
      </c>
      <c r="G60" s="42" t="s">
        <v>225</v>
      </c>
      <c r="H60" s="28">
        <v>356073579</v>
      </c>
      <c r="I60" s="84">
        <v>0</v>
      </c>
      <c r="J60" s="28">
        <f t="shared" si="2"/>
        <v>356073579</v>
      </c>
      <c r="K60" s="28">
        <f>+E60-J60</f>
        <v>0</v>
      </c>
      <c r="L60" s="79" t="s">
        <v>226</v>
      </c>
      <c r="M60" s="3"/>
      <c r="N60" s="3"/>
      <c r="Y60" s="3"/>
      <c r="Z60" s="3"/>
      <c r="AA60" s="3"/>
      <c r="AB60" s="3"/>
      <c r="AC60" s="3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 ht="12" customHeight="1">
      <c r="A61" s="3"/>
      <c r="B61" s="16"/>
      <c r="C61" s="17"/>
      <c r="D61" s="17"/>
      <c r="E61" s="23"/>
      <c r="F61" s="25"/>
      <c r="G61" s="25"/>
      <c r="H61" s="28"/>
      <c r="I61" s="85"/>
      <c r="J61" s="28"/>
      <c r="K61" s="28"/>
      <c r="L61" s="74"/>
      <c r="M61" s="3"/>
      <c r="N61" s="3"/>
      <c r="Y61" s="3"/>
      <c r="Z61" s="3"/>
      <c r="AA61" s="3"/>
      <c r="AB61" s="3"/>
      <c r="AC61" s="3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 ht="15.75" customHeight="1">
      <c r="A62" s="3"/>
      <c r="B62" s="16"/>
      <c r="C62" s="63" t="s">
        <v>263</v>
      </c>
      <c r="D62" s="63"/>
      <c r="E62" s="243">
        <f t="shared" ref="E62:K62" si="3">SUM(E55:E60)</f>
        <v>487047158</v>
      </c>
      <c r="F62" s="64"/>
      <c r="G62" s="34"/>
      <c r="H62" s="244">
        <f>SUM(H55:H60)</f>
        <v>461890937</v>
      </c>
      <c r="I62" s="256">
        <f t="shared" si="3"/>
        <v>335417</v>
      </c>
      <c r="J62" s="245">
        <f>SUM(J55:J60)</f>
        <v>462226354</v>
      </c>
      <c r="K62" s="86">
        <f t="shared" si="3"/>
        <v>24820804</v>
      </c>
      <c r="L62" s="87"/>
      <c r="M62" s="88"/>
      <c r="N62" s="88"/>
      <c r="Y62" s="3"/>
      <c r="Z62" s="3"/>
      <c r="AA62" s="3"/>
      <c r="AB62" s="3"/>
      <c r="AC62" s="3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 ht="17.25" customHeight="1">
      <c r="A63" s="3"/>
      <c r="B63" s="16"/>
      <c r="C63" s="17"/>
      <c r="D63" s="17"/>
      <c r="E63" s="23"/>
      <c r="F63" s="25"/>
      <c r="G63" s="25"/>
      <c r="H63" s="28"/>
      <c r="I63" s="75"/>
      <c r="J63" s="28"/>
      <c r="K63" s="28"/>
      <c r="L63" s="89"/>
      <c r="M63" s="88"/>
      <c r="N63" s="88"/>
      <c r="Y63" s="3"/>
      <c r="Z63" s="3"/>
      <c r="AA63" s="3"/>
      <c r="AB63" s="3"/>
      <c r="AC63" s="3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 ht="17.25" customHeight="1" thickBot="1">
      <c r="A64" s="3"/>
      <c r="B64" s="44"/>
      <c r="C64" s="19"/>
      <c r="D64" s="19"/>
      <c r="E64" s="65"/>
      <c r="F64" s="24"/>
      <c r="G64" s="24"/>
      <c r="H64" s="27"/>
      <c r="I64" s="27"/>
      <c r="J64" s="27"/>
      <c r="K64" s="27"/>
      <c r="L64" s="74"/>
      <c r="M64" s="90"/>
      <c r="N64" s="90"/>
      <c r="Y64" s="3"/>
      <c r="Z64" s="3"/>
      <c r="AA64" s="3"/>
      <c r="AB64" s="3"/>
      <c r="AC64" s="3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1:39" ht="17.25" customHeight="1" thickTop="1" thickBot="1">
      <c r="A65" s="3"/>
      <c r="B65" s="91"/>
      <c r="C65" s="92" t="s">
        <v>42</v>
      </c>
      <c r="D65" s="92"/>
      <c r="E65" s="246">
        <f t="shared" ref="E65:J65" si="4">+E53+E62+E16</f>
        <v>26027425158</v>
      </c>
      <c r="F65" s="93"/>
      <c r="G65" s="93"/>
      <c r="H65" s="247">
        <f t="shared" si="4"/>
        <v>13500292232</v>
      </c>
      <c r="I65" s="94">
        <f>I53+I62</f>
        <v>65139298</v>
      </c>
      <c r="J65" s="247">
        <f t="shared" si="4"/>
        <v>13565431530</v>
      </c>
      <c r="K65" s="94">
        <f>+K53+K62+K16</f>
        <v>12461993628</v>
      </c>
      <c r="L65" s="124"/>
      <c r="M65" s="125"/>
      <c r="N65" s="125"/>
      <c r="Y65" s="3"/>
      <c r="Z65" s="3"/>
      <c r="AA65" s="3"/>
      <c r="AB65" s="3"/>
      <c r="AC65" s="3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1:39" ht="17.25" customHeight="1">
      <c r="A66" s="3"/>
      <c r="B66" s="44"/>
      <c r="C66" s="19"/>
      <c r="D66" s="19"/>
      <c r="E66" s="65"/>
      <c r="F66" s="24"/>
      <c r="G66" s="24"/>
      <c r="H66" s="24"/>
      <c r="I66" s="24"/>
      <c r="J66" s="24"/>
      <c r="K66" s="24"/>
      <c r="L66" s="74"/>
      <c r="M66" s="88"/>
      <c r="N66" s="88"/>
      <c r="Y66" s="3"/>
      <c r="Z66" s="3"/>
      <c r="AA66" s="3"/>
      <c r="AB66" s="3"/>
      <c r="AC66" s="3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1:39" ht="17.25" customHeight="1">
      <c r="A67" s="3"/>
      <c r="B67" s="95"/>
      <c r="C67" s="96"/>
      <c r="D67" s="96"/>
      <c r="E67" s="97"/>
      <c r="F67" s="98"/>
      <c r="G67" s="99"/>
      <c r="H67" s="98"/>
      <c r="I67" s="98"/>
      <c r="J67" s="126"/>
      <c r="K67" s="98"/>
      <c r="L67" s="127"/>
      <c r="M67" s="88"/>
      <c r="N67" s="88"/>
      <c r="Y67" s="3"/>
      <c r="Z67" s="3"/>
      <c r="AA67" s="3"/>
      <c r="AB67" s="3"/>
      <c r="AC67" s="3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1:39" ht="17.25" customHeight="1">
      <c r="A68" s="3"/>
      <c r="B68" s="100"/>
      <c r="C68" s="101"/>
      <c r="D68" s="101"/>
      <c r="E68" s="102"/>
      <c r="F68" s="103"/>
      <c r="G68" s="104"/>
      <c r="H68" s="103"/>
      <c r="I68" s="103"/>
      <c r="J68" s="128"/>
      <c r="K68" s="103"/>
      <c r="L68" s="103"/>
      <c r="M68" s="88"/>
      <c r="N68" s="88"/>
      <c r="Y68" s="3"/>
      <c r="Z68" s="3"/>
      <c r="AA68" s="3"/>
      <c r="AB68" s="3"/>
      <c r="AC68" s="3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1:39" ht="17.25" customHeight="1">
      <c r="A69" s="3"/>
      <c r="B69" s="100"/>
      <c r="C69" s="101"/>
      <c r="D69" s="101"/>
      <c r="E69" s="102"/>
      <c r="F69" s="103"/>
      <c r="G69" s="104"/>
      <c r="H69" s="103"/>
      <c r="I69" s="103"/>
      <c r="J69" s="491" t="s">
        <v>335</v>
      </c>
      <c r="K69" s="491"/>
      <c r="L69" s="103"/>
      <c r="M69" s="88"/>
      <c r="N69" s="88"/>
      <c r="Y69" s="3"/>
      <c r="Z69" s="3"/>
      <c r="AA69" s="3"/>
      <c r="AB69" s="3"/>
      <c r="AC69" s="3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1:39" ht="17.25" customHeight="1">
      <c r="A70" s="3"/>
      <c r="B70" s="88"/>
      <c r="C70" s="105"/>
      <c r="D70" s="105"/>
      <c r="E70" s="106"/>
      <c r="F70" s="107"/>
      <c r="G70" s="107"/>
      <c r="H70" s="108"/>
      <c r="I70" s="237"/>
      <c r="J70" s="491" t="s">
        <v>266</v>
      </c>
      <c r="K70" s="491"/>
      <c r="L70" s="108"/>
      <c r="M70" s="88"/>
      <c r="N70" s="88"/>
      <c r="Y70" s="3"/>
      <c r="Z70" s="3"/>
      <c r="AA70" s="3"/>
      <c r="AB70" s="3"/>
      <c r="AC70" s="3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1:39" ht="17.25" customHeight="1">
      <c r="A71" s="3"/>
      <c r="B71" s="100"/>
      <c r="C71" s="101"/>
      <c r="D71" s="101"/>
      <c r="E71" s="102"/>
      <c r="F71" s="103"/>
      <c r="G71" s="103"/>
      <c r="H71" s="103"/>
      <c r="I71" s="129"/>
      <c r="J71" s="130"/>
      <c r="K71" s="131"/>
      <c r="L71" s="132"/>
      <c r="M71" s="88"/>
      <c r="N71" s="88"/>
      <c r="Y71" s="3"/>
      <c r="Z71" s="3"/>
      <c r="AA71" s="3"/>
      <c r="AB71" s="3"/>
      <c r="AC71" s="3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1:39" ht="17.25" customHeight="1">
      <c r="A72" s="3"/>
      <c r="B72" s="88"/>
      <c r="C72" s="105"/>
      <c r="D72" s="105"/>
      <c r="E72" s="106"/>
      <c r="F72" s="107"/>
      <c r="G72" s="107"/>
      <c r="H72" s="108"/>
      <c r="I72" s="108"/>
      <c r="J72" s="133"/>
      <c r="K72" s="134"/>
      <c r="L72" s="132"/>
      <c r="M72" s="88"/>
      <c r="N72" s="88"/>
      <c r="Y72" s="3"/>
      <c r="Z72" s="3"/>
      <c r="AA72" s="3"/>
      <c r="AB72" s="3"/>
      <c r="AC72" s="3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1:39" ht="17.25" customHeight="1">
      <c r="A73" s="3"/>
      <c r="B73" s="88"/>
      <c r="C73" s="105"/>
      <c r="D73" s="105"/>
      <c r="E73" s="106"/>
      <c r="F73" s="107"/>
      <c r="G73" s="107"/>
      <c r="H73" s="108"/>
      <c r="I73" s="108"/>
      <c r="J73" s="135"/>
      <c r="K73" s="136"/>
      <c r="L73" s="137"/>
      <c r="M73" s="88"/>
      <c r="N73" s="88"/>
      <c r="Y73" s="3"/>
      <c r="Z73" s="3"/>
      <c r="AA73" s="3"/>
      <c r="AB73" s="3"/>
      <c r="AC73" s="3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1:39" ht="17.25" customHeight="1">
      <c r="A74" s="3"/>
      <c r="B74" s="88"/>
      <c r="C74" s="109"/>
      <c r="D74" s="109"/>
      <c r="E74" s="102"/>
      <c r="F74" s="104"/>
      <c r="G74" s="104"/>
      <c r="H74" s="103"/>
      <c r="I74" s="138"/>
      <c r="J74" s="492"/>
      <c r="K74" s="492"/>
      <c r="L74" s="132"/>
      <c r="M74" s="88"/>
      <c r="N74" s="88"/>
      <c r="Y74" s="3"/>
      <c r="Z74" s="3"/>
      <c r="AA74" s="3"/>
      <c r="AB74" s="3"/>
      <c r="AC74" s="3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1:39" ht="17.25" customHeight="1">
      <c r="A75" s="3"/>
      <c r="B75" s="88"/>
      <c r="C75" s="105"/>
      <c r="D75" s="105"/>
      <c r="E75" s="106"/>
      <c r="F75" s="107"/>
      <c r="G75" s="110"/>
      <c r="H75" s="108"/>
      <c r="I75" s="237"/>
      <c r="J75" s="493" t="s">
        <v>312</v>
      </c>
      <c r="K75" s="493"/>
      <c r="L75" s="132"/>
      <c r="M75" s="88"/>
      <c r="N75" s="88"/>
      <c r="Y75" s="3"/>
      <c r="Z75" s="3"/>
      <c r="AA75" s="3"/>
      <c r="AB75" s="3"/>
      <c r="AC75" s="3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1:39" ht="17.25" customHeight="1">
      <c r="A76" s="3"/>
      <c r="B76" s="88"/>
      <c r="C76" s="111"/>
      <c r="D76" s="111"/>
      <c r="E76" s="112"/>
      <c r="F76" s="107"/>
      <c r="G76" s="107"/>
      <c r="H76" s="113"/>
      <c r="I76" s="129"/>
      <c r="J76" s="137"/>
      <c r="K76" s="134"/>
      <c r="L76" s="132"/>
      <c r="M76" s="88"/>
      <c r="N76" s="88"/>
      <c r="Y76" s="3"/>
      <c r="Z76" s="3"/>
      <c r="AA76" s="3"/>
      <c r="AB76" s="3"/>
      <c r="AC76" s="3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1:39" ht="17.25" customHeight="1">
      <c r="A77" s="3"/>
      <c r="B77" s="88"/>
      <c r="C77" s="105"/>
      <c r="D77" s="105"/>
      <c r="E77" s="114"/>
      <c r="F77" s="88"/>
      <c r="G77" s="88"/>
      <c r="H77" s="115"/>
      <c r="I77" s="108"/>
      <c r="J77" s="139"/>
      <c r="K77" s="115"/>
      <c r="L77" s="120"/>
      <c r="M77" s="88"/>
      <c r="N77" s="88"/>
      <c r="Y77" s="3"/>
      <c r="Z77" s="3"/>
      <c r="AA77" s="3"/>
      <c r="AB77" s="3"/>
      <c r="AC77" s="3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1:39" ht="17.25" customHeight="1">
      <c r="A78" s="3"/>
      <c r="B78" s="116"/>
      <c r="C78" s="105"/>
      <c r="D78" s="105"/>
      <c r="E78" s="114"/>
      <c r="F78" s="88"/>
      <c r="G78" s="88"/>
      <c r="H78" s="115"/>
      <c r="I78" s="108"/>
      <c r="J78" s="135"/>
      <c r="K78" s="115"/>
      <c r="L78" s="120"/>
      <c r="M78" s="88"/>
      <c r="N78" s="88"/>
      <c r="Y78" s="3"/>
      <c r="Z78" s="3"/>
      <c r="AA78" s="3"/>
      <c r="AB78" s="3"/>
      <c r="AC78" s="3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1:39" ht="17.25" customHeight="1">
      <c r="A79" s="3"/>
      <c r="B79" s="88"/>
      <c r="C79" s="105"/>
      <c r="D79" s="105"/>
      <c r="E79" s="114"/>
      <c r="F79" s="88"/>
      <c r="G79" s="88"/>
      <c r="H79" s="115"/>
      <c r="I79" s="115"/>
      <c r="J79" s="115"/>
      <c r="K79" s="115"/>
      <c r="L79" s="120"/>
      <c r="M79" s="88"/>
      <c r="N79" s="88"/>
      <c r="Y79" s="3"/>
      <c r="Z79" s="3"/>
      <c r="AA79" s="3"/>
      <c r="AB79" s="3"/>
      <c r="AC79" s="3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1:39" ht="17.25" customHeight="1">
      <c r="A80" s="3"/>
      <c r="B80" s="88"/>
      <c r="C80" s="105"/>
      <c r="D80" s="105"/>
      <c r="E80" s="114"/>
      <c r="F80" s="116"/>
      <c r="G80" s="116"/>
      <c r="H80" s="115"/>
      <c r="I80" s="115"/>
      <c r="J80" s="137"/>
      <c r="K80" s="115"/>
      <c r="L80" s="115"/>
      <c r="M80" s="88"/>
      <c r="N80" s="88"/>
      <c r="Y80" s="88"/>
      <c r="Z80" s="3"/>
      <c r="AA80" s="3"/>
      <c r="AB80" s="3"/>
      <c r="AC80" s="3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1:39" ht="17.25" customHeight="1">
      <c r="A81" s="3"/>
      <c r="B81" s="115"/>
      <c r="C81" s="117"/>
      <c r="D81" s="117"/>
      <c r="E81" s="118"/>
      <c r="F81" s="115"/>
      <c r="G81" s="119"/>
      <c r="H81" s="119"/>
      <c r="I81" s="119"/>
      <c r="J81" s="119"/>
      <c r="K81" s="119"/>
      <c r="L81" s="115"/>
      <c r="M81" s="88"/>
      <c r="N81" s="88"/>
      <c r="Y81" s="88"/>
      <c r="Z81" s="3"/>
      <c r="AA81" s="3"/>
      <c r="AB81" s="3"/>
      <c r="AC81" s="3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1:39" ht="17.25" customHeight="1">
      <c r="A82" s="3"/>
      <c r="B82" s="115"/>
      <c r="C82" s="115"/>
      <c r="D82" s="115"/>
      <c r="E82" s="120"/>
      <c r="F82" s="115"/>
      <c r="G82" s="115"/>
      <c r="H82" s="115"/>
      <c r="I82" s="115"/>
      <c r="J82" s="115"/>
      <c r="K82" s="115"/>
      <c r="L82" s="115"/>
      <c r="M82" s="88"/>
      <c r="N82" s="88"/>
      <c r="Y82" s="88"/>
      <c r="Z82" s="3"/>
      <c r="AA82" s="3"/>
      <c r="AB82" s="3"/>
      <c r="AC82" s="3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1:39" ht="17.25" customHeight="1">
      <c r="A83" s="3"/>
      <c r="B83" s="115"/>
      <c r="C83" s="117"/>
      <c r="D83" s="117"/>
      <c r="E83" s="118"/>
      <c r="F83" s="119"/>
      <c r="G83" s="119"/>
      <c r="H83" s="119"/>
      <c r="I83" s="119"/>
      <c r="J83" s="119"/>
      <c r="K83" s="119"/>
      <c r="L83" s="115"/>
      <c r="M83" s="88"/>
      <c r="N83" s="88"/>
      <c r="Y83" s="88"/>
      <c r="Z83" s="3"/>
      <c r="AA83" s="3"/>
      <c r="AB83" s="3"/>
      <c r="AC83" s="3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1:39" ht="17.25" customHeight="1">
      <c r="A84" s="3"/>
      <c r="B84" s="88"/>
      <c r="C84" s="88"/>
      <c r="D84" s="88"/>
      <c r="E84" s="121"/>
      <c r="F84" s="88"/>
      <c r="G84" s="88"/>
      <c r="H84" s="88"/>
      <c r="I84" s="88"/>
      <c r="J84" s="88"/>
      <c r="K84" s="88"/>
      <c r="L84" s="88"/>
      <c r="M84" s="88"/>
      <c r="N84" s="88"/>
      <c r="Y84" s="88"/>
      <c r="Z84" s="3"/>
      <c r="AA84" s="3"/>
      <c r="AB84" s="3"/>
      <c r="AC84" s="3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1:39" ht="17.25" customHeight="1">
      <c r="A85" s="3"/>
      <c r="B85" s="88"/>
      <c r="C85" s="3"/>
      <c r="D85" s="3"/>
      <c r="E85" s="4"/>
      <c r="F85" s="3"/>
      <c r="G85" s="3"/>
      <c r="H85" s="3"/>
      <c r="I85" s="3"/>
      <c r="J85" s="3"/>
      <c r="K85" s="3"/>
      <c r="L85" s="3"/>
      <c r="M85" s="88"/>
      <c r="N85" s="88"/>
      <c r="Y85" s="88"/>
      <c r="Z85" s="3"/>
      <c r="AA85" s="3"/>
      <c r="AB85" s="3"/>
      <c r="AC85" s="3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1:39" ht="17.25" customHeight="1">
      <c r="A86" s="3"/>
      <c r="B86" s="88"/>
      <c r="C86" s="3"/>
      <c r="D86" s="3"/>
      <c r="E86" s="4"/>
      <c r="F86" s="3"/>
      <c r="G86" s="3"/>
      <c r="H86" s="3"/>
      <c r="I86" s="3"/>
      <c r="J86" s="3"/>
      <c r="K86" s="3"/>
      <c r="L86" s="3"/>
      <c r="M86" s="122"/>
      <c r="N86" s="122"/>
      <c r="Y86" s="88"/>
      <c r="Z86" s="3"/>
      <c r="AA86" s="3"/>
      <c r="AB86" s="3"/>
      <c r="AC86" s="3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1:39" ht="17.25" customHeight="1">
      <c r="A87" s="3"/>
      <c r="B87" s="88"/>
      <c r="C87" s="3"/>
      <c r="D87" s="3"/>
      <c r="E87" s="4"/>
      <c r="F87" s="3"/>
      <c r="G87" s="3"/>
      <c r="H87" s="3"/>
      <c r="I87" s="3"/>
      <c r="J87" s="3"/>
      <c r="K87" s="3"/>
      <c r="L87" s="3"/>
      <c r="M87" s="122"/>
      <c r="N87" s="122"/>
      <c r="Y87" s="88"/>
      <c r="Z87" s="3"/>
      <c r="AA87" s="3"/>
      <c r="AB87" s="3"/>
      <c r="AC87" s="3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1:39" ht="17.25" customHeight="1">
      <c r="A88" s="3"/>
      <c r="B88" s="122"/>
      <c r="C88" s="122"/>
      <c r="D88" s="122"/>
      <c r="E88" s="121"/>
      <c r="F88" s="122"/>
      <c r="G88" s="122"/>
      <c r="H88" s="122"/>
      <c r="I88" s="122"/>
      <c r="J88" s="88"/>
      <c r="K88" s="122"/>
      <c r="L88" s="122"/>
      <c r="M88" s="122"/>
      <c r="N88" s="122"/>
      <c r="Y88" s="3"/>
      <c r="Z88" s="3"/>
      <c r="AA88" s="3"/>
      <c r="AB88" s="3"/>
      <c r="AC88" s="3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1:39" ht="17.25" customHeight="1">
      <c r="A89" s="3"/>
      <c r="B89" s="122"/>
      <c r="C89" s="122"/>
      <c r="D89" s="122"/>
      <c r="E89" s="121"/>
      <c r="F89" s="122"/>
      <c r="G89" s="122"/>
      <c r="H89" s="122"/>
      <c r="I89" s="122"/>
      <c r="J89" s="88"/>
      <c r="K89" s="122"/>
      <c r="L89" s="122"/>
      <c r="M89" s="122"/>
      <c r="N89" s="122"/>
      <c r="Y89" s="3"/>
      <c r="Z89" s="3"/>
      <c r="AA89" s="3"/>
      <c r="AB89" s="3"/>
      <c r="AC89" s="3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1:39" ht="17.25" customHeight="1">
      <c r="A90" s="3"/>
      <c r="B90" s="122"/>
      <c r="C90" s="122"/>
      <c r="D90" s="122"/>
      <c r="E90" s="121"/>
      <c r="F90" s="122"/>
      <c r="G90" s="122"/>
      <c r="H90" s="122"/>
      <c r="I90" s="122"/>
      <c r="J90" s="88"/>
      <c r="K90" s="122"/>
      <c r="L90" s="122"/>
      <c r="M90" s="122"/>
      <c r="N90" s="122"/>
      <c r="Y90" s="3"/>
      <c r="Z90" s="3"/>
      <c r="AA90" s="3"/>
      <c r="AB90" s="3"/>
      <c r="AC90" s="3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1:39" ht="17.25" customHeight="1">
      <c r="A91" s="3"/>
      <c r="B91" s="122"/>
      <c r="C91" s="122"/>
      <c r="D91" s="122"/>
      <c r="E91" s="121"/>
      <c r="F91" s="122"/>
      <c r="G91" s="122"/>
      <c r="H91" s="122"/>
      <c r="I91" s="122"/>
      <c r="J91" s="88"/>
      <c r="K91" s="122"/>
      <c r="L91" s="122"/>
      <c r="M91" s="122"/>
      <c r="N91" s="122"/>
      <c r="O91" s="115"/>
      <c r="P91" s="5"/>
      <c r="Q91" s="5"/>
      <c r="R91" s="3"/>
      <c r="S91" s="5"/>
      <c r="T91" s="5"/>
      <c r="U91" s="5"/>
      <c r="V91" s="5"/>
      <c r="W91" s="5"/>
      <c r="X91" s="5"/>
      <c r="Y91" s="3"/>
      <c r="Z91" s="3"/>
      <c r="AA91" s="3"/>
      <c r="AB91" s="3"/>
      <c r="AC91" s="3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1:39" ht="17.25" customHeight="1">
      <c r="A92" s="3"/>
      <c r="B92" s="122"/>
      <c r="C92" s="122"/>
      <c r="D92" s="122"/>
      <c r="E92" s="121"/>
      <c r="F92" s="122"/>
      <c r="G92" s="122"/>
      <c r="H92" s="122"/>
      <c r="I92" s="122"/>
      <c r="J92" s="88"/>
      <c r="K92" s="122"/>
      <c r="L92" s="122"/>
      <c r="M92" s="122"/>
      <c r="N92" s="122"/>
      <c r="O92" s="115"/>
      <c r="P92" s="5"/>
      <c r="Q92" s="5"/>
      <c r="R92" s="3"/>
      <c r="S92" s="5"/>
      <c r="T92" s="5"/>
      <c r="U92" s="5"/>
      <c r="V92" s="5"/>
      <c r="W92" s="5"/>
      <c r="X92" s="5"/>
      <c r="Y92" s="3"/>
      <c r="Z92" s="3"/>
      <c r="AA92" s="3"/>
      <c r="AB92" s="3"/>
      <c r="AC92" s="3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1:39" ht="17.25" customHeight="1">
      <c r="A93" s="3"/>
      <c r="B93" s="122"/>
      <c r="C93" s="122"/>
      <c r="D93" s="122"/>
      <c r="E93" s="121"/>
      <c r="F93" s="122"/>
      <c r="G93" s="122"/>
      <c r="H93" s="122"/>
      <c r="I93" s="122"/>
      <c r="J93" s="88"/>
      <c r="K93" s="122"/>
      <c r="L93" s="122"/>
      <c r="M93" s="122"/>
      <c r="N93" s="122"/>
      <c r="O93" s="115"/>
      <c r="P93" s="5"/>
      <c r="Q93" s="5"/>
      <c r="R93" s="3"/>
      <c r="S93" s="5"/>
      <c r="T93" s="5"/>
      <c r="U93" s="5"/>
      <c r="V93" s="5"/>
      <c r="W93" s="5"/>
      <c r="X93" s="5"/>
      <c r="Y93" s="3"/>
      <c r="Z93" s="3"/>
      <c r="AA93" s="3"/>
      <c r="AB93" s="3"/>
      <c r="AC93" s="3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1:39" ht="17.25" customHeight="1">
      <c r="A94" s="3"/>
      <c r="B94" s="123"/>
      <c r="C94" s="122"/>
      <c r="D94" s="122"/>
      <c r="E94" s="121"/>
      <c r="F94" s="122"/>
      <c r="G94" s="122"/>
      <c r="H94" s="122"/>
      <c r="I94" s="122"/>
      <c r="J94" s="88"/>
      <c r="K94" s="122"/>
      <c r="L94" s="122"/>
      <c r="M94" s="122"/>
      <c r="N94" s="122"/>
      <c r="O94" s="115"/>
      <c r="P94" s="5"/>
      <c r="Q94" s="5"/>
      <c r="R94" s="3"/>
      <c r="S94" s="5"/>
      <c r="T94" s="5"/>
      <c r="U94" s="5"/>
      <c r="V94" s="5"/>
      <c r="W94" s="5"/>
      <c r="X94" s="5"/>
      <c r="Y94" s="3"/>
      <c r="Z94" s="3"/>
      <c r="AA94" s="3"/>
      <c r="AB94" s="3"/>
      <c r="AC94" s="3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1:39" ht="17.25" customHeight="1">
      <c r="A95" s="3"/>
      <c r="B95" s="123"/>
      <c r="C95" s="122"/>
      <c r="D95" s="122"/>
      <c r="E95" s="121"/>
      <c r="F95" s="122"/>
      <c r="G95" s="122"/>
      <c r="H95" s="122"/>
      <c r="I95" s="122"/>
      <c r="J95" s="88"/>
      <c r="K95" s="122"/>
      <c r="L95" s="122"/>
      <c r="M95" s="122"/>
      <c r="N95" s="122"/>
      <c r="O95" s="115"/>
      <c r="P95" s="5"/>
      <c r="Q95" s="5"/>
      <c r="R95" s="5"/>
      <c r="S95" s="5"/>
      <c r="T95" s="5"/>
      <c r="U95" s="5"/>
      <c r="V95" s="5"/>
      <c r="W95" s="5"/>
      <c r="X95" s="3"/>
      <c r="Y95" s="3"/>
      <c r="Z95" s="3"/>
      <c r="AA95" s="3"/>
      <c r="AB95" s="3"/>
      <c r="AC95" s="3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1:39" ht="17.25" customHeight="1">
      <c r="A96" s="3"/>
      <c r="B96" s="122"/>
      <c r="C96" s="122"/>
      <c r="D96" s="122"/>
      <c r="E96" s="121"/>
      <c r="F96" s="122"/>
      <c r="G96" s="122"/>
      <c r="H96" s="122"/>
      <c r="I96" s="122"/>
      <c r="J96" s="88"/>
      <c r="K96" s="122"/>
      <c r="L96" s="122"/>
      <c r="M96" s="122"/>
      <c r="N96" s="122"/>
      <c r="O96" s="88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1:39" ht="17.25" customHeight="1">
      <c r="A97" s="3"/>
      <c r="B97" s="122"/>
      <c r="C97" s="122"/>
      <c r="D97" s="122"/>
      <c r="E97" s="121"/>
      <c r="F97" s="122"/>
      <c r="G97" s="122"/>
      <c r="H97" s="122"/>
      <c r="I97" s="122"/>
      <c r="J97" s="88"/>
      <c r="K97" s="122"/>
      <c r="L97" s="122"/>
      <c r="M97" s="122"/>
      <c r="N97" s="122"/>
      <c r="O97" s="115"/>
      <c r="P97" s="5"/>
      <c r="Q97" s="5"/>
      <c r="R97" s="5"/>
      <c r="S97" s="5"/>
      <c r="T97" s="5"/>
      <c r="U97" s="5"/>
      <c r="V97" s="5"/>
      <c r="W97" s="5"/>
      <c r="X97" s="3"/>
      <c r="Y97" s="3"/>
      <c r="Z97" s="3"/>
      <c r="AA97" s="3"/>
      <c r="AB97" s="3"/>
      <c r="AC97" s="3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1:39" ht="17.25" customHeight="1">
      <c r="A98" s="3"/>
      <c r="B98" s="122"/>
      <c r="C98" s="122"/>
      <c r="D98" s="122"/>
      <c r="E98" s="121"/>
      <c r="F98" s="122"/>
      <c r="G98" s="122"/>
      <c r="H98" s="122"/>
      <c r="I98" s="122"/>
      <c r="J98" s="88"/>
      <c r="K98" s="122"/>
      <c r="L98" s="122"/>
      <c r="M98" s="122"/>
      <c r="N98" s="122"/>
      <c r="O98" s="115"/>
      <c r="P98" s="5"/>
      <c r="Q98" s="5"/>
      <c r="R98" s="5"/>
      <c r="S98" s="5"/>
      <c r="T98" s="5"/>
      <c r="U98" s="5"/>
      <c r="V98" s="5"/>
      <c r="W98" s="5"/>
      <c r="X98" s="3"/>
      <c r="Y98" s="3"/>
      <c r="Z98" s="3"/>
      <c r="AA98" s="3"/>
      <c r="AB98" s="3"/>
      <c r="AC98" s="3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1:39" ht="17.25" customHeight="1">
      <c r="A99" s="3"/>
      <c r="B99" s="122"/>
      <c r="C99" s="122"/>
      <c r="D99" s="122"/>
      <c r="E99" s="121"/>
      <c r="F99" s="122"/>
      <c r="G99" s="122"/>
      <c r="H99" s="122"/>
      <c r="I99" s="122"/>
      <c r="J99" s="88"/>
      <c r="K99" s="122"/>
      <c r="L99" s="122"/>
      <c r="M99" s="122"/>
      <c r="N99" s="122"/>
      <c r="O99" s="115"/>
      <c r="P99" s="5"/>
      <c r="Q99" s="5"/>
      <c r="R99" s="5"/>
      <c r="S99" s="5"/>
      <c r="T99" s="5"/>
      <c r="U99" s="5"/>
      <c r="V99" s="5"/>
      <c r="W99" s="5"/>
      <c r="X99" s="3"/>
      <c r="Y99" s="3"/>
      <c r="Z99" s="3"/>
      <c r="AA99" s="3"/>
      <c r="AB99" s="3"/>
      <c r="AC99" s="3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1:39" ht="17.25" customHeight="1">
      <c r="A100" s="3"/>
      <c r="B100" s="122"/>
      <c r="C100" s="122"/>
      <c r="D100" s="122"/>
      <c r="E100" s="121"/>
      <c r="F100" s="122"/>
      <c r="G100" s="122"/>
      <c r="H100" s="122"/>
      <c r="I100" s="122"/>
      <c r="J100" s="88"/>
      <c r="K100" s="122"/>
      <c r="L100" s="122"/>
      <c r="M100" s="122"/>
      <c r="N100" s="122"/>
      <c r="O100" s="115"/>
      <c r="P100" s="5"/>
      <c r="Q100" s="5"/>
      <c r="R100" s="5"/>
      <c r="S100" s="5"/>
      <c r="T100" s="5"/>
      <c r="U100" s="5"/>
      <c r="V100" s="5"/>
      <c r="W100" s="5"/>
      <c r="X100" s="3"/>
      <c r="Y100" s="3"/>
      <c r="Z100" s="3"/>
      <c r="AA100" s="3"/>
      <c r="AB100" s="3"/>
      <c r="AC100" s="3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1:39" ht="17.25" customHeight="1">
      <c r="A101" s="3"/>
      <c r="B101" s="123"/>
      <c r="C101" s="122"/>
      <c r="D101" s="122"/>
      <c r="E101" s="121"/>
      <c r="F101" s="122"/>
      <c r="G101" s="122"/>
      <c r="H101" s="122"/>
      <c r="I101" s="122"/>
      <c r="J101" s="88"/>
      <c r="K101" s="122"/>
      <c r="L101" s="122"/>
      <c r="M101" s="122"/>
      <c r="N101" s="122"/>
      <c r="O101" s="115"/>
      <c r="P101" s="5"/>
      <c r="Q101" s="5"/>
      <c r="R101" s="5"/>
      <c r="S101" s="5"/>
      <c r="T101" s="5"/>
      <c r="U101" s="5"/>
      <c r="V101" s="5"/>
      <c r="W101" s="5"/>
      <c r="X101" s="3"/>
      <c r="Y101" s="3"/>
      <c r="Z101" s="3"/>
      <c r="AA101" s="3"/>
      <c r="AB101" s="3"/>
      <c r="AC101" s="3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1:39" ht="17.25" customHeight="1">
      <c r="A102" s="3"/>
      <c r="B102" s="123"/>
      <c r="C102" s="122"/>
      <c r="D102" s="122"/>
      <c r="E102" s="121"/>
      <c r="F102" s="122"/>
      <c r="G102" s="122"/>
      <c r="H102" s="122"/>
      <c r="I102" s="122"/>
      <c r="J102" s="88"/>
      <c r="K102" s="122"/>
      <c r="L102" s="122"/>
      <c r="M102" s="122"/>
      <c r="N102" s="122"/>
      <c r="O102" s="115"/>
      <c r="P102" s="5"/>
      <c r="Q102" s="5"/>
      <c r="R102" s="5"/>
      <c r="S102" s="5"/>
      <c r="T102" s="5"/>
      <c r="U102" s="5"/>
      <c r="V102" s="5"/>
      <c r="W102" s="5"/>
      <c r="X102" s="3"/>
      <c r="Y102" s="3"/>
      <c r="Z102" s="3"/>
      <c r="AA102" s="3"/>
      <c r="AB102" s="3"/>
      <c r="AC102" s="3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  <row r="103" spans="1:39" ht="17.25" customHeight="1">
      <c r="A103" s="3"/>
      <c r="B103" s="123"/>
      <c r="C103" s="122"/>
      <c r="D103" s="122"/>
      <c r="E103" s="121"/>
      <c r="F103" s="122"/>
      <c r="G103" s="122"/>
      <c r="H103" s="122"/>
      <c r="I103" s="122"/>
      <c r="J103" s="88"/>
      <c r="K103" s="122"/>
      <c r="L103" s="122"/>
      <c r="M103" s="122"/>
      <c r="N103" s="122"/>
      <c r="O103" s="88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5"/>
      <c r="AE103" s="5"/>
      <c r="AF103" s="5"/>
      <c r="AG103" s="5"/>
      <c r="AH103" s="5"/>
      <c r="AI103" s="5"/>
      <c r="AJ103" s="5"/>
      <c r="AK103" s="5"/>
      <c r="AL103" s="5"/>
      <c r="AM103" s="5"/>
    </row>
    <row r="104" spans="1:39" ht="17.25" customHeight="1">
      <c r="A104" s="3"/>
      <c r="B104" s="123"/>
      <c r="C104" s="122"/>
      <c r="D104" s="122"/>
      <c r="E104" s="121"/>
      <c r="F104" s="122"/>
      <c r="G104" s="122"/>
      <c r="H104" s="122"/>
      <c r="I104" s="122"/>
      <c r="J104" s="88"/>
      <c r="K104" s="122"/>
      <c r="L104" s="122"/>
      <c r="M104" s="122"/>
      <c r="N104" s="122"/>
      <c r="O104" s="88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5"/>
      <c r="AE104" s="5"/>
      <c r="AF104" s="5"/>
      <c r="AG104" s="5"/>
      <c r="AH104" s="5"/>
      <c r="AI104" s="5"/>
      <c r="AJ104" s="5"/>
      <c r="AK104" s="5"/>
      <c r="AL104" s="5"/>
      <c r="AM104" s="5"/>
    </row>
    <row r="105" spans="1:39" ht="17.25" customHeight="1">
      <c r="A105" s="3"/>
      <c r="B105" s="123"/>
      <c r="C105" s="122"/>
      <c r="D105" s="122"/>
      <c r="E105" s="121"/>
      <c r="F105" s="122"/>
      <c r="G105" s="122"/>
      <c r="H105" s="122"/>
      <c r="I105" s="122"/>
      <c r="J105" s="88"/>
      <c r="K105" s="122"/>
      <c r="L105" s="122"/>
      <c r="M105" s="122"/>
      <c r="N105" s="122"/>
      <c r="O105" s="88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5"/>
      <c r="AE105" s="5"/>
      <c r="AF105" s="5"/>
      <c r="AG105" s="5"/>
      <c r="AH105" s="5"/>
      <c r="AI105" s="5"/>
      <c r="AJ105" s="5"/>
      <c r="AK105" s="5"/>
      <c r="AL105" s="5"/>
      <c r="AM105" s="5"/>
    </row>
    <row r="106" spans="1:39" ht="17.25" customHeight="1">
      <c r="A106" s="3"/>
      <c r="B106" s="123"/>
      <c r="C106" s="122"/>
      <c r="D106" s="122"/>
      <c r="E106" s="121"/>
      <c r="F106" s="122"/>
      <c r="G106" s="122"/>
      <c r="H106" s="122"/>
      <c r="I106" s="122"/>
      <c r="J106" s="88"/>
      <c r="K106" s="122"/>
      <c r="L106" s="122"/>
      <c r="M106" s="122"/>
      <c r="N106" s="122"/>
      <c r="O106" s="88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5"/>
      <c r="AE106" s="5"/>
      <c r="AF106" s="5"/>
      <c r="AG106" s="5"/>
      <c r="AH106" s="5"/>
      <c r="AI106" s="5"/>
      <c r="AJ106" s="5"/>
      <c r="AK106" s="5"/>
      <c r="AL106" s="5"/>
      <c r="AM106" s="5"/>
    </row>
    <row r="107" spans="1:39" ht="17.25" customHeight="1">
      <c r="A107" s="3"/>
      <c r="B107" s="123"/>
      <c r="C107" s="122"/>
      <c r="D107" s="122"/>
      <c r="E107" s="121"/>
      <c r="F107" s="122"/>
      <c r="G107" s="122"/>
      <c r="H107" s="122"/>
      <c r="I107" s="122"/>
      <c r="J107" s="88"/>
      <c r="K107" s="122"/>
      <c r="L107" s="122"/>
      <c r="M107" s="122"/>
      <c r="N107" s="122"/>
      <c r="O107" s="88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5"/>
      <c r="AE107" s="5"/>
      <c r="AF107" s="5"/>
      <c r="AG107" s="5"/>
      <c r="AH107" s="5"/>
      <c r="AI107" s="5"/>
      <c r="AJ107" s="5"/>
      <c r="AK107" s="5"/>
      <c r="AL107" s="5"/>
      <c r="AM107" s="5"/>
    </row>
    <row r="108" spans="1:39" ht="17.25" customHeight="1">
      <c r="A108" s="3"/>
      <c r="B108" s="123"/>
      <c r="C108" s="122"/>
      <c r="D108" s="122"/>
      <c r="E108" s="121"/>
      <c r="F108" s="122"/>
      <c r="G108" s="122"/>
      <c r="H108" s="122"/>
      <c r="I108" s="122"/>
      <c r="J108" s="88"/>
      <c r="K108" s="122"/>
      <c r="L108" s="122"/>
      <c r="M108" s="122"/>
      <c r="N108" s="122"/>
      <c r="O108" s="88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5"/>
      <c r="AE108" s="5"/>
      <c r="AF108" s="5"/>
      <c r="AG108" s="5"/>
      <c r="AH108" s="5"/>
      <c r="AI108" s="5"/>
      <c r="AJ108" s="5"/>
      <c r="AK108" s="5"/>
      <c r="AL108" s="5"/>
      <c r="AM108" s="5"/>
    </row>
    <row r="109" spans="1:39" ht="17.25" customHeight="1">
      <c r="A109" s="3"/>
      <c r="B109" s="123"/>
      <c r="C109" s="122"/>
      <c r="D109" s="122"/>
      <c r="E109" s="121"/>
      <c r="F109" s="122"/>
      <c r="G109" s="122"/>
      <c r="H109" s="122"/>
      <c r="I109" s="122"/>
      <c r="J109" s="88"/>
      <c r="K109" s="122"/>
      <c r="L109" s="122"/>
      <c r="M109" s="122"/>
      <c r="N109" s="122"/>
      <c r="O109" s="88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5"/>
      <c r="AE109" s="5"/>
      <c r="AF109" s="5"/>
      <c r="AG109" s="5"/>
      <c r="AH109" s="5"/>
      <c r="AI109" s="5"/>
      <c r="AJ109" s="5"/>
      <c r="AK109" s="5"/>
      <c r="AL109" s="5"/>
      <c r="AM109" s="5"/>
    </row>
    <row r="110" spans="1:39" ht="17.25" customHeight="1">
      <c r="A110" s="3"/>
      <c r="B110" s="123"/>
      <c r="C110" s="122"/>
      <c r="D110" s="122"/>
      <c r="E110" s="121"/>
      <c r="F110" s="122"/>
      <c r="G110" s="122"/>
      <c r="H110" s="122"/>
      <c r="I110" s="122"/>
      <c r="J110" s="88"/>
      <c r="K110" s="122"/>
      <c r="L110" s="122"/>
      <c r="M110" s="122"/>
      <c r="N110" s="122"/>
      <c r="O110" s="88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1:39" ht="17.25" customHeight="1">
      <c r="A111" s="3"/>
      <c r="B111" s="123"/>
      <c r="C111" s="122"/>
      <c r="D111" s="122"/>
      <c r="E111" s="121"/>
      <c r="F111" s="122"/>
      <c r="G111" s="122"/>
      <c r="H111" s="122"/>
      <c r="I111" s="122"/>
      <c r="J111" s="88"/>
      <c r="K111" s="122"/>
      <c r="L111" s="122"/>
      <c r="M111" s="122"/>
      <c r="N111" s="122"/>
      <c r="O111" s="88"/>
      <c r="P111" s="88"/>
      <c r="Q111" s="88"/>
      <c r="R111" s="88"/>
      <c r="S111" s="88"/>
      <c r="T111" s="88"/>
      <c r="U111" s="88"/>
      <c r="V111" s="88"/>
      <c r="W111" s="88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1:39" ht="17.25" customHeight="1">
      <c r="A112" s="3" t="s">
        <v>47</v>
      </c>
      <c r="B112" s="123"/>
      <c r="C112" s="122"/>
      <c r="D112" s="122"/>
      <c r="E112" s="121"/>
      <c r="F112" s="122"/>
      <c r="G112" s="122"/>
      <c r="H112" s="122"/>
      <c r="I112" s="122"/>
      <c r="J112" s="88"/>
      <c r="K112" s="122"/>
      <c r="L112" s="122"/>
      <c r="M112" s="122"/>
      <c r="N112" s="122"/>
      <c r="O112" s="88"/>
      <c r="P112" s="88"/>
      <c r="Q112" s="88"/>
      <c r="R112" s="88"/>
      <c r="S112" s="88"/>
      <c r="T112" s="88"/>
      <c r="U112" s="88"/>
      <c r="V112" s="88"/>
      <c r="W112" s="88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 ht="17.25" customHeight="1">
      <c r="A113" s="3"/>
      <c r="B113" s="123"/>
      <c r="C113" s="122"/>
      <c r="D113" s="122"/>
      <c r="E113" s="121"/>
      <c r="F113" s="122"/>
      <c r="G113" s="122"/>
      <c r="H113" s="122"/>
      <c r="I113" s="122"/>
      <c r="J113" s="88"/>
      <c r="K113" s="122"/>
      <c r="L113" s="122"/>
      <c r="M113" s="122"/>
      <c r="N113" s="122"/>
      <c r="O113" s="88"/>
      <c r="P113" s="140"/>
      <c r="Q113" s="143"/>
      <c r="R113" s="144"/>
      <c r="S113" s="144"/>
      <c r="T113" s="143"/>
      <c r="U113" s="88"/>
      <c r="V113" s="140"/>
      <c r="W113" s="140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1:39" ht="17.25" customHeight="1">
      <c r="A114" s="3"/>
      <c r="B114" s="123"/>
      <c r="C114" s="122"/>
      <c r="D114" s="122"/>
      <c r="E114" s="121"/>
      <c r="F114" s="122"/>
      <c r="G114" s="122"/>
      <c r="H114" s="122"/>
      <c r="I114" s="122"/>
      <c r="J114" s="88"/>
      <c r="K114" s="122"/>
      <c r="L114" s="122"/>
      <c r="M114" s="122"/>
      <c r="N114" s="122"/>
      <c r="O114" s="88"/>
      <c r="P114" s="140"/>
      <c r="Q114" s="143"/>
      <c r="R114" s="143"/>
      <c r="S114" s="143"/>
      <c r="T114" s="143"/>
      <c r="U114" s="88"/>
      <c r="V114" s="140"/>
      <c r="W114" s="140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1:39" ht="17.25" customHeight="1">
      <c r="A115" s="3"/>
      <c r="B115" s="123"/>
      <c r="C115" s="122"/>
      <c r="D115" s="122"/>
      <c r="E115" s="121"/>
      <c r="F115" s="122"/>
      <c r="G115" s="122"/>
      <c r="H115" s="122"/>
      <c r="I115" s="122"/>
      <c r="J115" s="88"/>
      <c r="K115" s="122"/>
      <c r="L115" s="122"/>
      <c r="M115" s="122"/>
      <c r="N115" s="122"/>
      <c r="O115" s="141"/>
      <c r="P115" s="140"/>
      <c r="Q115" s="140"/>
      <c r="R115" s="140"/>
      <c r="S115" s="140"/>
      <c r="T115" s="140"/>
      <c r="U115" s="140"/>
      <c r="V115" s="140"/>
      <c r="W115" s="140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1:39" ht="17.25" customHeight="1">
      <c r="A116" s="3"/>
      <c r="B116" s="123"/>
      <c r="C116" s="122"/>
      <c r="D116" s="122"/>
      <c r="E116" s="121"/>
      <c r="F116" s="122"/>
      <c r="G116" s="122"/>
      <c r="H116" s="122"/>
      <c r="I116" s="122"/>
      <c r="J116" s="88"/>
      <c r="K116" s="122"/>
      <c r="L116" s="122"/>
      <c r="M116" s="122"/>
      <c r="N116" s="122"/>
      <c r="O116" s="140"/>
      <c r="P116" s="140"/>
      <c r="Q116" s="145"/>
      <c r="R116" s="145"/>
      <c r="S116" s="145"/>
      <c r="T116" s="145"/>
      <c r="U116" s="145"/>
      <c r="V116" s="140"/>
      <c r="W116" s="140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1:39" ht="17.25" customHeight="1">
      <c r="A117" s="3"/>
      <c r="B117" s="123"/>
      <c r="C117" s="122"/>
      <c r="D117" s="122"/>
      <c r="E117" s="121"/>
      <c r="F117" s="122"/>
      <c r="G117" s="122"/>
      <c r="H117" s="122"/>
      <c r="I117" s="122"/>
      <c r="J117" s="88"/>
      <c r="K117" s="122"/>
      <c r="L117" s="122"/>
      <c r="M117" s="122"/>
      <c r="N117" s="122"/>
      <c r="O117" s="115"/>
      <c r="P117" s="115"/>
      <c r="Q117" s="115"/>
      <c r="R117" s="115"/>
      <c r="S117" s="115"/>
      <c r="T117" s="115"/>
      <c r="U117" s="115"/>
      <c r="V117" s="115"/>
      <c r="W117" s="115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:39" ht="17.25" customHeight="1">
      <c r="A118" s="3"/>
      <c r="B118" s="123"/>
      <c r="C118" s="122"/>
      <c r="D118" s="122"/>
      <c r="E118" s="121"/>
      <c r="F118" s="122"/>
      <c r="G118" s="122"/>
      <c r="H118" s="122"/>
      <c r="I118" s="122"/>
      <c r="J118" s="88"/>
      <c r="K118" s="122"/>
      <c r="L118" s="122"/>
      <c r="M118" s="122"/>
      <c r="N118" s="122"/>
      <c r="O118" s="115"/>
      <c r="P118" s="115"/>
      <c r="Q118" s="116"/>
      <c r="R118" s="116"/>
      <c r="S118" s="116"/>
      <c r="T118" s="116"/>
      <c r="U118" s="116"/>
      <c r="V118" s="115"/>
      <c r="W118" s="115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1:39" ht="17.25" customHeight="1">
      <c r="A119" s="3"/>
      <c r="B119" s="123"/>
      <c r="C119" s="122"/>
      <c r="D119" s="122"/>
      <c r="E119" s="121"/>
      <c r="F119" s="122"/>
      <c r="G119" s="122"/>
      <c r="H119" s="122"/>
      <c r="I119" s="122"/>
      <c r="J119" s="88"/>
      <c r="K119" s="122"/>
      <c r="L119" s="122"/>
      <c r="M119" s="122"/>
      <c r="N119" s="122"/>
      <c r="O119" s="115"/>
      <c r="P119" s="115"/>
      <c r="Q119" s="116"/>
      <c r="R119" s="116"/>
      <c r="S119" s="116"/>
      <c r="T119" s="116"/>
      <c r="U119" s="116"/>
      <c r="V119" s="116"/>
      <c r="W119" s="116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1:39" ht="17.25" customHeight="1">
      <c r="A120" s="3"/>
      <c r="B120" s="123"/>
      <c r="C120" s="122"/>
      <c r="D120" s="122"/>
      <c r="E120" s="121"/>
      <c r="F120" s="122"/>
      <c r="G120" s="122"/>
      <c r="H120" s="122"/>
      <c r="I120" s="122"/>
      <c r="J120" s="88"/>
      <c r="K120" s="122"/>
      <c r="L120" s="122"/>
      <c r="M120" s="122"/>
      <c r="N120" s="122"/>
      <c r="O120" s="115"/>
      <c r="P120" s="115"/>
      <c r="Q120" s="115"/>
      <c r="R120" s="116"/>
      <c r="S120" s="116"/>
      <c r="T120" s="116"/>
      <c r="U120" s="116"/>
      <c r="V120" s="115"/>
      <c r="W120" s="115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1:39" ht="17.25" customHeight="1">
      <c r="A121" s="3"/>
      <c r="B121" s="123"/>
      <c r="C121" s="122"/>
      <c r="D121" s="122"/>
      <c r="E121" s="121"/>
      <c r="F121" s="122"/>
      <c r="G121" s="122"/>
      <c r="H121" s="122"/>
      <c r="I121" s="122"/>
      <c r="J121" s="88"/>
      <c r="K121" s="122"/>
      <c r="L121" s="122"/>
      <c r="M121" s="122"/>
      <c r="N121" s="122"/>
      <c r="O121" s="115"/>
      <c r="P121" s="115"/>
      <c r="Q121" s="115"/>
      <c r="R121" s="115"/>
      <c r="S121" s="115"/>
      <c r="T121" s="115"/>
      <c r="U121" s="115"/>
      <c r="V121" s="115"/>
      <c r="W121" s="115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1:39" ht="17.25" customHeight="1">
      <c r="A122" s="3"/>
      <c r="B122" s="123"/>
      <c r="C122" s="122"/>
      <c r="D122" s="122"/>
      <c r="E122" s="121"/>
      <c r="F122" s="122"/>
      <c r="G122" s="122"/>
      <c r="H122" s="122"/>
      <c r="I122" s="122"/>
      <c r="J122" s="88"/>
      <c r="K122" s="122"/>
      <c r="L122" s="122"/>
      <c r="M122" s="122"/>
      <c r="N122" s="122"/>
      <c r="O122" s="117"/>
      <c r="P122" s="142"/>
      <c r="Q122" s="115"/>
      <c r="R122" s="115"/>
      <c r="S122" s="115"/>
      <c r="T122" s="115"/>
      <c r="U122" s="115"/>
      <c r="V122" s="115"/>
      <c r="W122" s="115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1:39" ht="17.25" customHeight="1">
      <c r="A123" s="3"/>
      <c r="B123" s="123"/>
      <c r="C123" s="122"/>
      <c r="D123" s="122"/>
      <c r="E123" s="121"/>
      <c r="F123" s="122"/>
      <c r="G123" s="122"/>
      <c r="H123" s="122"/>
      <c r="I123" s="122"/>
      <c r="J123" s="88"/>
      <c r="K123" s="122"/>
      <c r="L123" s="122"/>
      <c r="M123" s="122"/>
      <c r="N123" s="122"/>
      <c r="O123" s="119"/>
      <c r="P123" s="115"/>
      <c r="Q123" s="115"/>
      <c r="R123" s="115"/>
      <c r="S123" s="115"/>
      <c r="T123" s="115"/>
      <c r="U123" s="115"/>
      <c r="V123" s="115"/>
      <c r="W123" s="115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1:39" ht="17.25" customHeight="1">
      <c r="A124" s="3"/>
      <c r="B124" s="123"/>
      <c r="C124" s="122"/>
      <c r="D124" s="122"/>
      <c r="E124" s="121"/>
      <c r="F124" s="122"/>
      <c r="G124" s="122"/>
      <c r="H124" s="122"/>
      <c r="I124" s="122"/>
      <c r="J124" s="88"/>
      <c r="K124" s="122"/>
      <c r="L124" s="122"/>
      <c r="M124" s="122"/>
      <c r="N124" s="122"/>
      <c r="O124" s="119"/>
      <c r="P124" s="115"/>
      <c r="Q124" s="119"/>
      <c r="R124" s="119"/>
      <c r="S124" s="119"/>
      <c r="T124" s="119"/>
      <c r="U124" s="119"/>
      <c r="V124" s="119"/>
      <c r="W124" s="115"/>
    </row>
    <row r="125" spans="1:39" ht="17.25" customHeight="1">
      <c r="A125" s="3"/>
      <c r="B125" s="123"/>
      <c r="C125" s="122"/>
      <c r="D125" s="122"/>
      <c r="E125" s="121"/>
      <c r="F125" s="122"/>
      <c r="G125" s="122"/>
      <c r="H125" s="122"/>
      <c r="I125" s="122"/>
      <c r="J125" s="88"/>
      <c r="K125" s="122"/>
      <c r="L125" s="122"/>
      <c r="M125" s="122"/>
      <c r="N125" s="122"/>
      <c r="O125" s="119"/>
      <c r="P125" s="115"/>
      <c r="Q125" s="115"/>
      <c r="R125" s="115"/>
      <c r="S125" s="115"/>
      <c r="T125" s="115"/>
      <c r="U125" s="115"/>
      <c r="V125" s="115"/>
      <c r="W125" s="115"/>
    </row>
    <row r="126" spans="1:39" ht="17.25" customHeight="1">
      <c r="A126" s="3"/>
      <c r="B126" s="122"/>
      <c r="C126" s="122"/>
      <c r="D126" s="122"/>
      <c r="E126" s="121"/>
      <c r="F126" s="122"/>
      <c r="G126" s="122"/>
      <c r="H126" s="122"/>
      <c r="I126" s="122"/>
      <c r="J126" s="88"/>
      <c r="K126" s="122"/>
      <c r="L126" s="122"/>
      <c r="M126" s="122"/>
      <c r="N126" s="122"/>
      <c r="O126" s="119"/>
      <c r="P126" s="142"/>
      <c r="Q126" s="115"/>
      <c r="R126" s="115"/>
      <c r="S126" s="115"/>
      <c r="T126" s="115"/>
      <c r="U126" s="115"/>
      <c r="V126" s="115"/>
      <c r="W126" s="115"/>
    </row>
    <row r="127" spans="1:39" ht="17.25" customHeight="1">
      <c r="A127" s="3"/>
      <c r="B127" s="123"/>
      <c r="C127" s="122"/>
      <c r="D127" s="122"/>
      <c r="E127" s="121"/>
      <c r="F127" s="122"/>
      <c r="G127" s="122"/>
      <c r="H127" s="122"/>
      <c r="I127" s="122"/>
      <c r="J127" s="88"/>
      <c r="K127" s="122"/>
      <c r="L127" s="122"/>
      <c r="M127" s="122"/>
      <c r="N127" s="122"/>
      <c r="O127" s="117"/>
      <c r="P127" s="142"/>
      <c r="Q127" s="119"/>
      <c r="R127" s="119"/>
      <c r="S127" s="119"/>
      <c r="T127" s="119"/>
      <c r="U127" s="119"/>
      <c r="V127" s="119"/>
      <c r="W127" s="115"/>
    </row>
    <row r="128" spans="1:39" ht="17.25" customHeight="1">
      <c r="A128" s="3"/>
      <c r="B128" s="123"/>
      <c r="C128" s="122"/>
      <c r="D128" s="122"/>
      <c r="E128" s="121"/>
      <c r="F128" s="122"/>
      <c r="G128" s="122"/>
      <c r="H128" s="122"/>
      <c r="I128" s="122"/>
      <c r="J128" s="88"/>
      <c r="K128" s="122"/>
      <c r="L128" s="122"/>
      <c r="M128" s="122"/>
      <c r="N128" s="122"/>
      <c r="O128" s="119"/>
      <c r="P128" s="115"/>
      <c r="Q128" s="115"/>
      <c r="R128" s="115"/>
      <c r="S128" s="115"/>
      <c r="T128" s="115"/>
      <c r="U128" s="115"/>
      <c r="V128" s="115"/>
      <c r="W128" s="115"/>
    </row>
    <row r="129" spans="1:23" ht="17.25" customHeight="1">
      <c r="A129" s="3"/>
      <c r="B129" s="123"/>
      <c r="C129" s="122"/>
      <c r="D129" s="122"/>
      <c r="E129" s="121"/>
      <c r="F129" s="122"/>
      <c r="G129" s="122"/>
      <c r="H129" s="122"/>
      <c r="I129" s="122"/>
      <c r="J129" s="88"/>
      <c r="K129" s="122"/>
      <c r="L129" s="122"/>
      <c r="M129" s="122"/>
      <c r="N129" s="122"/>
      <c r="O129" s="117"/>
      <c r="P129" s="142"/>
      <c r="Q129" s="115"/>
      <c r="R129" s="115"/>
      <c r="S129" s="115"/>
      <c r="T129" s="115"/>
      <c r="U129" s="115"/>
      <c r="V129" s="115"/>
      <c r="W129" s="115"/>
    </row>
    <row r="130" spans="1:23" ht="17.25" customHeight="1">
      <c r="A130" s="3"/>
      <c r="B130" s="123"/>
      <c r="C130" s="122"/>
      <c r="D130" s="122"/>
      <c r="E130" s="121"/>
      <c r="F130" s="122"/>
      <c r="G130" s="122"/>
      <c r="H130" s="122"/>
      <c r="I130" s="122"/>
      <c r="J130" s="88"/>
      <c r="K130" s="122"/>
      <c r="L130" s="122"/>
      <c r="M130" s="122"/>
      <c r="N130" s="122"/>
      <c r="O130" s="119"/>
      <c r="P130" s="115"/>
      <c r="Q130" s="115"/>
      <c r="R130" s="115"/>
      <c r="S130" s="115"/>
      <c r="T130" s="115"/>
      <c r="U130" s="115"/>
      <c r="V130" s="115"/>
      <c r="W130" s="115"/>
    </row>
    <row r="131" spans="1:23" ht="17.25" customHeight="1">
      <c r="A131" s="3"/>
      <c r="B131" s="123"/>
      <c r="C131" s="122"/>
      <c r="D131" s="122"/>
      <c r="E131" s="121"/>
      <c r="F131" s="122"/>
      <c r="G131" s="122"/>
      <c r="H131" s="122"/>
      <c r="I131" s="122"/>
      <c r="J131" s="88"/>
      <c r="K131" s="122"/>
      <c r="L131" s="122"/>
      <c r="M131" s="122"/>
      <c r="N131" s="122"/>
      <c r="O131" s="119"/>
      <c r="P131" s="115"/>
      <c r="Q131" s="115"/>
      <c r="R131" s="115"/>
      <c r="S131" s="115"/>
      <c r="T131" s="115"/>
      <c r="U131" s="115"/>
      <c r="V131" s="115"/>
      <c r="W131" s="115"/>
    </row>
    <row r="132" spans="1:23" ht="17.25" customHeight="1">
      <c r="A132" s="3"/>
      <c r="B132" s="123"/>
      <c r="C132" s="122"/>
      <c r="D132" s="122"/>
      <c r="E132" s="121"/>
      <c r="F132" s="122"/>
      <c r="G132" s="122"/>
      <c r="H132" s="122"/>
      <c r="I132" s="122"/>
      <c r="J132" s="88"/>
      <c r="K132" s="122"/>
      <c r="L132" s="122"/>
      <c r="M132" s="122"/>
      <c r="N132" s="122"/>
      <c r="O132" s="119"/>
      <c r="P132" s="115"/>
      <c r="Q132" s="115"/>
      <c r="R132" s="115"/>
      <c r="S132" s="115"/>
      <c r="T132" s="115"/>
      <c r="U132" s="115"/>
      <c r="V132" s="115"/>
      <c r="W132" s="115"/>
    </row>
    <row r="133" spans="1:23" ht="17.25" customHeight="1">
      <c r="A133" s="3"/>
      <c r="B133" s="123"/>
      <c r="C133" s="122"/>
      <c r="D133" s="122"/>
      <c r="E133" s="121"/>
      <c r="F133" s="122"/>
      <c r="G133" s="122"/>
      <c r="H133" s="122"/>
      <c r="I133" s="122"/>
      <c r="J133" s="88"/>
      <c r="K133" s="122"/>
      <c r="L133" s="122"/>
      <c r="M133" s="122"/>
      <c r="N133" s="122"/>
      <c r="O133" s="119"/>
      <c r="P133" s="115"/>
      <c r="Q133" s="115"/>
      <c r="R133" s="115"/>
      <c r="S133" s="115"/>
      <c r="T133" s="115"/>
      <c r="U133" s="115"/>
      <c r="V133" s="115"/>
      <c r="W133" s="115"/>
    </row>
    <row r="134" spans="1:23" ht="17.25" customHeight="1">
      <c r="A134" s="3"/>
      <c r="B134" s="123"/>
      <c r="C134" s="122"/>
      <c r="D134" s="122"/>
      <c r="E134" s="121"/>
      <c r="F134" s="122"/>
      <c r="G134" s="122"/>
      <c r="H134" s="122"/>
      <c r="I134" s="122"/>
      <c r="J134" s="88"/>
      <c r="K134" s="122"/>
      <c r="L134" s="122"/>
      <c r="M134" s="122"/>
      <c r="N134" s="122"/>
      <c r="O134" s="119"/>
      <c r="P134" s="115"/>
      <c r="Q134" s="115"/>
      <c r="R134" s="115"/>
      <c r="S134" s="115"/>
      <c r="T134" s="115"/>
      <c r="U134" s="115"/>
      <c r="V134" s="115"/>
      <c r="W134" s="115"/>
    </row>
    <row r="135" spans="1:23" ht="17.25" customHeight="1">
      <c r="A135" s="3"/>
      <c r="B135" s="123"/>
      <c r="C135" s="122"/>
      <c r="D135" s="122"/>
      <c r="E135" s="121"/>
      <c r="F135" s="122"/>
      <c r="G135" s="122"/>
      <c r="H135" s="122"/>
      <c r="I135" s="122"/>
      <c r="J135" s="88"/>
      <c r="K135" s="122"/>
      <c r="L135" s="122"/>
      <c r="M135" s="122"/>
      <c r="N135" s="122"/>
      <c r="O135" s="119"/>
      <c r="P135" s="115"/>
      <c r="Q135" s="119"/>
      <c r="R135" s="119"/>
      <c r="S135" s="119"/>
      <c r="T135" s="119"/>
      <c r="U135" s="119"/>
      <c r="V135" s="119"/>
      <c r="W135" s="115"/>
    </row>
    <row r="136" spans="1:23" ht="17.25" customHeight="1">
      <c r="A136" s="3"/>
      <c r="B136" s="123"/>
      <c r="C136" s="122"/>
      <c r="D136" s="122"/>
      <c r="E136" s="121"/>
      <c r="F136" s="122"/>
      <c r="G136" s="122"/>
      <c r="H136" s="122"/>
      <c r="I136" s="122"/>
      <c r="J136" s="88"/>
      <c r="K136" s="122"/>
      <c r="L136" s="122"/>
      <c r="M136" s="122"/>
      <c r="N136" s="122"/>
      <c r="O136" s="119"/>
      <c r="P136" s="115"/>
      <c r="Q136" s="115"/>
      <c r="R136" s="115"/>
      <c r="S136" s="115"/>
      <c r="T136" s="115"/>
      <c r="U136" s="115"/>
      <c r="V136" s="115"/>
      <c r="W136" s="115"/>
    </row>
    <row r="137" spans="1:23" ht="17.25" customHeight="1">
      <c r="A137" s="3"/>
      <c r="B137" s="123"/>
      <c r="C137" s="122"/>
      <c r="D137" s="122"/>
      <c r="E137" s="121"/>
      <c r="F137" s="122"/>
      <c r="G137" s="122"/>
      <c r="H137" s="122"/>
      <c r="I137" s="122"/>
      <c r="J137" s="88"/>
      <c r="K137" s="122"/>
      <c r="L137" s="122"/>
      <c r="M137" s="122"/>
      <c r="N137" s="122"/>
      <c r="O137" s="117"/>
      <c r="P137" s="119"/>
      <c r="Q137" s="119"/>
      <c r="R137" s="119"/>
      <c r="S137" s="119"/>
      <c r="T137" s="119"/>
      <c r="U137" s="119"/>
      <c r="V137" s="119"/>
      <c r="W137" s="115"/>
    </row>
    <row r="138" spans="1:23" ht="17.25" customHeight="1">
      <c r="A138" s="3"/>
      <c r="B138" s="123"/>
      <c r="C138" s="122"/>
      <c r="D138" s="122"/>
      <c r="E138" s="121"/>
      <c r="F138" s="122"/>
      <c r="G138" s="122"/>
      <c r="H138" s="122"/>
      <c r="I138" s="122"/>
      <c r="J138" s="88"/>
      <c r="K138" s="122"/>
      <c r="L138" s="122"/>
      <c r="M138" s="122"/>
      <c r="N138" s="122"/>
      <c r="O138" s="115"/>
      <c r="P138" s="115"/>
      <c r="Q138" s="115"/>
      <c r="R138" s="115"/>
      <c r="S138" s="115"/>
      <c r="T138" s="115"/>
      <c r="U138" s="115"/>
      <c r="V138" s="115"/>
      <c r="W138" s="115"/>
    </row>
    <row r="139" spans="1:23" ht="17.25" customHeight="1">
      <c r="A139" s="3"/>
      <c r="B139" s="123"/>
      <c r="C139" s="122"/>
      <c r="D139" s="122"/>
      <c r="E139" s="121"/>
      <c r="F139" s="122"/>
      <c r="G139" s="122"/>
      <c r="H139" s="122"/>
      <c r="I139" s="122"/>
      <c r="J139" s="88"/>
      <c r="K139" s="122"/>
      <c r="L139" s="122"/>
      <c r="M139" s="122"/>
      <c r="N139" s="122"/>
      <c r="O139" s="119"/>
      <c r="P139" s="115"/>
      <c r="Q139" s="115"/>
      <c r="R139" s="115"/>
      <c r="S139" s="115"/>
      <c r="T139" s="115"/>
      <c r="U139" s="115"/>
      <c r="V139" s="115"/>
      <c r="W139" s="115"/>
    </row>
    <row r="140" spans="1:23" ht="17.25" customHeight="1">
      <c r="A140" s="3"/>
      <c r="B140" s="123"/>
      <c r="C140" s="122"/>
      <c r="D140" s="122"/>
      <c r="E140" s="121"/>
      <c r="F140" s="122"/>
      <c r="G140" s="122"/>
      <c r="H140" s="122"/>
      <c r="I140" s="122"/>
      <c r="J140" s="88"/>
      <c r="K140" s="122"/>
      <c r="L140" s="122"/>
      <c r="M140" s="122"/>
      <c r="N140" s="122"/>
      <c r="O140" s="119"/>
      <c r="P140" s="119"/>
      <c r="Q140" s="119"/>
      <c r="R140" s="119"/>
      <c r="S140" s="119"/>
      <c r="T140" s="119"/>
      <c r="U140" s="119"/>
      <c r="V140" s="119"/>
      <c r="W140" s="115"/>
    </row>
    <row r="141" spans="1:23" ht="17.25" customHeight="1">
      <c r="A141" s="3"/>
      <c r="B141" s="123"/>
      <c r="C141" s="122"/>
      <c r="D141" s="122"/>
      <c r="E141" s="121"/>
      <c r="F141" s="122"/>
      <c r="G141" s="122"/>
      <c r="H141" s="122"/>
      <c r="I141" s="122"/>
      <c r="J141" s="88"/>
      <c r="K141" s="122"/>
      <c r="L141" s="122"/>
      <c r="M141" s="122"/>
      <c r="N141" s="122"/>
      <c r="O141" s="117"/>
      <c r="P141" s="115"/>
      <c r="Q141" s="115"/>
      <c r="R141" s="115"/>
      <c r="S141" s="115"/>
      <c r="T141" s="115"/>
      <c r="U141" s="115"/>
      <c r="V141" s="115"/>
      <c r="W141" s="115"/>
    </row>
    <row r="142" spans="1:23" ht="17.25" customHeight="1">
      <c r="A142" s="3"/>
      <c r="B142" s="122"/>
      <c r="C142" s="122"/>
      <c r="D142" s="122"/>
      <c r="E142" s="121"/>
      <c r="F142" s="122"/>
      <c r="G142" s="122"/>
      <c r="H142" s="122"/>
      <c r="I142" s="122"/>
      <c r="J142" s="88"/>
      <c r="K142" s="122"/>
      <c r="L142" s="122"/>
      <c r="M142" s="122"/>
      <c r="N142" s="122"/>
      <c r="O142" s="119"/>
      <c r="P142" s="115"/>
      <c r="Q142" s="115"/>
      <c r="R142" s="115"/>
      <c r="S142" s="115"/>
      <c r="T142" s="115"/>
      <c r="U142" s="115"/>
      <c r="V142" s="115"/>
      <c r="W142" s="115"/>
    </row>
    <row r="143" spans="1:23" ht="17.25" customHeight="1">
      <c r="A143" s="3"/>
      <c r="B143" s="122"/>
      <c r="C143" s="122"/>
      <c r="D143" s="122"/>
      <c r="E143" s="121"/>
      <c r="F143" s="122"/>
      <c r="G143" s="122"/>
      <c r="H143" s="122"/>
      <c r="I143" s="122"/>
      <c r="J143" s="88"/>
      <c r="K143" s="122"/>
      <c r="L143" s="122"/>
      <c r="M143" s="122"/>
      <c r="N143" s="122"/>
      <c r="O143" s="119"/>
      <c r="P143" s="115"/>
      <c r="Q143" s="115"/>
      <c r="R143" s="115"/>
      <c r="S143" s="115"/>
      <c r="T143" s="115"/>
      <c r="U143" s="115"/>
      <c r="V143" s="115"/>
      <c r="W143" s="115"/>
    </row>
    <row r="144" spans="1:23" ht="17.25" customHeight="1">
      <c r="A144" s="3"/>
      <c r="B144" s="122"/>
      <c r="C144" s="122"/>
      <c r="D144" s="122"/>
      <c r="E144" s="121"/>
      <c r="F144" s="122"/>
      <c r="G144" s="122"/>
      <c r="H144" s="122"/>
      <c r="I144" s="122"/>
      <c r="J144" s="88"/>
      <c r="K144" s="122"/>
      <c r="L144" s="122"/>
      <c r="M144" s="122"/>
      <c r="N144" s="122"/>
      <c r="O144" s="119"/>
      <c r="P144" s="115"/>
      <c r="Q144" s="115"/>
      <c r="R144" s="115"/>
      <c r="S144" s="115"/>
      <c r="T144" s="115"/>
      <c r="U144" s="115"/>
      <c r="V144" s="115"/>
      <c r="W144" s="115"/>
    </row>
    <row r="145" spans="1:23" ht="17.25" customHeight="1">
      <c r="A145" s="3"/>
      <c r="B145" s="122"/>
      <c r="C145" s="122"/>
      <c r="D145" s="122"/>
      <c r="E145" s="121"/>
      <c r="F145" s="122"/>
      <c r="G145" s="122"/>
      <c r="H145" s="122"/>
      <c r="I145" s="122"/>
      <c r="J145" s="88"/>
      <c r="K145" s="122"/>
      <c r="L145" s="122"/>
      <c r="M145" s="122"/>
      <c r="N145" s="122"/>
      <c r="O145" s="119"/>
      <c r="P145" s="115"/>
      <c r="Q145" s="115"/>
      <c r="R145" s="115"/>
      <c r="S145" s="115"/>
      <c r="T145" s="115"/>
      <c r="U145" s="115"/>
      <c r="V145" s="115"/>
      <c r="W145" s="115"/>
    </row>
    <row r="146" spans="1:23" ht="17.25" customHeight="1">
      <c r="A146" s="3"/>
      <c r="B146" s="122"/>
      <c r="C146" s="122"/>
      <c r="D146" s="122"/>
      <c r="E146" s="121"/>
      <c r="F146" s="122"/>
      <c r="G146" s="122"/>
      <c r="H146" s="122"/>
      <c r="I146" s="122"/>
      <c r="J146" s="88"/>
      <c r="K146" s="122"/>
      <c r="L146" s="122"/>
      <c r="M146" s="122"/>
      <c r="N146" s="122"/>
      <c r="O146" s="119"/>
      <c r="P146" s="115"/>
      <c r="Q146" s="115"/>
      <c r="R146" s="115"/>
      <c r="S146" s="115"/>
      <c r="T146" s="115"/>
      <c r="U146" s="115"/>
      <c r="V146" s="115"/>
      <c r="W146" s="115"/>
    </row>
    <row r="147" spans="1:23" ht="17.25" customHeight="1">
      <c r="A147" s="3"/>
      <c r="B147" s="122"/>
      <c r="C147" s="122"/>
      <c r="D147" s="122"/>
      <c r="E147" s="121"/>
      <c r="F147" s="122"/>
      <c r="G147" s="122"/>
      <c r="H147" s="122"/>
      <c r="I147" s="122"/>
      <c r="J147" s="88"/>
      <c r="K147" s="122"/>
      <c r="L147" s="122"/>
      <c r="M147" s="122"/>
      <c r="N147" s="122"/>
      <c r="O147" s="119"/>
      <c r="P147" s="115"/>
      <c r="Q147" s="115"/>
      <c r="R147" s="115"/>
      <c r="S147" s="115"/>
      <c r="T147" s="115"/>
      <c r="U147" s="115"/>
      <c r="V147" s="115"/>
      <c r="W147" s="115"/>
    </row>
    <row r="148" spans="1:23" ht="17.25" customHeight="1">
      <c r="A148" s="3"/>
      <c r="B148" s="122"/>
      <c r="C148" s="122"/>
      <c r="D148" s="122"/>
      <c r="E148" s="121"/>
      <c r="F148" s="122"/>
      <c r="G148" s="122"/>
      <c r="H148" s="122"/>
      <c r="I148" s="122"/>
      <c r="J148" s="88"/>
      <c r="K148" s="122"/>
      <c r="L148" s="122"/>
      <c r="M148" s="122"/>
      <c r="N148" s="122"/>
      <c r="O148" s="119"/>
      <c r="P148" s="115"/>
      <c r="Q148" s="115"/>
      <c r="R148" s="115"/>
      <c r="S148" s="115"/>
      <c r="T148" s="115"/>
      <c r="U148" s="115"/>
      <c r="V148" s="115"/>
      <c r="W148" s="115"/>
    </row>
    <row r="149" spans="1:23" ht="17.25" customHeight="1">
      <c r="A149" s="3"/>
      <c r="B149" s="122"/>
      <c r="C149" s="122"/>
      <c r="D149" s="122"/>
      <c r="E149" s="121"/>
      <c r="F149" s="122"/>
      <c r="G149" s="122"/>
      <c r="H149" s="122"/>
      <c r="I149" s="122"/>
      <c r="J149" s="88"/>
      <c r="K149" s="122"/>
      <c r="L149" s="122"/>
      <c r="M149" s="122"/>
      <c r="N149" s="122"/>
      <c r="O149" s="119"/>
      <c r="P149" s="115"/>
      <c r="Q149" s="115"/>
      <c r="R149" s="115"/>
      <c r="S149" s="115"/>
      <c r="T149" s="115"/>
      <c r="U149" s="115"/>
      <c r="V149" s="115"/>
      <c r="W149" s="115"/>
    </row>
    <row r="150" spans="1:23" ht="17.25" customHeight="1">
      <c r="A150" s="3"/>
      <c r="B150" s="122"/>
      <c r="C150" s="122"/>
      <c r="D150" s="122"/>
      <c r="E150" s="121"/>
      <c r="F150" s="122"/>
      <c r="G150" s="122"/>
      <c r="H150" s="122"/>
      <c r="I150" s="122"/>
      <c r="J150" s="88"/>
      <c r="K150" s="122"/>
      <c r="L150" s="122"/>
      <c r="M150" s="122"/>
      <c r="N150" s="122"/>
      <c r="O150" s="119"/>
      <c r="P150" s="115"/>
      <c r="Q150" s="115"/>
      <c r="R150" s="115"/>
      <c r="S150" s="115"/>
      <c r="T150" s="115"/>
      <c r="U150" s="115"/>
      <c r="V150" s="115"/>
      <c r="W150" s="115"/>
    </row>
    <row r="151" spans="1:23" ht="17.25" customHeight="1">
      <c r="A151" s="3"/>
      <c r="B151" s="123"/>
      <c r="C151" s="122"/>
      <c r="D151" s="122"/>
      <c r="E151" s="121"/>
      <c r="F151" s="122"/>
      <c r="G151" s="122"/>
      <c r="H151" s="122"/>
      <c r="I151" s="122"/>
      <c r="J151" s="88"/>
      <c r="K151" s="122"/>
      <c r="L151" s="122"/>
      <c r="M151" s="122"/>
      <c r="N151" s="122"/>
      <c r="O151" s="119"/>
      <c r="P151" s="119"/>
      <c r="Q151" s="119"/>
      <c r="R151" s="119"/>
      <c r="S151" s="119"/>
      <c r="T151" s="119"/>
      <c r="U151" s="119"/>
      <c r="V151" s="119"/>
      <c r="W151" s="115"/>
    </row>
    <row r="152" spans="1:23" ht="17.25" customHeight="1">
      <c r="A152" s="3"/>
      <c r="B152" s="123"/>
      <c r="C152" s="122"/>
      <c r="D152" s="122"/>
      <c r="E152" s="121"/>
      <c r="F152" s="122"/>
      <c r="G152" s="122"/>
      <c r="H152" s="122"/>
      <c r="I152" s="122"/>
      <c r="J152" s="88"/>
      <c r="K152" s="122"/>
      <c r="L152" s="122"/>
      <c r="M152" s="122"/>
      <c r="N152" s="122"/>
      <c r="O152" s="119"/>
      <c r="P152" s="115"/>
      <c r="Q152" s="115"/>
      <c r="R152" s="115"/>
      <c r="S152" s="115"/>
      <c r="T152" s="115"/>
      <c r="U152" s="115"/>
      <c r="V152" s="115"/>
      <c r="W152" s="115"/>
    </row>
    <row r="153" spans="1:23" ht="17.25" customHeight="1">
      <c r="A153" s="3"/>
      <c r="B153" s="122"/>
      <c r="C153" s="122"/>
      <c r="D153" s="122"/>
      <c r="E153" s="121"/>
      <c r="F153" s="122"/>
      <c r="G153" s="122"/>
      <c r="H153" s="122"/>
      <c r="I153" s="122"/>
      <c r="J153" s="88"/>
      <c r="K153" s="122"/>
      <c r="L153" s="122"/>
      <c r="M153" s="122"/>
      <c r="N153" s="122"/>
      <c r="O153" s="117"/>
      <c r="P153" s="147"/>
      <c r="Q153" s="119"/>
      <c r="R153" s="119"/>
      <c r="S153" s="119"/>
      <c r="T153" s="119"/>
      <c r="U153" s="119"/>
      <c r="V153" s="119"/>
      <c r="W153" s="115"/>
    </row>
    <row r="154" spans="1:23" ht="17.25" customHeight="1">
      <c r="A154" s="3"/>
      <c r="B154" s="122"/>
      <c r="C154" s="122"/>
      <c r="D154" s="122"/>
      <c r="E154" s="121"/>
      <c r="F154" s="122"/>
      <c r="G154" s="122"/>
      <c r="H154" s="122"/>
      <c r="I154" s="122"/>
      <c r="J154" s="88"/>
      <c r="K154" s="122"/>
      <c r="L154" s="122"/>
      <c r="M154" s="122"/>
      <c r="N154" s="122"/>
      <c r="O154" s="117"/>
      <c r="P154" s="147"/>
      <c r="Q154" s="119"/>
      <c r="R154" s="119"/>
      <c r="S154" s="119"/>
      <c r="T154" s="119"/>
      <c r="U154" s="119"/>
      <c r="V154" s="119"/>
      <c r="W154" s="115"/>
    </row>
    <row r="155" spans="1:23" ht="17.25" customHeight="1">
      <c r="A155" s="3"/>
      <c r="B155" s="122"/>
      <c r="C155" s="122"/>
      <c r="D155" s="122"/>
      <c r="E155" s="121"/>
      <c r="F155" s="122"/>
      <c r="G155" s="122"/>
      <c r="H155" s="122"/>
      <c r="I155" s="122"/>
      <c r="J155" s="88"/>
      <c r="K155" s="122"/>
      <c r="L155" s="122"/>
      <c r="M155" s="122"/>
      <c r="N155" s="122"/>
      <c r="O155" s="117"/>
      <c r="P155" s="147"/>
      <c r="Q155" s="119"/>
      <c r="R155" s="119"/>
      <c r="S155" s="119"/>
      <c r="T155" s="119"/>
      <c r="U155" s="119"/>
      <c r="V155" s="119"/>
      <c r="W155" s="115"/>
    </row>
    <row r="156" spans="1:23" ht="17.25" customHeight="1">
      <c r="A156" s="3"/>
      <c r="B156" s="122"/>
      <c r="C156" s="122"/>
      <c r="D156" s="122"/>
      <c r="E156" s="121"/>
      <c r="F156" s="122"/>
      <c r="G156" s="122"/>
      <c r="H156" s="122"/>
      <c r="I156" s="122"/>
      <c r="J156" s="88"/>
      <c r="K156" s="122"/>
      <c r="L156" s="122"/>
      <c r="M156" s="122"/>
      <c r="N156" s="122"/>
      <c r="O156" s="117"/>
      <c r="P156" s="147"/>
      <c r="Q156" s="119"/>
      <c r="R156" s="119"/>
      <c r="S156" s="119"/>
      <c r="T156" s="119"/>
      <c r="U156" s="119"/>
      <c r="V156" s="119"/>
      <c r="W156" s="115"/>
    </row>
    <row r="157" spans="1:23" ht="17.25" customHeight="1">
      <c r="A157" s="3"/>
      <c r="B157" s="122"/>
      <c r="C157" s="122"/>
      <c r="D157" s="122"/>
      <c r="E157" s="121"/>
      <c r="F157" s="122"/>
      <c r="G157" s="122"/>
      <c r="H157" s="122"/>
      <c r="I157" s="122"/>
      <c r="J157" s="88"/>
      <c r="K157" s="122"/>
      <c r="L157" s="122"/>
      <c r="M157" s="122"/>
      <c r="N157" s="122"/>
      <c r="O157" s="115"/>
      <c r="P157" s="115"/>
      <c r="Q157" s="115"/>
      <c r="R157" s="115"/>
      <c r="S157" s="115"/>
      <c r="T157" s="115"/>
      <c r="U157" s="115"/>
      <c r="V157" s="115"/>
      <c r="W157" s="115"/>
    </row>
    <row r="158" spans="1:23" ht="17.25" customHeight="1">
      <c r="A158" s="3"/>
      <c r="B158" s="122"/>
      <c r="C158" s="122"/>
      <c r="D158" s="122"/>
      <c r="E158" s="121"/>
      <c r="F158" s="122"/>
      <c r="G158" s="122"/>
      <c r="H158" s="122"/>
      <c r="I158" s="122"/>
      <c r="J158" s="88"/>
      <c r="K158" s="122"/>
      <c r="L158" s="122"/>
      <c r="M158" s="122"/>
      <c r="N158" s="122"/>
      <c r="O158" s="119"/>
      <c r="P158" s="115"/>
      <c r="Q158" s="115"/>
      <c r="R158" s="115"/>
      <c r="S158" s="115"/>
      <c r="T158" s="140"/>
      <c r="U158" s="140"/>
      <c r="V158" s="140"/>
      <c r="W158" s="115"/>
    </row>
    <row r="159" spans="1:23" ht="17.25" customHeight="1">
      <c r="A159" s="3"/>
      <c r="B159" s="122"/>
      <c r="C159" s="122"/>
      <c r="D159" s="122"/>
      <c r="E159" s="121"/>
      <c r="F159" s="122"/>
      <c r="G159" s="122"/>
      <c r="H159" s="122"/>
      <c r="I159" s="122"/>
      <c r="J159" s="88"/>
      <c r="K159" s="122"/>
      <c r="L159" s="122"/>
      <c r="M159" s="122"/>
      <c r="N159" s="122"/>
      <c r="O159" s="115"/>
      <c r="P159" s="115"/>
      <c r="Q159" s="115"/>
      <c r="R159" s="115"/>
      <c r="S159" s="115"/>
      <c r="T159" s="140"/>
      <c r="U159" s="140"/>
      <c r="V159" s="140"/>
      <c r="W159" s="115"/>
    </row>
    <row r="160" spans="1:23" ht="17.25" customHeight="1">
      <c r="A160" s="3"/>
      <c r="B160" s="122"/>
      <c r="C160" s="122"/>
      <c r="D160" s="122"/>
      <c r="E160" s="121"/>
      <c r="F160" s="122"/>
      <c r="G160" s="122"/>
      <c r="H160" s="122"/>
      <c r="I160" s="122"/>
      <c r="J160" s="88"/>
      <c r="K160" s="122"/>
      <c r="L160" s="122"/>
      <c r="M160" s="122"/>
      <c r="N160" s="122"/>
      <c r="O160" s="115"/>
      <c r="P160" s="115"/>
      <c r="Q160" s="115"/>
      <c r="R160" s="115"/>
      <c r="S160" s="115"/>
      <c r="T160" s="143"/>
      <c r="U160" s="140"/>
      <c r="V160" s="140"/>
      <c r="W160" s="115"/>
    </row>
    <row r="161" spans="1:23" ht="17.25" customHeight="1">
      <c r="A161" s="3"/>
      <c r="B161" s="122"/>
      <c r="C161" s="122"/>
      <c r="D161" s="122"/>
      <c r="E161" s="121"/>
      <c r="F161" s="122"/>
      <c r="G161" s="122"/>
      <c r="H161" s="122"/>
      <c r="I161" s="122"/>
      <c r="J161" s="88"/>
      <c r="K161" s="122"/>
      <c r="L161" s="122"/>
      <c r="M161" s="122"/>
      <c r="N161" s="122"/>
      <c r="O161" s="115"/>
      <c r="P161" s="115"/>
      <c r="Q161" s="115"/>
      <c r="R161" s="115"/>
      <c r="S161" s="115"/>
      <c r="T161" s="143"/>
      <c r="U161" s="140"/>
      <c r="V161" s="140"/>
      <c r="W161" s="115"/>
    </row>
    <row r="162" spans="1:23" ht="17.25" customHeight="1">
      <c r="A162" s="3"/>
      <c r="B162" s="122"/>
      <c r="C162" s="122"/>
      <c r="D162" s="122"/>
      <c r="E162" s="121"/>
      <c r="F162" s="122"/>
      <c r="G162" s="122"/>
      <c r="H162" s="122"/>
      <c r="I162" s="122"/>
      <c r="J162" s="88"/>
      <c r="K162" s="122"/>
      <c r="L162" s="122"/>
      <c r="M162" s="122"/>
      <c r="N162" s="122"/>
      <c r="O162" s="115"/>
      <c r="P162" s="115"/>
      <c r="Q162" s="115"/>
      <c r="R162" s="115"/>
      <c r="S162" s="115"/>
      <c r="T162" s="143"/>
      <c r="U162" s="140"/>
      <c r="V162" s="140"/>
      <c r="W162" s="115"/>
    </row>
    <row r="163" spans="1:23" ht="17.25" customHeight="1">
      <c r="A163" s="3"/>
      <c r="B163" s="122"/>
      <c r="C163" s="122"/>
      <c r="D163" s="122"/>
      <c r="E163" s="121"/>
      <c r="F163" s="122"/>
      <c r="G163" s="122"/>
      <c r="H163" s="122"/>
      <c r="I163" s="122"/>
      <c r="J163" s="88"/>
      <c r="K163" s="122"/>
      <c r="L163" s="122"/>
      <c r="M163" s="122"/>
      <c r="N163" s="122"/>
      <c r="O163" s="115"/>
      <c r="P163" s="115"/>
      <c r="Q163" s="115"/>
      <c r="R163" s="115"/>
      <c r="S163" s="115"/>
      <c r="T163" s="143"/>
      <c r="U163" s="140"/>
      <c r="V163" s="140"/>
      <c r="W163" s="115"/>
    </row>
    <row r="164" spans="1:23" ht="17.25" customHeight="1">
      <c r="A164" s="3"/>
      <c r="B164" s="122"/>
      <c r="C164" s="122"/>
      <c r="D164" s="122"/>
      <c r="E164" s="121"/>
      <c r="F164" s="122"/>
      <c r="G164" s="122"/>
      <c r="H164" s="122"/>
      <c r="I164" s="122"/>
      <c r="J164" s="88"/>
      <c r="K164" s="122"/>
      <c r="L164" s="122"/>
      <c r="M164" s="122"/>
      <c r="N164" s="122"/>
      <c r="O164" s="115"/>
      <c r="P164" s="115"/>
      <c r="Q164" s="115"/>
      <c r="R164" s="115"/>
      <c r="S164" s="115"/>
      <c r="T164" s="143"/>
      <c r="U164" s="140"/>
      <c r="V164" s="140"/>
      <c r="W164" s="115"/>
    </row>
    <row r="165" spans="1:23" ht="17.25" customHeight="1">
      <c r="A165" s="3"/>
      <c r="B165" s="122"/>
      <c r="C165" s="122"/>
      <c r="D165" s="122"/>
      <c r="E165" s="121"/>
      <c r="F165" s="122"/>
      <c r="G165" s="122"/>
      <c r="H165" s="122"/>
      <c r="I165" s="122"/>
      <c r="J165" s="88"/>
      <c r="K165" s="122"/>
      <c r="L165" s="122"/>
      <c r="M165" s="122"/>
      <c r="N165" s="122"/>
      <c r="O165" s="115"/>
      <c r="P165" s="115"/>
      <c r="Q165" s="115"/>
      <c r="R165" s="115"/>
      <c r="S165" s="115"/>
      <c r="T165" s="143"/>
      <c r="U165" s="140"/>
      <c r="V165" s="140"/>
      <c r="W165" s="115"/>
    </row>
    <row r="166" spans="1:23" ht="17.25" customHeight="1">
      <c r="A166" s="3"/>
      <c r="B166" s="122"/>
      <c r="C166" s="122"/>
      <c r="D166" s="122"/>
      <c r="E166" s="121"/>
      <c r="F166" s="122"/>
      <c r="G166" s="122"/>
      <c r="H166" s="122"/>
      <c r="I166" s="122"/>
      <c r="J166" s="88"/>
      <c r="K166" s="122"/>
      <c r="L166" s="122"/>
      <c r="M166" s="122"/>
      <c r="N166" s="122"/>
      <c r="O166" s="115"/>
      <c r="P166" s="115"/>
      <c r="Q166" s="115"/>
      <c r="R166" s="115"/>
      <c r="S166" s="115"/>
      <c r="T166" s="143"/>
      <c r="U166" s="140"/>
      <c r="V166" s="140"/>
      <c r="W166" s="115"/>
    </row>
    <row r="167" spans="1:23" ht="17.25" customHeight="1">
      <c r="A167" s="3"/>
      <c r="B167" s="122"/>
      <c r="C167" s="122"/>
      <c r="D167" s="122"/>
      <c r="E167" s="121"/>
      <c r="F167" s="122"/>
      <c r="G167" s="122"/>
      <c r="H167" s="122"/>
      <c r="I167" s="122"/>
      <c r="J167" s="88"/>
      <c r="K167" s="122"/>
      <c r="L167" s="122"/>
      <c r="M167" s="122"/>
      <c r="N167" s="122"/>
      <c r="O167" s="115"/>
      <c r="P167" s="115"/>
      <c r="Q167" s="115"/>
      <c r="R167" s="115"/>
      <c r="S167" s="115"/>
      <c r="T167" s="143"/>
      <c r="U167" s="140"/>
      <c r="V167" s="140"/>
      <c r="W167" s="115"/>
    </row>
    <row r="168" spans="1:23" ht="17.25" customHeight="1">
      <c r="A168" s="3"/>
      <c r="B168" s="122"/>
      <c r="C168" s="122"/>
      <c r="D168" s="122"/>
      <c r="E168" s="121"/>
      <c r="F168" s="122"/>
      <c r="G168" s="122"/>
      <c r="H168" s="122"/>
      <c r="I168" s="122"/>
      <c r="J168" s="88"/>
      <c r="K168" s="122"/>
      <c r="L168" s="122"/>
      <c r="M168" s="122"/>
      <c r="N168" s="122"/>
      <c r="O168" s="115"/>
      <c r="P168" s="115"/>
      <c r="Q168" s="115"/>
      <c r="R168" s="115"/>
      <c r="S168" s="115"/>
      <c r="T168" s="143"/>
      <c r="U168" s="140"/>
      <c r="V168" s="140"/>
      <c r="W168" s="115"/>
    </row>
    <row r="169" spans="1:23" ht="17.25" customHeight="1">
      <c r="A169" s="3"/>
      <c r="B169" s="122"/>
      <c r="C169" s="122"/>
      <c r="D169" s="122"/>
      <c r="E169" s="121"/>
      <c r="F169" s="122"/>
      <c r="G169" s="122"/>
      <c r="H169" s="122"/>
      <c r="I169" s="122"/>
      <c r="J169" s="88"/>
      <c r="K169" s="122"/>
      <c r="L169" s="122"/>
      <c r="M169" s="122"/>
      <c r="N169" s="122"/>
      <c r="O169" s="115"/>
      <c r="P169" s="115"/>
      <c r="Q169" s="115"/>
      <c r="R169" s="115"/>
      <c r="S169" s="115"/>
      <c r="T169" s="143"/>
      <c r="U169" s="140"/>
      <c r="V169" s="140"/>
      <c r="W169" s="115"/>
    </row>
    <row r="170" spans="1:23" ht="17.25" customHeight="1">
      <c r="A170" s="3"/>
      <c r="B170" s="122"/>
      <c r="C170" s="122"/>
      <c r="D170" s="122"/>
      <c r="E170" s="121"/>
      <c r="F170" s="122"/>
      <c r="G170" s="122"/>
      <c r="H170" s="122"/>
      <c r="I170" s="122"/>
      <c r="J170" s="88"/>
      <c r="K170" s="122"/>
      <c r="L170" s="122"/>
      <c r="M170" s="122"/>
      <c r="N170" s="122"/>
      <c r="O170" s="115"/>
      <c r="P170" s="115"/>
      <c r="Q170" s="115"/>
      <c r="R170" s="115"/>
      <c r="S170" s="115"/>
      <c r="T170" s="143"/>
      <c r="U170" s="140"/>
      <c r="V170" s="140"/>
      <c r="W170" s="115"/>
    </row>
    <row r="171" spans="1:23" ht="17.25" customHeight="1">
      <c r="A171" s="3"/>
      <c r="B171" s="122"/>
      <c r="C171" s="122"/>
      <c r="D171" s="122"/>
      <c r="E171" s="121"/>
      <c r="F171" s="122"/>
      <c r="G171" s="122"/>
      <c r="H171" s="122"/>
      <c r="I171" s="122"/>
      <c r="J171" s="88"/>
      <c r="K171" s="122"/>
      <c r="L171" s="122"/>
      <c r="M171" s="122"/>
      <c r="N171" s="122"/>
      <c r="O171" s="115"/>
      <c r="P171" s="115"/>
      <c r="Q171" s="115"/>
      <c r="R171" s="115"/>
      <c r="S171" s="115"/>
      <c r="T171" s="140"/>
      <c r="U171" s="140"/>
      <c r="V171" s="140"/>
      <c r="W171" s="115"/>
    </row>
    <row r="172" spans="1:23" ht="17.25" customHeight="1">
      <c r="A172" s="3"/>
      <c r="B172" s="122"/>
      <c r="C172" s="122"/>
      <c r="D172" s="122"/>
      <c r="E172" s="121"/>
      <c r="F172" s="122"/>
      <c r="G172" s="122"/>
      <c r="H172" s="122"/>
      <c r="I172" s="122"/>
      <c r="J172" s="88"/>
      <c r="K172" s="122"/>
      <c r="L172" s="122"/>
      <c r="M172" s="122"/>
      <c r="N172" s="122"/>
      <c r="O172" s="115"/>
      <c r="P172" s="115"/>
      <c r="Q172" s="115"/>
      <c r="R172" s="115"/>
      <c r="S172" s="115"/>
      <c r="T172" s="140"/>
      <c r="U172" s="140"/>
      <c r="V172" s="140"/>
      <c r="W172" s="115"/>
    </row>
    <row r="173" spans="1:23" ht="17.25" customHeight="1">
      <c r="A173" s="3"/>
      <c r="B173" s="122"/>
      <c r="C173" s="122"/>
      <c r="D173" s="122"/>
      <c r="E173" s="121"/>
      <c r="F173" s="122"/>
      <c r="G173" s="122"/>
      <c r="H173" s="122"/>
      <c r="I173" s="122"/>
      <c r="J173" s="88"/>
      <c r="K173" s="122"/>
      <c r="L173" s="122"/>
      <c r="M173" s="122"/>
      <c r="N173" s="122"/>
      <c r="O173" s="115"/>
      <c r="P173" s="115"/>
      <c r="Q173" s="115"/>
      <c r="R173" s="115"/>
      <c r="S173" s="115"/>
      <c r="T173" s="115"/>
      <c r="U173" s="115"/>
      <c r="V173" s="115"/>
      <c r="W173" s="115"/>
    </row>
    <row r="174" spans="1:23" ht="17.25" customHeight="1">
      <c r="A174" s="3"/>
      <c r="B174" s="123"/>
      <c r="C174" s="123"/>
      <c r="D174" s="123"/>
      <c r="E174" s="146"/>
      <c r="F174" s="123"/>
      <c r="G174" s="123"/>
      <c r="H174" s="123"/>
      <c r="I174" s="123"/>
      <c r="J174" s="148"/>
      <c r="K174" s="123"/>
      <c r="L174" s="122"/>
      <c r="M174" s="122"/>
      <c r="N174" s="122"/>
      <c r="O174" s="115"/>
      <c r="P174" s="115"/>
      <c r="Q174" s="115"/>
      <c r="R174" s="115"/>
      <c r="S174" s="115"/>
      <c r="T174" s="115"/>
      <c r="U174" s="115"/>
      <c r="V174" s="115"/>
      <c r="W174" s="115"/>
    </row>
    <row r="175" spans="1:23" ht="17.25" customHeight="1">
      <c r="A175" s="3"/>
      <c r="B175" s="122"/>
      <c r="C175" s="122"/>
      <c r="D175" s="122"/>
      <c r="E175" s="121"/>
      <c r="F175" s="122"/>
      <c r="G175" s="122"/>
      <c r="H175" s="122"/>
      <c r="I175" s="122"/>
      <c r="J175" s="88"/>
      <c r="K175" s="122"/>
      <c r="L175" s="122"/>
      <c r="M175" s="122"/>
      <c r="N175" s="122"/>
      <c r="O175" s="115"/>
      <c r="P175" s="115"/>
      <c r="Q175" s="115"/>
      <c r="R175" s="115"/>
      <c r="S175" s="115"/>
      <c r="T175" s="115"/>
      <c r="U175" s="115"/>
      <c r="V175" s="115"/>
      <c r="W175" s="115"/>
    </row>
    <row r="176" spans="1:23" ht="17.25" customHeight="1">
      <c r="A176" s="3"/>
      <c r="B176" s="122"/>
      <c r="C176" s="122"/>
      <c r="D176" s="122"/>
      <c r="E176" s="121"/>
      <c r="F176" s="122"/>
      <c r="G176" s="122"/>
      <c r="H176" s="122"/>
      <c r="I176" s="122"/>
      <c r="J176" s="88"/>
      <c r="K176" s="122"/>
      <c r="L176" s="122"/>
      <c r="M176" s="122"/>
      <c r="N176" s="122"/>
      <c r="O176" s="115"/>
      <c r="P176" s="115"/>
      <c r="Q176" s="115"/>
      <c r="R176" s="115"/>
      <c r="S176" s="115"/>
      <c r="T176" s="115"/>
      <c r="U176" s="115"/>
      <c r="V176" s="115"/>
      <c r="W176" s="115"/>
    </row>
    <row r="177" spans="1:23" ht="17.25" customHeight="1">
      <c r="A177" s="3"/>
      <c r="B177" s="122"/>
      <c r="C177" s="122"/>
      <c r="D177" s="122"/>
      <c r="E177" s="121"/>
      <c r="F177" s="122"/>
      <c r="G177" s="122"/>
      <c r="H177" s="122"/>
      <c r="I177" s="122"/>
      <c r="J177" s="88"/>
      <c r="K177" s="122"/>
      <c r="L177" s="122"/>
      <c r="M177" s="122"/>
      <c r="N177" s="122"/>
      <c r="O177" s="115"/>
      <c r="P177" s="115"/>
      <c r="Q177" s="115"/>
      <c r="R177" s="115"/>
      <c r="S177" s="115"/>
      <c r="T177" s="115"/>
      <c r="U177" s="115"/>
      <c r="V177" s="115"/>
      <c r="W177" s="115"/>
    </row>
    <row r="178" spans="1:23" ht="17.25" customHeight="1">
      <c r="A178" s="3"/>
      <c r="B178" s="122"/>
      <c r="C178" s="122"/>
      <c r="D178" s="122"/>
      <c r="E178" s="121"/>
      <c r="F178" s="122"/>
      <c r="G178" s="122"/>
      <c r="H178" s="122"/>
      <c r="I178" s="122"/>
      <c r="J178" s="88"/>
      <c r="K178" s="122"/>
      <c r="L178" s="122"/>
      <c r="M178" s="122"/>
      <c r="N178" s="122"/>
      <c r="O178" s="115"/>
      <c r="P178" s="115"/>
      <c r="Q178" s="115"/>
      <c r="R178" s="115"/>
      <c r="S178" s="115"/>
      <c r="T178" s="141"/>
      <c r="U178" s="140"/>
      <c r="V178" s="140"/>
      <c r="W178" s="115"/>
    </row>
    <row r="179" spans="1:23" ht="17.25" customHeight="1">
      <c r="A179" s="3"/>
      <c r="B179" s="122"/>
      <c r="C179" s="122"/>
      <c r="D179" s="122"/>
      <c r="E179" s="121"/>
      <c r="F179" s="122"/>
      <c r="G179" s="122"/>
      <c r="H179" s="122"/>
      <c r="I179" s="122"/>
      <c r="J179" s="88"/>
      <c r="K179" s="122"/>
      <c r="L179" s="122"/>
      <c r="M179" s="122"/>
      <c r="N179" s="122"/>
      <c r="O179" s="88"/>
      <c r="P179" s="88"/>
      <c r="Q179" s="88"/>
      <c r="R179" s="88"/>
      <c r="S179" s="88"/>
      <c r="T179" s="88"/>
      <c r="U179" s="88"/>
      <c r="V179" s="88"/>
      <c r="W179" s="88"/>
    </row>
    <row r="180" spans="1:23" ht="17.25" customHeight="1">
      <c r="A180" s="3"/>
      <c r="B180" s="122"/>
      <c r="C180" s="122"/>
      <c r="D180" s="122"/>
      <c r="E180" s="121"/>
      <c r="F180" s="122"/>
      <c r="G180" s="122"/>
      <c r="H180" s="122"/>
      <c r="I180" s="122"/>
      <c r="J180" s="88"/>
      <c r="K180" s="122"/>
      <c r="L180" s="122"/>
      <c r="M180" s="122"/>
      <c r="N180" s="122"/>
      <c r="O180" s="88"/>
      <c r="P180" s="88"/>
      <c r="Q180" s="88"/>
      <c r="R180" s="88"/>
      <c r="S180" s="88"/>
      <c r="T180" s="88"/>
      <c r="U180" s="88"/>
      <c r="V180" s="88"/>
      <c r="W180" s="88"/>
    </row>
    <row r="181" spans="1:23" ht="17.25" customHeight="1">
      <c r="A181" s="3"/>
      <c r="B181" s="122"/>
      <c r="C181" s="122"/>
      <c r="D181" s="122"/>
      <c r="E181" s="121"/>
      <c r="F181" s="122"/>
      <c r="G181" s="122"/>
      <c r="H181" s="122"/>
      <c r="I181" s="122"/>
      <c r="J181" s="88"/>
      <c r="K181" s="122"/>
      <c r="L181" s="122"/>
      <c r="M181" s="122"/>
      <c r="N181" s="122"/>
      <c r="O181" s="88"/>
      <c r="P181" s="88"/>
      <c r="Q181" s="88"/>
      <c r="R181" s="88"/>
      <c r="S181" s="88"/>
      <c r="T181" s="88"/>
      <c r="U181" s="88"/>
      <c r="V181" s="88"/>
      <c r="W181" s="88"/>
    </row>
    <row r="182" spans="1:23" ht="17.25" customHeight="1">
      <c r="A182" s="3"/>
      <c r="B182" s="122"/>
      <c r="C182" s="122"/>
      <c r="D182" s="122"/>
      <c r="E182" s="121"/>
      <c r="F182" s="122"/>
      <c r="G182" s="122"/>
      <c r="H182" s="122"/>
      <c r="I182" s="122"/>
      <c r="J182" s="88"/>
      <c r="K182" s="122"/>
      <c r="L182" s="122"/>
      <c r="M182" s="122"/>
      <c r="N182" s="122"/>
      <c r="O182" s="88"/>
      <c r="P182" s="88"/>
      <c r="Q182" s="88"/>
      <c r="R182" s="88"/>
      <c r="S182" s="88"/>
      <c r="T182" s="88"/>
      <c r="U182" s="88"/>
      <c r="V182" s="88"/>
      <c r="W182" s="88"/>
    </row>
    <row r="183" spans="1:23" ht="17.25" customHeight="1">
      <c r="A183" s="3"/>
      <c r="B183" s="122"/>
      <c r="C183" s="122"/>
      <c r="D183" s="122"/>
      <c r="E183" s="121"/>
      <c r="F183" s="122"/>
      <c r="G183" s="122"/>
      <c r="H183" s="122"/>
      <c r="I183" s="122"/>
      <c r="J183" s="88"/>
      <c r="K183" s="122"/>
      <c r="L183" s="122"/>
      <c r="M183" s="122"/>
      <c r="N183" s="122"/>
      <c r="O183" s="88"/>
      <c r="P183" s="88"/>
      <c r="Q183" s="88"/>
      <c r="R183" s="88"/>
      <c r="S183" s="88"/>
      <c r="T183" s="88"/>
      <c r="U183" s="88"/>
      <c r="V183" s="88"/>
      <c r="W183" s="88"/>
    </row>
    <row r="184" spans="1:23" ht="17.25" customHeight="1">
      <c r="A184" s="3"/>
      <c r="B184" s="122"/>
      <c r="C184" s="122"/>
      <c r="D184" s="122"/>
      <c r="E184" s="121"/>
      <c r="F184" s="122"/>
      <c r="G184" s="122"/>
      <c r="H184" s="122"/>
      <c r="I184" s="122"/>
      <c r="J184" s="88"/>
      <c r="K184" s="122"/>
      <c r="L184" s="122"/>
      <c r="M184" s="122"/>
      <c r="N184" s="122"/>
      <c r="O184" s="88"/>
      <c r="P184" s="88"/>
      <c r="Q184" s="88"/>
      <c r="R184" s="88"/>
      <c r="S184" s="88"/>
      <c r="T184" s="88"/>
      <c r="U184" s="88"/>
      <c r="V184" s="88"/>
      <c r="W184" s="88"/>
    </row>
    <row r="185" spans="1:23" ht="17.25" customHeight="1">
      <c r="A185" s="3"/>
      <c r="B185" s="122"/>
      <c r="C185" s="122"/>
      <c r="D185" s="122"/>
      <c r="E185" s="121"/>
      <c r="F185" s="122"/>
      <c r="G185" s="122"/>
      <c r="H185" s="122"/>
      <c r="I185" s="122"/>
      <c r="J185" s="88"/>
      <c r="K185" s="122"/>
      <c r="L185" s="122"/>
      <c r="M185" s="122"/>
      <c r="N185" s="122"/>
      <c r="O185" s="88"/>
      <c r="P185" s="88"/>
      <c r="Q185" s="88"/>
      <c r="R185" s="88"/>
      <c r="S185" s="88"/>
      <c r="T185" s="88"/>
      <c r="U185" s="88"/>
      <c r="V185" s="88"/>
      <c r="W185" s="88"/>
    </row>
    <row r="186" spans="1:23" ht="17.25" customHeight="1">
      <c r="A186" s="3"/>
      <c r="B186" s="122"/>
      <c r="C186" s="122"/>
      <c r="D186" s="122"/>
      <c r="E186" s="121"/>
      <c r="F186" s="122"/>
      <c r="G186" s="122"/>
      <c r="H186" s="122"/>
      <c r="I186" s="122"/>
      <c r="J186" s="88"/>
      <c r="K186" s="122"/>
      <c r="L186" s="122"/>
      <c r="M186" s="122"/>
      <c r="N186" s="122"/>
      <c r="O186" s="149"/>
      <c r="P186" s="149"/>
      <c r="Q186" s="149"/>
      <c r="R186" s="149"/>
      <c r="S186" s="149"/>
      <c r="T186" s="149"/>
      <c r="U186" s="149"/>
      <c r="V186" s="149"/>
      <c r="W186" s="149"/>
    </row>
    <row r="187" spans="1:23" ht="17.25" customHeight="1">
      <c r="A187" s="3"/>
      <c r="B187" s="122"/>
      <c r="C187" s="122"/>
      <c r="D187" s="122"/>
      <c r="E187" s="121"/>
      <c r="F187" s="122"/>
      <c r="G187" s="122"/>
      <c r="H187" s="122"/>
      <c r="I187" s="122"/>
      <c r="J187" s="88"/>
      <c r="K187" s="122"/>
      <c r="L187" s="122"/>
      <c r="M187" s="122"/>
      <c r="N187" s="122"/>
      <c r="O187" s="149"/>
      <c r="P187" s="149"/>
      <c r="Q187" s="149"/>
      <c r="R187" s="149"/>
      <c r="S187" s="149"/>
      <c r="T187" s="149"/>
      <c r="U187" s="149"/>
      <c r="V187" s="149"/>
      <c r="W187" s="149"/>
    </row>
    <row r="188" spans="1:23" ht="17.25" customHeight="1">
      <c r="A188" s="3"/>
      <c r="B188" s="122"/>
      <c r="C188" s="122"/>
      <c r="D188" s="122"/>
      <c r="E188" s="121"/>
      <c r="F188" s="122"/>
      <c r="G188" s="122"/>
      <c r="H188" s="122"/>
      <c r="I188" s="122"/>
      <c r="J188" s="88"/>
      <c r="K188" s="122"/>
      <c r="L188" s="122"/>
      <c r="M188" s="122"/>
      <c r="N188" s="122"/>
      <c r="O188" s="149"/>
      <c r="P188" s="149"/>
      <c r="Q188" s="149"/>
      <c r="R188" s="149"/>
      <c r="S188" s="149"/>
      <c r="T188" s="149"/>
      <c r="U188" s="149"/>
      <c r="V188" s="149"/>
      <c r="W188" s="149"/>
    </row>
    <row r="189" spans="1:23" ht="17.25" customHeight="1">
      <c r="A189" s="3"/>
      <c r="B189" s="122"/>
      <c r="C189" s="122"/>
      <c r="D189" s="122"/>
      <c r="E189" s="121"/>
      <c r="F189" s="122"/>
      <c r="G189" s="122"/>
      <c r="H189" s="122"/>
      <c r="I189" s="122"/>
      <c r="J189" s="88"/>
      <c r="K189" s="122"/>
      <c r="L189" s="122"/>
      <c r="M189" s="122"/>
      <c r="N189" s="122"/>
      <c r="O189" s="149"/>
      <c r="P189" s="149"/>
      <c r="Q189" s="149"/>
      <c r="R189" s="149"/>
      <c r="S189" s="149"/>
      <c r="T189" s="149"/>
      <c r="U189" s="149"/>
      <c r="V189" s="149"/>
      <c r="W189" s="149"/>
    </row>
    <row r="190" spans="1:23" ht="17.25" customHeight="1">
      <c r="A190" s="3"/>
      <c r="B190" s="122"/>
      <c r="C190" s="122"/>
      <c r="D190" s="122"/>
      <c r="E190" s="121"/>
      <c r="F190" s="122"/>
      <c r="G190" s="122"/>
      <c r="H190" s="122"/>
      <c r="I190" s="122"/>
      <c r="J190" s="88"/>
      <c r="K190" s="122"/>
      <c r="L190" s="122"/>
      <c r="M190" s="122"/>
      <c r="N190" s="122"/>
      <c r="O190" s="149"/>
      <c r="P190" s="149"/>
      <c r="Q190" s="149"/>
      <c r="R190" s="149"/>
      <c r="S190" s="149"/>
      <c r="T190" s="149"/>
      <c r="U190" s="149"/>
      <c r="V190" s="149"/>
      <c r="W190" s="149"/>
    </row>
    <row r="191" spans="1:23" ht="17.25" customHeight="1">
      <c r="A191" s="3"/>
      <c r="B191" s="122"/>
      <c r="C191" s="122"/>
      <c r="D191" s="122"/>
      <c r="E191" s="121"/>
      <c r="F191" s="122"/>
      <c r="G191" s="122"/>
      <c r="H191" s="122"/>
      <c r="I191" s="122"/>
      <c r="J191" s="88"/>
      <c r="K191" s="122"/>
      <c r="L191" s="122"/>
      <c r="M191" s="122"/>
      <c r="N191" s="122"/>
      <c r="O191" s="149"/>
      <c r="P191" s="149"/>
      <c r="Q191" s="149"/>
      <c r="R191" s="149"/>
      <c r="S191" s="149"/>
      <c r="T191" s="149"/>
      <c r="U191" s="149"/>
      <c r="V191" s="149"/>
      <c r="W191" s="149"/>
    </row>
    <row r="192" spans="1:23" ht="17.25" customHeight="1">
      <c r="A192" s="3"/>
      <c r="B192" s="122"/>
      <c r="C192" s="122"/>
      <c r="D192" s="122"/>
      <c r="E192" s="121"/>
      <c r="F192" s="122"/>
      <c r="G192" s="122"/>
      <c r="H192" s="122"/>
      <c r="I192" s="122"/>
      <c r="J192" s="88"/>
      <c r="K192" s="122"/>
      <c r="L192" s="122"/>
      <c r="M192" s="122"/>
      <c r="N192" s="122"/>
      <c r="O192" s="149"/>
      <c r="P192" s="149"/>
      <c r="Q192" s="149"/>
      <c r="R192" s="149"/>
      <c r="S192" s="149"/>
      <c r="T192" s="149"/>
      <c r="U192" s="149"/>
      <c r="V192" s="149"/>
      <c r="W192" s="149"/>
    </row>
    <row r="193" spans="1:23" ht="17.25" customHeight="1">
      <c r="A193" s="3"/>
      <c r="B193" s="122"/>
      <c r="C193" s="122"/>
      <c r="D193" s="122"/>
      <c r="E193" s="121"/>
      <c r="F193" s="122"/>
      <c r="G193" s="122"/>
      <c r="H193" s="122"/>
      <c r="I193" s="122"/>
      <c r="J193" s="88"/>
      <c r="K193" s="122"/>
      <c r="L193" s="122"/>
      <c r="M193" s="122"/>
      <c r="N193" s="122"/>
      <c r="O193" s="149"/>
      <c r="P193" s="149"/>
      <c r="Q193" s="149"/>
      <c r="R193" s="149"/>
      <c r="S193" s="149"/>
      <c r="T193" s="149"/>
      <c r="U193" s="149"/>
      <c r="V193" s="149"/>
      <c r="W193" s="149"/>
    </row>
    <row r="194" spans="1:23" ht="17.25" customHeight="1">
      <c r="A194" s="3"/>
      <c r="B194" s="122"/>
      <c r="C194" s="122"/>
      <c r="D194" s="122"/>
      <c r="E194" s="121"/>
      <c r="F194" s="122"/>
      <c r="G194" s="122"/>
      <c r="H194" s="122"/>
      <c r="I194" s="122"/>
      <c r="J194" s="88"/>
      <c r="K194" s="122"/>
      <c r="L194" s="122"/>
      <c r="M194" s="122"/>
      <c r="N194" s="122"/>
      <c r="O194" s="149"/>
      <c r="P194" s="149"/>
      <c r="Q194" s="149"/>
      <c r="R194" s="149"/>
      <c r="S194" s="149"/>
      <c r="T194" s="149"/>
      <c r="U194" s="149"/>
      <c r="V194" s="149"/>
      <c r="W194" s="149"/>
    </row>
    <row r="195" spans="1:23" ht="17.25" customHeight="1">
      <c r="A195" s="3"/>
      <c r="B195" s="122"/>
      <c r="C195" s="122"/>
      <c r="D195" s="122"/>
      <c r="E195" s="121"/>
      <c r="F195" s="122"/>
      <c r="G195" s="122"/>
      <c r="H195" s="122"/>
      <c r="I195" s="122"/>
      <c r="J195" s="88"/>
      <c r="K195" s="122"/>
      <c r="L195" s="122"/>
      <c r="M195" s="122"/>
      <c r="N195" s="150"/>
    </row>
    <row r="196" spans="1:23" ht="17.25" customHeight="1">
      <c r="A196" s="3"/>
      <c r="B196" s="122"/>
      <c r="C196" s="122"/>
      <c r="D196" s="122"/>
      <c r="E196" s="121"/>
      <c r="F196" s="122"/>
      <c r="G196" s="122"/>
      <c r="H196" s="122"/>
      <c r="I196" s="122"/>
      <c r="J196" s="88"/>
      <c r="K196" s="122"/>
      <c r="L196" s="122"/>
      <c r="M196" s="122"/>
      <c r="N196" s="150"/>
    </row>
    <row r="197" spans="1:23" ht="17.25" customHeight="1">
      <c r="A197" s="3"/>
      <c r="B197" s="122"/>
      <c r="C197" s="122"/>
      <c r="D197" s="122"/>
      <c r="E197" s="121"/>
      <c r="F197" s="122"/>
      <c r="G197" s="122"/>
      <c r="H197" s="122"/>
      <c r="I197" s="122"/>
      <c r="J197" s="88"/>
      <c r="K197" s="122"/>
      <c r="L197" s="122"/>
      <c r="M197" s="122"/>
      <c r="N197" s="150"/>
    </row>
    <row r="198" spans="1:23" ht="17.25" customHeight="1">
      <c r="A198" s="3"/>
      <c r="B198" s="122"/>
      <c r="C198" s="122"/>
      <c r="D198" s="122"/>
      <c r="E198" s="121"/>
      <c r="F198" s="122"/>
      <c r="G198" s="122"/>
      <c r="H198" s="122"/>
      <c r="I198" s="122"/>
      <c r="J198" s="88"/>
      <c r="K198" s="122"/>
      <c r="L198" s="122"/>
      <c r="M198" s="122"/>
      <c r="N198" s="150"/>
    </row>
    <row r="199" spans="1:23" ht="17.25" customHeight="1">
      <c r="A199" s="3"/>
      <c r="B199" s="122"/>
      <c r="C199" s="122"/>
      <c r="D199" s="122"/>
      <c r="E199" s="121"/>
      <c r="F199" s="122"/>
      <c r="G199" s="122"/>
      <c r="H199" s="122"/>
      <c r="I199" s="122"/>
      <c r="J199" s="88"/>
      <c r="K199" s="122"/>
      <c r="L199" s="122"/>
      <c r="M199" s="122"/>
      <c r="N199" s="150"/>
    </row>
    <row r="200" spans="1:23" ht="17.25" customHeight="1">
      <c r="A200" s="3"/>
      <c r="B200" s="122"/>
      <c r="C200" s="122"/>
      <c r="D200" s="122"/>
      <c r="E200" s="121"/>
      <c r="F200" s="122"/>
      <c r="G200" s="122"/>
      <c r="H200" s="122"/>
      <c r="I200" s="122"/>
      <c r="J200" s="88"/>
      <c r="K200" s="122"/>
      <c r="L200" s="122"/>
      <c r="M200" s="122"/>
      <c r="N200" s="150"/>
    </row>
    <row r="201" spans="1:23" ht="17.25" customHeight="1">
      <c r="A201" s="3"/>
      <c r="B201" s="122"/>
      <c r="C201" s="122"/>
      <c r="D201" s="122"/>
      <c r="E201" s="121"/>
      <c r="F201" s="122"/>
      <c r="G201" s="122"/>
      <c r="H201" s="122"/>
      <c r="I201" s="122"/>
      <c r="J201" s="88"/>
      <c r="K201" s="122"/>
      <c r="L201" s="122"/>
      <c r="M201" s="122"/>
      <c r="N201" s="150"/>
    </row>
    <row r="202" spans="1:23" ht="17.25" customHeight="1">
      <c r="A202" s="3"/>
      <c r="B202" s="122"/>
      <c r="C202" s="122"/>
      <c r="D202" s="122"/>
      <c r="E202" s="121"/>
      <c r="F202" s="122"/>
      <c r="G202" s="122"/>
      <c r="H202" s="122"/>
      <c r="I202" s="122"/>
      <c r="J202" s="88"/>
      <c r="K202" s="122"/>
      <c r="L202" s="122"/>
      <c r="M202" s="122"/>
      <c r="N202" s="150"/>
    </row>
    <row r="203" spans="1:23" ht="17.25" customHeight="1">
      <c r="A203" s="3"/>
      <c r="B203" s="122"/>
      <c r="C203" s="122"/>
      <c r="D203" s="122"/>
      <c r="E203" s="121"/>
      <c r="F203" s="122"/>
      <c r="G203" s="122"/>
      <c r="H203" s="122"/>
      <c r="I203" s="122"/>
      <c r="J203" s="88"/>
      <c r="K203" s="122"/>
      <c r="L203" s="122"/>
      <c r="M203" s="122"/>
      <c r="N203" s="150"/>
    </row>
    <row r="204" spans="1:23" ht="17.25" customHeight="1">
      <c r="A204" s="3"/>
      <c r="B204" s="122"/>
      <c r="C204" s="122"/>
      <c r="D204" s="122"/>
      <c r="E204" s="121"/>
      <c r="F204" s="122"/>
      <c r="G204" s="122"/>
      <c r="H204" s="122"/>
      <c r="I204" s="122"/>
      <c r="J204" s="88"/>
      <c r="K204" s="122"/>
      <c r="L204" s="122"/>
      <c r="M204" s="122"/>
      <c r="N204" s="150"/>
    </row>
    <row r="205" spans="1:23" ht="17.25" customHeight="1">
      <c r="A205" s="3"/>
      <c r="B205" s="122"/>
      <c r="C205" s="122"/>
      <c r="D205" s="122"/>
      <c r="E205" s="121"/>
      <c r="F205" s="122"/>
      <c r="G205" s="122"/>
      <c r="H205" s="122"/>
      <c r="I205" s="122"/>
      <c r="J205" s="88"/>
      <c r="K205" s="122"/>
      <c r="L205" s="122"/>
      <c r="M205" s="122"/>
      <c r="N205" s="150"/>
    </row>
    <row r="206" spans="1:23" ht="17.25" customHeight="1">
      <c r="A206" s="3"/>
      <c r="B206" s="122"/>
      <c r="C206" s="122"/>
      <c r="D206" s="122"/>
      <c r="E206" s="121"/>
      <c r="F206" s="122"/>
      <c r="G206" s="122"/>
      <c r="H206" s="122"/>
      <c r="I206" s="122"/>
      <c r="J206" s="88"/>
      <c r="K206" s="122"/>
      <c r="L206" s="122"/>
      <c r="M206" s="122"/>
      <c r="N206" s="150"/>
    </row>
    <row r="207" spans="1:23" ht="17.25" customHeight="1">
      <c r="A207" s="3"/>
      <c r="B207" s="122"/>
      <c r="C207" s="122"/>
      <c r="D207" s="122"/>
      <c r="E207" s="121"/>
      <c r="F207" s="122"/>
      <c r="G207" s="122"/>
      <c r="H207" s="122"/>
      <c r="I207" s="122"/>
      <c r="J207" s="88"/>
      <c r="K207" s="122"/>
      <c r="L207" s="122"/>
      <c r="M207" s="122"/>
      <c r="N207" s="150"/>
    </row>
    <row r="208" spans="1:23" ht="17.25" customHeight="1">
      <c r="A208" s="3"/>
      <c r="B208" s="122"/>
      <c r="C208" s="122"/>
      <c r="D208" s="122"/>
      <c r="E208" s="121"/>
      <c r="F208" s="122"/>
      <c r="G208" s="122"/>
      <c r="H208" s="122"/>
      <c r="I208" s="122"/>
      <c r="J208" s="88"/>
      <c r="K208" s="122"/>
      <c r="L208" s="122"/>
      <c r="M208" s="122"/>
      <c r="N208" s="150"/>
    </row>
    <row r="209" spans="1:14" ht="17.25" customHeight="1">
      <c r="A209" s="3"/>
      <c r="B209" s="122"/>
      <c r="C209" s="122"/>
      <c r="D209" s="122"/>
      <c r="E209" s="121"/>
      <c r="F209" s="122"/>
      <c r="G209" s="122"/>
      <c r="H209" s="122"/>
      <c r="I209" s="122"/>
      <c r="J209" s="88"/>
      <c r="K209" s="122"/>
      <c r="L209" s="122"/>
      <c r="M209" s="122"/>
      <c r="N209" s="150"/>
    </row>
    <row r="210" spans="1:14" ht="17.25" customHeight="1">
      <c r="A210" s="3"/>
      <c r="B210" s="122"/>
      <c r="C210" s="122"/>
      <c r="D210" s="122"/>
      <c r="E210" s="121"/>
      <c r="F210" s="122"/>
      <c r="G210" s="122"/>
      <c r="H210" s="122"/>
      <c r="I210" s="122"/>
      <c r="J210" s="88"/>
      <c r="K210" s="122"/>
      <c r="L210" s="122"/>
      <c r="M210" s="122"/>
      <c r="N210" s="150"/>
    </row>
    <row r="211" spans="1:14" ht="17.25" customHeight="1">
      <c r="A211" s="3"/>
      <c r="B211" s="122"/>
      <c r="C211" s="122"/>
      <c r="D211" s="122"/>
      <c r="E211" s="121"/>
      <c r="F211" s="122"/>
      <c r="G211" s="122"/>
      <c r="H211" s="122"/>
      <c r="I211" s="122"/>
      <c r="J211" s="88"/>
      <c r="K211" s="122"/>
      <c r="L211" s="122"/>
      <c r="M211" s="122"/>
      <c r="N211" s="150"/>
    </row>
    <row r="212" spans="1:14" ht="17.25" customHeight="1">
      <c r="A212" s="3"/>
      <c r="B212" s="122"/>
      <c r="C212" s="122"/>
      <c r="D212" s="122"/>
      <c r="E212" s="121"/>
      <c r="F212" s="122"/>
      <c r="G212" s="122"/>
      <c r="H212" s="122"/>
      <c r="I212" s="122"/>
      <c r="J212" s="88"/>
      <c r="K212" s="122"/>
      <c r="L212" s="122"/>
      <c r="M212" s="122"/>
      <c r="N212" s="150"/>
    </row>
    <row r="213" spans="1:14" ht="17.25" customHeight="1">
      <c r="A213" s="3"/>
      <c r="B213" s="122"/>
      <c r="C213" s="122"/>
      <c r="D213" s="122"/>
      <c r="E213" s="121"/>
      <c r="F213" s="122"/>
      <c r="G213" s="122"/>
      <c r="H213" s="122"/>
      <c r="I213" s="122"/>
      <c r="J213" s="88"/>
      <c r="K213" s="122"/>
      <c r="L213" s="122"/>
      <c r="M213" s="122"/>
      <c r="N213" s="150"/>
    </row>
    <row r="214" spans="1:14" ht="17.25" customHeight="1">
      <c r="A214" s="3"/>
      <c r="B214" s="122"/>
      <c r="C214" s="122"/>
      <c r="D214" s="122"/>
      <c r="E214" s="121"/>
      <c r="F214" s="122"/>
      <c r="G214" s="122"/>
      <c r="H214" s="122"/>
      <c r="I214" s="122"/>
      <c r="J214" s="88"/>
      <c r="K214" s="122"/>
      <c r="L214" s="122"/>
      <c r="M214" s="122"/>
      <c r="N214" s="150"/>
    </row>
    <row r="215" spans="1:14" ht="17.25" customHeight="1">
      <c r="A215" s="3"/>
      <c r="B215" s="122"/>
      <c r="C215" s="122"/>
      <c r="D215" s="122"/>
      <c r="E215" s="121"/>
      <c r="F215" s="122"/>
      <c r="G215" s="122"/>
      <c r="H215" s="122"/>
      <c r="I215" s="122"/>
      <c r="J215" s="88"/>
      <c r="K215" s="122"/>
      <c r="L215" s="122"/>
      <c r="M215" s="122"/>
      <c r="N215" s="150"/>
    </row>
    <row r="216" spans="1:14" ht="17.25" customHeight="1">
      <c r="A216" s="3"/>
      <c r="B216" s="122"/>
      <c r="C216" s="122"/>
      <c r="D216" s="122"/>
      <c r="E216" s="121"/>
      <c r="F216" s="122"/>
      <c r="G216" s="122"/>
      <c r="H216" s="122"/>
      <c r="I216" s="122"/>
      <c r="J216" s="88"/>
      <c r="K216" s="122"/>
      <c r="L216" s="122"/>
      <c r="M216" s="122"/>
      <c r="N216" s="150"/>
    </row>
    <row r="217" spans="1:14" ht="17.25" customHeight="1">
      <c r="A217" s="3"/>
      <c r="B217" s="122"/>
      <c r="C217" s="122"/>
      <c r="D217" s="122"/>
      <c r="E217" s="121"/>
      <c r="F217" s="122"/>
      <c r="G217" s="122"/>
      <c r="H217" s="122"/>
      <c r="I217" s="122"/>
      <c r="J217" s="88"/>
      <c r="K217" s="122"/>
      <c r="L217" s="122"/>
      <c r="M217" s="122"/>
      <c r="N217" s="150"/>
    </row>
    <row r="218" spans="1:14" ht="17.25" customHeight="1">
      <c r="A218" s="3"/>
      <c r="B218" s="122"/>
      <c r="C218" s="122"/>
      <c r="D218" s="122"/>
      <c r="E218" s="121"/>
      <c r="F218" s="122"/>
      <c r="G218" s="122"/>
      <c r="H218" s="122"/>
      <c r="I218" s="122"/>
      <c r="J218" s="88"/>
      <c r="K218" s="122"/>
      <c r="L218" s="122"/>
      <c r="M218" s="122"/>
      <c r="N218" s="150"/>
    </row>
    <row r="219" spans="1:14" ht="17.25" customHeight="1">
      <c r="A219" s="3"/>
      <c r="B219" s="122"/>
      <c r="C219" s="122"/>
      <c r="D219" s="122"/>
      <c r="E219" s="121"/>
      <c r="F219" s="122"/>
      <c r="G219" s="122"/>
      <c r="H219" s="122"/>
      <c r="I219" s="122"/>
      <c r="J219" s="88"/>
      <c r="K219" s="122"/>
      <c r="L219" s="122"/>
      <c r="M219" s="122"/>
      <c r="N219" s="150"/>
    </row>
    <row r="220" spans="1:14" ht="17.25" customHeight="1">
      <c r="A220" s="3"/>
      <c r="B220" s="122"/>
      <c r="C220" s="122"/>
      <c r="D220" s="122"/>
      <c r="E220" s="121"/>
      <c r="F220" s="122"/>
      <c r="G220" s="122"/>
      <c r="H220" s="122"/>
      <c r="I220" s="122"/>
      <c r="J220" s="88"/>
      <c r="K220" s="122"/>
      <c r="L220" s="122"/>
      <c r="M220" s="122"/>
      <c r="N220" s="150"/>
    </row>
    <row r="221" spans="1:14" ht="17.25" customHeight="1">
      <c r="A221" s="3"/>
      <c r="B221" s="122"/>
      <c r="C221" s="122"/>
      <c r="D221" s="122"/>
      <c r="E221" s="121"/>
      <c r="F221" s="122"/>
      <c r="G221" s="122"/>
      <c r="H221" s="122"/>
      <c r="I221" s="122"/>
      <c r="J221" s="88"/>
      <c r="K221" s="122"/>
      <c r="L221" s="122"/>
      <c r="M221" s="122"/>
      <c r="N221" s="150"/>
    </row>
    <row r="222" spans="1:14" ht="17.25" customHeight="1">
      <c r="A222" s="3"/>
      <c r="B222" s="122"/>
      <c r="C222" s="122"/>
      <c r="D222" s="122"/>
      <c r="E222" s="121"/>
      <c r="F222" s="122"/>
      <c r="G222" s="122"/>
      <c r="H222" s="122"/>
      <c r="I222" s="122"/>
      <c r="J222" s="88"/>
      <c r="K222" s="122"/>
      <c r="L222" s="122"/>
      <c r="M222" s="122"/>
      <c r="N222" s="150"/>
    </row>
    <row r="223" spans="1:14" ht="17.25" customHeight="1">
      <c r="A223" s="3"/>
      <c r="B223" s="122"/>
      <c r="C223" s="122"/>
      <c r="D223" s="122"/>
      <c r="E223" s="121"/>
      <c r="F223" s="122"/>
      <c r="G223" s="122"/>
      <c r="H223" s="122"/>
      <c r="I223" s="122"/>
      <c r="J223" s="88"/>
      <c r="K223" s="122"/>
      <c r="L223" s="122"/>
      <c r="M223" s="122"/>
      <c r="N223" s="150"/>
    </row>
    <row r="224" spans="1:14" ht="17.25" customHeight="1">
      <c r="A224" s="3"/>
      <c r="B224" s="122"/>
      <c r="C224" s="122"/>
      <c r="D224" s="122"/>
      <c r="E224" s="121"/>
      <c r="F224" s="122"/>
      <c r="G224" s="122"/>
      <c r="H224" s="122"/>
      <c r="I224" s="122"/>
      <c r="J224" s="88"/>
      <c r="K224" s="122"/>
      <c r="L224" s="122"/>
      <c r="M224" s="122"/>
      <c r="N224" s="150"/>
    </row>
    <row r="225" spans="1:14" ht="17.25" customHeight="1">
      <c r="A225" s="3"/>
      <c r="B225" s="122"/>
      <c r="C225" s="122"/>
      <c r="D225" s="122"/>
      <c r="E225" s="121"/>
      <c r="F225" s="122"/>
      <c r="G225" s="122"/>
      <c r="H225" s="122"/>
      <c r="I225" s="122"/>
      <c r="J225" s="88"/>
      <c r="K225" s="122"/>
      <c r="L225" s="122"/>
      <c r="M225" s="122"/>
      <c r="N225" s="150"/>
    </row>
    <row r="226" spans="1:14" ht="17.25" customHeight="1">
      <c r="A226" s="3"/>
      <c r="B226" s="122"/>
      <c r="C226" s="122"/>
      <c r="D226" s="122"/>
      <c r="E226" s="121"/>
      <c r="F226" s="122"/>
      <c r="G226" s="122"/>
      <c r="H226" s="122"/>
      <c r="I226" s="122"/>
      <c r="J226" s="88"/>
      <c r="K226" s="122"/>
      <c r="L226" s="122"/>
      <c r="M226" s="122"/>
      <c r="N226" s="150"/>
    </row>
    <row r="227" spans="1:14" ht="17.25" customHeight="1">
      <c r="A227" s="3"/>
      <c r="B227" s="122"/>
      <c r="C227" s="122"/>
      <c r="D227" s="122"/>
      <c r="E227" s="121"/>
      <c r="F227" s="122"/>
      <c r="G227" s="122"/>
      <c r="H227" s="122"/>
      <c r="I227" s="122"/>
      <c r="J227" s="88"/>
      <c r="K227" s="122"/>
      <c r="L227" s="122"/>
      <c r="M227" s="122"/>
      <c r="N227" s="150"/>
    </row>
    <row r="228" spans="1:14" ht="17.25" customHeight="1">
      <c r="A228" s="3"/>
      <c r="B228" s="122"/>
      <c r="C228" s="122"/>
      <c r="D228" s="122"/>
      <c r="E228" s="121"/>
      <c r="F228" s="122"/>
      <c r="G228" s="122"/>
      <c r="H228" s="122"/>
      <c r="I228" s="122"/>
      <c r="J228" s="88"/>
      <c r="K228" s="122"/>
      <c r="L228" s="122"/>
      <c r="M228" s="122"/>
      <c r="N228" s="150"/>
    </row>
    <row r="229" spans="1:14" ht="17.25" customHeight="1">
      <c r="A229" s="3"/>
      <c r="B229" s="122"/>
      <c r="C229" s="122"/>
      <c r="D229" s="122"/>
      <c r="E229" s="121"/>
      <c r="F229" s="122"/>
      <c r="G229" s="122"/>
      <c r="H229" s="122"/>
      <c r="I229" s="122"/>
      <c r="J229" s="88"/>
      <c r="K229" s="122"/>
      <c r="L229" s="122"/>
      <c r="M229" s="122"/>
      <c r="N229" s="150"/>
    </row>
    <row r="230" spans="1:14" ht="17.25" customHeight="1">
      <c r="A230" s="3"/>
      <c r="B230" s="122"/>
      <c r="C230" s="122"/>
      <c r="D230" s="122"/>
      <c r="E230" s="121"/>
      <c r="F230" s="122"/>
      <c r="G230" s="122"/>
      <c r="H230" s="122"/>
      <c r="I230" s="122"/>
      <c r="J230" s="88"/>
      <c r="K230" s="122"/>
      <c r="L230" s="122"/>
      <c r="M230" s="122"/>
      <c r="N230" s="150"/>
    </row>
    <row r="231" spans="1:14" ht="17.25" customHeight="1">
      <c r="A231" s="3"/>
      <c r="B231" s="122"/>
      <c r="C231" s="122"/>
      <c r="D231" s="122"/>
      <c r="E231" s="121"/>
      <c r="F231" s="122"/>
      <c r="G231" s="122"/>
      <c r="H231" s="122"/>
      <c r="I231" s="122"/>
      <c r="J231" s="88"/>
      <c r="K231" s="122"/>
      <c r="L231" s="122"/>
      <c r="M231" s="122"/>
      <c r="N231" s="150"/>
    </row>
    <row r="232" spans="1:14" ht="17.25" customHeight="1">
      <c r="A232" s="3"/>
      <c r="B232" s="122"/>
      <c r="C232" s="122"/>
      <c r="D232" s="122"/>
      <c r="E232" s="121"/>
      <c r="F232" s="122"/>
      <c r="G232" s="122"/>
      <c r="H232" s="122"/>
      <c r="I232" s="122"/>
      <c r="J232" s="88"/>
      <c r="K232" s="122"/>
      <c r="L232" s="122"/>
      <c r="M232" s="122"/>
      <c r="N232" s="150"/>
    </row>
    <row r="233" spans="1:14" ht="17.25" customHeight="1">
      <c r="A233" s="3"/>
      <c r="B233" s="122"/>
      <c r="C233" s="122"/>
      <c r="D233" s="122"/>
      <c r="E233" s="121"/>
      <c r="F233" s="122"/>
      <c r="G233" s="122"/>
      <c r="H233" s="122"/>
      <c r="I233" s="122"/>
      <c r="J233" s="88"/>
      <c r="K233" s="122"/>
      <c r="L233" s="122"/>
      <c r="M233" s="122"/>
      <c r="N233" s="150"/>
    </row>
    <row r="234" spans="1:14" ht="17.25" customHeight="1">
      <c r="A234" s="3"/>
      <c r="B234" s="122"/>
      <c r="C234" s="122"/>
      <c r="D234" s="122"/>
      <c r="E234" s="121"/>
      <c r="F234" s="122"/>
      <c r="G234" s="122"/>
      <c r="H234" s="122"/>
      <c r="I234" s="122"/>
      <c r="J234" s="88"/>
      <c r="K234" s="122"/>
      <c r="L234" s="122"/>
      <c r="M234" s="122"/>
      <c r="N234" s="150"/>
    </row>
    <row r="235" spans="1:14" ht="17.25" customHeight="1">
      <c r="A235" s="3"/>
      <c r="B235" s="122"/>
      <c r="C235" s="122"/>
      <c r="D235" s="122"/>
      <c r="E235" s="121"/>
      <c r="F235" s="122"/>
      <c r="G235" s="122"/>
      <c r="H235" s="122"/>
      <c r="I235" s="122"/>
      <c r="J235" s="88"/>
      <c r="K235" s="122"/>
      <c r="L235" s="122"/>
      <c r="M235" s="122"/>
      <c r="N235" s="150"/>
    </row>
    <row r="236" spans="1:14" ht="17.25" customHeight="1">
      <c r="A236" s="3"/>
      <c r="B236" s="122"/>
      <c r="C236" s="122"/>
      <c r="D236" s="122"/>
      <c r="E236" s="121"/>
      <c r="F236" s="122"/>
      <c r="G236" s="122"/>
      <c r="H236" s="122"/>
      <c r="I236" s="122"/>
      <c r="J236" s="88"/>
      <c r="K236" s="122"/>
      <c r="L236" s="122"/>
      <c r="M236" s="122"/>
      <c r="N236" s="150"/>
    </row>
    <row r="237" spans="1:14" ht="17.25" customHeight="1">
      <c r="A237" s="3"/>
      <c r="B237" s="122"/>
      <c r="C237" s="122"/>
      <c r="D237" s="122"/>
      <c r="E237" s="121"/>
      <c r="F237" s="122"/>
      <c r="G237" s="122"/>
      <c r="H237" s="122"/>
      <c r="I237" s="122"/>
      <c r="J237" s="88"/>
      <c r="K237" s="122"/>
      <c r="L237" s="122"/>
      <c r="M237" s="122"/>
      <c r="N237" s="150"/>
    </row>
    <row r="238" spans="1:14" ht="17.25" customHeight="1">
      <c r="A238" s="3"/>
      <c r="B238" s="122"/>
      <c r="C238" s="122"/>
      <c r="D238" s="122"/>
      <c r="E238" s="121"/>
      <c r="F238" s="122"/>
      <c r="G238" s="122"/>
      <c r="H238" s="122"/>
      <c r="I238" s="122"/>
      <c r="J238" s="88"/>
      <c r="K238" s="122"/>
      <c r="L238" s="122"/>
      <c r="M238" s="122"/>
      <c r="N238" s="150"/>
    </row>
    <row r="239" spans="1:14" ht="17.25" customHeight="1">
      <c r="A239" s="3"/>
      <c r="B239" s="122"/>
      <c r="C239" s="122"/>
      <c r="D239" s="122"/>
      <c r="E239" s="121"/>
      <c r="F239" s="122"/>
      <c r="G239" s="122"/>
      <c r="H239" s="122"/>
      <c r="I239" s="122"/>
      <c r="J239" s="88"/>
      <c r="K239" s="122"/>
      <c r="L239" s="122"/>
      <c r="M239" s="122"/>
      <c r="N239" s="150"/>
    </row>
    <row r="240" spans="1:14" ht="17.25" customHeight="1">
      <c r="A240" s="3"/>
      <c r="B240" s="122"/>
      <c r="C240" s="122"/>
      <c r="D240" s="122"/>
      <c r="E240" s="121"/>
      <c r="F240" s="122"/>
      <c r="G240" s="122"/>
      <c r="H240" s="122"/>
      <c r="I240" s="122"/>
      <c r="J240" s="88"/>
      <c r="K240" s="122"/>
      <c r="L240" s="122"/>
      <c r="M240" s="122"/>
      <c r="N240" s="150"/>
    </row>
    <row r="241" spans="1:14" ht="17.25" customHeight="1">
      <c r="A241" s="3"/>
      <c r="B241" s="122"/>
      <c r="C241" s="122"/>
      <c r="D241" s="122"/>
      <c r="E241" s="121"/>
      <c r="F241" s="122"/>
      <c r="G241" s="122"/>
      <c r="H241" s="122"/>
      <c r="I241" s="122"/>
      <c r="J241" s="88"/>
      <c r="K241" s="122"/>
      <c r="L241" s="122"/>
      <c r="M241" s="122"/>
      <c r="N241" s="150"/>
    </row>
    <row r="242" spans="1:14" ht="17.25" customHeight="1">
      <c r="A242" s="3"/>
      <c r="B242" s="122"/>
      <c r="C242" s="122"/>
      <c r="D242" s="122"/>
      <c r="E242" s="121"/>
      <c r="F242" s="122"/>
      <c r="G242" s="122"/>
      <c r="H242" s="122"/>
      <c r="I242" s="122"/>
      <c r="J242" s="88"/>
      <c r="K242" s="122"/>
      <c r="L242" s="122"/>
      <c r="M242" s="122"/>
      <c r="N242" s="150"/>
    </row>
    <row r="243" spans="1:14" ht="17.25" customHeight="1">
      <c r="A243" s="3"/>
      <c r="B243" s="122"/>
      <c r="C243" s="122"/>
      <c r="D243" s="122"/>
      <c r="E243" s="121"/>
      <c r="F243" s="122"/>
      <c r="G243" s="122"/>
      <c r="H243" s="122"/>
      <c r="I243" s="122"/>
      <c r="J243" s="88"/>
      <c r="K243" s="122"/>
      <c r="L243" s="122"/>
      <c r="M243" s="122"/>
      <c r="N243" s="150"/>
    </row>
    <row r="244" spans="1:14" ht="17.25" customHeight="1">
      <c r="A244" s="3"/>
      <c r="B244" s="122"/>
      <c r="C244" s="122"/>
      <c r="D244" s="122"/>
      <c r="E244" s="121"/>
      <c r="F244" s="122"/>
      <c r="G244" s="122"/>
      <c r="H244" s="122"/>
      <c r="I244" s="122"/>
      <c r="J244" s="88"/>
      <c r="K244" s="122"/>
      <c r="L244" s="122"/>
      <c r="M244" s="122"/>
      <c r="N244" s="150"/>
    </row>
    <row r="245" spans="1:14" ht="17.25" customHeight="1">
      <c r="A245" s="3"/>
      <c r="B245" s="122"/>
      <c r="C245" s="122"/>
      <c r="D245" s="122"/>
      <c r="E245" s="121"/>
      <c r="F245" s="122"/>
      <c r="G245" s="122"/>
      <c r="H245" s="122"/>
      <c r="I245" s="122"/>
      <c r="J245" s="88"/>
      <c r="K245" s="122"/>
      <c r="L245" s="122"/>
      <c r="M245" s="122"/>
      <c r="N245" s="150"/>
    </row>
    <row r="246" spans="1:14" ht="17.25" customHeight="1">
      <c r="A246" s="3"/>
      <c r="B246" s="122"/>
      <c r="C246" s="122"/>
      <c r="D246" s="122"/>
      <c r="E246" s="121"/>
      <c r="F246" s="122"/>
      <c r="G246" s="122"/>
      <c r="H246" s="122"/>
      <c r="I246" s="122"/>
      <c r="J246" s="88"/>
      <c r="K246" s="122"/>
      <c r="L246" s="122"/>
      <c r="M246" s="122"/>
      <c r="N246" s="150"/>
    </row>
    <row r="247" spans="1:14" ht="17.25" customHeight="1">
      <c r="A247" s="3"/>
      <c r="B247" s="122"/>
      <c r="C247" s="122"/>
      <c r="D247" s="122"/>
      <c r="E247" s="121"/>
      <c r="F247" s="122"/>
      <c r="G247" s="122"/>
      <c r="H247" s="122"/>
      <c r="I247" s="122"/>
      <c r="J247" s="88"/>
      <c r="K247" s="122"/>
      <c r="L247" s="122"/>
      <c r="M247" s="122"/>
      <c r="N247" s="150"/>
    </row>
    <row r="248" spans="1:14" ht="17.25" customHeight="1">
      <c r="A248" s="3"/>
      <c r="B248" s="122"/>
      <c r="C248" s="122"/>
      <c r="D248" s="122"/>
      <c r="E248" s="121"/>
      <c r="F248" s="122"/>
      <c r="G248" s="122"/>
      <c r="H248" s="122"/>
      <c r="I248" s="122"/>
      <c r="J248" s="88"/>
      <c r="K248" s="122"/>
      <c r="L248" s="122"/>
      <c r="M248" s="122"/>
      <c r="N248" s="150"/>
    </row>
    <row r="249" spans="1:14" ht="17.25" customHeight="1">
      <c r="A249" s="3"/>
      <c r="B249" s="88"/>
      <c r="C249" s="88"/>
      <c r="D249" s="88"/>
      <c r="E249" s="121"/>
      <c r="F249" s="88"/>
      <c r="G249" s="88"/>
      <c r="H249" s="88"/>
      <c r="I249" s="88"/>
      <c r="J249" s="88"/>
      <c r="K249" s="88"/>
      <c r="L249" s="88"/>
      <c r="M249" s="88"/>
      <c r="N249" s="19"/>
    </row>
    <row r="250" spans="1:14" ht="17.25" customHeight="1">
      <c r="A250" s="3"/>
      <c r="B250" s="88"/>
      <c r="C250" s="88"/>
      <c r="D250" s="88"/>
      <c r="E250" s="121"/>
      <c r="F250" s="88"/>
      <c r="G250" s="88"/>
      <c r="H250" s="88"/>
      <c r="I250" s="88"/>
      <c r="J250" s="88"/>
      <c r="K250" s="88"/>
      <c r="L250" s="88"/>
      <c r="M250" s="88"/>
      <c r="N250" s="19"/>
    </row>
    <row r="251" spans="1:14" ht="17.25" customHeight="1">
      <c r="A251" s="3"/>
      <c r="B251" s="88"/>
      <c r="C251" s="88"/>
      <c r="D251" s="88"/>
      <c r="E251" s="121"/>
      <c r="F251" s="88"/>
      <c r="G251" s="88"/>
      <c r="H251" s="88"/>
      <c r="I251" s="88"/>
      <c r="J251" s="88"/>
      <c r="K251" s="88"/>
      <c r="L251" s="88"/>
      <c r="M251" s="88"/>
      <c r="N251" s="19"/>
    </row>
    <row r="252" spans="1:14" ht="17.25" customHeight="1">
      <c r="A252" s="3"/>
      <c r="B252" s="88"/>
      <c r="C252" s="88"/>
      <c r="D252" s="88"/>
      <c r="E252" s="121"/>
      <c r="F252" s="88"/>
      <c r="G252" s="88"/>
      <c r="H252" s="88"/>
      <c r="I252" s="88"/>
      <c r="J252" s="88"/>
      <c r="K252" s="88"/>
      <c r="L252" s="88"/>
      <c r="M252" s="88"/>
      <c r="N252" s="19"/>
    </row>
    <row r="253" spans="1:14" ht="17.25" customHeight="1">
      <c r="A253" s="3"/>
      <c r="B253" s="88"/>
      <c r="C253" s="88"/>
      <c r="D253" s="88"/>
      <c r="E253" s="121"/>
      <c r="F253" s="88"/>
      <c r="G253" s="88"/>
      <c r="H253" s="88"/>
      <c r="I253" s="88"/>
      <c r="J253" s="88"/>
      <c r="K253" s="88"/>
      <c r="L253" s="88"/>
      <c r="M253" s="88"/>
      <c r="N253" s="19"/>
    </row>
    <row r="254" spans="1:14" ht="17.25" customHeight="1">
      <c r="A254" s="3"/>
      <c r="B254" s="88"/>
      <c r="C254" s="88"/>
      <c r="D254" s="88"/>
      <c r="E254" s="121"/>
      <c r="F254" s="88"/>
      <c r="G254" s="88"/>
      <c r="H254" s="88"/>
      <c r="I254" s="88"/>
      <c r="J254" s="88"/>
      <c r="K254" s="88"/>
      <c r="L254" s="88"/>
      <c r="M254" s="88"/>
      <c r="N254" s="19"/>
    </row>
    <row r="255" spans="1:14" ht="17.25" customHeight="1">
      <c r="A255" s="3"/>
      <c r="B255" s="122"/>
      <c r="C255" s="122"/>
      <c r="D255" s="122"/>
      <c r="E255" s="121"/>
      <c r="F255" s="122"/>
      <c r="G255" s="122"/>
      <c r="H255" s="122"/>
      <c r="I255" s="122"/>
      <c r="J255" s="88"/>
      <c r="K255" s="122"/>
      <c r="L255" s="122"/>
      <c r="M255" s="122"/>
      <c r="N255" s="150"/>
    </row>
    <row r="256" spans="1:14" ht="17.25" customHeight="1">
      <c r="A256" s="3"/>
      <c r="B256" s="122"/>
      <c r="C256" s="122"/>
      <c r="D256" s="122"/>
      <c r="E256" s="121"/>
      <c r="F256" s="122"/>
      <c r="G256" s="122"/>
      <c r="H256" s="122"/>
      <c r="I256" s="122"/>
      <c r="J256" s="88"/>
      <c r="K256" s="122"/>
      <c r="L256" s="122"/>
      <c r="M256" s="122"/>
      <c r="N256" s="150"/>
    </row>
    <row r="257" spans="1:14" ht="17.25" customHeight="1">
      <c r="A257" s="3"/>
      <c r="B257" s="122"/>
      <c r="C257" s="122"/>
      <c r="D257" s="122"/>
      <c r="E257" s="121"/>
      <c r="F257" s="122"/>
      <c r="G257" s="122"/>
      <c r="H257" s="122"/>
      <c r="I257" s="122"/>
      <c r="J257" s="88"/>
      <c r="K257" s="122"/>
      <c r="L257" s="122"/>
      <c r="M257" s="122"/>
      <c r="N257" s="150"/>
    </row>
    <row r="258" spans="1:14" ht="17.25" customHeight="1">
      <c r="A258" s="3"/>
      <c r="B258" s="122"/>
      <c r="C258" s="122"/>
      <c r="D258" s="122"/>
      <c r="E258" s="121"/>
      <c r="F258" s="122"/>
      <c r="G258" s="122"/>
      <c r="H258" s="122"/>
      <c r="I258" s="122"/>
      <c r="J258" s="88"/>
      <c r="K258" s="122"/>
      <c r="L258" s="122"/>
      <c r="M258" s="122"/>
      <c r="N258" s="150"/>
    </row>
    <row r="259" spans="1:14" ht="17.25" customHeight="1">
      <c r="A259" s="3"/>
      <c r="B259" s="122"/>
      <c r="C259" s="122"/>
      <c r="D259" s="122"/>
      <c r="E259" s="121"/>
      <c r="F259" s="122"/>
      <c r="G259" s="122"/>
      <c r="H259" s="122"/>
      <c r="I259" s="122"/>
      <c r="J259" s="88"/>
      <c r="K259" s="122"/>
      <c r="L259" s="122"/>
      <c r="M259" s="122"/>
      <c r="N259" s="150"/>
    </row>
    <row r="260" spans="1:14" ht="17.25" customHeight="1">
      <c r="A260" s="3"/>
      <c r="B260" s="122"/>
      <c r="C260" s="122"/>
      <c r="D260" s="122"/>
      <c r="E260" s="121"/>
      <c r="F260" s="122"/>
      <c r="G260" s="122"/>
      <c r="H260" s="122"/>
      <c r="I260" s="122"/>
      <c r="J260" s="88"/>
      <c r="K260" s="122"/>
      <c r="L260" s="122"/>
      <c r="M260" s="122"/>
      <c r="N260" s="150"/>
    </row>
    <row r="261" spans="1:14" ht="17.25" customHeight="1">
      <c r="A261" s="3"/>
      <c r="B261" s="123"/>
      <c r="C261" s="122"/>
      <c r="D261" s="122"/>
      <c r="E261" s="121"/>
      <c r="F261" s="122"/>
      <c r="G261" s="122"/>
      <c r="H261" s="122"/>
      <c r="I261" s="122"/>
      <c r="J261" s="88"/>
      <c r="K261" s="122"/>
      <c r="L261" s="122"/>
      <c r="M261" s="122"/>
      <c r="N261" s="150"/>
    </row>
    <row r="262" spans="1:14" ht="17.25" customHeight="1">
      <c r="A262" s="3"/>
      <c r="B262" s="123"/>
      <c r="C262" s="122"/>
      <c r="D262" s="122"/>
      <c r="E262" s="121"/>
      <c r="F262" s="122"/>
      <c r="G262" s="122"/>
      <c r="H262" s="122"/>
      <c r="I262" s="122"/>
      <c r="J262" s="88"/>
      <c r="K262" s="122"/>
      <c r="L262" s="122"/>
      <c r="M262" s="122"/>
      <c r="N262" s="150"/>
    </row>
    <row r="263" spans="1:14" ht="17.25" customHeight="1">
      <c r="A263" s="3"/>
      <c r="B263" s="123"/>
      <c r="C263" s="122"/>
      <c r="D263" s="122"/>
      <c r="E263" s="121"/>
      <c r="F263" s="122"/>
      <c r="G263" s="122"/>
      <c r="H263" s="122"/>
      <c r="I263" s="122"/>
      <c r="J263" s="88"/>
      <c r="K263" s="122"/>
      <c r="L263" s="122"/>
      <c r="M263" s="122"/>
      <c r="N263" s="150"/>
    </row>
    <row r="264" spans="1:14" ht="17.25" customHeight="1">
      <c r="A264" s="3"/>
      <c r="B264" s="123"/>
      <c r="C264" s="122"/>
      <c r="D264" s="122"/>
      <c r="E264" s="121"/>
      <c r="F264" s="122"/>
      <c r="G264" s="122"/>
      <c r="H264" s="122"/>
      <c r="I264" s="122"/>
      <c r="J264" s="88"/>
      <c r="K264" s="122"/>
      <c r="L264" s="122"/>
      <c r="M264" s="122"/>
      <c r="N264" s="150"/>
    </row>
    <row r="265" spans="1:14" ht="17.25" customHeight="1">
      <c r="A265" s="3"/>
      <c r="B265" s="123"/>
      <c r="C265" s="122"/>
      <c r="D265" s="122"/>
      <c r="E265" s="121"/>
      <c r="F265" s="122"/>
      <c r="G265" s="122"/>
      <c r="H265" s="122"/>
      <c r="I265" s="122"/>
      <c r="J265" s="88"/>
      <c r="K265" s="122"/>
      <c r="L265" s="122"/>
      <c r="M265" s="122"/>
      <c r="N265" s="150"/>
    </row>
    <row r="266" spans="1:14" ht="17.25" customHeight="1">
      <c r="A266" s="3"/>
      <c r="B266" s="123"/>
      <c r="C266" s="122"/>
      <c r="D266" s="122"/>
      <c r="E266" s="121"/>
      <c r="F266" s="122"/>
      <c r="G266" s="122"/>
      <c r="H266" s="122"/>
      <c r="I266" s="122"/>
      <c r="J266" s="88"/>
      <c r="K266" s="122"/>
      <c r="L266" s="122"/>
      <c r="M266" s="122"/>
      <c r="N266" s="150"/>
    </row>
    <row r="267" spans="1:14" ht="17.25" customHeight="1">
      <c r="A267" s="3"/>
      <c r="B267" s="123"/>
      <c r="C267" s="122"/>
      <c r="D267" s="122"/>
      <c r="E267" s="121"/>
      <c r="F267" s="122"/>
      <c r="G267" s="122"/>
      <c r="H267" s="122"/>
      <c r="I267" s="122"/>
      <c r="J267" s="88"/>
      <c r="K267" s="122"/>
      <c r="L267" s="122"/>
      <c r="M267" s="122"/>
      <c r="N267" s="150"/>
    </row>
    <row r="268" spans="1:14" ht="17.25" customHeight="1">
      <c r="A268" s="3"/>
      <c r="B268" s="123"/>
      <c r="C268" s="122"/>
      <c r="D268" s="122"/>
      <c r="E268" s="121"/>
      <c r="F268" s="122"/>
      <c r="G268" s="122"/>
      <c r="H268" s="122"/>
      <c r="I268" s="122"/>
      <c r="J268" s="88"/>
      <c r="K268" s="122"/>
      <c r="L268" s="122"/>
      <c r="M268" s="122"/>
      <c r="N268" s="150"/>
    </row>
    <row r="269" spans="1:14" ht="17.25" customHeight="1">
      <c r="A269" s="3"/>
      <c r="B269" s="123"/>
      <c r="C269" s="122"/>
      <c r="D269" s="122"/>
      <c r="E269" s="121"/>
      <c r="F269" s="122"/>
      <c r="G269" s="122"/>
      <c r="H269" s="122"/>
      <c r="I269" s="122"/>
      <c r="J269" s="88"/>
      <c r="K269" s="122"/>
      <c r="L269" s="122"/>
      <c r="M269" s="122"/>
      <c r="N269" s="150"/>
    </row>
    <row r="270" spans="1:14" ht="17.25" customHeight="1">
      <c r="A270" s="3"/>
      <c r="B270" s="123"/>
      <c r="C270" s="122"/>
      <c r="D270" s="122"/>
      <c r="E270" s="121"/>
      <c r="F270" s="122"/>
      <c r="G270" s="122"/>
      <c r="H270" s="122"/>
      <c r="I270" s="122"/>
      <c r="J270" s="88"/>
      <c r="K270" s="122"/>
      <c r="L270" s="122"/>
      <c r="M270" s="122"/>
      <c r="N270" s="150"/>
    </row>
    <row r="271" spans="1:14" ht="17.25" customHeight="1">
      <c r="A271" s="3"/>
      <c r="B271" s="123"/>
      <c r="C271" s="122"/>
      <c r="D271" s="122"/>
      <c r="E271" s="121"/>
      <c r="F271" s="122"/>
      <c r="G271" s="122"/>
      <c r="H271" s="122"/>
      <c r="I271" s="122"/>
      <c r="J271" s="88"/>
      <c r="K271" s="122"/>
      <c r="L271" s="122"/>
      <c r="M271" s="122"/>
      <c r="N271" s="150"/>
    </row>
    <row r="272" spans="1:14" ht="17.25" customHeight="1">
      <c r="A272" s="3"/>
      <c r="B272" s="123"/>
      <c r="C272" s="122"/>
      <c r="D272" s="122"/>
      <c r="E272" s="121"/>
      <c r="F272" s="122"/>
      <c r="G272" s="122"/>
      <c r="H272" s="122"/>
      <c r="I272" s="122"/>
      <c r="J272" s="88"/>
      <c r="K272" s="122"/>
      <c r="L272" s="122"/>
      <c r="M272" s="122"/>
      <c r="N272" s="150"/>
    </row>
    <row r="273" spans="1:21" ht="17.25" customHeight="1">
      <c r="A273" s="3"/>
      <c r="B273" s="123"/>
      <c r="C273" s="122"/>
      <c r="D273" s="122"/>
      <c r="E273" s="121"/>
      <c r="F273" s="122"/>
      <c r="G273" s="122"/>
      <c r="H273" s="122"/>
      <c r="I273" s="122"/>
      <c r="J273" s="88"/>
      <c r="K273" s="122"/>
      <c r="L273" s="122"/>
      <c r="M273" s="122"/>
      <c r="N273" s="150"/>
    </row>
    <row r="274" spans="1:21" ht="17.25" customHeight="1">
      <c r="A274" s="3"/>
      <c r="B274" s="123"/>
      <c r="C274" s="122"/>
      <c r="D274" s="122"/>
      <c r="E274" s="121"/>
      <c r="F274" s="122"/>
      <c r="G274" s="122"/>
      <c r="H274" s="122"/>
      <c r="I274" s="122"/>
      <c r="J274" s="88"/>
      <c r="K274" s="122"/>
      <c r="L274" s="122"/>
      <c r="M274" s="122"/>
      <c r="N274" s="150"/>
      <c r="O274" s="3"/>
      <c r="P274" s="3"/>
      <c r="Q274" s="3"/>
      <c r="R274" s="3"/>
      <c r="S274" s="3"/>
      <c r="T274" s="3"/>
      <c r="U274" s="3"/>
    </row>
    <row r="275" spans="1:21" ht="17.25" customHeight="1">
      <c r="A275" s="3"/>
      <c r="B275" s="123"/>
      <c r="C275" s="122"/>
      <c r="D275" s="122"/>
      <c r="E275" s="121"/>
      <c r="F275" s="122"/>
      <c r="G275" s="122"/>
      <c r="H275" s="122"/>
      <c r="I275" s="122"/>
      <c r="J275" s="88"/>
      <c r="K275" s="122"/>
      <c r="L275" s="122"/>
      <c r="M275" s="122"/>
      <c r="N275" s="150"/>
      <c r="O275" s="3"/>
      <c r="P275" s="3"/>
      <c r="Q275" s="3"/>
      <c r="R275" s="3"/>
      <c r="S275" s="3"/>
      <c r="T275" s="3"/>
      <c r="U275" s="3"/>
    </row>
    <row r="276" spans="1:21" ht="17.25" customHeight="1">
      <c r="A276" s="3"/>
      <c r="B276" s="123"/>
      <c r="C276" s="122"/>
      <c r="D276" s="122"/>
      <c r="E276" s="121"/>
      <c r="F276" s="122"/>
      <c r="G276" s="122"/>
      <c r="H276" s="122"/>
      <c r="I276" s="122"/>
      <c r="J276" s="88"/>
      <c r="K276" s="122"/>
      <c r="L276" s="122"/>
      <c r="M276" s="122"/>
      <c r="N276" s="150"/>
      <c r="O276" s="3"/>
      <c r="P276" s="3"/>
      <c r="Q276" s="3"/>
      <c r="R276" s="3"/>
      <c r="S276" s="3"/>
      <c r="T276" s="3"/>
      <c r="U276" s="3"/>
    </row>
    <row r="277" spans="1:21" ht="17.25" customHeight="1">
      <c r="A277" s="3"/>
      <c r="B277" s="123"/>
      <c r="C277" s="122"/>
      <c r="D277" s="122"/>
      <c r="E277" s="121"/>
      <c r="F277" s="122"/>
      <c r="G277" s="122"/>
      <c r="H277" s="122"/>
      <c r="I277" s="122"/>
      <c r="J277" s="88"/>
      <c r="K277" s="122"/>
      <c r="L277" s="122"/>
      <c r="M277" s="122"/>
      <c r="N277" s="150"/>
      <c r="O277" s="3"/>
      <c r="P277" s="3"/>
      <c r="Q277" s="3"/>
      <c r="R277" s="3"/>
      <c r="S277" s="3"/>
      <c r="T277" s="3"/>
      <c r="U277" s="3"/>
    </row>
    <row r="278" spans="1:21" ht="17.25" customHeight="1">
      <c r="A278" s="3"/>
      <c r="B278" s="123"/>
      <c r="C278" s="122"/>
      <c r="D278" s="122"/>
      <c r="E278" s="121"/>
      <c r="F278" s="122"/>
      <c r="G278" s="122"/>
      <c r="H278" s="122"/>
      <c r="I278" s="122"/>
      <c r="J278" s="88"/>
      <c r="K278" s="122"/>
      <c r="L278" s="122"/>
      <c r="M278" s="122"/>
      <c r="N278" s="150"/>
      <c r="O278" s="3"/>
      <c r="P278" s="3"/>
      <c r="Q278" s="3"/>
      <c r="R278" s="3"/>
      <c r="S278" s="3"/>
      <c r="T278" s="3"/>
      <c r="U278" s="3"/>
    </row>
    <row r="279" spans="1:21" ht="17.25" customHeight="1">
      <c r="A279" s="3"/>
      <c r="B279" s="123"/>
      <c r="C279" s="122"/>
      <c r="D279" s="122"/>
      <c r="E279" s="121"/>
      <c r="F279" s="122"/>
      <c r="G279" s="122"/>
      <c r="H279" s="122"/>
      <c r="I279" s="122"/>
      <c r="J279" s="88"/>
      <c r="K279" s="122"/>
      <c r="L279" s="122"/>
      <c r="M279" s="122"/>
      <c r="N279" s="150"/>
      <c r="O279" s="3"/>
      <c r="P279" s="3"/>
      <c r="Q279" s="3"/>
      <c r="R279" s="3"/>
      <c r="S279" s="3"/>
      <c r="T279" s="3"/>
      <c r="U279" s="3">
        <v>3279992</v>
      </c>
    </row>
    <row r="280" spans="1:21" ht="17.25" customHeight="1">
      <c r="A280" s="3"/>
      <c r="B280" s="122"/>
      <c r="C280" s="122"/>
      <c r="D280" s="122"/>
      <c r="E280" s="121"/>
      <c r="F280" s="122"/>
      <c r="G280" s="122"/>
      <c r="H280" s="122"/>
      <c r="I280" s="122"/>
      <c r="J280" s="88"/>
      <c r="K280" s="122"/>
      <c r="L280" s="122"/>
      <c r="M280" s="122"/>
      <c r="N280" s="150"/>
      <c r="O280" s="3"/>
      <c r="P280" s="3"/>
      <c r="Q280" s="3"/>
      <c r="R280" s="3"/>
      <c r="S280" s="3"/>
      <c r="T280" s="3"/>
      <c r="U280" s="3">
        <v>1664988</v>
      </c>
    </row>
    <row r="281" spans="1:21" ht="17.25" customHeight="1">
      <c r="A281" s="3"/>
      <c r="B281" s="122"/>
      <c r="C281" s="122"/>
      <c r="D281" s="122"/>
      <c r="E281" s="121"/>
      <c r="F281" s="122"/>
      <c r="G281" s="122"/>
      <c r="H281" s="122"/>
      <c r="I281" s="122"/>
      <c r="J281" s="88"/>
      <c r="K281" s="122"/>
      <c r="L281" s="122"/>
      <c r="M281" s="122"/>
      <c r="N281" s="150"/>
      <c r="O281" s="3"/>
      <c r="P281" s="3"/>
      <c r="Q281" s="3"/>
      <c r="R281" s="3"/>
      <c r="S281" s="3"/>
      <c r="T281" s="3"/>
      <c r="U281" s="3">
        <v>974999</v>
      </c>
    </row>
    <row r="282" spans="1:21" ht="17.25" customHeight="1">
      <c r="A282" s="3"/>
      <c r="B282" s="122"/>
      <c r="C282" s="122"/>
      <c r="D282" s="122"/>
      <c r="E282" s="121"/>
      <c r="F282" s="122"/>
      <c r="G282" s="122"/>
      <c r="H282" s="122"/>
      <c r="I282" s="122"/>
      <c r="J282" s="88"/>
      <c r="K282" s="122"/>
      <c r="L282" s="122"/>
      <c r="M282" s="122"/>
      <c r="N282" s="150"/>
      <c r="O282" s="3"/>
      <c r="P282" s="3"/>
      <c r="Q282" s="3"/>
      <c r="R282" s="3"/>
      <c r="S282" s="3"/>
      <c r="T282" s="3"/>
      <c r="U282" s="3">
        <v>899999</v>
      </c>
    </row>
    <row r="283" spans="1:21" ht="17.25" customHeight="1">
      <c r="A283" s="3"/>
      <c r="B283" s="122"/>
      <c r="C283" s="122"/>
      <c r="D283" s="122"/>
      <c r="E283" s="121"/>
      <c r="F283" s="122"/>
      <c r="G283" s="122"/>
      <c r="H283" s="122"/>
      <c r="I283" s="122"/>
      <c r="J283" s="88"/>
      <c r="K283" s="122"/>
      <c r="L283" s="122"/>
      <c r="M283" s="122"/>
      <c r="N283" s="150"/>
      <c r="O283" s="3"/>
      <c r="P283" s="3"/>
      <c r="Q283" s="3"/>
      <c r="R283" s="3"/>
      <c r="S283" s="3"/>
      <c r="T283" s="3"/>
      <c r="U283" s="3"/>
    </row>
    <row r="284" spans="1:21" ht="17.25" customHeight="1">
      <c r="A284" s="3"/>
      <c r="B284" s="122"/>
      <c r="C284" s="122"/>
      <c r="D284" s="122"/>
      <c r="E284" s="121"/>
      <c r="F284" s="122"/>
      <c r="G284" s="122"/>
      <c r="H284" s="122"/>
      <c r="I284" s="122"/>
      <c r="J284" s="88"/>
      <c r="K284" s="122"/>
      <c r="L284" s="122"/>
      <c r="M284" s="122"/>
      <c r="N284" s="150"/>
      <c r="O284" s="3"/>
      <c r="P284" s="3"/>
      <c r="Q284" s="3"/>
      <c r="R284" s="3"/>
      <c r="S284" s="3"/>
      <c r="T284" s="3"/>
      <c r="U284" s="3"/>
    </row>
    <row r="285" spans="1:21" ht="17.25" customHeight="1">
      <c r="A285" s="3"/>
      <c r="B285" s="122"/>
      <c r="C285" s="122"/>
      <c r="D285" s="122"/>
      <c r="E285" s="121"/>
      <c r="F285" s="122"/>
      <c r="G285" s="122"/>
      <c r="H285" s="122"/>
      <c r="I285" s="122"/>
      <c r="J285" s="88"/>
      <c r="K285" s="122"/>
      <c r="L285" s="122"/>
      <c r="M285" s="122"/>
      <c r="N285" s="150"/>
      <c r="O285" s="3"/>
      <c r="P285" s="3"/>
      <c r="Q285" s="3"/>
      <c r="R285" s="3"/>
      <c r="S285" s="3"/>
      <c r="T285" s="3"/>
      <c r="U285" s="3"/>
    </row>
    <row r="286" spans="1:21" ht="17.25" customHeight="1">
      <c r="A286" s="3"/>
      <c r="B286" s="122"/>
      <c r="C286" s="122"/>
      <c r="D286" s="122"/>
      <c r="E286" s="121"/>
      <c r="F286" s="122"/>
      <c r="G286" s="122"/>
      <c r="H286" s="122"/>
      <c r="I286" s="122"/>
      <c r="J286" s="88"/>
      <c r="K286" s="122"/>
      <c r="L286" s="122"/>
      <c r="M286" s="122"/>
      <c r="N286" s="150"/>
      <c r="O286" s="3"/>
      <c r="P286" s="3"/>
      <c r="Q286" s="3"/>
      <c r="R286" s="3"/>
      <c r="S286" s="3"/>
      <c r="T286" s="3"/>
      <c r="U286" s="3"/>
    </row>
    <row r="287" spans="1:21" ht="17.25" customHeight="1">
      <c r="A287" s="3"/>
      <c r="B287" s="122"/>
      <c r="C287" s="122"/>
      <c r="D287" s="122"/>
      <c r="E287" s="121"/>
      <c r="F287" s="122"/>
      <c r="G287" s="122"/>
      <c r="H287" s="122"/>
      <c r="I287" s="122"/>
      <c r="J287" s="88"/>
      <c r="K287" s="122"/>
      <c r="L287" s="122"/>
      <c r="M287" s="122"/>
      <c r="N287" s="150"/>
      <c r="O287" s="3"/>
      <c r="P287" s="3"/>
      <c r="Q287" s="3"/>
      <c r="R287" s="3"/>
      <c r="S287" s="3"/>
      <c r="T287" s="3"/>
      <c r="U287" s="3">
        <v>899994</v>
      </c>
    </row>
    <row r="288" spans="1:21" ht="17.25" customHeight="1">
      <c r="A288" s="3"/>
      <c r="B288" s="122"/>
      <c r="C288" s="122"/>
      <c r="D288" s="122"/>
      <c r="E288" s="121"/>
      <c r="F288" s="122"/>
      <c r="G288" s="122"/>
      <c r="H288" s="122"/>
      <c r="I288" s="122"/>
      <c r="J288" s="88"/>
      <c r="K288" s="122"/>
      <c r="L288" s="122"/>
      <c r="M288" s="122"/>
      <c r="N288" s="150"/>
      <c r="O288" s="3"/>
      <c r="P288" s="3"/>
      <c r="Q288" s="3"/>
      <c r="R288" s="3"/>
      <c r="S288" s="3"/>
      <c r="T288" s="3"/>
      <c r="U288" s="3">
        <v>3999999</v>
      </c>
    </row>
    <row r="289" spans="1:21" ht="17.25" customHeight="1">
      <c r="A289" s="3"/>
      <c r="B289" s="122"/>
      <c r="C289" s="122"/>
      <c r="D289" s="122"/>
      <c r="E289" s="121"/>
      <c r="F289" s="122"/>
      <c r="G289" s="122"/>
      <c r="H289" s="122"/>
      <c r="I289" s="122"/>
      <c r="J289" s="88"/>
      <c r="K289" s="122"/>
      <c r="L289" s="122"/>
      <c r="M289" s="122"/>
      <c r="N289" s="150"/>
      <c r="O289" s="3"/>
      <c r="P289" s="3"/>
      <c r="Q289" s="3"/>
      <c r="R289" s="3"/>
      <c r="S289" s="3"/>
      <c r="T289" s="3"/>
      <c r="U289" s="3">
        <v>8899998</v>
      </c>
    </row>
    <row r="290" spans="1:21" ht="17.25" customHeight="1">
      <c r="A290" s="3"/>
      <c r="B290" s="122"/>
      <c r="C290" s="122"/>
      <c r="D290" s="122"/>
      <c r="E290" s="121"/>
      <c r="F290" s="122"/>
      <c r="G290" s="122"/>
      <c r="H290" s="122"/>
      <c r="I290" s="122"/>
      <c r="J290" s="88"/>
      <c r="K290" s="122"/>
      <c r="L290" s="122"/>
      <c r="M290" s="122"/>
      <c r="N290" s="150"/>
      <c r="O290" s="3"/>
      <c r="P290" s="3"/>
      <c r="Q290" s="3"/>
      <c r="R290" s="3"/>
      <c r="S290" s="3"/>
      <c r="T290" s="3"/>
      <c r="U290" s="3">
        <v>559999</v>
      </c>
    </row>
    <row r="291" spans="1:21" ht="17.25" customHeight="1">
      <c r="A291" s="3"/>
      <c r="B291" s="122"/>
      <c r="C291" s="122"/>
      <c r="D291" s="122"/>
      <c r="E291" s="121"/>
      <c r="F291" s="122"/>
      <c r="G291" s="122"/>
      <c r="H291" s="122"/>
      <c r="I291" s="122"/>
      <c r="J291" s="88"/>
      <c r="K291" s="122"/>
      <c r="L291" s="122"/>
      <c r="M291" s="122"/>
      <c r="N291" s="150"/>
      <c r="O291" s="3"/>
      <c r="P291" s="3"/>
      <c r="Q291" s="3"/>
      <c r="R291" s="3"/>
      <c r="S291" s="3"/>
      <c r="T291" s="3"/>
      <c r="U291" s="3">
        <v>159999</v>
      </c>
    </row>
    <row r="292" spans="1:21" ht="17.25" customHeight="1">
      <c r="A292" s="3"/>
      <c r="B292" s="123"/>
      <c r="C292" s="122"/>
      <c r="D292" s="122"/>
      <c r="E292" s="121"/>
      <c r="F292" s="122"/>
      <c r="G292" s="122"/>
      <c r="H292" s="122"/>
      <c r="I292" s="122"/>
      <c r="J292" s="88"/>
      <c r="K292" s="122"/>
      <c r="L292" s="122"/>
      <c r="M292" s="122"/>
      <c r="N292" s="150"/>
      <c r="O292" s="3"/>
      <c r="P292" s="3"/>
      <c r="Q292" s="3"/>
      <c r="R292" s="3"/>
      <c r="S292" s="3"/>
      <c r="T292" s="3"/>
      <c r="U292" s="3">
        <v>137495</v>
      </c>
    </row>
    <row r="293" spans="1:21" ht="17.25" customHeight="1">
      <c r="A293" s="3"/>
      <c r="B293" s="123"/>
      <c r="C293" s="122"/>
      <c r="D293" s="122"/>
      <c r="E293" s="121"/>
      <c r="F293" s="122"/>
      <c r="G293" s="122"/>
      <c r="H293" s="122"/>
      <c r="I293" s="122"/>
      <c r="J293" s="88"/>
      <c r="K293" s="122"/>
      <c r="L293" s="122"/>
      <c r="M293" s="122"/>
      <c r="N293" s="150"/>
      <c r="O293" s="3"/>
      <c r="P293" s="3"/>
      <c r="Q293" s="3"/>
      <c r="R293" s="3"/>
      <c r="S293" s="3"/>
      <c r="T293" s="3"/>
      <c r="U293" s="3"/>
    </row>
    <row r="294" spans="1:21" ht="17.25" customHeight="1">
      <c r="A294" s="3"/>
      <c r="B294" s="123"/>
      <c r="C294" s="122"/>
      <c r="D294" s="122"/>
      <c r="E294" s="121"/>
      <c r="F294" s="122"/>
      <c r="G294" s="122"/>
      <c r="H294" s="122"/>
      <c r="I294" s="122"/>
      <c r="J294" s="88"/>
      <c r="K294" s="122"/>
      <c r="L294" s="122"/>
      <c r="M294" s="122"/>
      <c r="N294" s="150"/>
      <c r="O294" s="3"/>
      <c r="P294" s="3"/>
      <c r="Q294" s="3"/>
      <c r="R294" s="3"/>
      <c r="S294" s="3"/>
      <c r="T294" s="3"/>
      <c r="U294" s="3"/>
    </row>
    <row r="295" spans="1:21" ht="17.25" customHeight="1">
      <c r="A295" s="3"/>
      <c r="B295" s="123"/>
      <c r="C295" s="122"/>
      <c r="D295" s="122"/>
      <c r="E295" s="121"/>
      <c r="F295" s="122"/>
      <c r="G295" s="122"/>
      <c r="H295" s="122"/>
      <c r="I295" s="122"/>
      <c r="J295" s="88"/>
      <c r="K295" s="122"/>
      <c r="L295" s="122"/>
      <c r="M295" s="122"/>
      <c r="N295" s="150"/>
      <c r="O295" s="3"/>
      <c r="P295" s="3"/>
      <c r="Q295" s="3"/>
      <c r="R295" s="3"/>
      <c r="S295" s="3"/>
      <c r="T295" s="3"/>
      <c r="U295" s="3"/>
    </row>
    <row r="296" spans="1:21" ht="17.25" customHeight="1">
      <c r="A296" s="3"/>
      <c r="B296" s="123"/>
      <c r="C296" s="122"/>
      <c r="D296" s="122"/>
      <c r="E296" s="121"/>
      <c r="F296" s="122"/>
      <c r="G296" s="122"/>
      <c r="H296" s="122"/>
      <c r="I296" s="122"/>
      <c r="J296" s="88"/>
      <c r="K296" s="122"/>
      <c r="L296" s="122"/>
      <c r="M296" s="122"/>
      <c r="N296" s="150"/>
      <c r="O296" s="3"/>
      <c r="P296" s="3"/>
      <c r="Q296" s="3"/>
      <c r="R296" s="3"/>
      <c r="S296" s="3"/>
      <c r="T296" s="3"/>
      <c r="U296" s="3">
        <v>29999</v>
      </c>
    </row>
    <row r="297" spans="1:21" ht="17.25" customHeight="1">
      <c r="A297" s="3"/>
      <c r="B297" s="123"/>
      <c r="C297" s="122"/>
      <c r="D297" s="122"/>
      <c r="E297" s="121"/>
      <c r="F297" s="122"/>
      <c r="G297" s="122"/>
      <c r="H297" s="122"/>
      <c r="I297" s="122"/>
      <c r="J297" s="88"/>
      <c r="K297" s="122"/>
      <c r="L297" s="122"/>
      <c r="M297" s="122"/>
      <c r="N297" s="150"/>
      <c r="O297" s="3"/>
      <c r="P297" s="3"/>
      <c r="Q297" s="3"/>
      <c r="R297" s="3"/>
      <c r="S297" s="3"/>
      <c r="T297" s="3"/>
      <c r="U297" s="3">
        <v>24999</v>
      </c>
    </row>
    <row r="298" spans="1:21" ht="17.25" customHeight="1">
      <c r="A298" s="3"/>
      <c r="B298" s="123"/>
      <c r="C298" s="122"/>
      <c r="D298" s="122"/>
      <c r="E298" s="121"/>
      <c r="F298" s="122"/>
      <c r="G298" s="122"/>
      <c r="H298" s="122"/>
      <c r="I298" s="122"/>
      <c r="J298" s="88"/>
      <c r="K298" s="122"/>
      <c r="L298" s="122"/>
      <c r="M298" s="122"/>
      <c r="N298" s="150"/>
      <c r="O298" s="3"/>
      <c r="P298" s="3"/>
      <c r="Q298" s="3"/>
      <c r="R298" s="3"/>
      <c r="S298" s="3"/>
      <c r="T298" s="3"/>
      <c r="U298" s="3">
        <v>449999</v>
      </c>
    </row>
    <row r="299" spans="1:21" ht="17.25" customHeight="1">
      <c r="A299" s="3"/>
      <c r="B299" s="123"/>
      <c r="C299" s="122"/>
      <c r="D299" s="122"/>
      <c r="E299" s="121"/>
      <c r="F299" s="122"/>
      <c r="G299" s="122"/>
      <c r="H299" s="122"/>
      <c r="I299" s="122"/>
      <c r="J299" s="88"/>
      <c r="K299" s="122"/>
      <c r="L299" s="122"/>
      <c r="M299" s="122"/>
      <c r="N299" s="150"/>
      <c r="O299" s="3"/>
      <c r="P299" s="3"/>
      <c r="Q299" s="3"/>
      <c r="R299" s="3"/>
      <c r="S299" s="3"/>
      <c r="T299" s="3"/>
      <c r="U299" s="3">
        <v>4950999</v>
      </c>
    </row>
    <row r="300" spans="1:21" ht="17.25" customHeight="1">
      <c r="A300" s="3"/>
      <c r="B300" s="123"/>
      <c r="C300" s="122"/>
      <c r="D300" s="122"/>
      <c r="E300" s="121"/>
      <c r="F300" s="122"/>
      <c r="G300" s="122"/>
      <c r="H300" s="122"/>
      <c r="I300" s="122"/>
      <c r="J300" s="88"/>
      <c r="K300" s="122"/>
      <c r="L300" s="122"/>
      <c r="M300" s="122"/>
      <c r="N300" s="150"/>
      <c r="O300" s="3"/>
      <c r="P300" s="3"/>
      <c r="Q300" s="3"/>
      <c r="R300" s="3"/>
      <c r="S300" s="3"/>
      <c r="T300" s="3"/>
      <c r="U300" s="3">
        <v>4619992</v>
      </c>
    </row>
    <row r="301" spans="1:21" ht="17.25" customHeight="1">
      <c r="A301" s="3"/>
      <c r="B301" s="123"/>
      <c r="C301" s="122"/>
      <c r="D301" s="122"/>
      <c r="E301" s="121"/>
      <c r="F301" s="122"/>
      <c r="G301" s="122"/>
      <c r="H301" s="122"/>
      <c r="I301" s="122"/>
      <c r="J301" s="88"/>
      <c r="K301" s="122"/>
      <c r="L301" s="122"/>
      <c r="M301" s="122"/>
      <c r="N301" s="150"/>
      <c r="O301" s="3"/>
      <c r="P301" s="3"/>
      <c r="Q301" s="3"/>
      <c r="R301" s="3"/>
      <c r="S301" s="3"/>
      <c r="T301" s="3"/>
      <c r="U301" s="3">
        <v>17446497</v>
      </c>
    </row>
    <row r="302" spans="1:21" ht="17.25" customHeight="1">
      <c r="A302" s="3"/>
      <c r="B302" s="123"/>
      <c r="C302" s="122"/>
      <c r="D302" s="122"/>
      <c r="E302" s="121"/>
      <c r="F302" s="122"/>
      <c r="G302" s="122"/>
      <c r="H302" s="122"/>
      <c r="I302" s="122"/>
      <c r="J302" s="88"/>
      <c r="K302" s="122"/>
      <c r="L302" s="122"/>
      <c r="M302" s="122"/>
      <c r="N302" s="150"/>
      <c r="O302" s="3"/>
      <c r="P302" s="3"/>
      <c r="Q302" s="3"/>
      <c r="R302" s="3"/>
      <c r="S302" s="3"/>
      <c r="T302" s="3"/>
      <c r="U302" s="3">
        <v>1049998</v>
      </c>
    </row>
    <row r="303" spans="1:21" ht="17.25" customHeight="1">
      <c r="A303" s="3"/>
      <c r="B303" s="123"/>
      <c r="C303" s="122"/>
      <c r="D303" s="122"/>
      <c r="E303" s="121"/>
      <c r="F303" s="122"/>
      <c r="G303" s="122"/>
      <c r="H303" s="122"/>
      <c r="I303" s="122"/>
      <c r="J303" s="88"/>
      <c r="K303" s="122"/>
      <c r="L303" s="122"/>
      <c r="M303" s="122"/>
      <c r="N303" s="150"/>
      <c r="O303" s="3"/>
      <c r="P303" s="3"/>
      <c r="Q303" s="3"/>
      <c r="R303" s="3"/>
      <c r="S303" s="3"/>
      <c r="T303" s="3"/>
      <c r="U303" s="3">
        <v>274999</v>
      </c>
    </row>
    <row r="304" spans="1:21" ht="17.25" customHeight="1">
      <c r="A304" s="3"/>
      <c r="B304" s="123"/>
      <c r="C304" s="122"/>
      <c r="D304" s="122"/>
      <c r="E304" s="121"/>
      <c r="F304" s="122"/>
      <c r="G304" s="122"/>
      <c r="H304" s="122"/>
      <c r="I304" s="122"/>
      <c r="J304" s="88"/>
      <c r="K304" s="122"/>
      <c r="L304" s="122"/>
      <c r="M304" s="122"/>
      <c r="N304" s="150"/>
      <c r="O304" s="3"/>
      <c r="P304" s="3"/>
      <c r="Q304" s="3"/>
      <c r="R304" s="3"/>
      <c r="S304" s="3"/>
      <c r="T304" s="3"/>
      <c r="U304" s="3">
        <v>799999</v>
      </c>
    </row>
    <row r="305" spans="1:21" ht="17.25" customHeight="1">
      <c r="A305" s="3"/>
      <c r="B305" s="123"/>
      <c r="C305" s="122"/>
      <c r="D305" s="122"/>
      <c r="E305" s="121"/>
      <c r="F305" s="122"/>
      <c r="G305" s="122"/>
      <c r="H305" s="122"/>
      <c r="I305" s="122"/>
      <c r="J305" s="88"/>
      <c r="K305" s="122"/>
      <c r="L305" s="122"/>
      <c r="M305" s="122"/>
      <c r="N305" s="150"/>
      <c r="O305" s="3"/>
      <c r="P305" s="3"/>
      <c r="Q305" s="3"/>
      <c r="R305" s="3"/>
      <c r="S305" s="3"/>
      <c r="T305" s="3"/>
      <c r="U305" s="3">
        <v>5249999</v>
      </c>
    </row>
    <row r="306" spans="1:21" ht="17.25" customHeight="1">
      <c r="A306" s="3"/>
      <c r="B306" s="123"/>
      <c r="C306" s="122"/>
      <c r="D306" s="122"/>
      <c r="E306" s="121"/>
      <c r="F306" s="122"/>
      <c r="G306" s="122"/>
      <c r="H306" s="122"/>
      <c r="I306" s="122"/>
      <c r="J306" s="88"/>
      <c r="K306" s="122"/>
      <c r="L306" s="122"/>
      <c r="M306" s="122"/>
      <c r="N306" s="150"/>
      <c r="O306" s="3"/>
      <c r="P306" s="3"/>
      <c r="Q306" s="3"/>
      <c r="R306" s="3"/>
      <c r="S306" s="3"/>
      <c r="T306" s="3"/>
      <c r="U306" s="3">
        <v>2364999</v>
      </c>
    </row>
    <row r="307" spans="1:21" ht="17.25" customHeight="1">
      <c r="A307" s="3"/>
      <c r="B307" s="123"/>
      <c r="C307" s="122"/>
      <c r="D307" s="122"/>
      <c r="E307" s="121"/>
      <c r="F307" s="122"/>
      <c r="G307" s="122"/>
      <c r="H307" s="122"/>
      <c r="I307" s="122"/>
      <c r="J307" s="88"/>
      <c r="K307" s="122"/>
      <c r="L307" s="122"/>
      <c r="M307" s="122"/>
      <c r="N307" s="150"/>
      <c r="O307" s="3"/>
      <c r="P307" s="3"/>
      <c r="Q307" s="3"/>
      <c r="R307" s="3"/>
      <c r="S307" s="3"/>
      <c r="T307" s="3"/>
      <c r="U307" s="3">
        <v>549999</v>
      </c>
    </row>
    <row r="308" spans="1:21" ht="17.25" customHeight="1">
      <c r="A308" s="3"/>
      <c r="B308" s="123"/>
      <c r="C308" s="122"/>
      <c r="D308" s="122"/>
      <c r="E308" s="121"/>
      <c r="F308" s="122"/>
      <c r="G308" s="122"/>
      <c r="H308" s="122"/>
      <c r="I308" s="122"/>
      <c r="J308" s="88"/>
      <c r="K308" s="122"/>
      <c r="L308" s="122"/>
      <c r="M308" s="122"/>
      <c r="N308" s="150"/>
      <c r="O308" s="3"/>
      <c r="P308" s="3"/>
      <c r="Q308" s="3"/>
      <c r="R308" s="3"/>
      <c r="S308" s="3"/>
      <c r="T308" s="3"/>
      <c r="U308" s="3">
        <v>1669999</v>
      </c>
    </row>
    <row r="309" spans="1:21" ht="17.25" customHeight="1">
      <c r="A309" s="3"/>
      <c r="B309" s="123"/>
      <c r="C309" s="122"/>
      <c r="D309" s="122"/>
      <c r="E309" s="121"/>
      <c r="F309" s="122"/>
      <c r="G309" s="122"/>
      <c r="H309" s="122"/>
      <c r="I309" s="122"/>
      <c r="J309" s="88"/>
      <c r="K309" s="122"/>
      <c r="L309" s="122"/>
      <c r="M309" s="122"/>
      <c r="N309" s="150"/>
      <c r="O309" s="3"/>
      <c r="P309" s="3"/>
      <c r="Q309" s="3"/>
      <c r="R309" s="3"/>
      <c r="S309" s="3"/>
      <c r="T309" s="3"/>
      <c r="U309" s="3">
        <v>8499998</v>
      </c>
    </row>
    <row r="310" spans="1:21" ht="17.25" customHeight="1">
      <c r="A310" s="3"/>
      <c r="B310" s="123"/>
      <c r="C310" s="122"/>
      <c r="D310" s="122"/>
      <c r="E310" s="121"/>
      <c r="F310" s="122"/>
      <c r="G310" s="122"/>
      <c r="H310" s="122"/>
      <c r="I310" s="122"/>
      <c r="J310" s="88"/>
      <c r="K310" s="122"/>
      <c r="L310" s="122"/>
      <c r="M310" s="122"/>
      <c r="N310" s="150"/>
      <c r="O310" s="3"/>
      <c r="P310" s="3"/>
      <c r="Q310" s="3"/>
      <c r="R310" s="3"/>
      <c r="S310" s="3"/>
      <c r="T310" s="3"/>
      <c r="U310" s="3">
        <v>299999</v>
      </c>
    </row>
    <row r="311" spans="1:21" ht="17.25" customHeight="1">
      <c r="A311" s="151"/>
      <c r="B311" s="88"/>
      <c r="C311" s="88"/>
      <c r="D311" s="88"/>
      <c r="E311" s="121"/>
      <c r="F311" s="88"/>
      <c r="G311" s="88"/>
      <c r="H311" s="88"/>
      <c r="I311" s="88"/>
      <c r="J311" s="88"/>
      <c r="K311" s="88"/>
      <c r="L311" s="88"/>
      <c r="M311" s="88"/>
      <c r="N311" s="19"/>
      <c r="O311" s="3"/>
      <c r="P311" s="3"/>
      <c r="Q311" s="3"/>
      <c r="R311" s="3"/>
      <c r="S311" s="3"/>
      <c r="T311" s="3"/>
      <c r="U311" s="3"/>
    </row>
    <row r="312" spans="1:21" ht="17.25" customHeight="1">
      <c r="A312" s="3"/>
      <c r="B312" s="88"/>
      <c r="C312" s="88"/>
      <c r="D312" s="88"/>
      <c r="E312" s="121"/>
      <c r="F312" s="88"/>
      <c r="G312" s="88"/>
      <c r="H312" s="88"/>
      <c r="I312" s="88"/>
      <c r="J312" s="88"/>
      <c r="K312" s="88"/>
      <c r="L312" s="88"/>
      <c r="M312" s="88"/>
      <c r="N312" s="19"/>
      <c r="O312" s="3"/>
      <c r="P312" s="3"/>
      <c r="Q312" s="3"/>
      <c r="R312" s="3"/>
      <c r="S312" s="3"/>
      <c r="T312" s="3"/>
      <c r="U312" s="3">
        <v>3549999</v>
      </c>
    </row>
    <row r="313" spans="1:21" ht="17.25" customHeight="1">
      <c r="A313" s="3"/>
      <c r="B313" s="88"/>
      <c r="C313" s="88"/>
      <c r="D313" s="88"/>
      <c r="E313" s="121"/>
      <c r="F313" s="88"/>
      <c r="G313" s="88"/>
      <c r="H313" s="88"/>
      <c r="I313" s="88"/>
      <c r="J313" s="88"/>
      <c r="K313" s="88"/>
      <c r="L313" s="88"/>
      <c r="M313" s="88"/>
      <c r="N313" s="19"/>
      <c r="O313" s="3"/>
      <c r="P313" s="3"/>
      <c r="Q313" s="3"/>
      <c r="R313" s="3"/>
      <c r="S313" s="3"/>
      <c r="T313" s="3"/>
      <c r="U313" s="3"/>
    </row>
    <row r="314" spans="1:21" ht="17.25" customHeight="1">
      <c r="A314" s="3"/>
      <c r="B314" s="88"/>
      <c r="C314" s="88"/>
      <c r="D314" s="88"/>
      <c r="E314" s="121"/>
      <c r="F314" s="88"/>
      <c r="G314" s="88"/>
      <c r="H314" s="88"/>
      <c r="I314" s="88"/>
      <c r="J314" s="88"/>
      <c r="K314" s="88"/>
      <c r="L314" s="88"/>
      <c r="M314" s="88"/>
      <c r="N314" s="19"/>
      <c r="O314" s="3"/>
      <c r="P314" s="3"/>
      <c r="Q314" s="3"/>
      <c r="R314" s="3"/>
      <c r="S314" s="3"/>
      <c r="T314" s="3"/>
      <c r="U314" s="3"/>
    </row>
    <row r="315" spans="1:21" ht="17.25" customHeight="1">
      <c r="A315" s="3"/>
      <c r="B315" s="88"/>
      <c r="C315" s="88"/>
      <c r="D315" s="88"/>
      <c r="E315" s="121"/>
      <c r="F315" s="88"/>
      <c r="G315" s="88"/>
      <c r="H315" s="88"/>
      <c r="I315" s="88"/>
      <c r="J315" s="88"/>
      <c r="K315" s="88"/>
      <c r="L315" s="88"/>
      <c r="M315" s="88"/>
      <c r="N315" s="19"/>
      <c r="O315" s="3"/>
      <c r="P315" s="3"/>
      <c r="Q315" s="3"/>
      <c r="R315" s="3"/>
      <c r="S315" s="3"/>
      <c r="T315" s="3"/>
      <c r="U315" s="3">
        <v>424999</v>
      </c>
    </row>
    <row r="316" spans="1:21" ht="17.25" customHeight="1">
      <c r="A316" s="3"/>
      <c r="B316" s="88"/>
      <c r="C316" s="88"/>
      <c r="D316" s="88"/>
      <c r="E316" s="121"/>
      <c r="F316" s="88"/>
      <c r="G316" s="88"/>
      <c r="H316" s="88"/>
      <c r="I316" s="88"/>
      <c r="J316" s="88"/>
      <c r="K316" s="88"/>
      <c r="L316" s="88"/>
      <c r="M316" s="88"/>
      <c r="N316" s="19"/>
      <c r="O316" s="3"/>
      <c r="P316" s="3"/>
      <c r="Q316" s="3"/>
      <c r="R316" s="3"/>
      <c r="S316" s="3"/>
      <c r="T316" s="3"/>
      <c r="U316" s="3">
        <v>424999</v>
      </c>
    </row>
    <row r="317" spans="1:21" ht="17.25" customHeight="1">
      <c r="A317" s="3"/>
      <c r="B317" s="122"/>
      <c r="C317" s="122"/>
      <c r="D317" s="122"/>
      <c r="E317" s="121"/>
      <c r="F317" s="122"/>
      <c r="G317" s="122"/>
      <c r="H317" s="122"/>
      <c r="I317" s="122"/>
      <c r="J317" s="88"/>
      <c r="K317" s="122"/>
      <c r="L317" s="122"/>
      <c r="M317" s="122"/>
      <c r="N317" s="150"/>
      <c r="O317" s="3"/>
      <c r="P317" s="3"/>
      <c r="Q317" s="3"/>
      <c r="R317" s="3"/>
      <c r="S317" s="3"/>
      <c r="T317" s="3"/>
      <c r="U317" s="3">
        <v>849999</v>
      </c>
    </row>
    <row r="318" spans="1:21" ht="17.25" customHeight="1">
      <c r="A318" s="3"/>
      <c r="B318" s="122"/>
      <c r="C318" s="122"/>
      <c r="D318" s="122"/>
      <c r="E318" s="121"/>
      <c r="F318" s="122"/>
      <c r="G318" s="122"/>
      <c r="H318" s="122"/>
      <c r="I318" s="122"/>
      <c r="J318" s="88"/>
      <c r="K318" s="122"/>
      <c r="L318" s="122"/>
      <c r="M318" s="122"/>
      <c r="N318" s="150"/>
      <c r="O318" s="3"/>
      <c r="P318" s="3"/>
      <c r="Q318" s="3"/>
      <c r="R318" s="3"/>
      <c r="S318" s="3"/>
      <c r="T318" s="3"/>
      <c r="U318" s="3">
        <v>1055999</v>
      </c>
    </row>
    <row r="319" spans="1:21" ht="17.25" customHeight="1">
      <c r="A319" s="3"/>
      <c r="B319" s="122"/>
      <c r="C319" s="122"/>
      <c r="D319" s="122"/>
      <c r="E319" s="121"/>
      <c r="F319" s="122"/>
      <c r="G319" s="122"/>
      <c r="H319" s="122"/>
      <c r="I319" s="122"/>
      <c r="J319" s="88"/>
      <c r="K319" s="122"/>
      <c r="L319" s="122"/>
      <c r="M319" s="122"/>
      <c r="N319" s="150"/>
      <c r="O319" s="3"/>
      <c r="P319" s="3"/>
      <c r="Q319" s="3"/>
      <c r="R319" s="3"/>
      <c r="S319" s="3"/>
      <c r="T319" s="3"/>
      <c r="U319" s="3">
        <v>849998</v>
      </c>
    </row>
    <row r="320" spans="1:21" ht="17.25" customHeight="1">
      <c r="A320" s="3"/>
      <c r="B320" s="122"/>
      <c r="C320" s="122"/>
      <c r="D320" s="122"/>
      <c r="E320" s="121"/>
      <c r="F320" s="122"/>
      <c r="G320" s="122"/>
      <c r="H320" s="122"/>
      <c r="I320" s="122"/>
      <c r="J320" s="88"/>
      <c r="K320" s="122"/>
      <c r="L320" s="122"/>
      <c r="M320" s="122"/>
      <c r="N320" s="150"/>
      <c r="O320" s="3"/>
      <c r="P320" s="3"/>
      <c r="Q320" s="3"/>
      <c r="R320" s="3"/>
      <c r="S320" s="3"/>
      <c r="T320" s="3"/>
      <c r="U320" s="3">
        <v>424999</v>
      </c>
    </row>
    <row r="321" spans="1:21" ht="17.25" customHeight="1">
      <c r="A321" s="3"/>
      <c r="B321" s="122"/>
      <c r="C321" s="122"/>
      <c r="D321" s="122"/>
      <c r="E321" s="121"/>
      <c r="F321" s="122"/>
      <c r="G321" s="122"/>
      <c r="H321" s="122"/>
      <c r="I321" s="122"/>
      <c r="J321" s="88"/>
      <c r="K321" s="122"/>
      <c r="L321" s="122"/>
      <c r="M321" s="122"/>
      <c r="N321" s="150"/>
      <c r="O321" s="3"/>
      <c r="P321" s="3"/>
      <c r="Q321" s="3"/>
      <c r="R321" s="3"/>
      <c r="S321" s="3"/>
      <c r="T321" s="3"/>
      <c r="U321" s="3">
        <v>424999</v>
      </c>
    </row>
    <row r="322" spans="1:21" ht="17.25" customHeight="1">
      <c r="A322" s="3"/>
      <c r="B322" s="123"/>
      <c r="C322" s="122"/>
      <c r="D322" s="122"/>
      <c r="E322" s="121"/>
      <c r="F322" s="122"/>
      <c r="G322" s="122"/>
      <c r="H322" s="122"/>
      <c r="I322" s="122"/>
      <c r="J322" s="88"/>
      <c r="K322" s="122"/>
      <c r="L322" s="122"/>
      <c r="M322" s="122"/>
      <c r="N322" s="150"/>
      <c r="O322" s="3"/>
      <c r="P322" s="3"/>
      <c r="Q322" s="3"/>
      <c r="R322" s="3"/>
      <c r="S322" s="3"/>
      <c r="T322" s="3"/>
      <c r="U322" s="3">
        <v>424999</v>
      </c>
    </row>
    <row r="323" spans="1:21" ht="17.25" customHeight="1">
      <c r="A323" s="3"/>
      <c r="B323" s="123"/>
      <c r="C323" s="122"/>
      <c r="D323" s="122"/>
      <c r="E323" s="121"/>
      <c r="F323" s="122"/>
      <c r="G323" s="122"/>
      <c r="H323" s="122"/>
      <c r="I323" s="122"/>
      <c r="J323" s="88"/>
      <c r="K323" s="122"/>
      <c r="L323" s="122"/>
      <c r="M323" s="122"/>
      <c r="N323" s="150"/>
      <c r="O323" s="3"/>
      <c r="P323" s="3"/>
      <c r="Q323" s="3"/>
      <c r="R323" s="3"/>
      <c r="S323" s="3"/>
      <c r="T323" s="3"/>
      <c r="U323" s="3">
        <v>8802999</v>
      </c>
    </row>
    <row r="324" spans="1:21" ht="17.25" customHeight="1">
      <c r="A324" s="3"/>
      <c r="B324" s="123"/>
      <c r="C324" s="122"/>
      <c r="D324" s="122"/>
      <c r="E324" s="121"/>
      <c r="F324" s="122"/>
      <c r="G324" s="122"/>
      <c r="H324" s="122"/>
      <c r="I324" s="122"/>
      <c r="J324" s="88"/>
      <c r="K324" s="122"/>
      <c r="L324" s="122"/>
      <c r="M324" s="122"/>
      <c r="N324" s="150"/>
      <c r="O324" s="3"/>
      <c r="P324" s="3"/>
      <c r="Q324" s="3"/>
      <c r="R324" s="3"/>
      <c r="S324" s="3"/>
      <c r="T324" s="3"/>
      <c r="U324" s="3">
        <v>6499999</v>
      </c>
    </row>
    <row r="325" spans="1:21" ht="17.25" customHeight="1">
      <c r="A325" s="3"/>
      <c r="B325" s="123"/>
      <c r="C325" s="122"/>
      <c r="D325" s="122"/>
      <c r="E325" s="121"/>
      <c r="F325" s="122"/>
      <c r="G325" s="122"/>
      <c r="H325" s="122"/>
      <c r="I325" s="122"/>
      <c r="J325" s="88"/>
      <c r="K325" s="122"/>
      <c r="L325" s="122"/>
      <c r="M325" s="122"/>
      <c r="N325" s="150"/>
      <c r="O325" s="3"/>
      <c r="P325" s="3"/>
      <c r="Q325" s="3"/>
      <c r="R325" s="3"/>
      <c r="S325" s="3"/>
      <c r="T325" s="3"/>
      <c r="U325" s="3">
        <v>799998</v>
      </c>
    </row>
    <row r="326" spans="1:21" ht="17.25" customHeight="1">
      <c r="A326" s="3"/>
      <c r="B326" s="123"/>
      <c r="C326" s="122"/>
      <c r="D326" s="122"/>
      <c r="E326" s="121"/>
      <c r="F326" s="122"/>
      <c r="G326" s="122"/>
      <c r="H326" s="122"/>
      <c r="I326" s="122"/>
      <c r="J326" s="88"/>
      <c r="K326" s="122"/>
      <c r="L326" s="122"/>
      <c r="M326" s="122"/>
      <c r="N326" s="150"/>
      <c r="O326" s="3"/>
      <c r="P326" s="3"/>
      <c r="Q326" s="3"/>
      <c r="R326" s="3"/>
      <c r="S326" s="3"/>
      <c r="T326" s="3"/>
      <c r="U326" s="3">
        <v>54119992</v>
      </c>
    </row>
    <row r="327" spans="1:21" ht="17.25" customHeight="1">
      <c r="A327" s="3"/>
      <c r="B327" s="122"/>
      <c r="C327" s="122"/>
      <c r="D327" s="122"/>
      <c r="E327" s="121"/>
      <c r="F327" s="122"/>
      <c r="G327" s="122"/>
      <c r="H327" s="122"/>
      <c r="I327" s="122"/>
      <c r="J327" s="88"/>
      <c r="K327" s="122"/>
      <c r="L327" s="122"/>
      <c r="M327" s="122"/>
      <c r="N327" s="150"/>
      <c r="O327" s="3"/>
      <c r="P327" s="3"/>
      <c r="Q327" s="3"/>
      <c r="R327" s="3"/>
      <c r="S327" s="3"/>
      <c r="T327" s="3"/>
      <c r="U327" s="3">
        <v>2131999</v>
      </c>
    </row>
    <row r="328" spans="1:21" ht="17.25" customHeight="1">
      <c r="A328" s="3"/>
      <c r="B328" s="122"/>
      <c r="C328" s="122"/>
      <c r="D328" s="122"/>
      <c r="E328" s="121"/>
      <c r="F328" s="122"/>
      <c r="G328" s="122"/>
      <c r="H328" s="122"/>
      <c r="I328" s="122"/>
      <c r="J328" s="88"/>
      <c r="K328" s="122"/>
      <c r="L328" s="122"/>
      <c r="M328" s="122"/>
      <c r="N328" s="150"/>
      <c r="O328" s="3"/>
      <c r="P328" s="3"/>
      <c r="Q328" s="3"/>
      <c r="R328" s="3"/>
      <c r="S328" s="3"/>
      <c r="T328" s="3"/>
      <c r="U328" s="3"/>
    </row>
    <row r="329" spans="1:21" ht="17.25" customHeight="1">
      <c r="A329" s="3"/>
      <c r="B329" s="122"/>
      <c r="C329" s="122"/>
      <c r="D329" s="122"/>
      <c r="E329" s="121"/>
      <c r="F329" s="122"/>
      <c r="G329" s="122"/>
      <c r="H329" s="122"/>
      <c r="I329" s="122"/>
      <c r="J329" s="88"/>
      <c r="K329" s="122"/>
      <c r="L329" s="122"/>
      <c r="M329" s="122"/>
      <c r="N329" s="150"/>
      <c r="O329" s="3"/>
      <c r="P329" s="3"/>
      <c r="Q329" s="3"/>
      <c r="R329" s="3"/>
      <c r="S329" s="3"/>
      <c r="T329" s="3"/>
      <c r="U329" s="3"/>
    </row>
    <row r="330" spans="1:21" ht="17.25" customHeight="1">
      <c r="A330" s="3"/>
      <c r="B330" s="122"/>
      <c r="C330" s="122"/>
      <c r="D330" s="122"/>
      <c r="E330" s="121"/>
      <c r="F330" s="122"/>
      <c r="G330" s="122"/>
      <c r="H330" s="122"/>
      <c r="I330" s="122"/>
      <c r="J330" s="88"/>
      <c r="K330" s="122"/>
      <c r="L330" s="122"/>
      <c r="M330" s="122"/>
      <c r="N330" s="150"/>
      <c r="O330" s="3"/>
      <c r="P330" s="3"/>
      <c r="Q330" s="3"/>
      <c r="R330" s="3"/>
      <c r="S330" s="3"/>
      <c r="T330" s="3"/>
      <c r="U330" s="3">
        <v>824997</v>
      </c>
    </row>
    <row r="331" spans="1:21" ht="17.25" customHeight="1">
      <c r="A331" s="3"/>
      <c r="B331" s="123"/>
      <c r="C331" s="123"/>
      <c r="D331" s="123"/>
      <c r="E331" s="146"/>
      <c r="F331" s="123"/>
      <c r="G331" s="123"/>
      <c r="H331" s="123"/>
      <c r="I331" s="123"/>
      <c r="J331" s="148"/>
      <c r="K331" s="122"/>
      <c r="L331" s="122"/>
      <c r="M331" s="122"/>
      <c r="N331" s="150"/>
      <c r="O331" s="3"/>
      <c r="P331" s="3"/>
      <c r="Q331" s="3"/>
      <c r="R331" s="3"/>
      <c r="S331" s="3"/>
      <c r="T331" s="3"/>
      <c r="U331" s="3">
        <v>687499</v>
      </c>
    </row>
    <row r="332" spans="1:21" ht="17.25" customHeight="1">
      <c r="A332" s="3"/>
      <c r="B332" s="123"/>
      <c r="C332" s="123"/>
      <c r="D332" s="123"/>
      <c r="E332" s="146"/>
      <c r="F332" s="123"/>
      <c r="G332" s="123"/>
      <c r="H332" s="123"/>
      <c r="I332" s="123"/>
      <c r="J332" s="148"/>
      <c r="K332" s="122"/>
      <c r="L332" s="122"/>
      <c r="M332" s="122"/>
      <c r="N332" s="150"/>
      <c r="O332" s="3"/>
      <c r="P332" s="3"/>
      <c r="Q332" s="3"/>
      <c r="R332" s="3"/>
      <c r="S332" s="3"/>
      <c r="T332" s="3"/>
      <c r="U332" s="3">
        <v>2313694</v>
      </c>
    </row>
    <row r="333" spans="1:21" ht="17.25" customHeight="1">
      <c r="A333" s="3"/>
      <c r="B333" s="123"/>
      <c r="C333" s="123"/>
      <c r="D333" s="123"/>
      <c r="E333" s="146"/>
      <c r="F333" s="123"/>
      <c r="G333" s="123"/>
      <c r="H333" s="123"/>
      <c r="I333" s="123"/>
      <c r="J333" s="148"/>
      <c r="K333" s="122"/>
      <c r="L333" s="122"/>
      <c r="M333" s="122"/>
      <c r="N333" s="150"/>
      <c r="O333" s="3"/>
      <c r="P333" s="3"/>
      <c r="Q333" s="3"/>
      <c r="R333" s="3"/>
      <c r="S333" s="3"/>
      <c r="T333" s="3"/>
      <c r="U333" s="3">
        <v>6324999</v>
      </c>
    </row>
    <row r="334" spans="1:21" ht="17.25" customHeight="1">
      <c r="A334" s="3"/>
      <c r="B334" s="122"/>
      <c r="C334" s="122"/>
      <c r="D334" s="122"/>
      <c r="E334" s="121"/>
      <c r="F334" s="122"/>
      <c r="G334" s="122"/>
      <c r="H334" s="122"/>
      <c r="I334" s="122"/>
      <c r="J334" s="88"/>
      <c r="K334" s="122"/>
      <c r="L334" s="122"/>
      <c r="M334" s="122"/>
      <c r="N334" s="150"/>
      <c r="O334" s="3"/>
      <c r="P334" s="3"/>
      <c r="Q334" s="3"/>
      <c r="R334" s="3"/>
      <c r="S334" s="3"/>
      <c r="T334" s="3"/>
      <c r="U334" s="3">
        <v>1809499</v>
      </c>
    </row>
    <row r="335" spans="1:21" ht="17.25" customHeight="1">
      <c r="A335" s="3"/>
      <c r="B335" s="122"/>
      <c r="C335" s="122"/>
      <c r="D335" s="122"/>
      <c r="E335" s="121"/>
      <c r="F335" s="122"/>
      <c r="G335" s="122"/>
      <c r="H335" s="122"/>
      <c r="I335" s="122"/>
      <c r="J335" s="88"/>
      <c r="K335" s="122"/>
      <c r="L335" s="122"/>
      <c r="M335" s="122"/>
      <c r="N335" s="150"/>
      <c r="O335" s="3"/>
      <c r="P335" s="3"/>
      <c r="Q335" s="3"/>
      <c r="R335" s="3"/>
      <c r="S335" s="3"/>
      <c r="T335" s="3"/>
      <c r="U335" s="3">
        <v>14387388</v>
      </c>
    </row>
    <row r="336" spans="1:21" ht="17.25" customHeight="1">
      <c r="A336" s="3"/>
      <c r="B336" s="122"/>
      <c r="C336" s="122"/>
      <c r="D336" s="122"/>
      <c r="E336" s="121"/>
      <c r="F336" s="122"/>
      <c r="G336" s="122"/>
      <c r="H336" s="122"/>
      <c r="I336" s="122"/>
      <c r="J336" s="88"/>
      <c r="K336" s="122"/>
      <c r="L336" s="122"/>
      <c r="M336" s="122"/>
      <c r="N336" s="150"/>
      <c r="O336" s="3"/>
      <c r="P336" s="3"/>
      <c r="Q336" s="3"/>
      <c r="R336" s="3"/>
      <c r="S336" s="3"/>
      <c r="T336" s="3"/>
      <c r="U336" s="3"/>
    </row>
    <row r="337" spans="1:21" ht="17.25" customHeight="1">
      <c r="A337" s="3"/>
      <c r="B337" s="122"/>
      <c r="C337" s="122"/>
      <c r="D337" s="122"/>
      <c r="E337" s="121"/>
      <c r="F337" s="122"/>
      <c r="G337" s="122"/>
      <c r="H337" s="122"/>
      <c r="I337" s="122"/>
      <c r="J337" s="88"/>
      <c r="K337" s="122"/>
      <c r="L337" s="122"/>
      <c r="M337" s="122"/>
      <c r="N337" s="150"/>
      <c r="O337" s="3"/>
      <c r="P337" s="3"/>
      <c r="Q337" s="3"/>
      <c r="R337" s="3"/>
      <c r="S337" s="3"/>
      <c r="T337" s="3"/>
      <c r="U337" s="3">
        <v>8749999</v>
      </c>
    </row>
    <row r="338" spans="1:21" ht="17.25" customHeight="1">
      <c r="A338" s="3"/>
      <c r="B338" s="122"/>
      <c r="C338" s="122"/>
      <c r="D338" s="122"/>
      <c r="E338" s="121"/>
      <c r="F338" s="122"/>
      <c r="G338" s="122"/>
      <c r="H338" s="122"/>
      <c r="I338" s="122"/>
      <c r="J338" s="88"/>
      <c r="K338" s="122"/>
      <c r="L338" s="122"/>
      <c r="M338" s="122"/>
      <c r="N338" s="150"/>
      <c r="O338" s="3"/>
      <c r="P338" s="3"/>
      <c r="Q338" s="3"/>
      <c r="R338" s="3"/>
      <c r="S338" s="3"/>
      <c r="T338" s="3"/>
      <c r="U338" s="3">
        <v>132499</v>
      </c>
    </row>
    <row r="339" spans="1:21" ht="17.25" customHeight="1">
      <c r="A339" s="3"/>
      <c r="B339" s="122"/>
      <c r="C339" s="122"/>
      <c r="D339" s="122"/>
      <c r="E339" s="121"/>
      <c r="F339" s="122"/>
      <c r="G339" s="122"/>
      <c r="H339" s="122"/>
      <c r="I339" s="122"/>
      <c r="J339" s="88"/>
      <c r="K339" s="122"/>
      <c r="L339" s="122"/>
      <c r="M339" s="122"/>
      <c r="N339" s="150"/>
      <c r="O339" s="3"/>
      <c r="P339" s="3"/>
      <c r="Q339" s="3"/>
      <c r="R339" s="3"/>
      <c r="S339" s="3"/>
      <c r="T339" s="3"/>
      <c r="U339" s="3">
        <v>129999</v>
      </c>
    </row>
    <row r="340" spans="1:21" ht="17.25" customHeight="1">
      <c r="A340" s="3"/>
      <c r="B340" s="122"/>
      <c r="C340" s="122"/>
      <c r="D340" s="122"/>
      <c r="E340" s="121"/>
      <c r="F340" s="122"/>
      <c r="G340" s="122"/>
      <c r="H340" s="122"/>
      <c r="I340" s="122"/>
      <c r="J340" s="88"/>
      <c r="K340" s="122"/>
      <c r="L340" s="122"/>
      <c r="M340" s="122"/>
      <c r="N340" s="150"/>
      <c r="O340" s="3"/>
      <c r="P340" s="3"/>
      <c r="Q340" s="3"/>
      <c r="R340" s="3"/>
      <c r="S340" s="3"/>
      <c r="T340" s="3"/>
      <c r="U340" s="3">
        <v>57499</v>
      </c>
    </row>
    <row r="341" spans="1:21" ht="17.25" customHeight="1">
      <c r="A341" s="3"/>
      <c r="B341" s="122"/>
      <c r="C341" s="122"/>
      <c r="D341" s="122"/>
      <c r="E341" s="121"/>
      <c r="F341" s="122"/>
      <c r="G341" s="122"/>
      <c r="H341" s="122"/>
      <c r="I341" s="122"/>
      <c r="J341" s="88"/>
      <c r="K341" s="122"/>
      <c r="L341" s="122"/>
      <c r="M341" s="122"/>
      <c r="N341" s="150"/>
      <c r="O341" s="3"/>
      <c r="P341" s="3"/>
      <c r="Q341" s="3"/>
      <c r="R341" s="3"/>
      <c r="S341" s="3"/>
      <c r="T341" s="3"/>
      <c r="U341" s="3">
        <v>1759999</v>
      </c>
    </row>
    <row r="342" spans="1:21" ht="17.25" customHeight="1">
      <c r="A342" s="3"/>
      <c r="B342" s="122"/>
      <c r="C342" s="122"/>
      <c r="D342" s="122"/>
      <c r="E342" s="121"/>
      <c r="F342" s="122"/>
      <c r="G342" s="122"/>
      <c r="H342" s="122"/>
      <c r="I342" s="122"/>
      <c r="J342" s="88"/>
      <c r="K342" s="122"/>
      <c r="L342" s="122"/>
      <c r="M342" s="122"/>
      <c r="N342" s="150"/>
      <c r="O342" s="3"/>
      <c r="P342" s="3"/>
      <c r="Q342" s="3"/>
      <c r="R342" s="3"/>
      <c r="S342" s="3"/>
      <c r="T342" s="3"/>
      <c r="U342" s="3">
        <v>11171999</v>
      </c>
    </row>
    <row r="343" spans="1:21" ht="17.25" customHeight="1">
      <c r="A343" s="3"/>
      <c r="B343" s="122"/>
      <c r="C343" s="122"/>
      <c r="D343" s="122"/>
      <c r="E343" s="121"/>
      <c r="F343" s="122"/>
      <c r="G343" s="122"/>
      <c r="H343" s="122"/>
      <c r="I343" s="122"/>
      <c r="J343" s="88"/>
      <c r="K343" s="122"/>
      <c r="L343" s="122"/>
      <c r="M343" s="122"/>
      <c r="N343" s="150"/>
      <c r="O343" s="3"/>
      <c r="P343" s="3"/>
      <c r="Q343" s="3"/>
      <c r="R343" s="3"/>
      <c r="S343" s="3"/>
      <c r="T343" s="3"/>
      <c r="U343" s="3">
        <v>5041666.6100000003</v>
      </c>
    </row>
    <row r="344" spans="1:21" ht="17.25" customHeight="1">
      <c r="A344" s="3"/>
      <c r="B344" s="122"/>
      <c r="C344" s="122"/>
      <c r="D344" s="122"/>
      <c r="E344" s="121"/>
      <c r="F344" s="122"/>
      <c r="G344" s="122"/>
      <c r="H344" s="122"/>
      <c r="I344" s="122"/>
      <c r="J344" s="88"/>
      <c r="K344" s="122"/>
      <c r="L344" s="122"/>
      <c r="M344" s="122"/>
      <c r="N344" s="150"/>
      <c r="O344" s="3"/>
      <c r="P344" s="3"/>
      <c r="Q344" s="3"/>
      <c r="R344" s="3"/>
      <c r="S344" s="3"/>
      <c r="T344" s="3"/>
      <c r="U344" s="3">
        <v>680100</v>
      </c>
    </row>
    <row r="345" spans="1:21" ht="17.25" customHeight="1">
      <c r="A345" s="3"/>
      <c r="B345" s="122"/>
      <c r="C345" s="122"/>
      <c r="D345" s="122"/>
      <c r="E345" s="121"/>
      <c r="F345" s="122"/>
      <c r="G345" s="122"/>
      <c r="H345" s="122"/>
      <c r="I345" s="122"/>
      <c r="J345" s="88"/>
      <c r="K345" s="122"/>
      <c r="L345" s="122"/>
      <c r="M345" s="122"/>
      <c r="N345" s="150"/>
      <c r="O345" s="3"/>
      <c r="P345" s="3"/>
      <c r="Q345" s="3"/>
      <c r="R345" s="3"/>
      <c r="S345" s="3"/>
      <c r="T345" s="3"/>
      <c r="U345" s="3">
        <v>13442000</v>
      </c>
    </row>
    <row r="346" spans="1:21" ht="17.25" customHeight="1">
      <c r="A346" s="3"/>
      <c r="B346" s="122"/>
      <c r="C346" s="122"/>
      <c r="D346" s="122"/>
      <c r="E346" s="121"/>
      <c r="F346" s="122"/>
      <c r="G346" s="122"/>
      <c r="H346" s="122"/>
      <c r="I346" s="122"/>
      <c r="J346" s="88"/>
      <c r="K346" s="122"/>
      <c r="L346" s="122"/>
      <c r="M346" s="122"/>
      <c r="N346" s="150"/>
      <c r="O346" s="3"/>
      <c r="P346" s="3"/>
      <c r="Q346" s="3"/>
      <c r="R346" s="3"/>
      <c r="S346" s="3"/>
      <c r="T346" s="3"/>
      <c r="U346" s="3">
        <v>13183500</v>
      </c>
    </row>
    <row r="347" spans="1:21" ht="17.25" customHeight="1">
      <c r="A347" s="3"/>
      <c r="B347" s="122"/>
      <c r="C347" s="122"/>
      <c r="D347" s="122"/>
      <c r="E347" s="121"/>
      <c r="F347" s="122"/>
      <c r="G347" s="122"/>
      <c r="H347" s="122"/>
      <c r="I347" s="122"/>
      <c r="J347" s="88"/>
      <c r="K347" s="122"/>
      <c r="L347" s="122"/>
      <c r="M347" s="122"/>
      <c r="N347" s="150"/>
      <c r="O347" s="3"/>
      <c r="P347" s="3"/>
      <c r="Q347" s="3"/>
      <c r="R347" s="3"/>
      <c r="S347" s="3"/>
      <c r="T347" s="3"/>
      <c r="U347" s="3">
        <v>5030666.6100000003</v>
      </c>
    </row>
    <row r="348" spans="1:21" ht="17.25" customHeight="1">
      <c r="A348" s="3"/>
      <c r="B348" s="122"/>
      <c r="C348" s="122"/>
      <c r="D348" s="122"/>
      <c r="E348" s="121"/>
      <c r="F348" s="122"/>
      <c r="G348" s="122"/>
      <c r="H348" s="122"/>
      <c r="I348" s="122"/>
      <c r="J348" s="88"/>
      <c r="K348" s="122"/>
      <c r="L348" s="122"/>
      <c r="M348" s="122"/>
      <c r="N348" s="150"/>
      <c r="O348" s="3"/>
      <c r="P348" s="3"/>
      <c r="Q348" s="3"/>
      <c r="R348" s="3"/>
      <c r="S348" s="3"/>
      <c r="T348" s="3"/>
      <c r="U348" s="3">
        <v>997999.94</v>
      </c>
    </row>
    <row r="349" spans="1:21" ht="17.25" customHeight="1">
      <c r="A349" s="3"/>
      <c r="B349" s="122"/>
      <c r="C349" s="122"/>
      <c r="D349" s="122"/>
      <c r="E349" s="121"/>
      <c r="F349" s="122"/>
      <c r="G349" s="122"/>
      <c r="H349" s="122"/>
      <c r="I349" s="122"/>
      <c r="J349" s="88"/>
      <c r="K349" s="122"/>
      <c r="L349" s="122"/>
      <c r="M349" s="122"/>
      <c r="N349" s="150"/>
      <c r="O349" s="3"/>
      <c r="P349" s="3"/>
      <c r="Q349" s="3"/>
      <c r="R349" s="3"/>
      <c r="S349" s="3"/>
      <c r="T349" s="3"/>
      <c r="U349" s="3">
        <v>2798400</v>
      </c>
    </row>
    <row r="350" spans="1:21" ht="17.25" customHeight="1">
      <c r="A350" s="3"/>
      <c r="B350" s="122"/>
      <c r="C350" s="122"/>
      <c r="D350" s="122"/>
      <c r="E350" s="121"/>
      <c r="F350" s="122"/>
      <c r="G350" s="122"/>
      <c r="H350" s="122"/>
      <c r="I350" s="122"/>
      <c r="J350" s="88"/>
      <c r="K350" s="122"/>
      <c r="L350" s="122"/>
      <c r="M350" s="122"/>
      <c r="N350" s="150"/>
      <c r="O350" s="3"/>
      <c r="P350" s="3"/>
      <c r="Q350" s="3"/>
      <c r="R350" s="3"/>
      <c r="S350" s="3"/>
      <c r="T350" s="3"/>
      <c r="U350" s="3">
        <v>6642399.9699999997</v>
      </c>
    </row>
    <row r="351" spans="1:21" ht="17.25" customHeight="1">
      <c r="A351" s="3"/>
      <c r="B351" s="122"/>
      <c r="C351" s="122"/>
      <c r="D351" s="122"/>
      <c r="E351" s="121"/>
      <c r="F351" s="122"/>
      <c r="G351" s="122"/>
      <c r="H351" s="122"/>
      <c r="I351" s="122"/>
      <c r="J351" s="88"/>
      <c r="K351" s="122"/>
      <c r="L351" s="122"/>
      <c r="M351" s="122"/>
      <c r="N351" s="150"/>
      <c r="O351" s="3"/>
      <c r="P351" s="3"/>
      <c r="Q351" s="3"/>
      <c r="R351" s="3"/>
      <c r="S351" s="3"/>
      <c r="T351" s="3"/>
      <c r="U351" s="3">
        <v>684633.27</v>
      </c>
    </row>
    <row r="352" spans="1:21" ht="17.25" customHeight="1">
      <c r="A352" s="3"/>
      <c r="B352" s="122"/>
      <c r="C352" s="122"/>
      <c r="D352" s="122"/>
      <c r="E352" s="121"/>
      <c r="F352" s="122"/>
      <c r="G352" s="122"/>
      <c r="H352" s="122"/>
      <c r="I352" s="122"/>
      <c r="J352" s="88"/>
      <c r="K352" s="122"/>
      <c r="L352" s="122"/>
      <c r="M352" s="122"/>
      <c r="N352" s="150"/>
      <c r="O352" s="3"/>
      <c r="P352" s="3"/>
      <c r="Q352" s="3"/>
      <c r="R352" s="3"/>
      <c r="S352" s="3"/>
      <c r="T352" s="3"/>
      <c r="U352" s="3">
        <v>121833.31</v>
      </c>
    </row>
    <row r="353" spans="1:21" ht="17.25" customHeight="1">
      <c r="A353" s="3"/>
      <c r="B353" s="122"/>
      <c r="C353" s="122"/>
      <c r="D353" s="122"/>
      <c r="E353" s="121"/>
      <c r="F353" s="122"/>
      <c r="G353" s="122"/>
      <c r="H353" s="122"/>
      <c r="I353" s="122"/>
      <c r="J353" s="88"/>
      <c r="K353" s="122"/>
      <c r="L353" s="122"/>
      <c r="M353" s="122"/>
      <c r="N353" s="150"/>
      <c r="O353" s="3"/>
      <c r="P353" s="3"/>
      <c r="Q353" s="3"/>
      <c r="R353" s="3"/>
      <c r="S353" s="3"/>
      <c r="T353" s="3"/>
      <c r="U353" s="3">
        <v>1634171.61</v>
      </c>
    </row>
    <row r="354" spans="1:21" ht="17.25" customHeight="1">
      <c r="A354" s="3"/>
      <c r="B354" s="122"/>
      <c r="C354" s="122"/>
      <c r="D354" s="122"/>
      <c r="E354" s="121"/>
      <c r="F354" s="122"/>
      <c r="G354" s="122"/>
      <c r="H354" s="122"/>
      <c r="I354" s="122"/>
      <c r="J354" s="88"/>
      <c r="K354" s="122"/>
      <c r="L354" s="122"/>
      <c r="M354" s="122"/>
      <c r="N354" s="150"/>
      <c r="O354" s="3"/>
      <c r="P354" s="3"/>
      <c r="Q354" s="3"/>
      <c r="R354" s="3"/>
      <c r="S354" s="3"/>
      <c r="T354" s="3"/>
      <c r="U354" s="3">
        <v>1089000</v>
      </c>
    </row>
    <row r="355" spans="1:21" ht="17.25" customHeight="1">
      <c r="A355" s="3"/>
      <c r="B355" s="122"/>
      <c r="C355" s="122"/>
      <c r="D355" s="122"/>
      <c r="E355" s="121"/>
      <c r="F355" s="122"/>
      <c r="G355" s="122"/>
      <c r="H355" s="122"/>
      <c r="I355" s="122"/>
      <c r="J355" s="88"/>
      <c r="K355" s="122"/>
      <c r="L355" s="122"/>
      <c r="M355" s="122"/>
      <c r="N355" s="150"/>
      <c r="O355" s="3"/>
      <c r="P355" s="3"/>
      <c r="Q355" s="3"/>
      <c r="R355" s="3"/>
      <c r="S355" s="3"/>
      <c r="T355" s="3"/>
      <c r="U355" s="3">
        <v>907500</v>
      </c>
    </row>
    <row r="356" spans="1:21" ht="17.25" customHeight="1">
      <c r="A356" s="3"/>
      <c r="B356" s="123"/>
      <c r="C356" s="122"/>
      <c r="D356" s="122"/>
      <c r="E356" s="121"/>
      <c r="F356" s="122"/>
      <c r="G356" s="122"/>
      <c r="H356" s="122"/>
      <c r="I356" s="122"/>
      <c r="J356" s="88"/>
      <c r="K356" s="122"/>
      <c r="L356" s="122"/>
      <c r="M356" s="122"/>
      <c r="N356" s="150"/>
      <c r="O356" s="3"/>
      <c r="P356" s="3"/>
      <c r="Q356" s="3"/>
      <c r="R356" s="3"/>
      <c r="S356" s="3"/>
      <c r="T356" s="3"/>
      <c r="U356" s="3">
        <v>64166.61</v>
      </c>
    </row>
    <row r="357" spans="1:21" ht="17.25" customHeight="1">
      <c r="A357" s="3"/>
      <c r="B357" s="88"/>
      <c r="C357" s="88"/>
      <c r="D357" s="88"/>
      <c r="E357" s="121"/>
      <c r="F357" s="88"/>
      <c r="G357" s="88"/>
      <c r="H357" s="88"/>
      <c r="I357" s="88"/>
      <c r="J357" s="88"/>
      <c r="K357" s="88"/>
      <c r="L357" s="88"/>
      <c r="M357" s="88"/>
      <c r="N357" s="19"/>
      <c r="O357" s="3"/>
      <c r="P357" s="3"/>
      <c r="Q357" s="3"/>
      <c r="R357" s="3"/>
      <c r="S357" s="3"/>
      <c r="T357" s="3"/>
      <c r="U357" s="3">
        <v>13835511.640000001</v>
      </c>
    </row>
    <row r="358" spans="1:21" ht="17.25" customHeight="1">
      <c r="A358" s="3"/>
      <c r="B358" s="88"/>
      <c r="C358" s="88"/>
      <c r="D358" s="88"/>
      <c r="E358" s="121"/>
      <c r="F358" s="88"/>
      <c r="G358" s="88"/>
      <c r="H358" s="88"/>
      <c r="I358" s="88"/>
      <c r="J358" s="88"/>
      <c r="K358" s="88"/>
      <c r="L358" s="88"/>
      <c r="M358" s="88"/>
      <c r="N358" s="19"/>
      <c r="O358" s="3"/>
      <c r="P358" s="3"/>
      <c r="Q358" s="3"/>
      <c r="R358" s="3"/>
      <c r="S358" s="3"/>
      <c r="T358" s="3"/>
      <c r="U358" s="3"/>
    </row>
    <row r="359" spans="1:21" ht="17.25" customHeight="1">
      <c r="A359" s="3"/>
      <c r="B359" s="88"/>
      <c r="C359" s="88"/>
      <c r="D359" s="88"/>
      <c r="E359" s="121"/>
      <c r="F359" s="88"/>
      <c r="G359" s="88"/>
      <c r="H359" s="88"/>
      <c r="I359" s="88"/>
      <c r="J359" s="88"/>
      <c r="K359" s="88"/>
      <c r="L359" s="88"/>
      <c r="M359" s="88"/>
      <c r="N359" s="19"/>
      <c r="O359" s="3"/>
      <c r="P359" s="3"/>
      <c r="Q359" s="3"/>
      <c r="R359" s="3"/>
      <c r="S359" s="3"/>
      <c r="T359" s="3"/>
      <c r="U359" s="3"/>
    </row>
    <row r="360" spans="1:21" ht="17.25" customHeight="1">
      <c r="A360" s="3"/>
      <c r="B360" s="88"/>
      <c r="C360" s="88"/>
      <c r="D360" s="88"/>
      <c r="E360" s="121"/>
      <c r="F360" s="88"/>
      <c r="G360" s="88"/>
      <c r="H360" s="88"/>
      <c r="I360" s="88"/>
      <c r="J360" s="88"/>
      <c r="K360" s="88"/>
      <c r="L360" s="88"/>
      <c r="M360" s="88"/>
      <c r="N360" s="19"/>
      <c r="O360" s="3"/>
      <c r="P360" s="3"/>
      <c r="Q360" s="3"/>
      <c r="R360" s="3"/>
      <c r="S360" s="3"/>
      <c r="T360" s="3"/>
      <c r="U360" s="3"/>
    </row>
    <row r="361" spans="1:21" ht="17.25" customHeight="1">
      <c r="A361" s="3"/>
      <c r="B361" s="88"/>
      <c r="C361" s="88"/>
      <c r="D361" s="88"/>
      <c r="E361" s="121"/>
      <c r="F361" s="88"/>
      <c r="G361" s="88"/>
      <c r="H361" s="88"/>
      <c r="I361" s="88"/>
      <c r="J361" s="88"/>
      <c r="K361" s="88"/>
      <c r="L361" s="88"/>
      <c r="M361" s="88"/>
      <c r="N361" s="19"/>
      <c r="O361" s="3"/>
      <c r="P361" s="3"/>
      <c r="Q361" s="3"/>
      <c r="R361" s="3"/>
      <c r="S361" s="3"/>
      <c r="T361" s="3"/>
      <c r="U361" s="3"/>
    </row>
    <row r="362" spans="1:21" ht="17.25" customHeight="1">
      <c r="A362" s="3"/>
      <c r="B362" s="88"/>
      <c r="C362" s="88"/>
      <c r="D362" s="88"/>
      <c r="E362" s="121"/>
      <c r="F362" s="88"/>
      <c r="G362" s="88"/>
      <c r="H362" s="88"/>
      <c r="I362" s="88"/>
      <c r="J362" s="88"/>
      <c r="K362" s="88"/>
      <c r="L362" s="88"/>
      <c r="M362" s="88"/>
      <c r="N362" s="19"/>
      <c r="O362" s="3"/>
      <c r="P362" s="3"/>
      <c r="Q362" s="3"/>
      <c r="R362" s="3"/>
      <c r="S362" s="3"/>
      <c r="T362" s="3"/>
      <c r="U362" s="3"/>
    </row>
    <row r="363" spans="1:21" ht="17.25" customHeight="1">
      <c r="A363" s="3"/>
      <c r="B363" s="88"/>
      <c r="C363" s="88"/>
      <c r="D363" s="88"/>
      <c r="E363" s="121"/>
      <c r="F363" s="88"/>
      <c r="G363" s="88"/>
      <c r="H363" s="88"/>
      <c r="I363" s="88"/>
      <c r="J363" s="88"/>
      <c r="K363" s="88"/>
      <c r="L363" s="88"/>
      <c r="M363" s="88"/>
      <c r="N363" s="19"/>
      <c r="O363" s="3"/>
      <c r="P363" s="3"/>
      <c r="Q363" s="3"/>
      <c r="R363" s="3"/>
      <c r="S363" s="3"/>
      <c r="T363" s="3"/>
      <c r="U363" s="3"/>
    </row>
    <row r="364" spans="1:21" ht="17.25" customHeight="1">
      <c r="A364" s="3"/>
      <c r="B364" s="88"/>
      <c r="C364" s="88"/>
      <c r="D364" s="88"/>
      <c r="E364" s="121"/>
      <c r="F364" s="88"/>
      <c r="G364" s="88"/>
      <c r="H364" s="88"/>
      <c r="I364" s="88"/>
      <c r="J364" s="88"/>
      <c r="K364" s="88"/>
      <c r="L364" s="88"/>
      <c r="M364" s="88"/>
      <c r="N364" s="19"/>
      <c r="O364" s="3"/>
      <c r="P364" s="3"/>
      <c r="Q364" s="3"/>
      <c r="R364" s="3"/>
      <c r="S364" s="3"/>
      <c r="T364" s="3"/>
      <c r="U364" s="3"/>
    </row>
    <row r="365" spans="1:21" ht="17.25" customHeight="1">
      <c r="A365" s="3"/>
      <c r="B365" s="88"/>
      <c r="C365" s="88"/>
      <c r="D365" s="88"/>
      <c r="E365" s="121"/>
      <c r="F365" s="88"/>
      <c r="G365" s="88"/>
      <c r="H365" s="88"/>
      <c r="I365" s="88"/>
      <c r="J365" s="88"/>
      <c r="K365" s="88"/>
      <c r="L365" s="88"/>
      <c r="M365" s="88"/>
      <c r="N365" s="19"/>
      <c r="O365" s="3"/>
      <c r="P365" s="3"/>
      <c r="Q365" s="3"/>
      <c r="R365" s="3"/>
      <c r="S365" s="3"/>
      <c r="T365" s="3"/>
      <c r="U365" s="3"/>
    </row>
    <row r="366" spans="1:21" ht="17.25" customHeight="1">
      <c r="A366" s="3"/>
      <c r="B366" s="88"/>
      <c r="C366" s="88"/>
      <c r="D366" s="88"/>
      <c r="E366" s="121"/>
      <c r="F366" s="88"/>
      <c r="G366" s="88"/>
      <c r="H366" s="88"/>
      <c r="I366" s="88"/>
      <c r="J366" s="88"/>
      <c r="K366" s="88"/>
      <c r="L366" s="88"/>
      <c r="M366" s="88"/>
      <c r="N366" s="19"/>
      <c r="O366" s="3"/>
      <c r="P366" s="3"/>
      <c r="Q366" s="3"/>
      <c r="R366" s="3"/>
      <c r="S366" s="3"/>
      <c r="T366" s="3"/>
      <c r="U366" s="3"/>
    </row>
    <row r="367" spans="1:21" ht="17.25" customHeight="1">
      <c r="A367" s="3"/>
      <c r="B367" s="88"/>
      <c r="C367" s="88"/>
      <c r="D367" s="88"/>
      <c r="E367" s="121"/>
      <c r="F367" s="88"/>
      <c r="G367" s="88"/>
      <c r="H367" s="88"/>
      <c r="I367" s="88"/>
      <c r="J367" s="88"/>
      <c r="K367" s="88"/>
      <c r="L367" s="88"/>
      <c r="M367" s="88"/>
      <c r="N367" s="19"/>
      <c r="O367" s="3"/>
      <c r="P367" s="3"/>
      <c r="Q367" s="3"/>
      <c r="R367" s="3"/>
      <c r="S367" s="3"/>
      <c r="T367" s="3"/>
      <c r="U367" s="3"/>
    </row>
    <row r="368" spans="1:21" ht="17.25" customHeight="1">
      <c r="A368" s="3"/>
      <c r="B368" s="88"/>
      <c r="C368" s="88"/>
      <c r="D368" s="88"/>
      <c r="E368" s="121"/>
      <c r="F368" s="88"/>
      <c r="G368" s="88"/>
      <c r="H368" s="88"/>
      <c r="I368" s="88"/>
      <c r="J368" s="88"/>
      <c r="K368" s="88"/>
      <c r="L368" s="88"/>
      <c r="M368" s="88"/>
      <c r="N368" s="19"/>
      <c r="O368" s="3"/>
      <c r="P368" s="3"/>
      <c r="Q368" s="3"/>
      <c r="R368" s="3"/>
      <c r="S368" s="3"/>
      <c r="T368" s="3"/>
      <c r="U368" s="3"/>
    </row>
    <row r="369" spans="1:21" ht="17.25" customHeight="1">
      <c r="A369" s="3"/>
      <c r="B369" s="88"/>
      <c r="C369" s="88"/>
      <c r="D369" s="88"/>
      <c r="E369" s="121"/>
      <c r="F369" s="88"/>
      <c r="G369" s="88"/>
      <c r="H369" s="88"/>
      <c r="I369" s="88"/>
      <c r="J369" s="88"/>
      <c r="K369" s="88"/>
      <c r="L369" s="88"/>
      <c r="M369" s="88"/>
      <c r="N369" s="19"/>
      <c r="O369" s="3"/>
      <c r="P369" s="3"/>
      <c r="Q369" s="3"/>
      <c r="R369" s="3"/>
      <c r="S369" s="3"/>
      <c r="T369" s="3"/>
      <c r="U369" s="3">
        <v>65000</v>
      </c>
    </row>
    <row r="370" spans="1:21" ht="17.25" customHeight="1">
      <c r="A370" s="3"/>
      <c r="B370" s="123"/>
      <c r="C370" s="122"/>
      <c r="D370" s="122"/>
      <c r="E370" s="121"/>
      <c r="F370" s="122"/>
      <c r="G370" s="122"/>
      <c r="H370" s="122"/>
      <c r="I370" s="122"/>
      <c r="J370" s="88"/>
      <c r="K370" s="122"/>
      <c r="L370" s="122"/>
      <c r="M370" s="122"/>
      <c r="N370" s="150"/>
      <c r="O370" s="3"/>
      <c r="P370" s="3"/>
      <c r="Q370" s="3"/>
      <c r="R370" s="3"/>
      <c r="S370" s="3"/>
      <c r="T370" s="3"/>
      <c r="U370" s="3">
        <v>2083333.3</v>
      </c>
    </row>
    <row r="371" spans="1:21" ht="17.25" customHeight="1">
      <c r="A371" s="3"/>
      <c r="B371" s="123"/>
      <c r="C371" s="122"/>
      <c r="D371" s="122"/>
      <c r="E371" s="121"/>
      <c r="F371" s="122"/>
      <c r="G371" s="122"/>
      <c r="H371" s="122"/>
      <c r="I371" s="122"/>
      <c r="J371" s="88"/>
      <c r="K371" s="122"/>
      <c r="L371" s="122"/>
      <c r="M371" s="122"/>
      <c r="N371" s="150"/>
      <c r="O371" s="3"/>
      <c r="P371" s="3"/>
      <c r="Q371" s="3"/>
      <c r="R371" s="3"/>
      <c r="S371" s="3"/>
      <c r="T371" s="3"/>
      <c r="U371" s="3">
        <v>48333.3</v>
      </c>
    </row>
    <row r="372" spans="1:21" ht="17.25" customHeight="1">
      <c r="A372" s="3"/>
      <c r="B372" s="123"/>
      <c r="C372" s="122"/>
      <c r="D372" s="122"/>
      <c r="E372" s="121"/>
      <c r="F372" s="122"/>
      <c r="G372" s="122"/>
      <c r="H372" s="122"/>
      <c r="I372" s="122"/>
      <c r="J372" s="88"/>
      <c r="K372" s="122"/>
      <c r="L372" s="122"/>
      <c r="M372" s="122"/>
      <c r="N372" s="150"/>
      <c r="O372" s="3"/>
      <c r="P372" s="3"/>
      <c r="Q372" s="3"/>
      <c r="R372" s="3"/>
      <c r="S372" s="3"/>
      <c r="T372" s="3"/>
      <c r="U372" s="3"/>
    </row>
    <row r="373" spans="1:21" ht="17.25" customHeight="1">
      <c r="A373" s="3"/>
      <c r="B373" s="123"/>
      <c r="C373" s="122"/>
      <c r="D373" s="122"/>
      <c r="E373" s="121"/>
      <c r="F373" s="122"/>
      <c r="G373" s="122"/>
      <c r="H373" s="122"/>
      <c r="I373" s="122"/>
      <c r="J373" s="88"/>
      <c r="K373" s="122"/>
      <c r="L373" s="122"/>
      <c r="M373" s="122"/>
      <c r="N373" s="150"/>
      <c r="O373" s="3"/>
      <c r="P373" s="3"/>
      <c r="Q373" s="3"/>
      <c r="R373" s="3"/>
      <c r="S373" s="3"/>
      <c r="T373" s="3"/>
      <c r="U373" s="3"/>
    </row>
    <row r="374" spans="1:21" ht="17.25" customHeight="1">
      <c r="A374" s="3"/>
      <c r="B374" s="123"/>
      <c r="C374" s="122"/>
      <c r="D374" s="122"/>
      <c r="E374" s="121"/>
      <c r="F374" s="122"/>
      <c r="G374" s="122"/>
      <c r="H374" s="122"/>
      <c r="I374" s="122"/>
      <c r="J374" s="88"/>
      <c r="K374" s="122"/>
      <c r="L374" s="122"/>
      <c r="M374" s="122"/>
      <c r="N374" s="150"/>
      <c r="O374" s="3"/>
      <c r="P374" s="3"/>
      <c r="Q374" s="3"/>
      <c r="R374" s="3"/>
      <c r="S374" s="3"/>
      <c r="T374" s="3"/>
      <c r="U374" s="3">
        <v>200000</v>
      </c>
    </row>
    <row r="375" spans="1:21" ht="17.25" customHeight="1">
      <c r="A375" s="3"/>
      <c r="B375" s="123"/>
      <c r="C375" s="122"/>
      <c r="D375" s="122"/>
      <c r="E375" s="121"/>
      <c r="F375" s="122"/>
      <c r="G375" s="122"/>
      <c r="H375" s="122"/>
      <c r="I375" s="122"/>
      <c r="J375" s="88"/>
      <c r="K375" s="122"/>
      <c r="L375" s="122"/>
      <c r="M375" s="122"/>
      <c r="N375" s="150"/>
      <c r="O375" s="3"/>
      <c r="P375" s="3"/>
      <c r="Q375" s="3"/>
      <c r="R375" s="3"/>
      <c r="S375" s="3"/>
      <c r="T375" s="3"/>
      <c r="U375" s="3"/>
    </row>
    <row r="376" spans="1:21" ht="17.25" customHeight="1">
      <c r="A376" s="3"/>
      <c r="B376" s="122"/>
      <c r="C376" s="122"/>
      <c r="D376" s="122"/>
      <c r="E376" s="121"/>
      <c r="F376" s="122"/>
      <c r="G376" s="122"/>
      <c r="H376" s="122"/>
      <c r="I376" s="122"/>
      <c r="J376" s="88"/>
      <c r="K376" s="122"/>
      <c r="L376" s="122"/>
      <c r="M376" s="122"/>
      <c r="N376" s="150"/>
      <c r="O376" s="3"/>
      <c r="P376" s="3"/>
      <c r="Q376" s="3"/>
      <c r="R376" s="3"/>
      <c r="S376" s="3"/>
      <c r="T376" s="3"/>
      <c r="U376" s="3">
        <v>164999.97</v>
      </c>
    </row>
    <row r="377" spans="1:21" ht="17.25" customHeight="1">
      <c r="A377" s="3"/>
      <c r="B377" s="123"/>
      <c r="C377" s="122"/>
      <c r="D377" s="122"/>
      <c r="E377" s="121"/>
      <c r="F377" s="122"/>
      <c r="G377" s="122"/>
      <c r="H377" s="122"/>
      <c r="I377" s="122"/>
      <c r="J377" s="88"/>
      <c r="K377" s="122"/>
      <c r="L377" s="122"/>
      <c r="M377" s="122"/>
      <c r="N377" s="150"/>
      <c r="O377" s="3"/>
      <c r="P377" s="3"/>
      <c r="Q377" s="3"/>
      <c r="R377" s="3"/>
      <c r="S377" s="3"/>
      <c r="T377" s="3"/>
      <c r="U377" s="3">
        <v>250000</v>
      </c>
    </row>
    <row r="378" spans="1:21" ht="17.25" customHeight="1">
      <c r="A378" s="3"/>
      <c r="B378" s="123"/>
      <c r="C378" s="122"/>
      <c r="D378" s="122"/>
      <c r="E378" s="121"/>
      <c r="F378" s="122"/>
      <c r="G378" s="122"/>
      <c r="H378" s="122"/>
      <c r="I378" s="122"/>
      <c r="J378" s="88"/>
      <c r="K378" s="122"/>
      <c r="L378" s="122"/>
      <c r="M378" s="122"/>
      <c r="N378" s="150"/>
      <c r="O378" s="3"/>
      <c r="P378" s="3"/>
      <c r="Q378" s="3"/>
      <c r="R378" s="3"/>
      <c r="S378" s="3"/>
      <c r="T378" s="3"/>
      <c r="U378" s="3">
        <v>520000</v>
      </c>
    </row>
    <row r="379" spans="1:21" ht="17.25" customHeight="1">
      <c r="A379" s="3"/>
      <c r="B379" s="122"/>
      <c r="C379" s="122"/>
      <c r="D379" s="122"/>
      <c r="E379" s="121"/>
      <c r="F379" s="122"/>
      <c r="G379" s="122"/>
      <c r="H379" s="122"/>
      <c r="I379" s="122"/>
      <c r="J379" s="88"/>
      <c r="K379" s="122"/>
      <c r="L379" s="122"/>
      <c r="M379" s="122"/>
      <c r="N379" s="150"/>
      <c r="O379" s="3"/>
      <c r="P379" s="3"/>
      <c r="Q379" s="3"/>
      <c r="R379" s="3"/>
      <c r="S379" s="3"/>
      <c r="T379" s="3"/>
      <c r="U379" s="3">
        <v>1600000</v>
      </c>
    </row>
    <row r="380" spans="1:21" ht="17.25" customHeight="1">
      <c r="A380" s="3"/>
      <c r="B380" s="122"/>
      <c r="C380" s="122"/>
      <c r="D380" s="122"/>
      <c r="E380" s="121"/>
      <c r="F380" s="122"/>
      <c r="G380" s="122"/>
      <c r="H380" s="122"/>
      <c r="I380" s="122"/>
      <c r="J380" s="88"/>
      <c r="K380" s="122"/>
      <c r="L380" s="122"/>
      <c r="M380" s="122"/>
      <c r="N380" s="150"/>
      <c r="O380" s="3"/>
      <c r="P380" s="3"/>
      <c r="Q380" s="3"/>
      <c r="R380" s="3"/>
      <c r="S380" s="3"/>
      <c r="T380" s="3"/>
      <c r="U380" s="3">
        <v>2241250</v>
      </c>
    </row>
    <row r="381" spans="1:21" ht="17.25" customHeight="1">
      <c r="A381" s="3"/>
      <c r="B381" s="122"/>
      <c r="C381" s="122"/>
      <c r="D381" s="122"/>
      <c r="E381" s="121"/>
      <c r="F381" s="122"/>
      <c r="G381" s="122"/>
      <c r="H381" s="122"/>
      <c r="I381" s="122"/>
      <c r="J381" s="88"/>
      <c r="K381" s="122"/>
      <c r="L381" s="122"/>
      <c r="M381" s="122"/>
      <c r="N381" s="150"/>
      <c r="O381" s="3"/>
      <c r="P381" s="3"/>
      <c r="Q381" s="3"/>
      <c r="R381" s="3"/>
      <c r="S381" s="3"/>
      <c r="T381" s="3"/>
      <c r="U381" s="3">
        <v>250000</v>
      </c>
    </row>
    <row r="382" spans="1:21" ht="17.25" customHeight="1">
      <c r="A382" s="3"/>
      <c r="B382" s="122"/>
      <c r="C382" s="122"/>
      <c r="D382" s="122"/>
      <c r="E382" s="121"/>
      <c r="F382" s="122"/>
      <c r="G382" s="122"/>
      <c r="H382" s="122"/>
      <c r="I382" s="122"/>
      <c r="J382" s="88"/>
      <c r="K382" s="122"/>
      <c r="L382" s="122"/>
      <c r="M382" s="122"/>
      <c r="N382" s="150"/>
      <c r="O382" s="3"/>
      <c r="P382" s="3"/>
      <c r="Q382" s="3"/>
      <c r="R382" s="3"/>
      <c r="S382" s="3"/>
      <c r="T382" s="3"/>
      <c r="U382" s="3">
        <v>300000</v>
      </c>
    </row>
    <row r="383" spans="1:21" ht="17.25" customHeight="1">
      <c r="A383" s="3"/>
      <c r="B383" s="122"/>
      <c r="C383" s="122"/>
      <c r="D383" s="122"/>
      <c r="E383" s="121"/>
      <c r="F383" s="122"/>
      <c r="G383" s="122"/>
      <c r="H383" s="122"/>
      <c r="I383" s="122"/>
      <c r="J383" s="88"/>
      <c r="K383" s="122"/>
      <c r="L383" s="122"/>
      <c r="M383" s="122"/>
      <c r="N383" s="150"/>
      <c r="O383" s="3"/>
      <c r="P383" s="3"/>
      <c r="Q383" s="3"/>
      <c r="R383" s="3"/>
      <c r="S383" s="3"/>
      <c r="T383" s="3"/>
      <c r="U383" s="3">
        <v>208333.3</v>
      </c>
    </row>
    <row r="384" spans="1:21" ht="17.25" customHeight="1">
      <c r="A384" s="3"/>
      <c r="B384" s="123"/>
      <c r="C384" s="122"/>
      <c r="D384" s="122"/>
      <c r="E384" s="121"/>
      <c r="F384" s="122"/>
      <c r="G384" s="122"/>
      <c r="H384" s="122"/>
      <c r="I384" s="122"/>
      <c r="J384" s="88"/>
      <c r="K384" s="122"/>
      <c r="L384" s="122"/>
      <c r="M384" s="122"/>
      <c r="N384" s="150"/>
      <c r="O384" s="3"/>
      <c r="P384" s="3"/>
      <c r="Q384" s="3"/>
      <c r="R384" s="3"/>
      <c r="S384" s="3"/>
      <c r="T384" s="3"/>
      <c r="U384" s="3">
        <v>100000</v>
      </c>
    </row>
    <row r="385" spans="1:21" ht="17.25" customHeight="1">
      <c r="A385" s="3"/>
      <c r="B385" s="123"/>
      <c r="C385" s="122"/>
      <c r="D385" s="122"/>
      <c r="E385" s="121"/>
      <c r="F385" s="122"/>
      <c r="G385" s="122"/>
      <c r="H385" s="122"/>
      <c r="I385" s="122"/>
      <c r="J385" s="88"/>
      <c r="K385" s="122"/>
      <c r="L385" s="122"/>
      <c r="M385" s="122"/>
      <c r="N385" s="150"/>
      <c r="O385" s="3"/>
      <c r="P385" s="3"/>
      <c r="Q385" s="3"/>
      <c r="R385" s="3"/>
      <c r="S385" s="3"/>
      <c r="T385" s="3"/>
      <c r="U385" s="3">
        <v>1541875</v>
      </c>
    </row>
    <row r="386" spans="1:21" ht="17.25" customHeight="1">
      <c r="A386" s="3"/>
      <c r="B386" s="123"/>
      <c r="C386" s="122"/>
      <c r="D386" s="122"/>
      <c r="E386" s="121"/>
      <c r="F386" s="122"/>
      <c r="G386" s="122"/>
      <c r="H386" s="122"/>
      <c r="I386" s="122"/>
      <c r="J386" s="88"/>
      <c r="K386" s="122"/>
      <c r="L386" s="122"/>
      <c r="M386" s="122"/>
      <c r="N386" s="150"/>
      <c r="O386" s="3"/>
      <c r="P386" s="3"/>
      <c r="Q386" s="3"/>
      <c r="R386" s="3"/>
      <c r="S386" s="3"/>
      <c r="T386" s="3"/>
      <c r="U386" s="3">
        <v>94000</v>
      </c>
    </row>
    <row r="387" spans="1:21" ht="17.25" customHeight="1">
      <c r="A387" s="3"/>
      <c r="B387" s="123"/>
      <c r="C387" s="122"/>
      <c r="D387" s="122"/>
      <c r="E387" s="121"/>
      <c r="F387" s="122"/>
      <c r="G387" s="122"/>
      <c r="H387" s="122"/>
      <c r="I387" s="122"/>
      <c r="J387" s="88"/>
      <c r="K387" s="122"/>
      <c r="L387" s="122"/>
      <c r="M387" s="122"/>
      <c r="N387" s="150"/>
      <c r="O387" s="3"/>
      <c r="P387" s="3"/>
      <c r="Q387" s="3"/>
      <c r="R387" s="3"/>
      <c r="S387" s="3"/>
      <c r="T387" s="3"/>
      <c r="U387" s="3">
        <v>220000</v>
      </c>
    </row>
    <row r="388" spans="1:21" ht="17.25" customHeight="1">
      <c r="A388" s="3"/>
      <c r="B388" s="123"/>
      <c r="C388" s="122"/>
      <c r="D388" s="122"/>
      <c r="E388" s="121"/>
      <c r="F388" s="122"/>
      <c r="G388" s="122"/>
      <c r="H388" s="122"/>
      <c r="I388" s="122"/>
      <c r="J388" s="88"/>
      <c r="K388" s="122"/>
      <c r="L388" s="122"/>
      <c r="M388" s="122"/>
      <c r="N388" s="150"/>
      <c r="O388" s="3"/>
      <c r="P388" s="3"/>
      <c r="Q388" s="3"/>
      <c r="R388" s="3"/>
      <c r="S388" s="3"/>
      <c r="T388" s="3"/>
      <c r="U388" s="3">
        <v>26666.639999999999</v>
      </c>
    </row>
    <row r="389" spans="1:21" ht="17.25" customHeight="1">
      <c r="A389" s="3"/>
      <c r="B389" s="123"/>
      <c r="C389" s="122"/>
      <c r="D389" s="122"/>
      <c r="E389" s="121"/>
      <c r="F389" s="122"/>
      <c r="G389" s="122"/>
      <c r="H389" s="122"/>
      <c r="I389" s="122"/>
      <c r="J389" s="88"/>
      <c r="K389" s="122"/>
      <c r="L389" s="122"/>
      <c r="M389" s="122"/>
      <c r="N389" s="150"/>
      <c r="O389" s="3"/>
      <c r="P389" s="3"/>
      <c r="Q389" s="3"/>
      <c r="R389" s="3"/>
      <c r="S389" s="3"/>
      <c r="T389" s="3"/>
      <c r="U389" s="3">
        <v>2993333.32</v>
      </c>
    </row>
    <row r="390" spans="1:21" ht="17.25" customHeight="1">
      <c r="A390" s="3"/>
      <c r="B390" s="123"/>
      <c r="C390" s="122"/>
      <c r="D390" s="122"/>
      <c r="E390" s="121"/>
      <c r="F390" s="122"/>
      <c r="G390" s="122"/>
      <c r="H390" s="122"/>
      <c r="I390" s="122"/>
      <c r="J390" s="88"/>
      <c r="K390" s="122"/>
      <c r="L390" s="122"/>
      <c r="M390" s="122"/>
      <c r="N390" s="150"/>
      <c r="O390" s="3"/>
      <c r="P390" s="3"/>
      <c r="Q390" s="3"/>
      <c r="R390" s="3"/>
      <c r="S390" s="3"/>
      <c r="T390" s="3"/>
      <c r="U390" s="3">
        <v>1749000</v>
      </c>
    </row>
    <row r="391" spans="1:21" ht="17.25" customHeight="1">
      <c r="A391" s="3"/>
      <c r="B391" s="123"/>
      <c r="C391" s="122"/>
      <c r="D391" s="122"/>
      <c r="E391" s="121"/>
      <c r="F391" s="122"/>
      <c r="G391" s="122"/>
      <c r="H391" s="122"/>
      <c r="I391" s="122"/>
      <c r="J391" s="88"/>
      <c r="K391" s="122"/>
      <c r="L391" s="122"/>
      <c r="M391" s="122"/>
      <c r="N391" s="150"/>
      <c r="O391" s="3"/>
      <c r="P391" s="3"/>
      <c r="Q391" s="3"/>
      <c r="R391" s="3"/>
      <c r="S391" s="3"/>
      <c r="T391" s="3"/>
      <c r="U391" s="3">
        <v>475000</v>
      </c>
    </row>
    <row r="392" spans="1:21" ht="17.25" customHeight="1">
      <c r="A392" s="3"/>
      <c r="B392" s="123"/>
      <c r="C392" s="122"/>
      <c r="D392" s="122"/>
      <c r="E392" s="121"/>
      <c r="F392" s="122"/>
      <c r="G392" s="122"/>
      <c r="H392" s="122"/>
      <c r="I392" s="122"/>
      <c r="J392" s="88"/>
      <c r="K392" s="122"/>
      <c r="L392" s="122"/>
      <c r="M392" s="122"/>
      <c r="N392" s="150"/>
      <c r="O392" s="3"/>
      <c r="P392" s="3"/>
      <c r="Q392" s="3"/>
      <c r="R392" s="3"/>
      <c r="S392" s="3"/>
      <c r="T392" s="3"/>
      <c r="U392" s="3">
        <v>276666.65999999997</v>
      </c>
    </row>
    <row r="393" spans="1:21" ht="17.25" customHeight="1">
      <c r="A393" s="3"/>
      <c r="B393" s="123"/>
      <c r="C393" s="122"/>
      <c r="D393" s="122"/>
      <c r="E393" s="121"/>
      <c r="F393" s="122"/>
      <c r="G393" s="122"/>
      <c r="H393" s="122"/>
      <c r="I393" s="122"/>
      <c r="J393" s="88"/>
      <c r="K393" s="122"/>
      <c r="L393" s="122"/>
      <c r="M393" s="122"/>
      <c r="N393" s="150"/>
      <c r="O393" s="3"/>
      <c r="P393" s="3"/>
      <c r="Q393" s="3"/>
      <c r="R393" s="3"/>
      <c r="S393" s="3"/>
      <c r="T393" s="3"/>
      <c r="U393" s="3">
        <v>111666.66</v>
      </c>
    </row>
    <row r="394" spans="1:21" ht="17.25" customHeight="1">
      <c r="A394" s="3"/>
      <c r="B394" s="123"/>
      <c r="C394" s="122"/>
      <c r="D394" s="122"/>
      <c r="E394" s="121"/>
      <c r="F394" s="122"/>
      <c r="G394" s="122"/>
      <c r="H394" s="122"/>
      <c r="I394" s="122"/>
      <c r="J394" s="88"/>
      <c r="K394" s="122"/>
      <c r="L394" s="122"/>
      <c r="M394" s="122"/>
      <c r="N394" s="150"/>
      <c r="O394" s="3"/>
      <c r="P394" s="3"/>
      <c r="Q394" s="3"/>
      <c r="R394" s="3"/>
      <c r="S394" s="3"/>
      <c r="T394" s="3"/>
      <c r="U394" s="3"/>
    </row>
    <row r="395" spans="1:21" ht="17.25" customHeight="1">
      <c r="A395" s="3"/>
      <c r="B395" s="123"/>
      <c r="C395" s="122"/>
      <c r="D395" s="122"/>
      <c r="E395" s="121"/>
      <c r="F395" s="122"/>
      <c r="G395" s="122"/>
      <c r="H395" s="122"/>
      <c r="I395" s="122"/>
      <c r="J395" s="88"/>
      <c r="K395" s="122"/>
      <c r="L395" s="122"/>
      <c r="M395" s="122"/>
      <c r="N395" s="150"/>
      <c r="O395" s="3"/>
      <c r="P395" s="3"/>
      <c r="Q395" s="3"/>
      <c r="R395" s="3"/>
      <c r="S395" s="3"/>
      <c r="T395" s="3"/>
      <c r="U395" s="3"/>
    </row>
    <row r="396" spans="1:21" ht="17.25" customHeight="1">
      <c r="A396" s="3"/>
      <c r="B396" s="123"/>
      <c r="C396" s="122"/>
      <c r="D396" s="122"/>
      <c r="E396" s="121"/>
      <c r="F396" s="122"/>
      <c r="G396" s="122"/>
      <c r="H396" s="122"/>
      <c r="I396" s="122"/>
      <c r="J396" s="88"/>
      <c r="K396" s="122"/>
      <c r="L396" s="122"/>
      <c r="M396" s="122"/>
      <c r="N396" s="150"/>
      <c r="O396" s="3"/>
      <c r="P396" s="3"/>
      <c r="Q396" s="3"/>
      <c r="R396" s="3"/>
      <c r="S396" s="3"/>
      <c r="T396" s="3"/>
      <c r="U396" s="3"/>
    </row>
    <row r="397" spans="1:21" ht="17.25" customHeight="1">
      <c r="A397" s="3"/>
      <c r="B397" s="123"/>
      <c r="C397" s="122"/>
      <c r="D397" s="122"/>
      <c r="E397" s="121"/>
      <c r="F397" s="122"/>
      <c r="G397" s="122"/>
      <c r="H397" s="122"/>
      <c r="I397" s="122"/>
      <c r="J397" s="88"/>
      <c r="K397" s="122"/>
      <c r="L397" s="122"/>
      <c r="M397" s="122"/>
      <c r="N397" s="150"/>
      <c r="O397" s="3"/>
      <c r="P397" s="3"/>
      <c r="Q397" s="3"/>
      <c r="R397" s="3"/>
      <c r="S397" s="3"/>
      <c r="T397" s="3"/>
      <c r="U397" s="3"/>
    </row>
    <row r="398" spans="1:21" ht="17.25" customHeight="1">
      <c r="A398" s="3"/>
      <c r="B398" s="123"/>
      <c r="C398" s="122"/>
      <c r="D398" s="122"/>
      <c r="E398" s="121"/>
      <c r="F398" s="122"/>
      <c r="G398" s="122"/>
      <c r="H398" s="122"/>
      <c r="I398" s="122"/>
      <c r="J398" s="88"/>
      <c r="K398" s="122"/>
      <c r="L398" s="122"/>
      <c r="M398" s="122"/>
      <c r="N398" s="150"/>
      <c r="O398" s="3"/>
      <c r="P398" s="3"/>
      <c r="Q398" s="3"/>
      <c r="R398" s="3"/>
      <c r="S398" s="3"/>
      <c r="T398" s="3"/>
      <c r="U398" s="3"/>
    </row>
    <row r="399" spans="1:21" ht="17.25" customHeight="1">
      <c r="A399" s="3"/>
      <c r="B399" s="123"/>
      <c r="C399" s="122"/>
      <c r="D399" s="122"/>
      <c r="E399" s="121"/>
      <c r="F399" s="122"/>
      <c r="G399" s="122"/>
      <c r="H399" s="122"/>
      <c r="I399" s="122"/>
      <c r="J399" s="88"/>
      <c r="K399" s="122"/>
      <c r="L399" s="122"/>
      <c r="M399" s="122"/>
      <c r="N399" s="150"/>
      <c r="O399" s="3"/>
      <c r="P399" s="3"/>
      <c r="Q399" s="3"/>
      <c r="R399" s="3"/>
      <c r="S399" s="3"/>
      <c r="T399" s="3"/>
      <c r="U399" s="3">
        <v>89166.66</v>
      </c>
    </row>
    <row r="400" spans="1:21" ht="17.25" customHeight="1">
      <c r="A400" s="3"/>
      <c r="B400" s="123"/>
      <c r="C400" s="122"/>
      <c r="D400" s="122"/>
      <c r="E400" s="121"/>
      <c r="F400" s="122"/>
      <c r="G400" s="122"/>
      <c r="H400" s="122"/>
      <c r="I400" s="122"/>
      <c r="J400" s="88"/>
      <c r="K400" s="122"/>
      <c r="L400" s="122"/>
      <c r="M400" s="122"/>
      <c r="N400" s="150"/>
      <c r="O400" s="3"/>
      <c r="P400" s="3"/>
      <c r="Q400" s="3"/>
      <c r="R400" s="3"/>
      <c r="S400" s="3"/>
      <c r="T400" s="3"/>
      <c r="U400" s="3"/>
    </row>
    <row r="401" spans="1:21" ht="17.25" customHeight="1">
      <c r="A401" s="3"/>
      <c r="B401" s="123"/>
      <c r="C401" s="122"/>
      <c r="D401" s="122"/>
      <c r="E401" s="121"/>
      <c r="F401" s="122"/>
      <c r="G401" s="122"/>
      <c r="H401" s="122"/>
      <c r="I401" s="122"/>
      <c r="J401" s="88"/>
      <c r="K401" s="122"/>
      <c r="L401" s="122"/>
      <c r="M401" s="122"/>
      <c r="N401" s="150"/>
      <c r="O401" s="3"/>
      <c r="P401" s="3"/>
      <c r="Q401" s="3"/>
      <c r="R401" s="3"/>
      <c r="S401" s="3"/>
      <c r="T401" s="3"/>
      <c r="U401" s="3"/>
    </row>
    <row r="402" spans="1:21" ht="17.25" customHeight="1">
      <c r="A402" s="3"/>
      <c r="B402" s="123"/>
      <c r="C402" s="122"/>
      <c r="D402" s="122"/>
      <c r="E402" s="121"/>
      <c r="F402" s="122"/>
      <c r="G402" s="122"/>
      <c r="H402" s="122"/>
      <c r="I402" s="122"/>
      <c r="J402" s="88"/>
      <c r="K402" s="122"/>
      <c r="L402" s="122"/>
      <c r="M402" s="122"/>
      <c r="N402" s="150"/>
      <c r="O402" s="3"/>
      <c r="P402" s="3"/>
      <c r="Q402" s="3"/>
      <c r="R402" s="3"/>
      <c r="S402" s="3"/>
      <c r="T402" s="3"/>
      <c r="U402" s="3"/>
    </row>
    <row r="403" spans="1:21" ht="17.25" customHeight="1">
      <c r="A403" s="3"/>
      <c r="B403" s="123"/>
      <c r="C403" s="122"/>
      <c r="D403" s="122"/>
      <c r="E403" s="121"/>
      <c r="F403" s="122"/>
      <c r="G403" s="122"/>
      <c r="H403" s="122"/>
      <c r="I403" s="122"/>
      <c r="J403" s="88"/>
      <c r="K403" s="122"/>
      <c r="L403" s="122"/>
      <c r="M403" s="122"/>
      <c r="N403" s="150"/>
      <c r="O403" s="3"/>
      <c r="P403" s="3"/>
      <c r="Q403" s="3"/>
      <c r="R403" s="3"/>
      <c r="S403" s="3"/>
      <c r="T403" s="3"/>
      <c r="U403" s="3"/>
    </row>
    <row r="404" spans="1:21" ht="17.25" customHeight="1">
      <c r="A404" s="3"/>
      <c r="B404" s="123"/>
      <c r="C404" s="122"/>
      <c r="D404" s="122"/>
      <c r="E404" s="121"/>
      <c r="F404" s="122"/>
      <c r="G404" s="122"/>
      <c r="H404" s="122"/>
      <c r="I404" s="122"/>
      <c r="J404" s="88"/>
      <c r="K404" s="122"/>
      <c r="L404" s="122"/>
      <c r="M404" s="122"/>
      <c r="N404" s="150"/>
      <c r="O404" s="3"/>
      <c r="P404" s="3"/>
      <c r="Q404" s="3"/>
      <c r="R404" s="3"/>
      <c r="S404" s="3"/>
      <c r="T404" s="3"/>
      <c r="U404" s="3"/>
    </row>
    <row r="405" spans="1:21" ht="17.25" customHeight="1">
      <c r="A405" s="3"/>
      <c r="B405" s="123"/>
      <c r="C405" s="122"/>
      <c r="D405" s="122"/>
      <c r="E405" s="121"/>
      <c r="F405" s="122"/>
      <c r="G405" s="122"/>
      <c r="H405" s="122"/>
      <c r="I405" s="122"/>
      <c r="J405" s="88"/>
      <c r="K405" s="122"/>
      <c r="L405" s="122"/>
      <c r="M405" s="122"/>
      <c r="N405" s="150"/>
      <c r="O405" s="3"/>
      <c r="P405" s="3"/>
      <c r="Q405" s="3"/>
      <c r="R405" s="3"/>
      <c r="S405" s="3"/>
      <c r="T405" s="3"/>
      <c r="U405" s="3"/>
    </row>
    <row r="406" spans="1:21" ht="17.25" customHeight="1">
      <c r="A406" s="3"/>
      <c r="B406" s="123"/>
      <c r="C406" s="122"/>
      <c r="D406" s="122"/>
      <c r="E406" s="121"/>
      <c r="F406" s="122"/>
      <c r="G406" s="122"/>
      <c r="H406" s="122"/>
      <c r="I406" s="122"/>
      <c r="J406" s="88"/>
      <c r="K406" s="122"/>
      <c r="L406" s="122"/>
      <c r="M406" s="122"/>
      <c r="N406" s="150"/>
      <c r="O406" s="3"/>
      <c r="P406" s="3"/>
      <c r="Q406" s="3"/>
      <c r="R406" s="3"/>
      <c r="S406" s="3"/>
      <c r="T406" s="3"/>
      <c r="U406" s="3"/>
    </row>
    <row r="407" spans="1:21" ht="17.25" customHeight="1">
      <c r="A407" s="3"/>
      <c r="B407" s="123"/>
      <c r="C407" s="122"/>
      <c r="D407" s="122"/>
      <c r="E407" s="121"/>
      <c r="F407" s="122"/>
      <c r="G407" s="122"/>
      <c r="H407" s="122"/>
      <c r="I407" s="122"/>
      <c r="J407" s="88"/>
      <c r="K407" s="122"/>
      <c r="L407" s="122"/>
      <c r="M407" s="122"/>
      <c r="N407" s="150"/>
      <c r="O407" s="3"/>
      <c r="P407" s="3"/>
      <c r="Q407" s="3"/>
      <c r="R407" s="3"/>
      <c r="S407" s="3"/>
      <c r="T407" s="3"/>
      <c r="U407" s="3"/>
    </row>
    <row r="408" spans="1:21" ht="17.25" customHeight="1">
      <c r="A408" s="3"/>
      <c r="B408" s="123"/>
      <c r="C408" s="122"/>
      <c r="D408" s="122"/>
      <c r="E408" s="121"/>
      <c r="F408" s="122"/>
      <c r="G408" s="122"/>
      <c r="H408" s="122"/>
      <c r="I408" s="122"/>
      <c r="J408" s="88"/>
      <c r="K408" s="122"/>
      <c r="L408" s="122"/>
      <c r="M408" s="122"/>
      <c r="N408" s="150"/>
      <c r="O408" s="3"/>
      <c r="P408" s="3"/>
      <c r="Q408" s="3"/>
      <c r="R408" s="3"/>
      <c r="S408" s="3"/>
      <c r="T408" s="3"/>
      <c r="U408" s="3"/>
    </row>
    <row r="409" spans="1:21" ht="17.25" customHeight="1">
      <c r="A409" s="3"/>
      <c r="B409" s="123"/>
      <c r="C409" s="122"/>
      <c r="D409" s="122"/>
      <c r="E409" s="121"/>
      <c r="F409" s="122"/>
      <c r="G409" s="122"/>
      <c r="H409" s="122"/>
      <c r="I409" s="122"/>
      <c r="J409" s="88"/>
      <c r="K409" s="122"/>
      <c r="L409" s="122"/>
      <c r="M409" s="122"/>
      <c r="N409" s="150"/>
      <c r="O409" s="3"/>
      <c r="P409" s="3"/>
      <c r="Q409" s="3"/>
      <c r="R409" s="3"/>
      <c r="S409" s="3"/>
      <c r="T409" s="3"/>
      <c r="U409" s="3"/>
    </row>
    <row r="410" spans="1:21" ht="17.25" customHeight="1">
      <c r="A410" s="3"/>
      <c r="B410" s="123"/>
      <c r="C410" s="122"/>
      <c r="D410" s="122"/>
      <c r="E410" s="121"/>
      <c r="F410" s="122"/>
      <c r="G410" s="122"/>
      <c r="H410" s="122"/>
      <c r="I410" s="122"/>
      <c r="J410" s="88"/>
      <c r="K410" s="122"/>
      <c r="L410" s="122"/>
      <c r="M410" s="122"/>
      <c r="N410" s="150"/>
      <c r="O410" s="3"/>
      <c r="P410" s="3"/>
      <c r="Q410" s="3"/>
      <c r="R410" s="3"/>
      <c r="S410" s="3"/>
      <c r="T410" s="3"/>
      <c r="U410" s="3"/>
    </row>
    <row r="411" spans="1:21" ht="17.25" customHeight="1">
      <c r="A411" s="3"/>
      <c r="B411" s="123"/>
      <c r="C411" s="122"/>
      <c r="D411" s="122"/>
      <c r="E411" s="121"/>
      <c r="F411" s="122"/>
      <c r="G411" s="122"/>
      <c r="H411" s="122"/>
      <c r="I411" s="122"/>
      <c r="J411" s="88"/>
      <c r="K411" s="122"/>
      <c r="L411" s="122"/>
      <c r="M411" s="122"/>
      <c r="N411" s="150"/>
      <c r="O411" s="3"/>
      <c r="P411" s="3"/>
      <c r="Q411" s="3"/>
      <c r="R411" s="3"/>
      <c r="S411" s="3"/>
      <c r="T411" s="3"/>
      <c r="U411" s="3"/>
    </row>
    <row r="412" spans="1:21" ht="17.25" customHeight="1">
      <c r="A412" s="3"/>
      <c r="B412" s="123"/>
      <c r="C412" s="122"/>
      <c r="D412" s="122"/>
      <c r="E412" s="121"/>
      <c r="F412" s="122"/>
      <c r="G412" s="122"/>
      <c r="H412" s="122"/>
      <c r="I412" s="122"/>
      <c r="J412" s="88"/>
      <c r="K412" s="122"/>
      <c r="L412" s="122"/>
      <c r="M412" s="122"/>
      <c r="N412" s="150"/>
      <c r="O412" s="3"/>
      <c r="P412" s="3"/>
      <c r="Q412" s="3"/>
      <c r="R412" s="3"/>
      <c r="S412" s="3"/>
      <c r="T412" s="3"/>
      <c r="U412" s="3"/>
    </row>
    <row r="413" spans="1:21" ht="17.25" customHeight="1">
      <c r="A413" s="3"/>
      <c r="B413" s="123"/>
      <c r="C413" s="122"/>
      <c r="D413" s="122"/>
      <c r="E413" s="121"/>
      <c r="F413" s="122"/>
      <c r="G413" s="122"/>
      <c r="H413" s="122"/>
      <c r="I413" s="122"/>
      <c r="J413" s="88"/>
      <c r="K413" s="122"/>
      <c r="L413" s="122"/>
      <c r="M413" s="122"/>
      <c r="N413" s="150"/>
      <c r="O413" s="3"/>
      <c r="P413" s="3"/>
      <c r="Q413" s="3"/>
      <c r="R413" s="3"/>
      <c r="S413" s="3"/>
      <c r="T413" s="3"/>
      <c r="U413" s="3"/>
    </row>
    <row r="414" spans="1:21" ht="17.25" customHeight="1">
      <c r="A414" s="3"/>
      <c r="B414" s="123"/>
      <c r="C414" s="122"/>
      <c r="D414" s="122"/>
      <c r="E414" s="121"/>
      <c r="F414" s="122"/>
      <c r="G414" s="122"/>
      <c r="H414" s="122"/>
      <c r="I414" s="122"/>
      <c r="J414" s="88"/>
      <c r="K414" s="122"/>
      <c r="L414" s="122"/>
      <c r="M414" s="122"/>
      <c r="N414" s="150"/>
      <c r="O414" s="3"/>
      <c r="P414" s="3"/>
      <c r="Q414" s="3"/>
      <c r="R414" s="3"/>
      <c r="S414" s="3"/>
      <c r="T414" s="3"/>
      <c r="U414" s="3"/>
    </row>
    <row r="415" spans="1:21" ht="17.25" customHeight="1">
      <c r="A415" s="3"/>
      <c r="B415" s="123"/>
      <c r="C415" s="122"/>
      <c r="D415" s="122"/>
      <c r="E415" s="121"/>
      <c r="F415" s="122"/>
      <c r="G415" s="122"/>
      <c r="H415" s="122"/>
      <c r="I415" s="122"/>
      <c r="J415" s="88"/>
      <c r="K415" s="122"/>
      <c r="L415" s="122"/>
      <c r="M415" s="122"/>
      <c r="N415" s="150"/>
      <c r="O415" s="3"/>
      <c r="P415" s="3"/>
      <c r="Q415" s="3"/>
      <c r="R415" s="3"/>
      <c r="S415" s="3"/>
      <c r="T415" s="3"/>
      <c r="U415" s="3"/>
    </row>
    <row r="416" spans="1:21" ht="17.25" customHeight="1">
      <c r="A416" s="3"/>
      <c r="B416" s="123"/>
      <c r="C416" s="122"/>
      <c r="D416" s="122"/>
      <c r="E416" s="121"/>
      <c r="F416" s="122"/>
      <c r="G416" s="122"/>
      <c r="H416" s="122"/>
      <c r="I416" s="122"/>
      <c r="J416" s="88"/>
      <c r="K416" s="122"/>
      <c r="L416" s="122"/>
      <c r="M416" s="122"/>
      <c r="N416" s="150"/>
      <c r="O416" s="3"/>
      <c r="P416" s="3"/>
      <c r="Q416" s="3"/>
      <c r="R416" s="3"/>
      <c r="S416" s="3"/>
      <c r="T416" s="3"/>
      <c r="U416" s="3"/>
    </row>
    <row r="417" spans="1:21" ht="17.25" customHeight="1">
      <c r="A417" s="3"/>
      <c r="B417" s="123"/>
      <c r="C417" s="122"/>
      <c r="D417" s="122"/>
      <c r="E417" s="121"/>
      <c r="F417" s="122"/>
      <c r="G417" s="122"/>
      <c r="H417" s="122"/>
      <c r="I417" s="122"/>
      <c r="J417" s="88"/>
      <c r="K417" s="122"/>
      <c r="L417" s="122"/>
      <c r="M417" s="122"/>
      <c r="N417" s="150"/>
      <c r="O417" s="3"/>
      <c r="P417" s="3"/>
      <c r="Q417" s="3"/>
      <c r="R417" s="3"/>
      <c r="S417" s="3"/>
      <c r="T417" s="3"/>
      <c r="U417" s="3"/>
    </row>
    <row r="418" spans="1:21" ht="17.25" customHeight="1">
      <c r="A418" s="3"/>
      <c r="B418" s="123"/>
      <c r="C418" s="122"/>
      <c r="D418" s="122"/>
      <c r="E418" s="121"/>
      <c r="F418" s="122"/>
      <c r="G418" s="122"/>
      <c r="H418" s="122"/>
      <c r="I418" s="122"/>
      <c r="J418" s="88"/>
      <c r="K418" s="122"/>
      <c r="L418" s="122"/>
      <c r="M418" s="122"/>
      <c r="N418" s="150"/>
      <c r="O418" s="3"/>
      <c r="P418" s="3"/>
      <c r="Q418" s="3"/>
      <c r="R418" s="3"/>
      <c r="S418" s="3"/>
      <c r="T418" s="3"/>
      <c r="U418" s="3"/>
    </row>
    <row r="419" spans="1:21" ht="17.25" customHeight="1">
      <c r="A419" s="3"/>
      <c r="B419" s="123"/>
      <c r="C419" s="122"/>
      <c r="D419" s="122"/>
      <c r="E419" s="121"/>
      <c r="F419" s="122"/>
      <c r="G419" s="122"/>
      <c r="H419" s="122"/>
      <c r="I419" s="122"/>
      <c r="J419" s="88"/>
      <c r="K419" s="122"/>
      <c r="L419" s="122"/>
      <c r="M419" s="122"/>
      <c r="N419" s="150"/>
      <c r="O419" s="3"/>
      <c r="P419" s="3"/>
      <c r="Q419" s="3"/>
      <c r="R419" s="3"/>
      <c r="S419" s="3"/>
      <c r="T419" s="3"/>
      <c r="U419" s="3"/>
    </row>
    <row r="420" spans="1:21" ht="17.25" customHeight="1">
      <c r="A420" s="3"/>
      <c r="B420" s="123"/>
      <c r="C420" s="122"/>
      <c r="D420" s="122"/>
      <c r="E420" s="121"/>
      <c r="F420" s="122"/>
      <c r="G420" s="122"/>
      <c r="H420" s="122"/>
      <c r="I420" s="122"/>
      <c r="J420" s="88"/>
      <c r="K420" s="122"/>
      <c r="L420" s="122"/>
      <c r="M420" s="122"/>
      <c r="N420" s="150"/>
      <c r="O420" s="3"/>
      <c r="P420" s="3"/>
      <c r="Q420" s="3"/>
      <c r="R420" s="3"/>
      <c r="S420" s="3"/>
      <c r="T420" s="3"/>
      <c r="U420" s="3">
        <v>0</v>
      </c>
    </row>
    <row r="421" spans="1:21" ht="17.25" customHeight="1">
      <c r="A421" s="3"/>
      <c r="B421" s="122"/>
      <c r="C421" s="122"/>
      <c r="D421" s="122"/>
      <c r="E421" s="121"/>
      <c r="F421" s="122"/>
      <c r="G421" s="122"/>
      <c r="H421" s="122"/>
      <c r="I421" s="122"/>
      <c r="J421" s="88"/>
      <c r="K421" s="122"/>
      <c r="L421" s="122"/>
      <c r="M421" s="122"/>
      <c r="N421" s="150"/>
      <c r="O421" s="3"/>
      <c r="P421" s="3"/>
      <c r="Q421" s="3"/>
      <c r="R421" s="3"/>
      <c r="S421" s="3"/>
      <c r="T421" s="3"/>
      <c r="U421" s="3">
        <v>0</v>
      </c>
    </row>
    <row r="422" spans="1:21" ht="17.25" customHeight="1">
      <c r="A422" s="3"/>
      <c r="B422" s="123"/>
      <c r="C422" s="122"/>
      <c r="D422" s="122"/>
      <c r="E422" s="121"/>
      <c r="F422" s="122"/>
      <c r="G422" s="122"/>
      <c r="H422" s="122"/>
      <c r="I422" s="122"/>
      <c r="J422" s="88"/>
      <c r="K422" s="122"/>
      <c r="L422" s="122"/>
      <c r="M422" s="122"/>
      <c r="N422" s="150"/>
      <c r="O422" s="3"/>
      <c r="P422" s="3"/>
      <c r="Q422" s="3"/>
      <c r="R422" s="3"/>
      <c r="S422" s="3"/>
      <c r="T422" s="3"/>
      <c r="U422" s="3">
        <v>0</v>
      </c>
    </row>
    <row r="423" spans="1:21" ht="17.25" customHeight="1">
      <c r="A423" s="3"/>
      <c r="B423" s="123"/>
      <c r="C423" s="122"/>
      <c r="D423" s="122"/>
      <c r="E423" s="121"/>
      <c r="F423" s="122"/>
      <c r="G423" s="122"/>
      <c r="H423" s="122"/>
      <c r="I423" s="122"/>
      <c r="J423" s="88"/>
      <c r="K423" s="122"/>
      <c r="L423" s="122"/>
      <c r="M423" s="122"/>
      <c r="N423" s="150"/>
      <c r="O423" s="3"/>
      <c r="P423" s="3"/>
      <c r="Q423" s="3"/>
      <c r="R423" s="3"/>
      <c r="S423" s="3"/>
      <c r="T423" s="3"/>
      <c r="U423" s="3"/>
    </row>
    <row r="424" spans="1:21" ht="17.25" customHeight="1">
      <c r="A424" s="3"/>
      <c r="B424" s="123"/>
      <c r="C424" s="122"/>
      <c r="D424" s="122"/>
      <c r="E424" s="121"/>
      <c r="F424" s="122"/>
      <c r="G424" s="122"/>
      <c r="H424" s="122"/>
      <c r="I424" s="122"/>
      <c r="J424" s="88"/>
      <c r="K424" s="122"/>
      <c r="L424" s="122"/>
      <c r="M424" s="122"/>
      <c r="N424" s="150"/>
      <c r="O424" s="3"/>
      <c r="P424" s="3"/>
      <c r="Q424" s="3"/>
      <c r="R424" s="3"/>
      <c r="S424" s="3"/>
      <c r="T424" s="3"/>
      <c r="U424" s="3"/>
    </row>
    <row r="425" spans="1:21" ht="17.25" customHeight="1">
      <c r="A425" s="3"/>
      <c r="B425" s="123"/>
      <c r="C425" s="122"/>
      <c r="D425" s="122"/>
      <c r="E425" s="121"/>
      <c r="F425" s="122"/>
      <c r="G425" s="122"/>
      <c r="H425" s="122"/>
      <c r="I425" s="122"/>
      <c r="J425" s="88"/>
      <c r="K425" s="122"/>
      <c r="L425" s="122"/>
      <c r="M425" s="122"/>
      <c r="N425" s="150"/>
      <c r="O425" s="3"/>
      <c r="P425" s="3"/>
      <c r="Q425" s="3"/>
      <c r="R425" s="3"/>
      <c r="S425" s="3"/>
      <c r="T425" s="3"/>
      <c r="U425" s="3"/>
    </row>
    <row r="426" spans="1:21" ht="17.25" customHeight="1">
      <c r="A426" s="3"/>
      <c r="B426" s="123"/>
      <c r="C426" s="122"/>
      <c r="D426" s="122"/>
      <c r="E426" s="121"/>
      <c r="F426" s="122"/>
      <c r="G426" s="122"/>
      <c r="H426" s="122"/>
      <c r="I426" s="122"/>
      <c r="J426" s="88"/>
      <c r="K426" s="122"/>
      <c r="L426" s="122"/>
      <c r="M426" s="122"/>
      <c r="N426" s="150"/>
      <c r="O426" s="3"/>
      <c r="P426" s="3"/>
      <c r="Q426" s="3"/>
      <c r="R426" s="3"/>
      <c r="S426" s="3"/>
      <c r="T426" s="3"/>
      <c r="U426" s="3"/>
    </row>
    <row r="427" spans="1:21" ht="17.25" customHeight="1">
      <c r="A427" s="3"/>
      <c r="B427" s="123"/>
      <c r="C427" s="122"/>
      <c r="D427" s="122"/>
      <c r="E427" s="121"/>
      <c r="F427" s="122"/>
      <c r="G427" s="122"/>
      <c r="H427" s="122"/>
      <c r="I427" s="122"/>
      <c r="J427" s="88"/>
      <c r="K427" s="122"/>
      <c r="L427" s="122"/>
      <c r="M427" s="122"/>
      <c r="N427" s="150"/>
      <c r="O427" s="3"/>
      <c r="P427" s="3"/>
      <c r="Q427" s="3"/>
      <c r="R427" s="3"/>
      <c r="S427" s="3"/>
      <c r="T427" s="3"/>
      <c r="U427" s="3"/>
    </row>
    <row r="428" spans="1:21" ht="17.25" customHeight="1">
      <c r="A428" s="3"/>
      <c r="B428" s="123"/>
      <c r="C428" s="122"/>
      <c r="D428" s="122"/>
      <c r="E428" s="121"/>
      <c r="F428" s="122"/>
      <c r="G428" s="122"/>
      <c r="H428" s="122"/>
      <c r="I428" s="122"/>
      <c r="J428" s="88"/>
      <c r="K428" s="122"/>
      <c r="L428" s="122"/>
      <c r="M428" s="122"/>
      <c r="N428" s="150"/>
      <c r="O428" s="3"/>
      <c r="P428" s="3"/>
      <c r="Q428" s="3"/>
      <c r="R428" s="3"/>
      <c r="S428" s="3"/>
      <c r="T428" s="3"/>
      <c r="U428" s="3"/>
    </row>
    <row r="429" spans="1:21" ht="17.25" customHeight="1">
      <c r="A429" s="3"/>
      <c r="B429" s="123"/>
      <c r="C429" s="122"/>
      <c r="D429" s="122"/>
      <c r="E429" s="121"/>
      <c r="F429" s="122"/>
      <c r="G429" s="122"/>
      <c r="H429" s="122"/>
      <c r="I429" s="122"/>
      <c r="J429" s="88"/>
      <c r="K429" s="122"/>
      <c r="L429" s="122"/>
      <c r="M429" s="122"/>
      <c r="N429" s="150"/>
      <c r="O429" s="3"/>
      <c r="P429" s="3"/>
      <c r="Q429" s="3"/>
      <c r="R429" s="3"/>
      <c r="S429" s="3"/>
      <c r="T429" s="3"/>
      <c r="U429" s="3"/>
    </row>
    <row r="430" spans="1:21" ht="17.25" customHeight="1">
      <c r="A430" s="3"/>
      <c r="B430" s="123"/>
      <c r="C430" s="122"/>
      <c r="D430" s="122"/>
      <c r="E430" s="121"/>
      <c r="F430" s="122"/>
      <c r="G430" s="122"/>
      <c r="H430" s="122"/>
      <c r="I430" s="122"/>
      <c r="J430" s="88"/>
      <c r="K430" s="122"/>
      <c r="L430" s="122"/>
      <c r="M430" s="122"/>
      <c r="N430" s="150"/>
      <c r="O430" s="3"/>
      <c r="P430" s="3"/>
      <c r="Q430" s="3"/>
      <c r="R430" s="3"/>
      <c r="S430" s="3"/>
      <c r="T430" s="3"/>
      <c r="U430" s="3"/>
    </row>
    <row r="431" spans="1:21" ht="17.25" customHeight="1">
      <c r="A431" s="3"/>
      <c r="B431" s="123"/>
      <c r="C431" s="122"/>
      <c r="D431" s="122"/>
      <c r="E431" s="121"/>
      <c r="F431" s="122"/>
      <c r="G431" s="122"/>
      <c r="H431" s="122"/>
      <c r="I431" s="122"/>
      <c r="J431" s="88"/>
      <c r="K431" s="122"/>
      <c r="L431" s="122"/>
      <c r="M431" s="122"/>
      <c r="N431" s="150"/>
      <c r="O431" s="3"/>
      <c r="P431" s="3"/>
      <c r="Q431" s="3"/>
      <c r="R431" s="3"/>
      <c r="S431" s="3"/>
      <c r="T431" s="3"/>
      <c r="U431" s="3"/>
    </row>
    <row r="432" spans="1:21" ht="17.25" customHeight="1">
      <c r="A432" s="3"/>
      <c r="B432" s="123"/>
      <c r="C432" s="122"/>
      <c r="D432" s="122"/>
      <c r="E432" s="121"/>
      <c r="F432" s="122"/>
      <c r="G432" s="122"/>
      <c r="H432" s="122"/>
      <c r="I432" s="122"/>
      <c r="J432" s="88"/>
      <c r="K432" s="122"/>
      <c r="L432" s="122"/>
      <c r="M432" s="122"/>
      <c r="N432" s="150"/>
      <c r="O432" s="3"/>
      <c r="P432" s="3"/>
      <c r="Q432" s="3"/>
      <c r="R432" s="3"/>
      <c r="S432" s="3"/>
      <c r="T432" s="3"/>
      <c r="U432" s="3"/>
    </row>
    <row r="433" spans="1:21" ht="17.25" customHeight="1">
      <c r="A433" s="3"/>
      <c r="B433" s="123"/>
      <c r="C433" s="122"/>
      <c r="D433" s="122"/>
      <c r="E433" s="121"/>
      <c r="F433" s="122"/>
      <c r="G433" s="122"/>
      <c r="H433" s="122"/>
      <c r="I433" s="122"/>
      <c r="J433" s="88"/>
      <c r="K433" s="122"/>
      <c r="L433" s="122"/>
      <c r="M433" s="122"/>
      <c r="N433" s="150"/>
      <c r="O433" s="3"/>
      <c r="P433" s="3"/>
      <c r="Q433" s="3"/>
      <c r="R433" s="3"/>
      <c r="S433" s="3"/>
      <c r="T433" s="3"/>
      <c r="U433" s="3"/>
    </row>
    <row r="434" spans="1:21" ht="17.25" customHeight="1">
      <c r="A434" s="3"/>
      <c r="B434" s="123"/>
      <c r="C434" s="122"/>
      <c r="D434" s="122"/>
      <c r="E434" s="121"/>
      <c r="F434" s="122"/>
      <c r="G434" s="122"/>
      <c r="H434" s="122"/>
      <c r="I434" s="122"/>
      <c r="J434" s="88"/>
      <c r="K434" s="122"/>
      <c r="L434" s="122"/>
      <c r="M434" s="122"/>
      <c r="N434" s="150"/>
      <c r="O434" s="3"/>
      <c r="P434" s="3"/>
      <c r="Q434" s="3"/>
      <c r="R434" s="3"/>
      <c r="S434" s="3"/>
      <c r="T434" s="3"/>
      <c r="U434" s="3"/>
    </row>
    <row r="435" spans="1:21" ht="17.25" customHeight="1">
      <c r="A435" s="3"/>
      <c r="B435" s="123"/>
      <c r="C435" s="122"/>
      <c r="D435" s="122"/>
      <c r="E435" s="121"/>
      <c r="F435" s="122"/>
      <c r="G435" s="122"/>
      <c r="H435" s="122"/>
      <c r="I435" s="122"/>
      <c r="J435" s="88"/>
      <c r="K435" s="122"/>
      <c r="L435" s="122"/>
      <c r="M435" s="122"/>
      <c r="N435" s="150"/>
      <c r="O435" s="3"/>
      <c r="P435" s="3"/>
      <c r="Q435" s="3"/>
      <c r="R435" s="3"/>
      <c r="S435" s="3"/>
      <c r="T435" s="3"/>
      <c r="U435" s="3"/>
    </row>
    <row r="436" spans="1:21" ht="17.25" customHeight="1">
      <c r="A436" s="3"/>
      <c r="B436" s="123"/>
      <c r="C436" s="122"/>
      <c r="D436" s="122"/>
      <c r="E436" s="121"/>
      <c r="F436" s="122"/>
      <c r="G436" s="122"/>
      <c r="H436" s="122"/>
      <c r="I436" s="122"/>
      <c r="J436" s="88"/>
      <c r="K436" s="122"/>
      <c r="L436" s="122"/>
      <c r="M436" s="122"/>
      <c r="N436" s="150"/>
    </row>
    <row r="437" spans="1:21" ht="17.25" customHeight="1">
      <c r="A437" s="3"/>
      <c r="B437" s="123"/>
      <c r="C437" s="122"/>
      <c r="D437" s="122"/>
      <c r="E437" s="121"/>
      <c r="F437" s="122"/>
      <c r="G437" s="122"/>
      <c r="H437" s="122"/>
      <c r="I437" s="122"/>
      <c r="J437" s="88"/>
      <c r="K437" s="122"/>
      <c r="L437" s="122"/>
      <c r="M437" s="122"/>
      <c r="N437" s="150"/>
    </row>
    <row r="438" spans="1:21" ht="17.25" customHeight="1">
      <c r="A438" s="3"/>
      <c r="B438" s="123"/>
      <c r="C438" s="122"/>
      <c r="D438" s="122"/>
      <c r="E438" s="121"/>
      <c r="F438" s="122"/>
      <c r="G438" s="122"/>
      <c r="H438" s="122"/>
      <c r="I438" s="122"/>
      <c r="J438" s="88"/>
      <c r="K438" s="122"/>
      <c r="L438" s="122"/>
      <c r="M438" s="122"/>
      <c r="N438" s="150"/>
    </row>
    <row r="439" spans="1:21" ht="17.25" customHeight="1">
      <c r="A439" s="3"/>
      <c r="B439" s="123"/>
      <c r="C439" s="122"/>
      <c r="D439" s="122"/>
      <c r="E439" s="121"/>
      <c r="F439" s="122"/>
      <c r="G439" s="122"/>
      <c r="H439" s="122"/>
      <c r="I439" s="122"/>
      <c r="J439" s="88"/>
      <c r="K439" s="122"/>
      <c r="L439" s="122"/>
      <c r="M439" s="122"/>
      <c r="N439" s="150"/>
    </row>
    <row r="440" spans="1:21" ht="17.25" customHeight="1">
      <c r="A440" s="3"/>
      <c r="B440" s="123"/>
      <c r="C440" s="122"/>
      <c r="D440" s="122"/>
      <c r="E440" s="121"/>
      <c r="F440" s="122"/>
      <c r="G440" s="122"/>
      <c r="H440" s="122"/>
      <c r="I440" s="122"/>
      <c r="J440" s="88"/>
      <c r="K440" s="122"/>
      <c r="L440" s="122"/>
      <c r="M440" s="122"/>
      <c r="N440" s="150"/>
    </row>
    <row r="441" spans="1:21" ht="17.25" customHeight="1">
      <c r="A441" s="3"/>
      <c r="B441" s="123"/>
      <c r="C441" s="122"/>
      <c r="D441" s="122"/>
      <c r="E441" s="121"/>
      <c r="F441" s="122"/>
      <c r="G441" s="122"/>
      <c r="H441" s="122"/>
      <c r="I441" s="122"/>
      <c r="J441" s="88"/>
      <c r="K441" s="122"/>
      <c r="L441" s="122"/>
      <c r="M441" s="122"/>
      <c r="N441" s="150"/>
    </row>
    <row r="442" spans="1:21" ht="17.25" customHeight="1">
      <c r="A442" s="3"/>
      <c r="B442" s="123"/>
      <c r="C442" s="122"/>
      <c r="D442" s="122"/>
      <c r="E442" s="121"/>
      <c r="F442" s="122"/>
      <c r="G442" s="122"/>
      <c r="H442" s="122"/>
      <c r="I442" s="122"/>
      <c r="J442" s="88"/>
      <c r="K442" s="122"/>
      <c r="L442" s="122"/>
      <c r="M442" s="122"/>
      <c r="N442" s="150"/>
    </row>
    <row r="443" spans="1:21" ht="17.25" customHeight="1">
      <c r="A443" s="3"/>
      <c r="B443" s="123"/>
      <c r="C443" s="122"/>
      <c r="D443" s="122"/>
      <c r="E443" s="121"/>
      <c r="F443" s="122"/>
      <c r="G443" s="122"/>
      <c r="H443" s="122"/>
      <c r="I443" s="122"/>
      <c r="J443" s="88"/>
      <c r="K443" s="122"/>
      <c r="L443" s="122"/>
      <c r="M443" s="122"/>
      <c r="N443" s="150"/>
    </row>
    <row r="444" spans="1:21" ht="17.25" customHeight="1">
      <c r="A444" s="3"/>
      <c r="B444" s="123"/>
      <c r="C444" s="122"/>
      <c r="D444" s="122"/>
      <c r="E444" s="121"/>
      <c r="F444" s="122"/>
      <c r="G444" s="122"/>
      <c r="H444" s="122"/>
      <c r="I444" s="122"/>
      <c r="J444" s="88"/>
      <c r="K444" s="122"/>
      <c r="L444" s="122"/>
      <c r="M444" s="122"/>
      <c r="N444" s="150"/>
    </row>
    <row r="445" spans="1:21" ht="17.25" customHeight="1">
      <c r="A445" s="3"/>
      <c r="B445" s="123"/>
      <c r="C445" s="122"/>
      <c r="D445" s="122"/>
      <c r="E445" s="121"/>
      <c r="F445" s="122"/>
      <c r="G445" s="122"/>
      <c r="H445" s="122"/>
      <c r="I445" s="122"/>
      <c r="J445" s="88"/>
      <c r="K445" s="122"/>
      <c r="L445" s="122"/>
      <c r="M445" s="122"/>
      <c r="N445" s="150"/>
    </row>
    <row r="446" spans="1:21" ht="17.25" customHeight="1">
      <c r="A446" s="3"/>
      <c r="B446" s="122"/>
      <c r="C446" s="122"/>
      <c r="D446" s="122"/>
      <c r="E446" s="121"/>
      <c r="F446" s="122"/>
      <c r="G446" s="122"/>
      <c r="H446" s="122"/>
      <c r="I446" s="122"/>
      <c r="J446" s="88"/>
      <c r="K446" s="122"/>
      <c r="L446" s="122"/>
      <c r="M446" s="122"/>
      <c r="N446" s="150"/>
    </row>
    <row r="447" spans="1:21" ht="17.25" customHeight="1">
      <c r="A447" s="3"/>
      <c r="B447" s="122"/>
      <c r="C447" s="122"/>
      <c r="D447" s="122"/>
      <c r="E447" s="121"/>
      <c r="F447" s="122"/>
      <c r="G447" s="122"/>
      <c r="H447" s="122"/>
      <c r="I447" s="122"/>
      <c r="J447" s="88"/>
      <c r="K447" s="122"/>
      <c r="L447" s="122"/>
      <c r="M447" s="122"/>
      <c r="N447" s="150"/>
    </row>
    <row r="448" spans="1:21" ht="17.25" customHeight="1">
      <c r="A448" s="3"/>
      <c r="B448" s="122"/>
      <c r="C448" s="122"/>
      <c r="D448" s="122"/>
      <c r="E448" s="121"/>
      <c r="F448" s="122"/>
      <c r="G448" s="122"/>
      <c r="H448" s="122"/>
      <c r="I448" s="122"/>
      <c r="J448" s="88"/>
      <c r="K448" s="122"/>
      <c r="L448" s="122"/>
      <c r="M448" s="122"/>
      <c r="N448" s="150"/>
    </row>
    <row r="449" spans="1:14" ht="17.25" customHeight="1">
      <c r="A449" s="3"/>
      <c r="B449" s="122"/>
      <c r="C449" s="122"/>
      <c r="D449" s="122"/>
      <c r="E449" s="121"/>
      <c r="F449" s="122"/>
      <c r="G449" s="122"/>
      <c r="H449" s="122"/>
      <c r="I449" s="122"/>
      <c r="J449" s="88"/>
      <c r="K449" s="122"/>
      <c r="L449" s="122"/>
      <c r="M449" s="122"/>
      <c r="N449" s="150"/>
    </row>
    <row r="450" spans="1:14" ht="17.25" customHeight="1">
      <c r="A450" s="3"/>
      <c r="B450" s="123"/>
      <c r="C450" s="123"/>
      <c r="D450" s="123"/>
      <c r="E450" s="146"/>
      <c r="F450" s="123"/>
      <c r="G450" s="123"/>
      <c r="H450" s="123"/>
      <c r="I450" s="123"/>
      <c r="J450" s="148"/>
      <c r="K450" s="123"/>
      <c r="L450" s="122"/>
      <c r="M450" s="122"/>
      <c r="N450" s="150"/>
    </row>
    <row r="451" spans="1:14" ht="17.25" customHeight="1">
      <c r="A451" s="3"/>
      <c r="B451" s="123"/>
      <c r="C451" s="123"/>
      <c r="D451" s="123"/>
      <c r="E451" s="146"/>
      <c r="F451" s="123"/>
      <c r="G451" s="123"/>
      <c r="H451" s="123"/>
      <c r="I451" s="123"/>
      <c r="J451" s="148"/>
      <c r="K451" s="123"/>
      <c r="L451" s="122"/>
      <c r="M451" s="122"/>
      <c r="N451" s="150"/>
    </row>
    <row r="452" spans="1:14" ht="17.25" customHeight="1">
      <c r="A452" s="3"/>
      <c r="B452" s="123"/>
      <c r="C452" s="123"/>
      <c r="D452" s="123"/>
      <c r="E452" s="146"/>
      <c r="F452" s="123"/>
      <c r="G452" s="123"/>
      <c r="H452" s="123"/>
      <c r="I452" s="123"/>
      <c r="J452" s="148"/>
      <c r="K452" s="123"/>
      <c r="L452" s="122"/>
      <c r="M452" s="122"/>
      <c r="N452" s="150"/>
    </row>
    <row r="453" spans="1:14" ht="17.25" customHeight="1">
      <c r="A453" s="3"/>
      <c r="B453" s="122"/>
      <c r="C453" s="122"/>
      <c r="D453" s="122"/>
      <c r="E453" s="121"/>
      <c r="F453" s="122"/>
      <c r="G453" s="122"/>
      <c r="H453" s="122"/>
      <c r="I453" s="122"/>
      <c r="J453" s="88"/>
      <c r="K453" s="122"/>
      <c r="L453" s="122"/>
      <c r="M453" s="122"/>
      <c r="N453" s="150"/>
    </row>
    <row r="454" spans="1:14" ht="17.25" customHeight="1">
      <c r="A454" s="3"/>
      <c r="B454" s="122"/>
      <c r="C454" s="122"/>
      <c r="D454" s="122"/>
      <c r="E454" s="121"/>
      <c r="F454" s="122"/>
      <c r="G454" s="122"/>
      <c r="H454" s="122"/>
      <c r="I454" s="122"/>
      <c r="J454" s="88"/>
      <c r="K454" s="122"/>
      <c r="L454" s="122"/>
      <c r="M454" s="122"/>
      <c r="N454" s="150"/>
    </row>
    <row r="455" spans="1:14" ht="17.25" customHeight="1">
      <c r="A455" s="3"/>
      <c r="B455" s="122"/>
      <c r="C455" s="122"/>
      <c r="D455" s="122"/>
      <c r="E455" s="121"/>
      <c r="F455" s="122"/>
      <c r="G455" s="122"/>
      <c r="H455" s="122"/>
      <c r="I455" s="122"/>
      <c r="J455" s="88"/>
      <c r="K455" s="122"/>
      <c r="L455" s="122"/>
      <c r="M455" s="122"/>
      <c r="N455" s="150"/>
    </row>
    <row r="456" spans="1:14" ht="17.25" customHeight="1">
      <c r="A456" s="3"/>
      <c r="B456" s="122"/>
      <c r="C456" s="122"/>
      <c r="D456" s="122"/>
      <c r="E456" s="121"/>
      <c r="F456" s="122"/>
      <c r="G456" s="122"/>
      <c r="H456" s="122"/>
      <c r="I456" s="122"/>
      <c r="J456" s="88"/>
      <c r="K456" s="122"/>
      <c r="L456" s="122"/>
      <c r="M456" s="122"/>
      <c r="N456" s="150"/>
    </row>
    <row r="457" spans="1:14" ht="17.25" customHeight="1">
      <c r="A457" s="3"/>
      <c r="B457" s="122"/>
      <c r="C457" s="122"/>
      <c r="D457" s="122"/>
      <c r="E457" s="121"/>
      <c r="F457" s="122"/>
      <c r="G457" s="122"/>
      <c r="H457" s="122"/>
      <c r="I457" s="122"/>
      <c r="J457" s="88"/>
      <c r="K457" s="122"/>
      <c r="L457" s="122"/>
      <c r="M457" s="122"/>
      <c r="N457" s="150"/>
    </row>
    <row r="458" spans="1:14" ht="17.25" customHeight="1">
      <c r="A458" s="3"/>
      <c r="B458" s="122"/>
      <c r="C458" s="122"/>
      <c r="D458" s="122"/>
      <c r="E458" s="121"/>
      <c r="F458" s="122"/>
      <c r="G458" s="122"/>
      <c r="H458" s="122"/>
      <c r="I458" s="122"/>
      <c r="J458" s="88"/>
      <c r="K458" s="122"/>
      <c r="L458" s="122"/>
      <c r="M458" s="122"/>
      <c r="N458" s="150"/>
    </row>
    <row r="459" spans="1:14" ht="17.25" customHeight="1">
      <c r="A459" s="3"/>
      <c r="B459" s="122"/>
      <c r="C459" s="122"/>
      <c r="D459" s="122"/>
      <c r="E459" s="121"/>
      <c r="F459" s="122"/>
      <c r="G459" s="122"/>
      <c r="H459" s="122"/>
      <c r="I459" s="122"/>
      <c r="J459" s="88"/>
      <c r="K459" s="122"/>
      <c r="L459" s="122"/>
      <c r="M459" s="122"/>
      <c r="N459" s="150"/>
    </row>
    <row r="460" spans="1:14" ht="17.25" customHeight="1">
      <c r="A460" s="3"/>
      <c r="B460" s="122"/>
      <c r="C460" s="122"/>
      <c r="D460" s="122"/>
      <c r="E460" s="121"/>
      <c r="F460" s="122"/>
      <c r="G460" s="122"/>
      <c r="H460" s="122"/>
      <c r="I460" s="122"/>
      <c r="J460" s="88"/>
      <c r="K460" s="122"/>
      <c r="L460" s="122"/>
      <c r="M460" s="122"/>
      <c r="N460" s="150"/>
    </row>
    <row r="461" spans="1:14" ht="17.25" customHeight="1">
      <c r="A461" s="3"/>
      <c r="B461" s="122"/>
      <c r="C461" s="122"/>
      <c r="D461" s="122"/>
      <c r="E461" s="121"/>
      <c r="F461" s="122"/>
      <c r="G461" s="122"/>
      <c r="H461" s="122"/>
      <c r="I461" s="122"/>
      <c r="J461" s="88"/>
      <c r="K461" s="122"/>
      <c r="L461" s="122"/>
      <c r="M461" s="122"/>
      <c r="N461" s="150"/>
    </row>
    <row r="462" spans="1:14" ht="17.25" customHeight="1">
      <c r="A462" s="3"/>
      <c r="B462" s="88"/>
      <c r="C462" s="88"/>
      <c r="D462" s="88"/>
      <c r="E462" s="121"/>
      <c r="F462" s="88"/>
      <c r="G462" s="88"/>
      <c r="H462" s="88"/>
      <c r="I462" s="88"/>
      <c r="J462" s="88"/>
      <c r="K462" s="88"/>
      <c r="L462" s="88"/>
      <c r="M462" s="88"/>
      <c r="N462" s="19"/>
    </row>
    <row r="463" spans="1:14" ht="17.25" customHeight="1">
      <c r="A463" s="3"/>
      <c r="B463" s="88"/>
      <c r="C463" s="88"/>
      <c r="D463" s="88"/>
      <c r="E463" s="121"/>
      <c r="F463" s="88"/>
      <c r="G463" s="88"/>
      <c r="H463" s="88"/>
      <c r="I463" s="88"/>
      <c r="J463" s="88"/>
      <c r="K463" s="88"/>
      <c r="L463" s="88"/>
      <c r="M463" s="88"/>
      <c r="N463" s="19"/>
    </row>
    <row r="464" spans="1:14" ht="17.25" customHeight="1">
      <c r="A464" s="3"/>
      <c r="B464" s="88"/>
      <c r="C464" s="88"/>
      <c r="D464" s="88"/>
      <c r="E464" s="121"/>
      <c r="F464" s="88"/>
      <c r="G464" s="88"/>
      <c r="H464" s="88"/>
      <c r="I464" s="88"/>
      <c r="J464" s="88"/>
      <c r="K464" s="88"/>
      <c r="L464" s="88"/>
      <c r="M464" s="88"/>
      <c r="N464" s="19"/>
    </row>
    <row r="465" spans="1:14" ht="17.25" customHeight="1">
      <c r="A465" s="3"/>
      <c r="B465" s="88"/>
      <c r="C465" s="88"/>
      <c r="D465" s="88"/>
      <c r="E465" s="121"/>
      <c r="F465" s="88"/>
      <c r="G465" s="88"/>
      <c r="H465" s="88"/>
      <c r="I465" s="88"/>
      <c r="J465" s="88"/>
      <c r="K465" s="88"/>
      <c r="L465" s="88"/>
      <c r="M465" s="88"/>
      <c r="N465" s="19"/>
    </row>
    <row r="466" spans="1:14" ht="17.25" customHeight="1">
      <c r="A466" s="3"/>
      <c r="B466" s="88"/>
      <c r="C466" s="88"/>
      <c r="D466" s="88"/>
      <c r="E466" s="121"/>
      <c r="F466" s="88"/>
      <c r="G466" s="88"/>
      <c r="H466" s="88"/>
      <c r="I466" s="88"/>
      <c r="J466" s="88"/>
      <c r="K466" s="88"/>
      <c r="L466" s="88"/>
      <c r="M466" s="88"/>
      <c r="N466" s="19"/>
    </row>
    <row r="467" spans="1:14" ht="17.25" customHeight="1">
      <c r="A467" s="3"/>
      <c r="B467" s="88"/>
      <c r="C467" s="88"/>
      <c r="D467" s="88"/>
      <c r="E467" s="121"/>
      <c r="F467" s="88"/>
      <c r="G467" s="88"/>
      <c r="H467" s="88"/>
      <c r="I467" s="88"/>
      <c r="J467" s="88"/>
      <c r="K467" s="88"/>
      <c r="L467" s="88"/>
      <c r="M467" s="88"/>
      <c r="N467" s="19"/>
    </row>
    <row r="468" spans="1:14" ht="17.25" customHeight="1">
      <c r="A468" s="3"/>
      <c r="B468" s="88"/>
      <c r="C468" s="88"/>
      <c r="D468" s="88"/>
      <c r="E468" s="121"/>
      <c r="F468" s="88"/>
      <c r="G468" s="88"/>
      <c r="H468" s="88"/>
      <c r="I468" s="88"/>
      <c r="J468" s="88"/>
      <c r="K468" s="88"/>
      <c r="L468" s="88"/>
      <c r="M468" s="88"/>
      <c r="N468" s="19"/>
    </row>
    <row r="469" spans="1:14" ht="17.25" customHeight="1">
      <c r="A469" s="3"/>
      <c r="B469" s="122"/>
      <c r="C469" s="122"/>
      <c r="D469" s="122"/>
      <c r="E469" s="121"/>
      <c r="F469" s="122"/>
      <c r="G469" s="122"/>
      <c r="H469" s="122"/>
      <c r="I469" s="122"/>
      <c r="J469" s="88"/>
      <c r="K469" s="122"/>
      <c r="L469" s="122"/>
      <c r="M469" s="122"/>
      <c r="N469" s="150"/>
    </row>
    <row r="470" spans="1:14" ht="17.25" customHeight="1">
      <c r="A470" s="3"/>
      <c r="B470" s="122"/>
      <c r="C470" s="122"/>
      <c r="D470" s="122"/>
      <c r="E470" s="121"/>
      <c r="F470" s="122"/>
      <c r="G470" s="122"/>
      <c r="H470" s="122"/>
      <c r="I470" s="122"/>
      <c r="J470" s="88"/>
      <c r="K470" s="122"/>
      <c r="L470" s="122"/>
      <c r="M470" s="122"/>
      <c r="N470" s="150"/>
    </row>
    <row r="471" spans="1:14" ht="17.25" customHeight="1">
      <c r="A471" s="3"/>
      <c r="B471" s="122"/>
      <c r="C471" s="122"/>
      <c r="D471" s="122"/>
      <c r="E471" s="121"/>
      <c r="F471" s="122"/>
      <c r="G471" s="122"/>
      <c r="H471" s="122"/>
      <c r="I471" s="122"/>
      <c r="J471" s="88"/>
      <c r="K471" s="122"/>
      <c r="L471" s="122"/>
      <c r="M471" s="122"/>
      <c r="N471" s="150"/>
    </row>
    <row r="472" spans="1:14" ht="17.25" customHeight="1">
      <c r="A472" s="3"/>
      <c r="B472" s="88"/>
      <c r="C472" s="88"/>
      <c r="D472" s="88"/>
      <c r="E472" s="121"/>
      <c r="F472" s="88"/>
      <c r="G472" s="88"/>
      <c r="H472" s="88"/>
      <c r="I472" s="88"/>
      <c r="J472" s="88"/>
      <c r="K472" s="88"/>
      <c r="L472" s="88"/>
      <c r="M472" s="88"/>
      <c r="N472" s="19"/>
    </row>
    <row r="473" spans="1:14" ht="17.25" customHeight="1">
      <c r="A473" s="3"/>
      <c r="B473" s="122"/>
      <c r="C473" s="122"/>
      <c r="D473" s="122"/>
      <c r="E473" s="121"/>
      <c r="F473" s="122"/>
      <c r="G473" s="122"/>
      <c r="H473" s="122"/>
      <c r="I473" s="122"/>
      <c r="J473" s="88"/>
      <c r="K473" s="122"/>
      <c r="L473" s="122"/>
      <c r="M473" s="122"/>
      <c r="N473" s="150"/>
    </row>
    <row r="474" spans="1:14" ht="17.25" customHeight="1">
      <c r="A474" s="3"/>
      <c r="B474" s="122"/>
      <c r="C474" s="122"/>
      <c r="D474" s="122"/>
      <c r="E474" s="121"/>
      <c r="F474" s="122"/>
      <c r="G474" s="122"/>
      <c r="H474" s="122"/>
      <c r="I474" s="122"/>
      <c r="J474" s="88"/>
      <c r="K474" s="122"/>
      <c r="L474" s="122"/>
      <c r="M474" s="122"/>
      <c r="N474" s="150"/>
    </row>
    <row r="475" spans="1:14" ht="17.25" customHeight="1">
      <c r="A475" s="3"/>
      <c r="B475" s="123"/>
      <c r="C475" s="123"/>
      <c r="D475" s="123"/>
      <c r="E475" s="146"/>
      <c r="F475" s="123"/>
      <c r="G475" s="123"/>
      <c r="H475" s="123"/>
      <c r="I475" s="123"/>
      <c r="J475" s="148"/>
      <c r="K475" s="123"/>
      <c r="L475" s="122"/>
      <c r="M475" s="122"/>
      <c r="N475" s="150"/>
    </row>
    <row r="476" spans="1:14" ht="17.25" customHeight="1">
      <c r="A476" s="3"/>
      <c r="B476" s="123"/>
      <c r="C476" s="123"/>
      <c r="D476" s="123"/>
      <c r="E476" s="146"/>
      <c r="F476" s="123"/>
      <c r="G476" s="123"/>
      <c r="H476" s="123"/>
      <c r="I476" s="123"/>
      <c r="J476" s="148"/>
      <c r="K476" s="123"/>
      <c r="L476" s="122"/>
      <c r="M476" s="122"/>
      <c r="N476" s="150"/>
    </row>
    <row r="477" spans="1:14" ht="17.25" customHeight="1">
      <c r="A477" s="3"/>
      <c r="B477" s="123"/>
      <c r="C477" s="123"/>
      <c r="D477" s="123"/>
      <c r="E477" s="146"/>
      <c r="F477" s="123"/>
      <c r="G477" s="123"/>
      <c r="H477" s="123"/>
      <c r="I477" s="123"/>
      <c r="J477" s="148"/>
      <c r="K477" s="123"/>
      <c r="L477" s="122"/>
      <c r="M477" s="122"/>
      <c r="N477" s="150"/>
    </row>
    <row r="478" spans="1:14" ht="17.25" customHeight="1">
      <c r="A478" s="3"/>
      <c r="B478" s="123"/>
      <c r="C478" s="123"/>
      <c r="D478" s="123"/>
      <c r="E478" s="146"/>
      <c r="F478" s="123"/>
      <c r="G478" s="123"/>
      <c r="H478" s="123"/>
      <c r="I478" s="123"/>
      <c r="J478" s="148"/>
      <c r="K478" s="123"/>
      <c r="L478" s="122"/>
      <c r="M478" s="122"/>
      <c r="N478" s="150"/>
    </row>
    <row r="479" spans="1:14" ht="17.25" customHeight="1">
      <c r="A479" s="3"/>
      <c r="B479" s="123"/>
      <c r="C479" s="123"/>
      <c r="D479" s="123"/>
      <c r="E479" s="146"/>
      <c r="F479" s="123"/>
      <c r="G479" s="123"/>
      <c r="H479" s="123"/>
      <c r="I479" s="123"/>
      <c r="J479" s="148"/>
      <c r="K479" s="123"/>
      <c r="L479" s="122"/>
      <c r="M479" s="122"/>
      <c r="N479" s="150"/>
    </row>
    <row r="480" spans="1:14" ht="17.25" customHeight="1">
      <c r="A480" s="3"/>
      <c r="B480" s="123"/>
      <c r="C480" s="123"/>
      <c r="D480" s="123"/>
      <c r="E480" s="146"/>
      <c r="F480" s="123"/>
      <c r="G480" s="123"/>
      <c r="H480" s="123"/>
      <c r="I480" s="123"/>
      <c r="J480" s="148"/>
      <c r="K480" s="123"/>
      <c r="L480" s="122"/>
      <c r="M480" s="122"/>
      <c r="N480" s="150"/>
    </row>
    <row r="481" spans="1:14" ht="17.25" customHeight="1">
      <c r="A481" s="3"/>
      <c r="B481" s="123"/>
      <c r="C481" s="123"/>
      <c r="D481" s="123"/>
      <c r="E481" s="146"/>
      <c r="F481" s="123"/>
      <c r="G481" s="123"/>
      <c r="H481" s="123"/>
      <c r="I481" s="123"/>
      <c r="J481" s="148"/>
      <c r="K481" s="123"/>
      <c r="L481" s="122"/>
      <c r="M481" s="122"/>
      <c r="N481" s="150"/>
    </row>
    <row r="482" spans="1:14" ht="17.25" customHeight="1">
      <c r="A482" s="3"/>
      <c r="B482" s="123"/>
      <c r="C482" s="123"/>
      <c r="D482" s="123"/>
      <c r="E482" s="146"/>
      <c r="F482" s="123"/>
      <c r="G482" s="123"/>
      <c r="H482" s="123"/>
      <c r="I482" s="123"/>
      <c r="J482" s="148"/>
      <c r="K482" s="123"/>
      <c r="L482" s="122"/>
      <c r="M482" s="122"/>
      <c r="N482" s="150"/>
    </row>
    <row r="483" spans="1:14" ht="17.25" customHeight="1">
      <c r="A483" s="3"/>
      <c r="B483" s="123"/>
      <c r="C483" s="123"/>
      <c r="D483" s="123"/>
      <c r="E483" s="146"/>
      <c r="F483" s="123"/>
      <c r="G483" s="123"/>
      <c r="H483" s="123"/>
      <c r="I483" s="123"/>
      <c r="J483" s="148"/>
      <c r="K483" s="123"/>
      <c r="L483" s="122"/>
      <c r="M483" s="122"/>
      <c r="N483" s="150"/>
    </row>
    <row r="484" spans="1:14" ht="17.25" customHeight="1">
      <c r="A484" s="3"/>
      <c r="B484" s="123"/>
      <c r="C484" s="123"/>
      <c r="D484" s="123"/>
      <c r="E484" s="146"/>
      <c r="F484" s="123"/>
      <c r="G484" s="123"/>
      <c r="H484" s="123"/>
      <c r="I484" s="123"/>
      <c r="J484" s="148"/>
      <c r="K484" s="123"/>
      <c r="L484" s="122"/>
      <c r="M484" s="122"/>
      <c r="N484" s="150"/>
    </row>
    <row r="485" spans="1:14" ht="17.25" customHeight="1">
      <c r="A485" s="3"/>
      <c r="B485" s="123"/>
      <c r="C485" s="123"/>
      <c r="D485" s="123"/>
      <c r="E485" s="146"/>
      <c r="F485" s="123"/>
      <c r="G485" s="123"/>
      <c r="H485" s="123"/>
      <c r="I485" s="123"/>
      <c r="J485" s="148"/>
      <c r="K485" s="123"/>
      <c r="L485" s="122"/>
      <c r="M485" s="122"/>
      <c r="N485" s="150"/>
    </row>
    <row r="486" spans="1:14" ht="17.25" customHeight="1">
      <c r="A486" s="3"/>
      <c r="B486" s="123"/>
      <c r="C486" s="123"/>
      <c r="D486" s="123"/>
      <c r="E486" s="146"/>
      <c r="F486" s="123"/>
      <c r="G486" s="123"/>
      <c r="H486" s="123"/>
      <c r="I486" s="123"/>
      <c r="J486" s="148"/>
      <c r="K486" s="123"/>
      <c r="L486" s="122"/>
      <c r="M486" s="122"/>
      <c r="N486" s="150"/>
    </row>
    <row r="487" spans="1:14" ht="17.25" customHeight="1">
      <c r="A487" s="3"/>
      <c r="B487" s="123"/>
      <c r="C487" s="123"/>
      <c r="D487" s="123"/>
      <c r="E487" s="146"/>
      <c r="F487" s="123"/>
      <c r="G487" s="123"/>
      <c r="H487" s="123"/>
      <c r="I487" s="123"/>
      <c r="J487" s="148"/>
      <c r="K487" s="123"/>
      <c r="L487" s="122"/>
      <c r="M487" s="122"/>
      <c r="N487" s="150"/>
    </row>
    <row r="488" spans="1:14" ht="17.25" customHeight="1">
      <c r="A488" s="3"/>
      <c r="B488" s="123"/>
      <c r="C488" s="123"/>
      <c r="D488" s="123"/>
      <c r="E488" s="146"/>
      <c r="F488" s="123"/>
      <c r="G488" s="123"/>
      <c r="H488" s="123"/>
      <c r="I488" s="123"/>
      <c r="J488" s="148"/>
      <c r="K488" s="123"/>
      <c r="L488" s="122"/>
      <c r="M488" s="122"/>
      <c r="N488" s="150"/>
    </row>
    <row r="489" spans="1:14" ht="17.25" customHeight="1">
      <c r="A489" s="3"/>
      <c r="B489" s="123"/>
      <c r="C489" s="123"/>
      <c r="D489" s="123"/>
      <c r="E489" s="146"/>
      <c r="F489" s="123"/>
      <c r="G489" s="123"/>
      <c r="H489" s="123"/>
      <c r="I489" s="123"/>
      <c r="J489" s="148"/>
      <c r="K489" s="123"/>
      <c r="L489" s="122"/>
      <c r="M489" s="122"/>
      <c r="N489" s="150"/>
    </row>
    <row r="490" spans="1:14" ht="17.25" customHeight="1">
      <c r="A490" s="3"/>
      <c r="B490" s="122"/>
      <c r="C490" s="122"/>
      <c r="D490" s="122"/>
      <c r="E490" s="121"/>
      <c r="F490" s="122"/>
      <c r="G490" s="122"/>
      <c r="H490" s="122"/>
      <c r="I490" s="122"/>
      <c r="J490" s="88"/>
      <c r="K490" s="122"/>
      <c r="L490" s="122"/>
      <c r="M490" s="122"/>
      <c r="N490" s="150"/>
    </row>
    <row r="491" spans="1:14" ht="17.25" customHeight="1">
      <c r="A491" s="3"/>
      <c r="B491" s="122"/>
      <c r="C491" s="122"/>
      <c r="D491" s="122"/>
      <c r="E491" s="121"/>
      <c r="F491" s="122"/>
      <c r="G491" s="122"/>
      <c r="H491" s="122"/>
      <c r="I491" s="122"/>
      <c r="J491" s="88"/>
      <c r="K491" s="122"/>
      <c r="L491" s="122"/>
      <c r="M491" s="122"/>
      <c r="N491" s="150"/>
    </row>
    <row r="492" spans="1:14" ht="17.25" customHeight="1">
      <c r="A492" s="3"/>
      <c r="B492" s="122"/>
      <c r="C492" s="122"/>
      <c r="D492" s="122"/>
      <c r="E492" s="121"/>
      <c r="F492" s="122"/>
      <c r="G492" s="122"/>
      <c r="H492" s="122"/>
      <c r="I492" s="122"/>
      <c r="J492" s="88"/>
      <c r="K492" s="122"/>
      <c r="L492" s="122"/>
      <c r="M492" s="122"/>
      <c r="N492" s="150"/>
    </row>
    <row r="493" spans="1:14" ht="17.25" customHeight="1">
      <c r="A493" s="3"/>
      <c r="B493" s="88"/>
      <c r="C493" s="88"/>
      <c r="D493" s="88"/>
      <c r="E493" s="121"/>
      <c r="F493" s="88"/>
      <c r="G493" s="88"/>
      <c r="H493" s="88"/>
      <c r="I493" s="88"/>
      <c r="J493" s="88"/>
      <c r="K493" s="88"/>
      <c r="L493" s="88"/>
      <c r="M493" s="88"/>
      <c r="N493" s="19"/>
    </row>
    <row r="494" spans="1:14" ht="17.25" customHeight="1">
      <c r="A494" s="3"/>
      <c r="B494" s="88"/>
      <c r="C494" s="88"/>
      <c r="D494" s="88"/>
      <c r="E494" s="121"/>
      <c r="F494" s="88"/>
      <c r="G494" s="88"/>
      <c r="H494" s="88"/>
      <c r="I494" s="88"/>
      <c r="J494" s="88"/>
      <c r="K494" s="88"/>
      <c r="L494" s="88"/>
      <c r="M494" s="88"/>
      <c r="N494" s="19"/>
    </row>
    <row r="495" spans="1:14" ht="17.25" customHeight="1">
      <c r="A495" s="3"/>
      <c r="B495" s="88"/>
      <c r="C495" s="88"/>
      <c r="D495" s="88"/>
      <c r="E495" s="121"/>
      <c r="F495" s="88"/>
      <c r="G495" s="88"/>
      <c r="H495" s="88"/>
      <c r="I495" s="88"/>
      <c r="J495" s="88"/>
      <c r="K495" s="88"/>
      <c r="L495" s="88"/>
      <c r="M495" s="88"/>
      <c r="N495" s="19"/>
    </row>
    <row r="496" spans="1:14" ht="17.25" customHeight="1">
      <c r="A496" s="3"/>
      <c r="B496" s="122"/>
      <c r="C496" s="122"/>
      <c r="D496" s="122"/>
      <c r="E496" s="121"/>
      <c r="F496" s="122"/>
      <c r="G496" s="122"/>
      <c r="H496" s="122"/>
      <c r="I496" s="122"/>
      <c r="J496" s="88"/>
      <c r="K496" s="122"/>
      <c r="L496" s="122"/>
      <c r="M496" s="122"/>
      <c r="N496" s="150"/>
    </row>
    <row r="497" spans="1:14" ht="17.25" customHeight="1">
      <c r="A497" s="3"/>
      <c r="B497" s="122"/>
      <c r="C497" s="122"/>
      <c r="D497" s="122"/>
      <c r="E497" s="121"/>
      <c r="F497" s="122"/>
      <c r="G497" s="122"/>
      <c r="H497" s="122"/>
      <c r="I497" s="122"/>
      <c r="J497" s="88"/>
      <c r="K497" s="122"/>
      <c r="L497" s="122"/>
      <c r="M497" s="122"/>
      <c r="N497" s="150"/>
    </row>
    <row r="498" spans="1:14" ht="17.25" customHeight="1">
      <c r="A498" s="3"/>
      <c r="B498" s="122"/>
      <c r="C498" s="122"/>
      <c r="D498" s="122"/>
      <c r="E498" s="121"/>
      <c r="F498" s="122"/>
      <c r="G498" s="122"/>
      <c r="H498" s="122"/>
      <c r="I498" s="122"/>
      <c r="J498" s="88"/>
      <c r="K498" s="122"/>
      <c r="L498" s="122"/>
      <c r="M498" s="122"/>
      <c r="N498" s="150"/>
    </row>
    <row r="499" spans="1:14" ht="17.25" customHeight="1">
      <c r="A499" s="3"/>
      <c r="B499" s="122"/>
      <c r="C499" s="122"/>
      <c r="D499" s="122"/>
      <c r="E499" s="121"/>
      <c r="F499" s="122"/>
      <c r="G499" s="122"/>
      <c r="H499" s="122"/>
      <c r="I499" s="122"/>
      <c r="J499" s="88"/>
      <c r="K499" s="122"/>
      <c r="L499" s="122"/>
      <c r="M499" s="122"/>
      <c r="N499" s="150"/>
    </row>
    <row r="500" spans="1:14" ht="17.25" customHeight="1">
      <c r="A500" s="3"/>
      <c r="B500" s="122"/>
      <c r="C500" s="122"/>
      <c r="D500" s="122"/>
      <c r="E500" s="121"/>
      <c r="F500" s="122"/>
      <c r="G500" s="122"/>
      <c r="H500" s="122"/>
      <c r="I500" s="122"/>
      <c r="J500" s="88"/>
      <c r="K500" s="122"/>
      <c r="L500" s="122"/>
      <c r="M500" s="122"/>
      <c r="N500" s="150"/>
    </row>
    <row r="501" spans="1:14" ht="17.25" customHeight="1">
      <c r="A501" s="3"/>
      <c r="B501" s="122"/>
      <c r="C501" s="122"/>
      <c r="D501" s="122"/>
      <c r="E501" s="121"/>
      <c r="F501" s="122"/>
      <c r="G501" s="122"/>
      <c r="H501" s="122"/>
      <c r="I501" s="122"/>
      <c r="J501" s="88"/>
      <c r="K501" s="122"/>
      <c r="L501" s="122"/>
      <c r="M501" s="122"/>
      <c r="N501" s="150"/>
    </row>
    <row r="502" spans="1:14" ht="17.25" customHeight="1">
      <c r="A502" s="3"/>
      <c r="B502" s="123"/>
      <c r="C502" s="123"/>
      <c r="D502" s="123"/>
      <c r="E502" s="146"/>
      <c r="F502" s="123"/>
      <c r="G502" s="123"/>
      <c r="H502" s="123"/>
      <c r="I502" s="123"/>
      <c r="J502" s="148"/>
      <c r="K502" s="123"/>
      <c r="L502" s="122"/>
      <c r="M502" s="122"/>
      <c r="N502" s="150"/>
    </row>
    <row r="503" spans="1:14" ht="17.25" customHeight="1">
      <c r="A503" s="3"/>
      <c r="B503" s="123"/>
      <c r="C503" s="123"/>
      <c r="D503" s="123"/>
      <c r="E503" s="146"/>
      <c r="F503" s="123"/>
      <c r="G503" s="123"/>
      <c r="H503" s="123"/>
      <c r="I503" s="123"/>
      <c r="J503" s="148"/>
      <c r="K503" s="123"/>
      <c r="L503" s="122"/>
      <c r="M503" s="122"/>
      <c r="N503" s="150"/>
    </row>
    <row r="504" spans="1:14" ht="17.25" customHeight="1">
      <c r="A504" s="3"/>
      <c r="B504" s="123"/>
      <c r="C504" s="123"/>
      <c r="D504" s="123"/>
      <c r="E504" s="146"/>
      <c r="F504" s="123"/>
      <c r="G504" s="123"/>
      <c r="H504" s="123"/>
      <c r="I504" s="123"/>
      <c r="J504" s="148"/>
      <c r="K504" s="123"/>
      <c r="L504" s="122"/>
      <c r="M504" s="122"/>
      <c r="N504" s="150"/>
    </row>
    <row r="505" spans="1:14" ht="17.25" customHeight="1">
      <c r="A505" s="3"/>
      <c r="B505" s="123"/>
      <c r="C505" s="123"/>
      <c r="D505" s="123"/>
      <c r="E505" s="146"/>
      <c r="F505" s="123"/>
      <c r="G505" s="123"/>
      <c r="H505" s="123"/>
      <c r="I505" s="123"/>
      <c r="J505" s="148"/>
      <c r="K505" s="123"/>
      <c r="L505" s="122"/>
      <c r="M505" s="122"/>
      <c r="N505" s="150"/>
    </row>
    <row r="506" spans="1:14" ht="17.25" customHeight="1">
      <c r="A506" s="3"/>
      <c r="B506" s="123"/>
      <c r="C506" s="123"/>
      <c r="D506" s="123"/>
      <c r="E506" s="146"/>
      <c r="F506" s="123"/>
      <c r="G506" s="123"/>
      <c r="H506" s="123"/>
      <c r="I506" s="123"/>
      <c r="J506" s="148"/>
      <c r="K506" s="123"/>
      <c r="L506" s="122"/>
      <c r="M506" s="122"/>
      <c r="N506" s="150"/>
    </row>
    <row r="507" spans="1:14" ht="17.25" customHeight="1">
      <c r="A507" s="3"/>
      <c r="B507" s="122"/>
      <c r="C507" s="122"/>
      <c r="D507" s="122"/>
      <c r="E507" s="121"/>
      <c r="F507" s="122"/>
      <c r="G507" s="122"/>
      <c r="H507" s="122"/>
      <c r="I507" s="122"/>
      <c r="J507" s="88"/>
      <c r="K507" s="122"/>
      <c r="L507" s="122"/>
      <c r="M507" s="122"/>
      <c r="N507" s="150"/>
    </row>
    <row r="508" spans="1:14" ht="17.25" customHeight="1">
      <c r="A508" s="3"/>
      <c r="B508" s="123"/>
      <c r="C508" s="123"/>
      <c r="D508" s="123"/>
      <c r="E508" s="146"/>
      <c r="F508" s="123"/>
      <c r="G508" s="123"/>
      <c r="H508" s="123"/>
      <c r="I508" s="123"/>
      <c r="J508" s="148"/>
      <c r="K508" s="123"/>
      <c r="L508" s="122"/>
      <c r="M508" s="122"/>
      <c r="N508" s="150"/>
    </row>
    <row r="509" spans="1:14" ht="17.25" customHeight="1">
      <c r="A509" s="3"/>
      <c r="B509" s="123"/>
      <c r="C509" s="123"/>
      <c r="D509" s="123"/>
      <c r="E509" s="146"/>
      <c r="F509" s="123"/>
      <c r="G509" s="123"/>
      <c r="H509" s="123"/>
      <c r="I509" s="123"/>
      <c r="J509" s="148"/>
      <c r="K509" s="123"/>
      <c r="L509" s="122"/>
      <c r="M509" s="122"/>
      <c r="N509" s="150"/>
    </row>
    <row r="510" spans="1:14" ht="17.25" customHeight="1">
      <c r="A510" s="3"/>
      <c r="B510" s="123"/>
      <c r="C510" s="123"/>
      <c r="D510" s="123"/>
      <c r="E510" s="146"/>
      <c r="F510" s="123"/>
      <c r="G510" s="123"/>
      <c r="H510" s="123"/>
      <c r="I510" s="123"/>
      <c r="J510" s="148"/>
      <c r="K510" s="123"/>
      <c r="L510" s="122"/>
      <c r="M510" s="122"/>
      <c r="N510" s="150"/>
    </row>
    <row r="511" spans="1:14" ht="17.25" customHeight="1">
      <c r="A511" s="3"/>
      <c r="B511" s="123"/>
      <c r="C511" s="123"/>
      <c r="D511" s="123"/>
      <c r="E511" s="146"/>
      <c r="F511" s="123"/>
      <c r="G511" s="123"/>
      <c r="H511" s="123"/>
      <c r="I511" s="123"/>
      <c r="J511" s="148"/>
      <c r="K511" s="123"/>
      <c r="L511" s="122"/>
      <c r="M511" s="122"/>
      <c r="N511" s="150"/>
    </row>
    <row r="512" spans="1:14" ht="17.25" customHeight="1">
      <c r="A512" s="3"/>
      <c r="B512" s="88"/>
      <c r="C512" s="88"/>
      <c r="D512" s="88"/>
      <c r="E512" s="121"/>
      <c r="F512" s="88"/>
      <c r="G512" s="88"/>
      <c r="H512" s="88"/>
      <c r="I512" s="88"/>
      <c r="J512" s="88"/>
      <c r="K512" s="88"/>
      <c r="L512" s="88"/>
      <c r="M512" s="88"/>
      <c r="N512" s="19"/>
    </row>
    <row r="513" spans="1:14" ht="17.25" customHeight="1">
      <c r="A513" s="3"/>
      <c r="B513" s="88"/>
      <c r="C513" s="88"/>
      <c r="D513" s="88"/>
      <c r="E513" s="121"/>
      <c r="F513" s="88"/>
      <c r="G513" s="88"/>
      <c r="H513" s="88"/>
      <c r="I513" s="88"/>
      <c r="J513" s="88"/>
      <c r="K513" s="88"/>
      <c r="L513" s="88"/>
      <c r="M513" s="88"/>
      <c r="N513" s="19"/>
    </row>
    <row r="514" spans="1:14" ht="17.25" customHeight="1">
      <c r="A514" s="3"/>
      <c r="B514" s="122"/>
      <c r="C514" s="122"/>
      <c r="D514" s="122"/>
      <c r="E514" s="121"/>
      <c r="F514" s="122"/>
      <c r="G514" s="122"/>
      <c r="H514" s="122"/>
      <c r="I514" s="122"/>
      <c r="J514" s="88"/>
      <c r="K514" s="122"/>
      <c r="L514" s="122"/>
      <c r="M514" s="122"/>
      <c r="N514" s="150"/>
    </row>
    <row r="515" spans="1:14" ht="17.25" customHeight="1">
      <c r="A515" s="3"/>
      <c r="B515" s="123"/>
      <c r="C515" s="123"/>
      <c r="D515" s="123"/>
      <c r="E515" s="146"/>
      <c r="F515" s="123"/>
      <c r="G515" s="123"/>
      <c r="H515" s="123"/>
      <c r="I515" s="123"/>
      <c r="J515" s="148"/>
      <c r="K515" s="123"/>
      <c r="L515" s="122"/>
      <c r="M515" s="122"/>
      <c r="N515" s="150"/>
    </row>
    <row r="516" spans="1:14" ht="17.25" customHeight="1">
      <c r="A516" s="3"/>
      <c r="B516" s="123"/>
      <c r="C516" s="123"/>
      <c r="D516" s="123"/>
      <c r="E516" s="146"/>
      <c r="F516" s="123"/>
      <c r="G516" s="123"/>
      <c r="H516" s="123"/>
      <c r="I516" s="123"/>
      <c r="J516" s="148"/>
      <c r="K516" s="123"/>
      <c r="L516" s="122"/>
      <c r="M516" s="122"/>
      <c r="N516" s="150"/>
    </row>
    <row r="517" spans="1:14" ht="17.25" customHeight="1">
      <c r="A517" s="3"/>
      <c r="B517" s="123"/>
      <c r="C517" s="123"/>
      <c r="D517" s="123"/>
      <c r="E517" s="146"/>
      <c r="F517" s="123"/>
      <c r="G517" s="123"/>
      <c r="H517" s="123"/>
      <c r="I517" s="123"/>
      <c r="J517" s="148"/>
      <c r="K517" s="123"/>
      <c r="L517" s="122"/>
      <c r="M517" s="122"/>
      <c r="N517" s="150"/>
    </row>
    <row r="518" spans="1:14" ht="17.25" customHeight="1">
      <c r="A518" s="3"/>
      <c r="B518" s="123"/>
      <c r="C518" s="123"/>
      <c r="D518" s="123"/>
      <c r="E518" s="146"/>
      <c r="F518" s="123"/>
      <c r="G518" s="123"/>
      <c r="H518" s="123"/>
      <c r="I518" s="123"/>
      <c r="J518" s="148"/>
      <c r="K518" s="123"/>
      <c r="L518" s="122"/>
      <c r="M518" s="122"/>
      <c r="N518" s="150"/>
    </row>
    <row r="519" spans="1:14" ht="17.25" customHeight="1">
      <c r="A519" s="3"/>
      <c r="B519" s="123"/>
      <c r="C519" s="123"/>
      <c r="D519" s="123"/>
      <c r="E519" s="146"/>
      <c r="F519" s="123"/>
      <c r="G519" s="123"/>
      <c r="H519" s="123"/>
      <c r="I519" s="123"/>
      <c r="J519" s="148"/>
      <c r="K519" s="123"/>
      <c r="L519" s="122"/>
      <c r="M519" s="122"/>
      <c r="N519" s="150"/>
    </row>
    <row r="520" spans="1:14" ht="17.25" customHeight="1">
      <c r="A520" s="3"/>
      <c r="B520" s="123"/>
      <c r="C520" s="123"/>
      <c r="D520" s="123"/>
      <c r="E520" s="146"/>
      <c r="F520" s="123"/>
      <c r="G520" s="123"/>
      <c r="H520" s="123"/>
      <c r="I520" s="123"/>
      <c r="J520" s="148"/>
      <c r="K520" s="123"/>
      <c r="L520" s="122"/>
      <c r="M520" s="122"/>
      <c r="N520" s="150"/>
    </row>
    <row r="521" spans="1:14" ht="17.25" customHeight="1">
      <c r="A521" s="3"/>
      <c r="B521" s="123"/>
      <c r="C521" s="123"/>
      <c r="D521" s="123"/>
      <c r="E521" s="146"/>
      <c r="F521" s="123"/>
      <c r="G521" s="123"/>
      <c r="H521" s="123"/>
      <c r="I521" s="123"/>
      <c r="J521" s="148"/>
      <c r="K521" s="123"/>
      <c r="L521" s="122"/>
      <c r="M521" s="122"/>
      <c r="N521" s="150"/>
    </row>
    <row r="522" spans="1:14" ht="17.25" customHeight="1">
      <c r="A522" s="88"/>
      <c r="B522" s="123"/>
      <c r="C522" s="123"/>
      <c r="D522" s="123"/>
      <c r="E522" s="146"/>
      <c r="F522" s="123"/>
      <c r="G522" s="123"/>
      <c r="H522" s="123"/>
      <c r="I522" s="123"/>
      <c r="J522" s="148"/>
      <c r="K522" s="123"/>
      <c r="L522" s="122"/>
      <c r="M522" s="122"/>
      <c r="N522" s="150"/>
    </row>
    <row r="523" spans="1:14" ht="17.25" customHeight="1">
      <c r="A523" s="88"/>
      <c r="B523" s="123"/>
      <c r="C523" s="123"/>
      <c r="D523" s="123"/>
      <c r="E523" s="146"/>
      <c r="F523" s="123"/>
      <c r="G523" s="123"/>
      <c r="H523" s="123"/>
      <c r="I523" s="123"/>
      <c r="J523" s="148"/>
      <c r="K523" s="123"/>
      <c r="L523" s="122"/>
      <c r="M523" s="122"/>
      <c r="N523" s="150"/>
    </row>
    <row r="524" spans="1:14" ht="17.25" customHeight="1">
      <c r="A524" s="3"/>
      <c r="B524" s="123"/>
      <c r="C524" s="123"/>
      <c r="D524" s="123"/>
      <c r="E524" s="146"/>
      <c r="F524" s="123"/>
      <c r="G524" s="123"/>
      <c r="H524" s="123"/>
      <c r="I524" s="123"/>
      <c r="J524" s="148"/>
      <c r="K524" s="123"/>
      <c r="L524" s="122"/>
      <c r="M524" s="122"/>
      <c r="N524" s="150"/>
    </row>
    <row r="525" spans="1:14" ht="17.25" customHeight="1">
      <c r="A525" s="3"/>
      <c r="B525" s="123"/>
      <c r="C525" s="123"/>
      <c r="D525" s="123"/>
      <c r="E525" s="146"/>
      <c r="F525" s="123"/>
      <c r="G525" s="123"/>
      <c r="H525" s="123"/>
      <c r="I525" s="123"/>
      <c r="J525" s="148"/>
      <c r="K525" s="123"/>
      <c r="L525" s="122"/>
      <c r="M525" s="122"/>
      <c r="N525" s="150"/>
    </row>
    <row r="526" spans="1:14" ht="17.25" customHeight="1">
      <c r="A526" s="3"/>
      <c r="B526" s="123"/>
      <c r="C526" s="123"/>
      <c r="D526" s="123"/>
      <c r="E526" s="146"/>
      <c r="F526" s="123"/>
      <c r="G526" s="123"/>
      <c r="H526" s="123"/>
      <c r="I526" s="123"/>
      <c r="J526" s="148"/>
      <c r="K526" s="123"/>
      <c r="L526" s="122"/>
      <c r="M526" s="122"/>
      <c r="N526" s="150"/>
    </row>
    <row r="527" spans="1:14" ht="17.25" customHeight="1">
      <c r="A527" s="3"/>
      <c r="B527" s="123"/>
      <c r="C527" s="123"/>
      <c r="D527" s="123"/>
      <c r="E527" s="146"/>
      <c r="F527" s="123"/>
      <c r="G527" s="123"/>
      <c r="H527" s="123"/>
      <c r="I527" s="123"/>
      <c r="J527" s="148"/>
      <c r="K527" s="123"/>
      <c r="L527" s="122"/>
      <c r="M527" s="122"/>
      <c r="N527" s="150"/>
    </row>
    <row r="528" spans="1:14" ht="17.25" customHeight="1">
      <c r="A528" s="3"/>
      <c r="B528" s="123"/>
      <c r="C528" s="123"/>
      <c r="D528" s="123"/>
      <c r="E528" s="146"/>
      <c r="F528" s="123"/>
      <c r="G528" s="123"/>
      <c r="H528" s="123"/>
      <c r="I528" s="123"/>
      <c r="J528" s="148"/>
      <c r="K528" s="123"/>
      <c r="L528" s="122"/>
      <c r="M528" s="122"/>
      <c r="N528" s="150"/>
    </row>
    <row r="529" spans="1:14" ht="17.25" customHeight="1">
      <c r="A529" s="3"/>
      <c r="B529" s="123"/>
      <c r="C529" s="123"/>
      <c r="D529" s="123"/>
      <c r="E529" s="146"/>
      <c r="F529" s="123"/>
      <c r="G529" s="123"/>
      <c r="H529" s="123"/>
      <c r="I529" s="123"/>
      <c r="J529" s="148"/>
      <c r="K529" s="123"/>
      <c r="L529" s="122"/>
      <c r="M529" s="122"/>
      <c r="N529" s="150"/>
    </row>
    <row r="530" spans="1:14" ht="17.25" customHeight="1">
      <c r="A530" s="3"/>
      <c r="B530" s="123"/>
      <c r="C530" s="123"/>
      <c r="D530" s="123"/>
      <c r="E530" s="146"/>
      <c r="F530" s="123"/>
      <c r="G530" s="123"/>
      <c r="H530" s="123"/>
      <c r="I530" s="123"/>
      <c r="J530" s="148"/>
      <c r="K530" s="123"/>
      <c r="L530" s="122"/>
      <c r="M530" s="122"/>
      <c r="N530" s="150"/>
    </row>
    <row r="531" spans="1:14" ht="17.25" customHeight="1">
      <c r="A531" s="3"/>
      <c r="B531" s="123"/>
      <c r="C531" s="123"/>
      <c r="D531" s="123"/>
      <c r="E531" s="146"/>
      <c r="F531" s="123"/>
      <c r="G531" s="123"/>
      <c r="H531" s="123"/>
      <c r="I531" s="123"/>
      <c r="J531" s="148"/>
      <c r="K531" s="123"/>
      <c r="L531" s="122"/>
      <c r="M531" s="122"/>
      <c r="N531" s="150"/>
    </row>
    <row r="532" spans="1:14" ht="17.25" customHeight="1">
      <c r="A532" s="3"/>
      <c r="B532" s="123"/>
      <c r="C532" s="123"/>
      <c r="D532" s="123"/>
      <c r="E532" s="146"/>
      <c r="F532" s="123"/>
      <c r="G532" s="123"/>
      <c r="H532" s="123"/>
      <c r="I532" s="123"/>
      <c r="J532" s="148"/>
      <c r="K532" s="123"/>
      <c r="L532" s="122"/>
      <c r="M532" s="122"/>
      <c r="N532" s="150"/>
    </row>
    <row r="533" spans="1:14" ht="17.25" customHeight="1">
      <c r="A533" s="3"/>
      <c r="B533" s="123"/>
      <c r="C533" s="123"/>
      <c r="D533" s="123"/>
      <c r="E533" s="146"/>
      <c r="F533" s="123"/>
      <c r="G533" s="123"/>
      <c r="H533" s="123"/>
      <c r="I533" s="123"/>
      <c r="J533" s="148"/>
      <c r="K533" s="123"/>
      <c r="L533" s="122"/>
      <c r="M533" s="122"/>
      <c r="N533" s="150"/>
    </row>
    <row r="534" spans="1:14" ht="17.25" customHeight="1">
      <c r="A534" s="3"/>
      <c r="B534" s="123"/>
      <c r="C534" s="123"/>
      <c r="D534" s="123"/>
      <c r="E534" s="146"/>
      <c r="F534" s="123"/>
      <c r="G534" s="123"/>
      <c r="H534" s="123"/>
      <c r="I534" s="123"/>
      <c r="J534" s="148"/>
      <c r="K534" s="123"/>
      <c r="L534" s="122"/>
      <c r="M534" s="122"/>
      <c r="N534" s="150"/>
    </row>
    <row r="535" spans="1:14" ht="17.25" customHeight="1">
      <c r="A535" s="3"/>
      <c r="B535" s="123"/>
      <c r="C535" s="123"/>
      <c r="D535" s="123"/>
      <c r="E535" s="146"/>
      <c r="F535" s="123"/>
      <c r="G535" s="123"/>
      <c r="H535" s="123"/>
      <c r="I535" s="123"/>
      <c r="J535" s="148"/>
      <c r="K535" s="123"/>
      <c r="L535" s="122"/>
      <c r="M535" s="122"/>
      <c r="N535" s="150"/>
    </row>
    <row r="536" spans="1:14" ht="17.25" customHeight="1">
      <c r="A536" s="3"/>
      <c r="B536" s="123"/>
      <c r="C536" s="123"/>
      <c r="D536" s="123"/>
      <c r="E536" s="146"/>
      <c r="F536" s="123"/>
      <c r="G536" s="123"/>
      <c r="H536" s="123"/>
      <c r="I536" s="123"/>
      <c r="J536" s="148"/>
      <c r="K536" s="123"/>
      <c r="L536" s="122"/>
      <c r="M536" s="122"/>
      <c r="N536" s="150"/>
    </row>
    <row r="537" spans="1:14" ht="17.25" customHeight="1">
      <c r="A537" s="3"/>
      <c r="B537" s="123"/>
      <c r="C537" s="123"/>
      <c r="D537" s="123"/>
      <c r="E537" s="146"/>
      <c r="F537" s="123"/>
      <c r="G537" s="123"/>
      <c r="H537" s="123"/>
      <c r="I537" s="123"/>
      <c r="J537" s="148"/>
      <c r="K537" s="123"/>
      <c r="L537" s="122"/>
      <c r="M537" s="122"/>
      <c r="N537" s="150"/>
    </row>
    <row r="538" spans="1:14" ht="17.25" customHeight="1">
      <c r="A538" s="3"/>
      <c r="B538" s="123"/>
      <c r="C538" s="123"/>
      <c r="D538" s="123"/>
      <c r="E538" s="146"/>
      <c r="F538" s="123"/>
      <c r="G538" s="123"/>
      <c r="H538" s="123"/>
      <c r="I538" s="123"/>
      <c r="J538" s="148"/>
      <c r="K538" s="123"/>
      <c r="L538" s="122"/>
      <c r="M538" s="122"/>
      <c r="N538" s="150"/>
    </row>
    <row r="539" spans="1:14" ht="17.25" customHeight="1">
      <c r="A539" s="3"/>
      <c r="B539" s="123"/>
      <c r="C539" s="123"/>
      <c r="D539" s="123"/>
      <c r="E539" s="146"/>
      <c r="F539" s="123"/>
      <c r="G539" s="123"/>
      <c r="H539" s="123"/>
      <c r="I539" s="123"/>
      <c r="J539" s="148"/>
      <c r="K539" s="123"/>
      <c r="L539" s="122"/>
      <c r="M539" s="122"/>
      <c r="N539" s="150"/>
    </row>
    <row r="540" spans="1:14" ht="17.25" customHeight="1">
      <c r="A540" s="3"/>
      <c r="B540" s="122"/>
      <c r="C540" s="122"/>
      <c r="D540" s="122"/>
      <c r="E540" s="121"/>
      <c r="F540" s="122"/>
      <c r="G540" s="122"/>
      <c r="H540" s="122"/>
      <c r="I540" s="122"/>
      <c r="J540" s="88"/>
      <c r="K540" s="122"/>
      <c r="L540" s="122"/>
      <c r="M540" s="122"/>
      <c r="N540" s="150"/>
    </row>
    <row r="541" spans="1:14" ht="17.25" customHeight="1">
      <c r="A541" s="3"/>
      <c r="B541" s="122"/>
      <c r="C541" s="122"/>
      <c r="D541" s="122"/>
      <c r="E541" s="121"/>
      <c r="F541" s="122"/>
      <c r="G541" s="122"/>
      <c r="H541" s="122"/>
      <c r="I541" s="122"/>
      <c r="J541" s="88"/>
      <c r="K541" s="122"/>
      <c r="L541" s="122"/>
      <c r="M541" s="122"/>
      <c r="N541" s="150"/>
    </row>
    <row r="542" spans="1:14" ht="17.25" customHeight="1">
      <c r="A542" s="3"/>
      <c r="B542" s="122"/>
      <c r="C542" s="122"/>
      <c r="D542" s="122"/>
      <c r="E542" s="121"/>
      <c r="F542" s="122"/>
      <c r="G542" s="122"/>
      <c r="H542" s="122"/>
      <c r="I542" s="122"/>
      <c r="J542" s="88"/>
      <c r="K542" s="122"/>
      <c r="L542" s="122"/>
      <c r="M542" s="122"/>
      <c r="N542" s="150"/>
    </row>
    <row r="543" spans="1:14" ht="17.25" customHeight="1">
      <c r="A543" s="3"/>
      <c r="B543" s="122"/>
      <c r="C543" s="122"/>
      <c r="D543" s="122"/>
      <c r="E543" s="121"/>
      <c r="F543" s="122"/>
      <c r="G543" s="122"/>
      <c r="H543" s="122"/>
      <c r="I543" s="122"/>
      <c r="J543" s="88"/>
      <c r="K543" s="122"/>
      <c r="L543" s="122"/>
      <c r="M543" s="122"/>
      <c r="N543" s="150"/>
    </row>
    <row r="544" spans="1:14" ht="17.25" customHeight="1">
      <c r="A544" s="3"/>
      <c r="B544" s="122"/>
      <c r="C544" s="122"/>
      <c r="D544" s="122"/>
      <c r="E544" s="121"/>
      <c r="F544" s="122"/>
      <c r="G544" s="122"/>
      <c r="H544" s="122"/>
      <c r="I544" s="122"/>
      <c r="J544" s="88"/>
      <c r="K544" s="122"/>
      <c r="L544" s="122"/>
      <c r="M544" s="122"/>
      <c r="N544" s="150"/>
    </row>
    <row r="545" spans="1:15" ht="17.25" customHeight="1">
      <c r="A545" s="3"/>
      <c r="B545" s="122"/>
      <c r="C545" s="122"/>
      <c r="D545" s="122"/>
      <c r="E545" s="121"/>
      <c r="F545" s="122"/>
      <c r="G545" s="122"/>
      <c r="H545" s="122"/>
      <c r="I545" s="122"/>
      <c r="J545" s="88"/>
      <c r="K545" s="122"/>
      <c r="L545" s="122"/>
      <c r="M545" s="122"/>
      <c r="N545" s="150"/>
    </row>
    <row r="546" spans="1:15" ht="17.25" customHeight="1">
      <c r="A546" s="3"/>
      <c r="B546" s="122"/>
      <c r="C546" s="122"/>
      <c r="D546" s="122"/>
      <c r="E546" s="121"/>
      <c r="F546" s="122"/>
      <c r="G546" s="122"/>
      <c r="H546" s="122"/>
      <c r="I546" s="122"/>
      <c r="J546" s="88"/>
      <c r="K546" s="122"/>
      <c r="L546" s="122"/>
      <c r="M546" s="122"/>
      <c r="N546" s="150"/>
    </row>
    <row r="547" spans="1:15" ht="17.25" customHeight="1">
      <c r="A547" s="3"/>
      <c r="B547" s="122"/>
      <c r="C547" s="122"/>
      <c r="D547" s="122"/>
      <c r="E547" s="121"/>
      <c r="F547" s="122"/>
      <c r="G547" s="122"/>
      <c r="H547" s="122"/>
      <c r="I547" s="122"/>
      <c r="J547" s="88"/>
      <c r="K547" s="122"/>
      <c r="L547" s="122"/>
      <c r="M547" s="122"/>
      <c r="N547" s="150"/>
    </row>
    <row r="548" spans="1:15" ht="17.25" customHeight="1">
      <c r="A548" s="3"/>
      <c r="B548" s="122"/>
      <c r="C548" s="122"/>
      <c r="D548" s="122"/>
      <c r="E548" s="121"/>
      <c r="F548" s="122"/>
      <c r="G548" s="122"/>
      <c r="H548" s="122"/>
      <c r="I548" s="122"/>
      <c r="J548" s="88"/>
      <c r="K548" s="122"/>
      <c r="L548" s="122"/>
      <c r="M548" s="122"/>
      <c r="N548" s="150"/>
    </row>
    <row r="549" spans="1:15" ht="17.25" customHeight="1">
      <c r="A549" s="3"/>
      <c r="B549" s="122"/>
      <c r="C549" s="122"/>
      <c r="D549" s="122"/>
      <c r="E549" s="121"/>
      <c r="F549" s="122"/>
      <c r="G549" s="122"/>
      <c r="H549" s="122"/>
      <c r="I549" s="122"/>
      <c r="J549" s="88"/>
      <c r="K549" s="122"/>
      <c r="L549" s="122"/>
      <c r="M549" s="122"/>
      <c r="N549" s="150"/>
    </row>
    <row r="550" spans="1:15" ht="17.25" customHeight="1">
      <c r="A550" s="3"/>
      <c r="B550" s="122"/>
      <c r="C550" s="122"/>
      <c r="D550" s="122"/>
      <c r="E550" s="121"/>
      <c r="F550" s="122"/>
      <c r="G550" s="122"/>
      <c r="H550" s="122"/>
      <c r="I550" s="122"/>
      <c r="J550" s="88"/>
      <c r="K550" s="122"/>
      <c r="L550" s="122"/>
      <c r="M550" s="122"/>
      <c r="N550" s="150"/>
    </row>
    <row r="551" spans="1:15" ht="17.25" customHeight="1">
      <c r="A551" s="3"/>
      <c r="B551" s="122"/>
      <c r="C551" s="122"/>
      <c r="D551" s="122"/>
      <c r="E551" s="121"/>
      <c r="F551" s="122"/>
      <c r="G551" s="122"/>
      <c r="H551" s="122"/>
      <c r="I551" s="122"/>
      <c r="J551" s="88"/>
      <c r="K551" s="122"/>
      <c r="L551" s="122"/>
      <c r="M551" s="122"/>
      <c r="N551" s="150"/>
    </row>
    <row r="552" spans="1:15" ht="17.25" customHeight="1">
      <c r="A552" s="3"/>
      <c r="B552" s="122"/>
      <c r="C552" s="122"/>
      <c r="D552" s="122"/>
      <c r="E552" s="121"/>
      <c r="F552" s="122"/>
      <c r="G552" s="122"/>
      <c r="H552" s="122"/>
      <c r="I552" s="122"/>
      <c r="J552" s="88"/>
      <c r="K552" s="122"/>
      <c r="L552" s="122"/>
      <c r="M552" s="122"/>
      <c r="N552" s="150"/>
    </row>
    <row r="553" spans="1:15" ht="17.25" customHeight="1">
      <c r="A553" s="3"/>
      <c r="B553" s="122"/>
      <c r="C553" s="122"/>
      <c r="D553" s="122"/>
      <c r="E553" s="121"/>
      <c r="F553" s="122"/>
      <c r="G553" s="122"/>
      <c r="H553" s="122"/>
      <c r="I553" s="122"/>
      <c r="J553" s="88"/>
      <c r="K553" s="122"/>
      <c r="L553" s="122"/>
      <c r="M553" s="122"/>
      <c r="N553" s="150"/>
    </row>
    <row r="554" spans="1:15" ht="17.25" customHeight="1">
      <c r="A554" s="3"/>
      <c r="B554" s="122"/>
      <c r="C554" s="122"/>
      <c r="D554" s="122"/>
      <c r="E554" s="121"/>
      <c r="F554" s="122"/>
      <c r="G554" s="122"/>
      <c r="H554" s="122"/>
      <c r="I554" s="122"/>
      <c r="J554" s="88"/>
      <c r="K554" s="122"/>
      <c r="L554" s="122"/>
      <c r="M554" s="122"/>
      <c r="N554" s="150"/>
    </row>
    <row r="555" spans="1:15" ht="17.25" customHeight="1">
      <c r="A555" s="3"/>
      <c r="B555" s="122"/>
      <c r="C555" s="122"/>
      <c r="D555" s="122"/>
      <c r="E555" s="121"/>
      <c r="F555" s="122"/>
      <c r="G555" s="122"/>
      <c r="H555" s="122"/>
      <c r="I555" s="122"/>
      <c r="J555" s="88"/>
      <c r="K555" s="122"/>
      <c r="L555" s="122"/>
      <c r="M555" s="122"/>
      <c r="N555" s="150"/>
    </row>
    <row r="556" spans="1:15" ht="17.25" customHeight="1">
      <c r="A556" s="3"/>
      <c r="B556" s="122"/>
      <c r="C556" s="122"/>
      <c r="D556" s="122"/>
      <c r="E556" s="121"/>
      <c r="F556" s="122"/>
      <c r="G556" s="122"/>
      <c r="H556" s="122"/>
      <c r="I556" s="122"/>
      <c r="J556" s="88"/>
      <c r="K556" s="122"/>
      <c r="L556" s="122"/>
      <c r="M556" s="122"/>
      <c r="N556" s="150"/>
      <c r="O556" s="3"/>
    </row>
    <row r="557" spans="1:15" ht="17.25" customHeight="1">
      <c r="A557" s="3"/>
      <c r="B557" s="122"/>
      <c r="C557" s="122"/>
      <c r="D557" s="122"/>
      <c r="E557" s="121"/>
      <c r="F557" s="122"/>
      <c r="G557" s="122"/>
      <c r="H557" s="122"/>
      <c r="I557" s="122"/>
      <c r="J557" s="88"/>
      <c r="K557" s="122"/>
      <c r="L557" s="122"/>
      <c r="M557" s="122"/>
      <c r="N557" s="150"/>
      <c r="O557" s="3"/>
    </row>
    <row r="558" spans="1:15" ht="17.25" customHeight="1">
      <c r="A558" s="3"/>
      <c r="B558" s="122"/>
      <c r="C558" s="122"/>
      <c r="D558" s="122"/>
      <c r="E558" s="121"/>
      <c r="F558" s="122"/>
      <c r="G558" s="122"/>
      <c r="H558" s="122"/>
      <c r="I558" s="122"/>
      <c r="J558" s="88"/>
      <c r="K558" s="122"/>
      <c r="L558" s="122"/>
      <c r="M558" s="122"/>
      <c r="N558" s="150"/>
      <c r="O558" s="3"/>
    </row>
    <row r="559" spans="1:15" ht="17.25" customHeight="1">
      <c r="A559" s="3"/>
      <c r="B559" s="122"/>
      <c r="C559" s="122"/>
      <c r="D559" s="122"/>
      <c r="E559" s="121"/>
      <c r="F559" s="122"/>
      <c r="G559" s="122"/>
      <c r="H559" s="122"/>
      <c r="I559" s="122"/>
      <c r="J559" s="88"/>
      <c r="K559" s="122"/>
      <c r="L559" s="122"/>
      <c r="M559" s="122"/>
      <c r="N559" s="150"/>
      <c r="O559" s="3"/>
    </row>
    <row r="560" spans="1:15" ht="17.25" customHeight="1">
      <c r="A560" s="3"/>
      <c r="B560" s="122"/>
      <c r="C560" s="122"/>
      <c r="D560" s="122"/>
      <c r="E560" s="121"/>
      <c r="F560" s="122"/>
      <c r="G560" s="122"/>
      <c r="H560" s="122"/>
      <c r="I560" s="122"/>
      <c r="J560" s="88"/>
      <c r="K560" s="122"/>
      <c r="L560" s="122"/>
      <c r="M560" s="122"/>
      <c r="N560" s="150"/>
      <c r="O560" s="3"/>
    </row>
    <row r="561" spans="1:15" ht="17.25" customHeight="1">
      <c r="A561" s="3"/>
      <c r="B561" s="122"/>
      <c r="C561" s="122"/>
      <c r="D561" s="122"/>
      <c r="E561" s="121"/>
      <c r="F561" s="122"/>
      <c r="G561" s="122"/>
      <c r="H561" s="122"/>
      <c r="I561" s="122"/>
      <c r="J561" s="88"/>
      <c r="K561" s="122"/>
      <c r="L561" s="122"/>
      <c r="M561" s="122"/>
      <c r="N561" s="150"/>
      <c r="O561" s="3"/>
    </row>
    <row r="562" spans="1:15" ht="17.25" customHeight="1">
      <c r="A562" s="3"/>
      <c r="B562" s="88"/>
      <c r="C562" s="88"/>
      <c r="D562" s="88"/>
      <c r="E562" s="121"/>
      <c r="F562" s="88"/>
      <c r="G562" s="88"/>
      <c r="H562" s="88"/>
      <c r="I562" s="88"/>
      <c r="J562" s="88"/>
      <c r="K562" s="88"/>
      <c r="L562" s="88"/>
      <c r="M562" s="88"/>
      <c r="N562" s="19"/>
      <c r="O562" s="3"/>
    </row>
    <row r="563" spans="1:15" ht="17.25" customHeight="1">
      <c r="A563" s="3"/>
      <c r="B563" s="88"/>
      <c r="C563" s="88"/>
      <c r="D563" s="88"/>
      <c r="E563" s="121"/>
      <c r="F563" s="88"/>
      <c r="G563" s="88"/>
      <c r="H563" s="88"/>
      <c r="I563" s="88"/>
      <c r="J563" s="88"/>
      <c r="K563" s="88"/>
      <c r="L563" s="88"/>
      <c r="M563" s="88"/>
      <c r="N563" s="19"/>
      <c r="O563" s="3"/>
    </row>
    <row r="564" spans="1:15" ht="17.25" customHeight="1">
      <c r="A564" s="3"/>
      <c r="B564" s="88"/>
      <c r="C564" s="88"/>
      <c r="D564" s="88"/>
      <c r="E564" s="121"/>
      <c r="F564" s="88"/>
      <c r="G564" s="88"/>
      <c r="H564" s="88"/>
      <c r="I564" s="88"/>
      <c r="J564" s="88"/>
      <c r="K564" s="88"/>
      <c r="L564" s="88"/>
      <c r="M564" s="88"/>
      <c r="N564" s="19"/>
      <c r="O564" s="3"/>
    </row>
    <row r="565" spans="1:15" ht="17.25" customHeight="1">
      <c r="A565" s="3"/>
      <c r="B565" s="88"/>
      <c r="C565" s="88"/>
      <c r="D565" s="88"/>
      <c r="E565" s="121"/>
      <c r="F565" s="88"/>
      <c r="G565" s="88"/>
      <c r="H565" s="88"/>
      <c r="I565" s="88"/>
      <c r="J565" s="88"/>
      <c r="K565" s="88"/>
      <c r="L565" s="88"/>
      <c r="M565" s="88"/>
      <c r="N565" s="19"/>
      <c r="O565" s="3"/>
    </row>
    <row r="566" spans="1:15" ht="17.25" customHeight="1">
      <c r="A566" s="3"/>
      <c r="B566" s="88"/>
      <c r="C566" s="88"/>
      <c r="D566" s="88"/>
      <c r="E566" s="121"/>
      <c r="F566" s="88"/>
      <c r="G566" s="88"/>
      <c r="H566" s="88"/>
      <c r="I566" s="88"/>
      <c r="J566" s="88"/>
      <c r="K566" s="88"/>
      <c r="L566" s="88"/>
      <c r="M566" s="88"/>
      <c r="N566" s="19"/>
      <c r="O566" s="3"/>
    </row>
    <row r="567" spans="1:15" ht="17.25" customHeight="1">
      <c r="A567" s="3"/>
      <c r="B567" s="88"/>
      <c r="C567" s="88"/>
      <c r="D567" s="88"/>
      <c r="E567" s="121"/>
      <c r="F567" s="88"/>
      <c r="G567" s="88"/>
      <c r="H567" s="88"/>
      <c r="I567" s="88"/>
      <c r="J567" s="88"/>
      <c r="K567" s="88"/>
      <c r="L567" s="88"/>
      <c r="M567" s="88"/>
      <c r="N567" s="19"/>
      <c r="O567" s="3"/>
    </row>
    <row r="568" spans="1:15" ht="17.25" customHeight="1">
      <c r="A568" s="3"/>
      <c r="B568" s="88"/>
      <c r="C568" s="88"/>
      <c r="D568" s="88"/>
      <c r="E568" s="121"/>
      <c r="F568" s="88"/>
      <c r="G568" s="88"/>
      <c r="H568" s="88"/>
      <c r="I568" s="88"/>
      <c r="J568" s="88"/>
      <c r="K568" s="88"/>
      <c r="L568" s="88"/>
      <c r="M568" s="88"/>
      <c r="N568" s="19"/>
      <c r="O568" s="3"/>
    </row>
    <row r="569" spans="1:15" ht="17.25" customHeight="1">
      <c r="A569" s="3"/>
      <c r="B569" s="88"/>
      <c r="C569" s="88"/>
      <c r="D569" s="88"/>
      <c r="E569" s="121"/>
      <c r="F569" s="88"/>
      <c r="G569" s="88"/>
      <c r="H569" s="88"/>
      <c r="I569" s="88"/>
      <c r="J569" s="88"/>
      <c r="K569" s="88"/>
      <c r="L569" s="88"/>
      <c r="M569" s="88"/>
      <c r="N569" s="19"/>
      <c r="O569" s="3"/>
    </row>
    <row r="570" spans="1:15" ht="17.25" customHeight="1">
      <c r="A570" s="3"/>
      <c r="B570" s="122"/>
      <c r="C570" s="122"/>
      <c r="D570" s="122"/>
      <c r="E570" s="121"/>
      <c r="F570" s="122"/>
      <c r="G570" s="122"/>
      <c r="H570" s="122"/>
      <c r="I570" s="122"/>
      <c r="J570" s="88"/>
      <c r="K570" s="122"/>
      <c r="L570" s="122"/>
      <c r="M570" s="122"/>
      <c r="N570" s="150"/>
      <c r="O570" s="3"/>
    </row>
    <row r="571" spans="1:15" ht="17.25" customHeight="1">
      <c r="A571" s="3"/>
      <c r="B571" s="122"/>
      <c r="C571" s="122"/>
      <c r="D571" s="122"/>
      <c r="E571" s="121"/>
      <c r="F571" s="122"/>
      <c r="G571" s="122"/>
      <c r="H571" s="122"/>
      <c r="I571" s="122"/>
      <c r="J571" s="88"/>
      <c r="K571" s="122"/>
      <c r="L571" s="122"/>
      <c r="M571" s="122"/>
      <c r="N571" s="150"/>
      <c r="O571" s="3"/>
    </row>
    <row r="572" spans="1:15" ht="17.25" customHeight="1">
      <c r="A572" s="3"/>
      <c r="B572" s="88"/>
      <c r="C572" s="88"/>
      <c r="D572" s="88"/>
      <c r="E572" s="121"/>
      <c r="F572" s="88"/>
      <c r="G572" s="88"/>
      <c r="H572" s="88"/>
      <c r="I572" s="88"/>
      <c r="J572" s="88"/>
      <c r="K572" s="88"/>
      <c r="L572" s="88"/>
      <c r="M572" s="88"/>
      <c r="N572" s="19"/>
      <c r="O572" s="3"/>
    </row>
    <row r="573" spans="1:15" ht="17.25" customHeight="1">
      <c r="A573" s="3"/>
      <c r="B573" s="88"/>
      <c r="C573" s="88"/>
      <c r="D573" s="88"/>
      <c r="E573" s="121"/>
      <c r="F573" s="88"/>
      <c r="G573" s="88"/>
      <c r="H573" s="88"/>
      <c r="I573" s="88"/>
      <c r="J573" s="88"/>
      <c r="K573" s="88"/>
      <c r="L573" s="88"/>
      <c r="M573" s="88"/>
      <c r="N573" s="19"/>
      <c r="O573" s="3"/>
    </row>
    <row r="574" spans="1:15" ht="17.25" customHeight="1">
      <c r="A574" s="3"/>
      <c r="B574" s="88"/>
      <c r="C574" s="88"/>
      <c r="D574" s="88"/>
      <c r="E574" s="121"/>
      <c r="F574" s="88"/>
      <c r="G574" s="88"/>
      <c r="H574" s="88"/>
      <c r="I574" s="88"/>
      <c r="J574" s="88"/>
      <c r="K574" s="88"/>
      <c r="L574" s="88"/>
      <c r="M574" s="88"/>
      <c r="N574" s="19"/>
      <c r="O574" s="3"/>
    </row>
    <row r="575" spans="1:15" ht="17.25" customHeight="1">
      <c r="A575" s="3"/>
      <c r="B575" s="88"/>
      <c r="C575" s="88"/>
      <c r="D575" s="88"/>
      <c r="E575" s="121"/>
      <c r="F575" s="88"/>
      <c r="G575" s="88"/>
      <c r="H575" s="88"/>
      <c r="I575" s="88"/>
      <c r="J575" s="88"/>
      <c r="K575" s="88"/>
      <c r="L575" s="88"/>
      <c r="M575" s="88"/>
      <c r="N575" s="19"/>
      <c r="O575" s="3"/>
    </row>
    <row r="576" spans="1:15" ht="17.25" customHeight="1">
      <c r="A576" s="3"/>
      <c r="B576" s="88"/>
      <c r="C576" s="88"/>
      <c r="D576" s="88"/>
      <c r="E576" s="121"/>
      <c r="F576" s="88"/>
      <c r="G576" s="88"/>
      <c r="H576" s="88"/>
      <c r="I576" s="88"/>
      <c r="J576" s="88"/>
      <c r="K576" s="88"/>
      <c r="L576" s="88"/>
      <c r="M576" s="88"/>
      <c r="N576" s="19"/>
      <c r="O576" s="3"/>
    </row>
    <row r="577" spans="1:19" ht="17.25" customHeight="1">
      <c r="A577" s="3"/>
      <c r="B577" s="88"/>
      <c r="C577" s="88"/>
      <c r="D577" s="88"/>
      <c r="E577" s="121"/>
      <c r="F577" s="88"/>
      <c r="G577" s="88"/>
      <c r="H577" s="88"/>
      <c r="I577" s="88"/>
      <c r="J577" s="88"/>
      <c r="K577" s="88"/>
      <c r="L577" s="88"/>
      <c r="M577" s="88"/>
      <c r="N577" s="19"/>
      <c r="O577" s="3"/>
    </row>
    <row r="578" spans="1:19" ht="17.25" customHeight="1">
      <c r="A578" s="3"/>
      <c r="B578" s="88"/>
      <c r="C578" s="88"/>
      <c r="D578" s="88"/>
      <c r="E578" s="121"/>
      <c r="F578" s="88"/>
      <c r="G578" s="88"/>
      <c r="H578" s="88"/>
      <c r="I578" s="88"/>
      <c r="J578" s="88"/>
      <c r="K578" s="88"/>
      <c r="L578" s="88"/>
      <c r="M578" s="88"/>
      <c r="N578" s="19"/>
      <c r="O578" s="3"/>
    </row>
    <row r="579" spans="1:19" ht="17.25" customHeight="1">
      <c r="A579" s="3"/>
      <c r="B579" s="88"/>
      <c r="C579" s="88"/>
      <c r="D579" s="88"/>
      <c r="E579" s="121"/>
      <c r="F579" s="88"/>
      <c r="G579" s="88"/>
      <c r="H579" s="88"/>
      <c r="I579" s="88"/>
      <c r="J579" s="88"/>
      <c r="K579" s="88"/>
      <c r="L579" s="88"/>
      <c r="M579" s="88"/>
      <c r="N579" s="19"/>
      <c r="O579" s="3"/>
    </row>
    <row r="580" spans="1:19" ht="17.25" customHeight="1">
      <c r="A580" s="3"/>
      <c r="B580" s="88"/>
      <c r="C580" s="88"/>
      <c r="D580" s="88"/>
      <c r="E580" s="121"/>
      <c r="F580" s="88"/>
      <c r="G580" s="88"/>
      <c r="H580" s="88"/>
      <c r="I580" s="88"/>
      <c r="J580" s="88"/>
      <c r="K580" s="88"/>
      <c r="L580" s="88"/>
      <c r="M580" s="88"/>
      <c r="N580" s="19"/>
      <c r="O580" s="3"/>
    </row>
    <row r="581" spans="1:19" ht="17.25" customHeight="1">
      <c r="A581" s="3"/>
      <c r="B581" s="88"/>
      <c r="C581" s="88"/>
      <c r="D581" s="88"/>
      <c r="E581" s="121"/>
      <c r="F581" s="88"/>
      <c r="G581" s="88"/>
      <c r="H581" s="88"/>
      <c r="I581" s="88"/>
      <c r="J581" s="88"/>
      <c r="K581" s="88"/>
      <c r="L581" s="88"/>
      <c r="M581" s="88"/>
      <c r="N581" s="19"/>
      <c r="O581" s="3"/>
    </row>
    <row r="582" spans="1:19" ht="17.25" customHeight="1">
      <c r="A582" s="3"/>
      <c r="B582" s="88"/>
      <c r="C582" s="88"/>
      <c r="D582" s="88"/>
      <c r="E582" s="121"/>
      <c r="F582" s="88"/>
      <c r="G582" s="88"/>
      <c r="H582" s="88"/>
      <c r="I582" s="88"/>
      <c r="J582" s="88"/>
      <c r="K582" s="88"/>
      <c r="L582" s="88"/>
      <c r="M582" s="88"/>
      <c r="N582" s="19"/>
      <c r="O582" s="3"/>
    </row>
    <row r="583" spans="1:19" ht="17.25" customHeight="1">
      <c r="A583" s="3"/>
      <c r="B583" s="88"/>
      <c r="C583" s="88"/>
      <c r="D583" s="88"/>
      <c r="E583" s="121"/>
      <c r="F583" s="88"/>
      <c r="G583" s="88"/>
      <c r="H583" s="88"/>
      <c r="I583" s="88"/>
      <c r="J583" s="88"/>
      <c r="K583" s="88"/>
      <c r="L583" s="88"/>
      <c r="M583" s="88"/>
      <c r="N583" s="19"/>
      <c r="O583" s="3"/>
    </row>
    <row r="584" spans="1:19" ht="17.25" customHeight="1">
      <c r="A584" s="3"/>
      <c r="B584" s="88"/>
      <c r="C584" s="88"/>
      <c r="D584" s="88"/>
      <c r="E584" s="121"/>
      <c r="F584" s="88"/>
      <c r="G584" s="88"/>
      <c r="H584" s="88"/>
      <c r="I584" s="88"/>
      <c r="J584" s="88"/>
      <c r="K584" s="88"/>
      <c r="L584" s="88"/>
      <c r="M584" s="88"/>
      <c r="N584" s="19"/>
      <c r="O584" s="3"/>
    </row>
    <row r="585" spans="1:19" ht="17.25" customHeight="1">
      <c r="A585" s="3"/>
      <c r="B585" s="122"/>
      <c r="C585" s="122"/>
      <c r="D585" s="122"/>
      <c r="E585" s="121"/>
      <c r="F585" s="122"/>
      <c r="G585" s="122"/>
      <c r="H585" s="122"/>
      <c r="I585" s="122"/>
      <c r="J585" s="88"/>
      <c r="K585" s="122"/>
      <c r="L585" s="122"/>
      <c r="M585" s="122"/>
      <c r="N585" s="150"/>
      <c r="O585" s="3"/>
    </row>
    <row r="586" spans="1:19" ht="17.25" customHeight="1">
      <c r="A586" s="3"/>
      <c r="B586" s="122"/>
      <c r="C586" s="122"/>
      <c r="D586" s="122"/>
      <c r="E586" s="121"/>
      <c r="F586" s="122"/>
      <c r="G586" s="122"/>
      <c r="H586" s="122"/>
      <c r="I586" s="122"/>
      <c r="J586" s="88"/>
      <c r="K586" s="122"/>
      <c r="L586" s="122"/>
      <c r="M586" s="122"/>
      <c r="N586" s="150"/>
      <c r="O586" s="3"/>
    </row>
    <row r="587" spans="1:19" ht="17.25" customHeight="1">
      <c r="A587" s="3"/>
      <c r="B587" s="122"/>
      <c r="C587" s="122"/>
      <c r="D587" s="122"/>
      <c r="E587" s="121"/>
      <c r="F587" s="122"/>
      <c r="G587" s="122"/>
      <c r="H587" s="122"/>
      <c r="I587" s="122"/>
      <c r="J587" s="88"/>
      <c r="K587" s="122"/>
      <c r="L587" s="122"/>
      <c r="M587" s="122"/>
      <c r="N587" s="150"/>
      <c r="O587" s="3"/>
    </row>
    <row r="588" spans="1:19" ht="17.25" customHeight="1">
      <c r="A588" s="3"/>
      <c r="B588" s="122"/>
      <c r="C588" s="122"/>
      <c r="D588" s="122"/>
      <c r="E588" s="121"/>
      <c r="F588" s="122"/>
      <c r="G588" s="122"/>
      <c r="H588" s="122"/>
      <c r="I588" s="122"/>
      <c r="J588" s="88"/>
      <c r="K588" s="122"/>
      <c r="L588" s="122"/>
      <c r="M588" s="122"/>
      <c r="N588" s="150"/>
      <c r="O588" s="3"/>
      <c r="P588" s="3"/>
      <c r="Q588" s="3"/>
      <c r="R588" s="3"/>
      <c r="S588" s="3"/>
    </row>
    <row r="589" spans="1:19" ht="17.25" customHeight="1">
      <c r="A589" s="3"/>
      <c r="B589" s="122"/>
      <c r="C589" s="122"/>
      <c r="D589" s="122"/>
      <c r="E589" s="121"/>
      <c r="F589" s="122"/>
      <c r="G589" s="122"/>
      <c r="H589" s="122"/>
      <c r="I589" s="122"/>
      <c r="J589" s="88"/>
      <c r="K589" s="122"/>
      <c r="L589" s="122"/>
      <c r="M589" s="122"/>
      <c r="N589" s="150"/>
      <c r="O589" s="3"/>
      <c r="P589" s="3"/>
      <c r="Q589" s="3"/>
      <c r="R589" s="3"/>
      <c r="S589" s="3"/>
    </row>
    <row r="590" spans="1:19" ht="17.25" customHeight="1">
      <c r="A590" s="3"/>
      <c r="B590" s="122"/>
      <c r="C590" s="122"/>
      <c r="D590" s="122"/>
      <c r="E590" s="121"/>
      <c r="F590" s="122"/>
      <c r="G590" s="122"/>
      <c r="H590" s="122"/>
      <c r="I590" s="122"/>
      <c r="J590" s="88"/>
      <c r="K590" s="122"/>
      <c r="L590" s="122"/>
      <c r="M590" s="122"/>
      <c r="N590" s="150"/>
      <c r="O590" s="3"/>
      <c r="P590" s="3"/>
      <c r="Q590" s="3"/>
      <c r="R590" s="3"/>
      <c r="S590" s="3"/>
    </row>
    <row r="591" spans="1:19" ht="17.25" customHeight="1">
      <c r="A591" s="3"/>
      <c r="B591" s="122"/>
      <c r="C591" s="122"/>
      <c r="D591" s="122"/>
      <c r="E591" s="121"/>
      <c r="F591" s="122"/>
      <c r="G591" s="122"/>
      <c r="H591" s="122"/>
      <c r="I591" s="122"/>
      <c r="J591" s="88"/>
      <c r="K591" s="122"/>
      <c r="L591" s="122"/>
      <c r="M591" s="122"/>
      <c r="N591" s="150"/>
      <c r="O591" s="3"/>
      <c r="P591" s="3"/>
      <c r="Q591" s="3"/>
      <c r="R591" s="3"/>
      <c r="S591" s="3"/>
    </row>
    <row r="592" spans="1:19" ht="17.25" customHeight="1">
      <c r="A592" s="3"/>
      <c r="B592" s="122"/>
      <c r="C592" s="122"/>
      <c r="D592" s="122"/>
      <c r="E592" s="121"/>
      <c r="F592" s="122"/>
      <c r="G592" s="122"/>
      <c r="H592" s="122"/>
      <c r="I592" s="122"/>
      <c r="J592" s="88"/>
      <c r="K592" s="122"/>
      <c r="L592" s="122"/>
      <c r="M592" s="122"/>
      <c r="N592" s="150"/>
      <c r="O592" s="3"/>
      <c r="P592" s="3"/>
      <c r="Q592" s="3"/>
      <c r="R592" s="3"/>
      <c r="S592" s="3"/>
    </row>
    <row r="593" spans="1:19" ht="17.25" customHeight="1">
      <c r="A593" s="3"/>
      <c r="B593" s="122"/>
      <c r="C593" s="122"/>
      <c r="D593" s="122"/>
      <c r="E593" s="121"/>
      <c r="F593" s="122"/>
      <c r="G593" s="122"/>
      <c r="H593" s="122"/>
      <c r="I593" s="122"/>
      <c r="J593" s="88"/>
      <c r="K593" s="122"/>
      <c r="L593" s="122"/>
      <c r="M593" s="122"/>
      <c r="N593" s="150"/>
      <c r="O593" s="3"/>
      <c r="P593" s="3"/>
      <c r="Q593" s="3"/>
      <c r="R593" s="3"/>
      <c r="S593" s="3"/>
    </row>
    <row r="594" spans="1:19" ht="17.25" customHeight="1">
      <c r="A594" s="3"/>
      <c r="B594" s="152"/>
      <c r="C594" s="152"/>
      <c r="D594" s="152"/>
      <c r="E594" s="4"/>
      <c r="F594" s="152"/>
      <c r="G594" s="152"/>
      <c r="H594" s="152"/>
      <c r="I594" s="152"/>
      <c r="J594" s="3"/>
      <c r="K594" s="152"/>
      <c r="L594" s="152"/>
      <c r="M594" s="152"/>
      <c r="N594" s="152"/>
      <c r="O594" s="3"/>
      <c r="P594" s="3"/>
      <c r="Q594" s="3"/>
      <c r="R594" s="3"/>
      <c r="S594" s="3"/>
    </row>
    <row r="595" spans="1:19" ht="17.25" customHeight="1">
      <c r="A595" s="3"/>
      <c r="B595" s="3"/>
      <c r="C595" s="3"/>
      <c r="D595" s="3"/>
      <c r="E595" s="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 ht="17.25" customHeight="1">
      <c r="A596" s="3"/>
      <c r="B596" s="3"/>
      <c r="C596" s="3"/>
      <c r="D596" s="3"/>
      <c r="E596" s="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:19" ht="17.25" customHeight="1">
      <c r="A597" s="3"/>
      <c r="B597" s="3"/>
      <c r="C597" s="3"/>
      <c r="D597" s="3"/>
      <c r="E597" s="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:19" ht="17.25" customHeight="1">
      <c r="A598" s="3"/>
      <c r="B598" s="3"/>
      <c r="C598" s="3"/>
      <c r="D598" s="3"/>
      <c r="E598" s="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:19" ht="17.25" customHeight="1">
      <c r="A599" s="3"/>
      <c r="B599" s="3"/>
      <c r="C599" s="3"/>
      <c r="D599" s="3"/>
      <c r="E599" s="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:19" ht="17.25" customHeight="1">
      <c r="A600" s="3"/>
      <c r="B600" s="3"/>
      <c r="C600" s="3"/>
      <c r="D600" s="3"/>
      <c r="E600" s="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 ht="17.25" customHeight="1">
      <c r="A601" s="3"/>
      <c r="B601" s="3"/>
      <c r="C601" s="3"/>
      <c r="D601" s="3"/>
      <c r="E601" s="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 ht="17.25" customHeight="1">
      <c r="A602" s="3"/>
      <c r="B602" s="3"/>
      <c r="C602" s="3"/>
      <c r="D602" s="3"/>
      <c r="E602" s="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 ht="17.25" customHeight="1">
      <c r="A603" s="3"/>
      <c r="B603" s="3"/>
      <c r="C603" s="3"/>
      <c r="D603" s="3"/>
      <c r="E603" s="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 ht="17.25" customHeight="1">
      <c r="A604" s="3"/>
    </row>
    <row r="605" spans="1:19" ht="17.25" customHeight="1">
      <c r="A605" s="3"/>
    </row>
    <row r="606" spans="1:19" ht="17.25" customHeight="1">
      <c r="A606" s="3"/>
    </row>
    <row r="607" spans="1:19" ht="17.25" customHeight="1">
      <c r="A607" s="3"/>
    </row>
    <row r="608" spans="1:19" ht="17.25" customHeight="1">
      <c r="A608" s="3"/>
    </row>
    <row r="609" spans="1:1" ht="17.25" customHeight="1">
      <c r="A609" s="3"/>
    </row>
    <row r="610" spans="1:1" ht="17.25" customHeight="1">
      <c r="A610" s="3"/>
    </row>
    <row r="611" spans="1:1" ht="17.25" customHeight="1">
      <c r="A611" s="3"/>
    </row>
    <row r="612" spans="1:1" ht="17.25" customHeight="1">
      <c r="A612" s="3"/>
    </row>
    <row r="613" spans="1:1" ht="17.25" customHeight="1">
      <c r="A613" s="3"/>
    </row>
    <row r="614" spans="1:1" ht="17.25" customHeight="1">
      <c r="A614" s="3"/>
    </row>
    <row r="615" spans="1:1" ht="17.25" customHeight="1">
      <c r="A615" s="3"/>
    </row>
    <row r="616" spans="1:1" ht="17.25" customHeight="1">
      <c r="A616" s="3"/>
    </row>
    <row r="617" spans="1:1" ht="17.25" customHeight="1">
      <c r="A617" s="3"/>
    </row>
    <row r="618" spans="1:1" ht="17.25" customHeight="1">
      <c r="A618" s="3"/>
    </row>
    <row r="619" spans="1:1" ht="17.25" customHeight="1">
      <c r="A619" s="3"/>
    </row>
    <row r="620" spans="1:1" ht="17.25" customHeight="1">
      <c r="A620" s="3"/>
    </row>
    <row r="621" spans="1:1" ht="17.25" customHeight="1">
      <c r="A621" s="3"/>
    </row>
    <row r="622" spans="1:1" ht="17.25" customHeight="1">
      <c r="A622" s="3"/>
    </row>
    <row r="623" spans="1:1" ht="17.25" customHeight="1">
      <c r="A623" s="3"/>
    </row>
    <row r="624" spans="1:1" ht="17.25" customHeight="1">
      <c r="A624" s="3"/>
    </row>
    <row r="625" spans="1:1" ht="17.25" customHeight="1">
      <c r="A625" s="3"/>
    </row>
    <row r="626" spans="1:1" ht="17.25" customHeight="1">
      <c r="A626" s="3"/>
    </row>
    <row r="627" spans="1:1" ht="17.25" customHeight="1">
      <c r="A627" s="3"/>
    </row>
    <row r="628" spans="1:1" ht="17.25" customHeight="1">
      <c r="A628" s="3"/>
    </row>
    <row r="629" spans="1:1" ht="17.25" customHeight="1">
      <c r="A629" s="3"/>
    </row>
    <row r="630" spans="1:1" ht="17.25" customHeight="1">
      <c r="A630" s="3"/>
    </row>
    <row r="631" spans="1:1" ht="17.25" customHeight="1">
      <c r="A631" s="3"/>
    </row>
    <row r="632" spans="1:1" ht="17.25" customHeight="1">
      <c r="A632" s="3"/>
    </row>
    <row r="633" spans="1:1" ht="17.25" customHeight="1">
      <c r="A633" s="3"/>
    </row>
    <row r="634" spans="1:1" ht="17.25" customHeight="1">
      <c r="A634" s="3"/>
    </row>
    <row r="635" spans="1:1" ht="17.25" customHeight="1">
      <c r="A635" s="3"/>
    </row>
    <row r="636" spans="1:1" ht="17.25" customHeight="1">
      <c r="A636" s="153"/>
    </row>
    <row r="637" spans="1:1" ht="17.25" customHeight="1">
      <c r="A637" s="153"/>
    </row>
    <row r="638" spans="1:1" ht="17.25" customHeight="1">
      <c r="A638" s="153"/>
    </row>
    <row r="639" spans="1:1" ht="17.25" customHeight="1">
      <c r="A639" s="153"/>
    </row>
    <row r="640" spans="1:1" ht="17.25" customHeight="1">
      <c r="A640" s="153"/>
    </row>
    <row r="641" spans="1:1" ht="17.25" customHeight="1">
      <c r="A641" s="153"/>
    </row>
    <row r="642" spans="1:1" ht="17.25" customHeight="1">
      <c r="A642" s="153"/>
    </row>
    <row r="643" spans="1:1" ht="17.25" customHeight="1">
      <c r="A643" s="153"/>
    </row>
    <row r="644" spans="1:1" ht="17.25" customHeight="1">
      <c r="A644" s="153"/>
    </row>
    <row r="645" spans="1:1" ht="17.25" customHeight="1">
      <c r="A645" s="153"/>
    </row>
    <row r="824" spans="1:1" ht="17.25" customHeight="1">
      <c r="A824" s="3"/>
    </row>
    <row r="837" spans="1:1" ht="17.25" customHeight="1">
      <c r="A837" s="153"/>
    </row>
    <row r="976" spans="1:1" ht="17.25" customHeight="1">
      <c r="A976" s="3"/>
    </row>
    <row r="977" spans="1:1" ht="17.25" customHeight="1">
      <c r="A977" s="3"/>
    </row>
    <row r="978" spans="1:1" ht="17.25" customHeight="1">
      <c r="A978" s="3"/>
    </row>
    <row r="979" spans="1:1" ht="17.25" customHeight="1">
      <c r="A979" s="3"/>
    </row>
    <row r="980" spans="1:1" ht="17.25" customHeight="1">
      <c r="A980" s="3"/>
    </row>
    <row r="981" spans="1:1" ht="17.25" customHeight="1">
      <c r="A981" s="3"/>
    </row>
    <row r="982" spans="1:1" ht="17.25" customHeight="1">
      <c r="A982" s="3"/>
    </row>
    <row r="983" spans="1:1" ht="17.25" customHeight="1">
      <c r="A983" s="3"/>
    </row>
    <row r="984" spans="1:1" ht="17.25" customHeight="1">
      <c r="A984" s="3"/>
    </row>
    <row r="985" spans="1:1" ht="17.25" customHeight="1">
      <c r="A985" s="3"/>
    </row>
    <row r="986" spans="1:1" ht="17.25" customHeight="1">
      <c r="A986" s="3"/>
    </row>
    <row r="987" spans="1:1" ht="17.25" customHeight="1">
      <c r="A987" s="3"/>
    </row>
    <row r="988" spans="1:1" ht="17.25" customHeight="1">
      <c r="A988" s="3"/>
    </row>
    <row r="989" spans="1:1" ht="17.25" customHeight="1">
      <c r="A989" s="3"/>
    </row>
    <row r="990" spans="1:1" ht="17.25" customHeight="1">
      <c r="A990" s="3"/>
    </row>
    <row r="991" spans="1:1" ht="17.25" customHeight="1">
      <c r="A991" s="3"/>
    </row>
    <row r="992" spans="1:1" ht="17.25" customHeight="1">
      <c r="A992" s="3"/>
    </row>
    <row r="993" spans="1:1" ht="17.25" customHeight="1">
      <c r="A993" s="3"/>
    </row>
    <row r="994" spans="1:1" ht="17.25" customHeight="1">
      <c r="A994" s="3"/>
    </row>
    <row r="995" spans="1:1" ht="17.25" customHeight="1">
      <c r="A995" s="3"/>
    </row>
    <row r="996" spans="1:1" ht="17.25" customHeight="1">
      <c r="A996" s="3"/>
    </row>
    <row r="997" spans="1:1" ht="17.25" customHeight="1">
      <c r="A997" s="3"/>
    </row>
    <row r="998" spans="1:1" ht="17.25" customHeight="1">
      <c r="A998" s="3"/>
    </row>
    <row r="999" spans="1:1" ht="17.25" customHeight="1">
      <c r="A999" s="3"/>
    </row>
    <row r="1000" spans="1:1" ht="17.25" customHeight="1">
      <c r="A1000" s="3"/>
    </row>
    <row r="1001" spans="1:1" ht="17.25" customHeight="1">
      <c r="A1001" s="3"/>
    </row>
    <row r="1002" spans="1:1" ht="17.25" customHeight="1">
      <c r="A1002" s="3"/>
    </row>
    <row r="1003" spans="1:1" ht="17.25" customHeight="1">
      <c r="A1003" s="3"/>
    </row>
    <row r="1004" spans="1:1" ht="17.25" customHeight="1">
      <c r="A1004" s="3"/>
    </row>
    <row r="1005" spans="1:1" ht="17.25" customHeight="1">
      <c r="A1005" s="3"/>
    </row>
    <row r="1006" spans="1:1" ht="17.25" customHeight="1">
      <c r="A1006" s="3"/>
    </row>
    <row r="1007" spans="1:1" ht="17.25" customHeight="1">
      <c r="A1007" s="3"/>
    </row>
    <row r="1008" spans="1:1" ht="17.25" customHeight="1">
      <c r="A1008" s="3"/>
    </row>
    <row r="1009" spans="1:1" ht="17.25" customHeight="1">
      <c r="A1009" s="3"/>
    </row>
    <row r="1010" spans="1:1" ht="17.25" customHeight="1">
      <c r="A1010" s="3"/>
    </row>
    <row r="1011" spans="1:1" ht="17.25" customHeight="1">
      <c r="A1011" s="3"/>
    </row>
    <row r="1012" spans="1:1" ht="17.25" customHeight="1">
      <c r="A1012" s="3"/>
    </row>
    <row r="1013" spans="1:1" ht="17.25" customHeight="1">
      <c r="A1013" s="3"/>
    </row>
    <row r="1014" spans="1:1" ht="17.25" customHeight="1">
      <c r="A1014" s="3"/>
    </row>
    <row r="1015" spans="1:1" ht="17.25" customHeight="1">
      <c r="A1015" s="3"/>
    </row>
    <row r="1016" spans="1:1" ht="17.25" customHeight="1">
      <c r="A1016" s="3"/>
    </row>
    <row r="1017" spans="1:1" ht="17.25" customHeight="1">
      <c r="A1017" s="3"/>
    </row>
    <row r="1018" spans="1:1" ht="17.25" customHeight="1">
      <c r="A1018" s="3"/>
    </row>
    <row r="1019" spans="1:1" ht="17.25" customHeight="1">
      <c r="A1019" s="3"/>
    </row>
    <row r="1020" spans="1:1" ht="17.25" customHeight="1">
      <c r="A1020" s="3"/>
    </row>
    <row r="1021" spans="1:1" ht="17.25" customHeight="1">
      <c r="A1021" s="3"/>
    </row>
    <row r="1022" spans="1:1" ht="17.25" customHeight="1">
      <c r="A1022" s="3"/>
    </row>
    <row r="1023" spans="1:1" ht="17.25" customHeight="1">
      <c r="A1023" s="3"/>
    </row>
    <row r="1024" spans="1:1" ht="17.25" customHeight="1">
      <c r="A1024" s="3"/>
    </row>
    <row r="1025" spans="1:1" ht="17.25" customHeight="1">
      <c r="A1025" s="3"/>
    </row>
    <row r="1026" spans="1:1" ht="17.25" customHeight="1">
      <c r="A1026" s="3"/>
    </row>
    <row r="1027" spans="1:1" ht="17.25" customHeight="1">
      <c r="A1027" s="3"/>
    </row>
    <row r="1028" spans="1:1" ht="17.25" customHeight="1">
      <c r="A1028" s="3"/>
    </row>
    <row r="1029" spans="1:1" ht="17.25" customHeight="1">
      <c r="A1029" s="3"/>
    </row>
    <row r="1030" spans="1:1" ht="17.25" customHeight="1">
      <c r="A1030" s="3"/>
    </row>
    <row r="1031" spans="1:1" ht="17.25" customHeight="1">
      <c r="A1031" s="3"/>
    </row>
    <row r="1032" spans="1:1" ht="17.25" customHeight="1">
      <c r="A1032" s="3"/>
    </row>
    <row r="1033" spans="1:1" ht="17.25" customHeight="1">
      <c r="A1033" s="3"/>
    </row>
    <row r="1034" spans="1:1" ht="17.25" customHeight="1">
      <c r="A1034" s="3"/>
    </row>
    <row r="1035" spans="1:1" ht="17.25" customHeight="1">
      <c r="A1035" s="3"/>
    </row>
    <row r="1036" spans="1:1" ht="17.25" customHeight="1">
      <c r="A1036" s="3"/>
    </row>
    <row r="1037" spans="1:1" ht="17.25" customHeight="1">
      <c r="A1037" s="3"/>
    </row>
    <row r="1038" spans="1:1" ht="17.25" customHeight="1">
      <c r="A1038" s="3"/>
    </row>
    <row r="1039" spans="1:1" ht="17.25" customHeight="1">
      <c r="A1039" s="3"/>
    </row>
    <row r="1040" spans="1:1" ht="17.25" customHeight="1">
      <c r="A1040" s="3"/>
    </row>
    <row r="1041" spans="1:1" ht="17.25" customHeight="1">
      <c r="A1041" s="3"/>
    </row>
    <row r="1042" spans="1:1" ht="17.25" customHeight="1">
      <c r="A1042" s="3"/>
    </row>
    <row r="1043" spans="1:1" ht="17.25" customHeight="1">
      <c r="A1043" s="3"/>
    </row>
    <row r="1044" spans="1:1" ht="17.25" customHeight="1">
      <c r="A1044" s="3"/>
    </row>
    <row r="1045" spans="1:1" ht="17.25" customHeight="1">
      <c r="A1045" s="3"/>
    </row>
    <row r="1046" spans="1:1" ht="17.25" customHeight="1">
      <c r="A1046" s="3"/>
    </row>
    <row r="1047" spans="1:1" ht="17.25" customHeight="1">
      <c r="A1047" s="3"/>
    </row>
    <row r="1048" spans="1:1" ht="17.25" customHeight="1">
      <c r="A1048" s="3"/>
    </row>
    <row r="1049" spans="1:1" ht="17.25" customHeight="1">
      <c r="A1049" s="3"/>
    </row>
    <row r="1050" spans="1:1" ht="17.25" customHeight="1">
      <c r="A1050" s="3"/>
    </row>
    <row r="1051" spans="1:1" ht="17.25" customHeight="1">
      <c r="A1051" s="3"/>
    </row>
    <row r="1052" spans="1:1" ht="17.25" customHeight="1">
      <c r="A1052" s="3"/>
    </row>
    <row r="1053" spans="1:1" ht="17.25" customHeight="1">
      <c r="A1053" s="3"/>
    </row>
    <row r="1054" spans="1:1" ht="17.25" customHeight="1">
      <c r="A1054" s="3"/>
    </row>
    <row r="1055" spans="1:1" ht="17.25" customHeight="1">
      <c r="A1055" s="3"/>
    </row>
    <row r="1056" spans="1:1" ht="17.25" customHeight="1">
      <c r="A1056" s="3"/>
    </row>
    <row r="1057" spans="1:1" ht="17.25" customHeight="1">
      <c r="A1057" s="3"/>
    </row>
    <row r="1058" spans="1:1" ht="17.25" customHeight="1">
      <c r="A1058" s="3"/>
    </row>
    <row r="1059" spans="1:1" ht="17.25" customHeight="1">
      <c r="A1059" s="3"/>
    </row>
    <row r="1060" spans="1:1" ht="17.25" customHeight="1">
      <c r="A1060" s="3"/>
    </row>
    <row r="1061" spans="1:1" ht="17.25" customHeight="1">
      <c r="A1061" s="3"/>
    </row>
    <row r="1062" spans="1:1" ht="17.25" customHeight="1">
      <c r="A1062" s="3"/>
    </row>
    <row r="1063" spans="1:1" ht="17.25" customHeight="1">
      <c r="A1063" s="3"/>
    </row>
    <row r="1064" spans="1:1" ht="17.25" customHeight="1">
      <c r="A1064" s="3"/>
    </row>
    <row r="1065" spans="1:1" ht="17.25" customHeight="1">
      <c r="A1065" s="3"/>
    </row>
    <row r="1066" spans="1:1" ht="17.25" customHeight="1">
      <c r="A1066" s="3"/>
    </row>
    <row r="1067" spans="1:1" ht="17.25" customHeight="1">
      <c r="A1067" s="3"/>
    </row>
    <row r="1068" spans="1:1" ht="17.25" customHeight="1">
      <c r="A1068" s="3"/>
    </row>
    <row r="1069" spans="1:1" ht="17.25" customHeight="1">
      <c r="A1069" s="3"/>
    </row>
    <row r="1070" spans="1:1" ht="17.25" customHeight="1">
      <c r="A1070" s="3"/>
    </row>
    <row r="1071" spans="1:1" ht="17.25" customHeight="1">
      <c r="A1071" s="3"/>
    </row>
    <row r="1072" spans="1:1" ht="17.25" customHeight="1">
      <c r="A1072" s="3"/>
    </row>
    <row r="1073" spans="1:1" ht="17.25" customHeight="1">
      <c r="A1073" s="3"/>
    </row>
    <row r="1074" spans="1:1" ht="17.25" customHeight="1">
      <c r="A1074" s="3"/>
    </row>
    <row r="1075" spans="1:1" ht="17.25" customHeight="1">
      <c r="A1075" s="3"/>
    </row>
    <row r="1076" spans="1:1" ht="17.25" customHeight="1">
      <c r="A1076" s="3"/>
    </row>
    <row r="1077" spans="1:1" ht="17.25" customHeight="1">
      <c r="A1077" s="3"/>
    </row>
    <row r="1078" spans="1:1" ht="17.25" customHeight="1">
      <c r="A1078" s="3"/>
    </row>
    <row r="1079" spans="1:1" ht="17.25" customHeight="1">
      <c r="A1079" s="3"/>
    </row>
    <row r="1080" spans="1:1" ht="17.25" customHeight="1">
      <c r="A1080" s="3"/>
    </row>
    <row r="1081" spans="1:1" ht="17.25" customHeight="1">
      <c r="A1081" s="3"/>
    </row>
    <row r="1082" spans="1:1" ht="17.25" customHeight="1">
      <c r="A1082" s="3"/>
    </row>
    <row r="1083" spans="1:1" ht="17.25" customHeight="1">
      <c r="A1083" s="3"/>
    </row>
    <row r="1084" spans="1:1" ht="17.25" customHeight="1">
      <c r="A1084" s="3"/>
    </row>
    <row r="1085" spans="1:1" ht="17.25" customHeight="1">
      <c r="A1085" s="3"/>
    </row>
    <row r="1086" spans="1:1" ht="17.25" customHeight="1">
      <c r="A1086" s="3"/>
    </row>
    <row r="1087" spans="1:1" ht="17.25" customHeight="1">
      <c r="A1087" s="3"/>
    </row>
    <row r="1088" spans="1:1" ht="17.25" customHeight="1">
      <c r="A1088" s="3"/>
    </row>
    <row r="1089" spans="1:1" ht="17.25" customHeight="1">
      <c r="A1089" s="3"/>
    </row>
    <row r="1090" spans="1:1" ht="17.25" customHeight="1">
      <c r="A1090" s="3"/>
    </row>
    <row r="1091" spans="1:1" ht="17.25" customHeight="1">
      <c r="A1091" s="3"/>
    </row>
    <row r="1092" spans="1:1" ht="17.25" customHeight="1">
      <c r="A1092" s="3"/>
    </row>
    <row r="1093" spans="1:1" ht="17.25" customHeight="1">
      <c r="A1093" s="3"/>
    </row>
    <row r="1094" spans="1:1" ht="17.25" customHeight="1">
      <c r="A1094" s="3"/>
    </row>
    <row r="1095" spans="1:1" ht="17.25" customHeight="1">
      <c r="A1095" s="3"/>
    </row>
    <row r="1096" spans="1:1" ht="17.25" customHeight="1">
      <c r="A1096" s="3"/>
    </row>
    <row r="1097" spans="1:1" ht="17.25" customHeight="1">
      <c r="A1097" s="3"/>
    </row>
    <row r="1098" spans="1:1" ht="17.25" customHeight="1">
      <c r="A1098" s="3"/>
    </row>
    <row r="1099" spans="1:1" ht="17.25" customHeight="1">
      <c r="A1099" s="3"/>
    </row>
    <row r="1100" spans="1:1" ht="17.25" customHeight="1">
      <c r="A1100" s="3"/>
    </row>
    <row r="1101" spans="1:1" ht="17.25" customHeight="1">
      <c r="A1101" s="3"/>
    </row>
    <row r="1102" spans="1:1" ht="17.25" customHeight="1">
      <c r="A1102" s="3"/>
    </row>
    <row r="1103" spans="1:1" ht="17.25" customHeight="1">
      <c r="A1103" s="3"/>
    </row>
    <row r="1104" spans="1:1" ht="17.25" customHeight="1">
      <c r="A1104" s="3"/>
    </row>
    <row r="1105" spans="1:1" ht="17.25" customHeight="1">
      <c r="A1105" s="3"/>
    </row>
    <row r="1106" spans="1:1" ht="17.25" customHeight="1">
      <c r="A1106" s="3"/>
    </row>
    <row r="1107" spans="1:1" ht="17.25" customHeight="1">
      <c r="A1107" s="3"/>
    </row>
    <row r="1108" spans="1:1" ht="17.25" customHeight="1">
      <c r="A1108" s="3"/>
    </row>
    <row r="1109" spans="1:1" ht="17.25" customHeight="1">
      <c r="A1109" s="3"/>
    </row>
    <row r="1110" spans="1:1" ht="17.25" customHeight="1">
      <c r="A1110" s="3"/>
    </row>
    <row r="1111" spans="1:1" ht="17.25" customHeight="1">
      <c r="A1111" s="3"/>
    </row>
    <row r="1112" spans="1:1" ht="17.25" customHeight="1">
      <c r="A1112" s="3"/>
    </row>
    <row r="1113" spans="1:1" ht="17.25" customHeight="1">
      <c r="A1113" s="3"/>
    </row>
    <row r="1114" spans="1:1" ht="17.25" customHeight="1">
      <c r="A1114" s="3"/>
    </row>
    <row r="1115" spans="1:1" ht="17.25" customHeight="1">
      <c r="A1115" s="3"/>
    </row>
    <row r="1116" spans="1:1" ht="17.25" customHeight="1">
      <c r="A1116" s="3"/>
    </row>
    <row r="1117" spans="1:1" ht="17.25" customHeight="1">
      <c r="A1117" s="3"/>
    </row>
    <row r="1118" spans="1:1" ht="17.25" customHeight="1">
      <c r="A1118" s="3"/>
    </row>
    <row r="1119" spans="1:1" ht="17.25" customHeight="1">
      <c r="A1119" s="3"/>
    </row>
    <row r="1120" spans="1:1" ht="17.25" customHeight="1">
      <c r="A1120" s="3"/>
    </row>
    <row r="1121" spans="1:1" ht="17.25" customHeight="1">
      <c r="A1121" s="3"/>
    </row>
    <row r="1122" spans="1:1" ht="17.25" customHeight="1">
      <c r="A1122" s="3"/>
    </row>
    <row r="1123" spans="1:1" ht="17.25" customHeight="1">
      <c r="A1123" s="3"/>
    </row>
    <row r="1124" spans="1:1" ht="17.25" customHeight="1">
      <c r="A1124" s="3"/>
    </row>
    <row r="1125" spans="1:1" ht="17.25" customHeight="1">
      <c r="A1125" s="3"/>
    </row>
    <row r="1126" spans="1:1" ht="17.25" customHeight="1">
      <c r="A1126" s="3"/>
    </row>
    <row r="1127" spans="1:1" ht="17.25" customHeight="1">
      <c r="A1127" s="3"/>
    </row>
    <row r="1128" spans="1:1" ht="17.25" customHeight="1">
      <c r="A1128" s="3"/>
    </row>
    <row r="1129" spans="1:1" ht="17.25" customHeight="1">
      <c r="A1129" s="3"/>
    </row>
    <row r="1130" spans="1:1" ht="17.25" customHeight="1">
      <c r="A1130" s="3"/>
    </row>
    <row r="1131" spans="1:1" ht="17.25" customHeight="1">
      <c r="A1131" s="3"/>
    </row>
    <row r="1132" spans="1:1" ht="17.25" customHeight="1">
      <c r="A1132" s="3"/>
    </row>
    <row r="1133" spans="1:1" ht="17.25" customHeight="1">
      <c r="A1133" s="3"/>
    </row>
    <row r="1134" spans="1:1" ht="17.25" customHeight="1">
      <c r="A1134" s="3"/>
    </row>
    <row r="1135" spans="1:1" ht="17.25" customHeight="1">
      <c r="A1135" s="3"/>
    </row>
    <row r="1136" spans="1:1" ht="17.25" customHeight="1">
      <c r="A1136" s="3"/>
    </row>
    <row r="1137" spans="1:1" ht="17.25" customHeight="1">
      <c r="A1137" s="3"/>
    </row>
    <row r="1138" spans="1:1" ht="17.25" customHeight="1">
      <c r="A1138" s="3"/>
    </row>
    <row r="1139" spans="1:1" ht="17.25" customHeight="1">
      <c r="A1139" s="3"/>
    </row>
    <row r="1140" spans="1:1" ht="17.25" customHeight="1">
      <c r="A1140" s="3"/>
    </row>
    <row r="1141" spans="1:1" ht="17.25" customHeight="1">
      <c r="A1141" s="3"/>
    </row>
    <row r="1142" spans="1:1" ht="17.25" customHeight="1">
      <c r="A1142" s="3"/>
    </row>
    <row r="1143" spans="1:1" ht="17.25" customHeight="1">
      <c r="A1143" s="3"/>
    </row>
    <row r="1144" spans="1:1" ht="17.25" customHeight="1">
      <c r="A1144" s="3"/>
    </row>
    <row r="1145" spans="1:1" ht="17.25" customHeight="1">
      <c r="A1145" s="3"/>
    </row>
    <row r="1146" spans="1:1" ht="17.25" customHeight="1">
      <c r="A1146" s="3"/>
    </row>
    <row r="1147" spans="1:1" ht="17.25" customHeight="1">
      <c r="A1147" s="3"/>
    </row>
    <row r="1148" spans="1:1" ht="17.25" customHeight="1">
      <c r="A1148" s="3"/>
    </row>
    <row r="1149" spans="1:1" ht="17.25" customHeight="1">
      <c r="A1149" s="3"/>
    </row>
    <row r="1150" spans="1:1" ht="17.25" customHeight="1">
      <c r="A1150" s="3"/>
    </row>
    <row r="1151" spans="1:1" ht="17.25" customHeight="1">
      <c r="A1151" s="3"/>
    </row>
    <row r="1152" spans="1:1" ht="17.25" customHeight="1">
      <c r="A1152" s="3"/>
    </row>
    <row r="1153" spans="1:1" ht="17.25" customHeight="1">
      <c r="A1153" s="3"/>
    </row>
    <row r="1154" spans="1:1" ht="17.25" customHeight="1">
      <c r="A1154" s="3"/>
    </row>
    <row r="1155" spans="1:1" ht="17.25" customHeight="1">
      <c r="A1155" s="3"/>
    </row>
    <row r="1156" spans="1:1" ht="17.25" customHeight="1">
      <c r="A1156" s="3"/>
    </row>
    <row r="1157" spans="1:1" ht="17.25" customHeight="1">
      <c r="A1157" s="3"/>
    </row>
    <row r="1158" spans="1:1" ht="17.25" customHeight="1">
      <c r="A1158" s="3"/>
    </row>
    <row r="1159" spans="1:1" ht="17.25" customHeight="1">
      <c r="A1159" s="3"/>
    </row>
    <row r="1160" spans="1:1" ht="17.25" customHeight="1">
      <c r="A1160" s="3"/>
    </row>
    <row r="1161" spans="1:1" ht="17.25" customHeight="1">
      <c r="A1161" s="3"/>
    </row>
    <row r="1162" spans="1:1" ht="17.25" customHeight="1">
      <c r="A1162" s="3"/>
    </row>
    <row r="1163" spans="1:1" ht="17.25" customHeight="1">
      <c r="A1163" s="3"/>
    </row>
    <row r="1164" spans="1:1" ht="17.25" customHeight="1">
      <c r="A1164" s="3"/>
    </row>
    <row r="1165" spans="1:1" ht="17.25" customHeight="1">
      <c r="A1165" s="3"/>
    </row>
    <row r="1166" spans="1:1" ht="17.25" customHeight="1">
      <c r="A1166" s="3"/>
    </row>
    <row r="1167" spans="1:1" ht="17.25" customHeight="1">
      <c r="A1167" s="3"/>
    </row>
    <row r="1168" spans="1:1" ht="17.25" customHeight="1">
      <c r="A1168" s="3"/>
    </row>
    <row r="1169" spans="1:1" ht="17.25" customHeight="1">
      <c r="A1169" s="3"/>
    </row>
    <row r="1170" spans="1:1" ht="17.25" customHeight="1">
      <c r="A1170" s="3"/>
    </row>
    <row r="1171" spans="1:1" ht="17.25" customHeight="1">
      <c r="A1171" s="3"/>
    </row>
    <row r="1172" spans="1:1" ht="17.25" customHeight="1">
      <c r="A1172" s="3"/>
    </row>
    <row r="1173" spans="1:1" ht="17.25" customHeight="1">
      <c r="A1173" s="3"/>
    </row>
    <row r="1174" spans="1:1" ht="17.25" customHeight="1">
      <c r="A1174" s="3"/>
    </row>
    <row r="1175" spans="1:1" ht="17.25" customHeight="1">
      <c r="A1175" s="3"/>
    </row>
    <row r="1176" spans="1:1" ht="17.25" customHeight="1">
      <c r="A1176" s="3"/>
    </row>
    <row r="1177" spans="1:1" ht="17.25" customHeight="1">
      <c r="A1177" s="3"/>
    </row>
    <row r="1178" spans="1:1" ht="17.25" customHeight="1">
      <c r="A1178" s="3"/>
    </row>
    <row r="1179" spans="1:1" ht="17.25" customHeight="1">
      <c r="A1179" s="3"/>
    </row>
    <row r="1180" spans="1:1" ht="17.25" customHeight="1">
      <c r="A1180" s="3"/>
    </row>
    <row r="1181" spans="1:1" ht="17.25" customHeight="1">
      <c r="A1181" s="3"/>
    </row>
    <row r="1182" spans="1:1" ht="17.25" customHeight="1">
      <c r="A1182" s="3"/>
    </row>
    <row r="1183" spans="1:1" ht="17.25" customHeight="1">
      <c r="A1183" s="3"/>
    </row>
    <row r="1184" spans="1:1" ht="17.25" customHeight="1">
      <c r="A1184" s="3"/>
    </row>
    <row r="1185" spans="1:1" ht="17.25" customHeight="1">
      <c r="A1185" s="3"/>
    </row>
    <row r="1186" spans="1:1" ht="17.25" customHeight="1">
      <c r="A1186" s="3"/>
    </row>
    <row r="1187" spans="1:1" ht="17.25" customHeight="1">
      <c r="A1187" s="3"/>
    </row>
    <row r="1188" spans="1:1" ht="17.25" customHeight="1">
      <c r="A1188" s="3"/>
    </row>
    <row r="1189" spans="1:1" ht="17.25" customHeight="1">
      <c r="A1189" s="3"/>
    </row>
    <row r="1190" spans="1:1" ht="17.25" customHeight="1">
      <c r="A1190" s="3"/>
    </row>
    <row r="1191" spans="1:1" ht="17.25" customHeight="1">
      <c r="A1191" s="3"/>
    </row>
    <row r="1192" spans="1:1" ht="17.25" customHeight="1">
      <c r="A1192" s="3"/>
    </row>
    <row r="1193" spans="1:1" ht="17.25" customHeight="1">
      <c r="A1193" s="3"/>
    </row>
    <row r="1194" spans="1:1" ht="17.25" customHeight="1">
      <c r="A1194" s="3"/>
    </row>
    <row r="1195" spans="1:1" ht="17.25" customHeight="1">
      <c r="A1195" s="3"/>
    </row>
    <row r="1196" spans="1:1" ht="17.25" customHeight="1">
      <c r="A1196" s="3"/>
    </row>
    <row r="1197" spans="1:1" ht="17.25" customHeight="1">
      <c r="A1197" s="3"/>
    </row>
    <row r="1198" spans="1:1" ht="17.25" customHeight="1">
      <c r="A1198" s="3"/>
    </row>
    <row r="1199" spans="1:1" ht="17.25" customHeight="1">
      <c r="A1199" s="3"/>
    </row>
    <row r="1200" spans="1:1" ht="17.25" customHeight="1">
      <c r="A1200" s="3"/>
    </row>
    <row r="1201" spans="1:1" ht="17.25" customHeight="1">
      <c r="A1201" s="3"/>
    </row>
    <row r="1202" spans="1:1" ht="17.25" customHeight="1">
      <c r="A1202" s="3"/>
    </row>
    <row r="1203" spans="1:1" ht="17.25" customHeight="1">
      <c r="A1203" s="3"/>
    </row>
    <row r="1204" spans="1:1" ht="17.25" customHeight="1">
      <c r="A1204" s="3"/>
    </row>
    <row r="1205" spans="1:1" ht="17.25" customHeight="1">
      <c r="A1205" s="3"/>
    </row>
    <row r="1206" spans="1:1" ht="17.25" customHeight="1">
      <c r="A1206" s="3"/>
    </row>
    <row r="1207" spans="1:1" ht="17.25" customHeight="1">
      <c r="A1207" s="3"/>
    </row>
    <row r="1208" spans="1:1" ht="17.25" customHeight="1">
      <c r="A1208" s="3"/>
    </row>
    <row r="1209" spans="1:1" ht="17.25" customHeight="1">
      <c r="A1209" s="3"/>
    </row>
    <row r="1210" spans="1:1" ht="17.25" customHeight="1">
      <c r="A1210" s="3"/>
    </row>
    <row r="1211" spans="1:1" ht="17.25" customHeight="1">
      <c r="A1211" s="3"/>
    </row>
    <row r="1212" spans="1:1" ht="17.25" customHeight="1">
      <c r="A1212" s="3"/>
    </row>
    <row r="1213" spans="1:1" ht="17.25" customHeight="1">
      <c r="A1213" s="3"/>
    </row>
    <row r="1214" spans="1:1" ht="17.25" customHeight="1">
      <c r="A1214" s="3"/>
    </row>
    <row r="1215" spans="1:1" ht="17.25" customHeight="1">
      <c r="A1215" s="3"/>
    </row>
    <row r="1216" spans="1:1" ht="17.25" customHeight="1">
      <c r="A1216" s="3"/>
    </row>
    <row r="1217" spans="1:1" ht="17.25" customHeight="1">
      <c r="A1217" s="3"/>
    </row>
    <row r="1218" spans="1:1" ht="17.25" customHeight="1">
      <c r="A1218" s="3"/>
    </row>
    <row r="1219" spans="1:1" ht="17.25" customHeight="1">
      <c r="A1219" s="3"/>
    </row>
    <row r="1220" spans="1:1" ht="17.25" customHeight="1">
      <c r="A1220" s="3"/>
    </row>
    <row r="1221" spans="1:1" ht="17.25" customHeight="1">
      <c r="A1221" s="3"/>
    </row>
    <row r="1222" spans="1:1" ht="17.25" customHeight="1">
      <c r="A1222" s="3"/>
    </row>
    <row r="1223" spans="1:1" ht="17.25" customHeight="1">
      <c r="A1223" s="3"/>
    </row>
    <row r="1224" spans="1:1" ht="17.25" customHeight="1">
      <c r="A1224" s="3"/>
    </row>
    <row r="1225" spans="1:1" ht="17.25" customHeight="1">
      <c r="A1225" s="3"/>
    </row>
    <row r="1226" spans="1:1" ht="17.25" customHeight="1">
      <c r="A1226" s="3"/>
    </row>
    <row r="1227" spans="1:1" ht="17.25" customHeight="1">
      <c r="A1227" s="3"/>
    </row>
    <row r="1228" spans="1:1" ht="17.25" customHeight="1">
      <c r="A1228" s="3"/>
    </row>
    <row r="1229" spans="1:1" ht="17.25" customHeight="1">
      <c r="A1229" s="3"/>
    </row>
    <row r="1230" spans="1:1" ht="17.25" customHeight="1">
      <c r="A1230" s="3"/>
    </row>
    <row r="1231" spans="1:1" ht="17.25" customHeight="1">
      <c r="A1231" s="3"/>
    </row>
    <row r="1232" spans="1:1" ht="17.25" customHeight="1">
      <c r="A1232" s="3"/>
    </row>
    <row r="1233" spans="1:1" ht="17.25" customHeight="1">
      <c r="A1233" s="3"/>
    </row>
    <row r="1234" spans="1:1" ht="17.25" customHeight="1">
      <c r="A1234" s="3"/>
    </row>
    <row r="1235" spans="1:1" ht="17.25" customHeight="1">
      <c r="A1235" s="3"/>
    </row>
    <row r="1236" spans="1:1" ht="17.25" customHeight="1">
      <c r="A1236" s="3"/>
    </row>
    <row r="1237" spans="1:1" ht="17.25" customHeight="1">
      <c r="A1237" s="3"/>
    </row>
    <row r="1238" spans="1:1" ht="17.25" customHeight="1">
      <c r="A1238" s="3"/>
    </row>
    <row r="1239" spans="1:1" ht="17.25" customHeight="1">
      <c r="A1239" s="3"/>
    </row>
    <row r="1240" spans="1:1" ht="17.25" customHeight="1">
      <c r="A1240" s="3"/>
    </row>
    <row r="1241" spans="1:1" ht="17.25" customHeight="1">
      <c r="A1241" s="3"/>
    </row>
    <row r="1242" spans="1:1" ht="17.25" customHeight="1">
      <c r="A1242" s="3"/>
    </row>
    <row r="1243" spans="1:1" ht="17.25" customHeight="1">
      <c r="A1243" s="3"/>
    </row>
    <row r="1244" spans="1:1" ht="17.25" customHeight="1">
      <c r="A1244" s="3"/>
    </row>
    <row r="1245" spans="1:1" ht="17.25" customHeight="1">
      <c r="A1245" s="3"/>
    </row>
    <row r="1246" spans="1:1" ht="17.25" customHeight="1">
      <c r="A1246" s="3"/>
    </row>
    <row r="1247" spans="1:1" ht="17.25" customHeight="1">
      <c r="A1247" s="3"/>
    </row>
    <row r="1248" spans="1:1" ht="17.25" customHeight="1">
      <c r="A1248" s="3"/>
    </row>
    <row r="1249" spans="1:1" ht="17.25" customHeight="1">
      <c r="A1249" s="3"/>
    </row>
    <row r="1250" spans="1:1" ht="17.25" customHeight="1">
      <c r="A1250" s="3"/>
    </row>
    <row r="1251" spans="1:1" ht="17.25" customHeight="1">
      <c r="A1251" s="3"/>
    </row>
    <row r="1252" spans="1:1" ht="17.25" customHeight="1">
      <c r="A1252" s="3"/>
    </row>
    <row r="1253" spans="1:1" ht="17.25" customHeight="1">
      <c r="A1253" s="3"/>
    </row>
    <row r="1254" spans="1:1" ht="17.25" customHeight="1">
      <c r="A1254" s="3"/>
    </row>
    <row r="1255" spans="1:1" ht="17.25" customHeight="1">
      <c r="A1255" s="3"/>
    </row>
    <row r="1256" spans="1:1" ht="17.25" customHeight="1">
      <c r="A1256" s="3"/>
    </row>
    <row r="1257" spans="1:1" ht="17.25" customHeight="1">
      <c r="A1257" s="3"/>
    </row>
    <row r="1258" spans="1:1" ht="17.25" customHeight="1">
      <c r="A1258" s="3"/>
    </row>
    <row r="1259" spans="1:1" ht="17.25" customHeight="1">
      <c r="A1259" s="3"/>
    </row>
    <row r="1260" spans="1:1" ht="17.25" customHeight="1">
      <c r="A1260" s="3"/>
    </row>
    <row r="1261" spans="1:1" ht="17.25" customHeight="1">
      <c r="A1261" s="3"/>
    </row>
    <row r="1262" spans="1:1" ht="17.25" customHeight="1">
      <c r="A1262" s="3"/>
    </row>
    <row r="1263" spans="1:1" ht="17.25" customHeight="1">
      <c r="A1263" s="3"/>
    </row>
    <row r="1264" spans="1:1" ht="17.25" customHeight="1">
      <c r="A1264" s="3"/>
    </row>
    <row r="1265" spans="1:1" ht="17.25" customHeight="1">
      <c r="A1265" s="3"/>
    </row>
    <row r="1266" spans="1:1" ht="17.25" customHeight="1">
      <c r="A1266" s="3"/>
    </row>
    <row r="1267" spans="1:1" ht="17.25" customHeight="1">
      <c r="A1267" s="3"/>
    </row>
    <row r="1268" spans="1:1" ht="17.25" customHeight="1">
      <c r="A1268" s="3"/>
    </row>
    <row r="1269" spans="1:1" ht="17.25" customHeight="1">
      <c r="A1269" s="3"/>
    </row>
    <row r="1270" spans="1:1" ht="17.25" customHeight="1">
      <c r="A1270" s="3"/>
    </row>
    <row r="1271" spans="1:1" ht="17.25" customHeight="1">
      <c r="A1271" s="3"/>
    </row>
    <row r="1272" spans="1:1" ht="17.25" customHeight="1">
      <c r="A1272" s="3"/>
    </row>
    <row r="1273" spans="1:1" ht="17.25" customHeight="1">
      <c r="A1273" s="3"/>
    </row>
    <row r="1274" spans="1:1" ht="17.25" customHeight="1">
      <c r="A1274" s="3"/>
    </row>
    <row r="1275" spans="1:1" ht="17.25" customHeight="1">
      <c r="A1275" s="3"/>
    </row>
    <row r="1276" spans="1:1" ht="17.25" customHeight="1">
      <c r="A1276" s="3"/>
    </row>
    <row r="1277" spans="1:1" ht="17.25" customHeight="1">
      <c r="A1277" s="3"/>
    </row>
    <row r="1278" spans="1:1" ht="17.25" customHeight="1">
      <c r="A1278" s="3"/>
    </row>
    <row r="1279" spans="1:1" ht="17.25" customHeight="1">
      <c r="A1279" s="3"/>
    </row>
    <row r="1280" spans="1:1" ht="17.25" customHeight="1">
      <c r="A1280" s="3"/>
    </row>
    <row r="1281" spans="1:1" ht="17.25" customHeight="1">
      <c r="A1281" s="3"/>
    </row>
    <row r="1282" spans="1:1" ht="17.25" customHeight="1">
      <c r="A1282" s="3"/>
    </row>
    <row r="1283" spans="1:1" ht="17.25" customHeight="1">
      <c r="A1283" s="3"/>
    </row>
    <row r="1284" spans="1:1" ht="17.25" customHeight="1">
      <c r="A1284" s="3"/>
    </row>
    <row r="1285" spans="1:1" ht="17.25" customHeight="1">
      <c r="A1285" s="3"/>
    </row>
    <row r="1286" spans="1:1" ht="17.25" customHeight="1">
      <c r="A1286" s="3"/>
    </row>
    <row r="1287" spans="1:1" ht="17.25" customHeight="1">
      <c r="A1287" s="3"/>
    </row>
    <row r="1288" spans="1:1" ht="17.25" customHeight="1">
      <c r="A1288" s="3"/>
    </row>
    <row r="1289" spans="1:1" ht="17.25" customHeight="1">
      <c r="A1289" s="3"/>
    </row>
    <row r="1290" spans="1:1" ht="17.25" customHeight="1">
      <c r="A1290" s="3"/>
    </row>
    <row r="1291" spans="1:1" ht="17.25" customHeight="1">
      <c r="A1291" s="3"/>
    </row>
    <row r="1292" spans="1:1" ht="17.25" customHeight="1">
      <c r="A1292" s="3"/>
    </row>
    <row r="1293" spans="1:1" ht="17.25" customHeight="1">
      <c r="A1293" s="3"/>
    </row>
    <row r="1294" spans="1:1" ht="17.25" customHeight="1">
      <c r="A1294" s="3"/>
    </row>
    <row r="1295" spans="1:1" ht="17.25" customHeight="1">
      <c r="A1295" s="3"/>
    </row>
    <row r="1296" spans="1:1" ht="17.25" customHeight="1">
      <c r="A1296" s="3"/>
    </row>
    <row r="1297" spans="1:1" ht="17.25" customHeight="1">
      <c r="A1297" s="3"/>
    </row>
    <row r="1298" spans="1:1" ht="17.25" customHeight="1">
      <c r="A1298" s="3"/>
    </row>
    <row r="1299" spans="1:1" ht="17.25" customHeight="1">
      <c r="A1299" s="3"/>
    </row>
    <row r="1300" spans="1:1" ht="17.25" customHeight="1">
      <c r="A1300" s="3"/>
    </row>
    <row r="1301" spans="1:1" ht="17.25" customHeight="1">
      <c r="A1301" s="3"/>
    </row>
    <row r="1302" spans="1:1" ht="17.25" customHeight="1">
      <c r="A1302" s="3"/>
    </row>
    <row r="1303" spans="1:1" ht="17.25" customHeight="1">
      <c r="A1303" s="3"/>
    </row>
    <row r="1304" spans="1:1" ht="17.25" customHeight="1">
      <c r="A1304" s="3"/>
    </row>
    <row r="1305" spans="1:1" ht="17.25" customHeight="1">
      <c r="A1305" s="3"/>
    </row>
    <row r="1306" spans="1:1" ht="17.25" customHeight="1">
      <c r="A1306" s="3"/>
    </row>
    <row r="1307" spans="1:1" ht="17.25" customHeight="1">
      <c r="A1307" s="3"/>
    </row>
    <row r="1308" spans="1:1" ht="17.25" customHeight="1">
      <c r="A1308" s="3"/>
    </row>
    <row r="1309" spans="1:1" ht="17.25" customHeight="1">
      <c r="A1309" s="3"/>
    </row>
    <row r="1310" spans="1:1" ht="17.25" customHeight="1">
      <c r="A1310" s="3"/>
    </row>
    <row r="1311" spans="1:1" ht="17.25" customHeight="1">
      <c r="A1311" s="3"/>
    </row>
    <row r="1312" spans="1:1" ht="17.25" customHeight="1">
      <c r="A1312" s="3"/>
    </row>
    <row r="1313" spans="1:1" ht="17.25" customHeight="1">
      <c r="A1313" s="3"/>
    </row>
    <row r="1314" spans="1:1" ht="17.25" customHeight="1">
      <c r="A1314" s="3"/>
    </row>
    <row r="1315" spans="1:1" ht="17.25" customHeight="1">
      <c r="A1315" s="3"/>
    </row>
    <row r="1316" spans="1:1" ht="17.25" customHeight="1">
      <c r="A1316" s="3"/>
    </row>
    <row r="1317" spans="1:1" ht="17.25" customHeight="1">
      <c r="A1317" s="3"/>
    </row>
    <row r="1318" spans="1:1" ht="17.25" customHeight="1">
      <c r="A1318" s="3"/>
    </row>
    <row r="1319" spans="1:1" ht="17.25" customHeight="1">
      <c r="A1319" s="3"/>
    </row>
    <row r="1320" spans="1:1" ht="17.25" customHeight="1">
      <c r="A1320" s="3"/>
    </row>
    <row r="1321" spans="1:1" ht="17.25" customHeight="1">
      <c r="A1321" s="3"/>
    </row>
    <row r="1322" spans="1:1" ht="17.25" customHeight="1">
      <c r="A1322" s="3"/>
    </row>
    <row r="1323" spans="1:1" ht="17.25" customHeight="1">
      <c r="A1323" s="3"/>
    </row>
    <row r="1324" spans="1:1" ht="17.25" customHeight="1">
      <c r="A1324" s="3"/>
    </row>
    <row r="1325" spans="1:1" ht="17.25" customHeight="1">
      <c r="A1325" s="3"/>
    </row>
    <row r="1326" spans="1:1" ht="17.25" customHeight="1">
      <c r="A1326" s="3"/>
    </row>
    <row r="1327" spans="1:1" ht="17.25" customHeight="1">
      <c r="A1327" s="3"/>
    </row>
    <row r="1328" spans="1:1" ht="17.25" customHeight="1">
      <c r="A1328" s="3"/>
    </row>
    <row r="1329" spans="1:1" ht="17.25" customHeight="1">
      <c r="A1329" s="3"/>
    </row>
    <row r="1330" spans="1:1" ht="17.25" customHeight="1">
      <c r="A1330" s="3"/>
    </row>
    <row r="1331" spans="1:1" ht="17.25" customHeight="1">
      <c r="A1331" s="3"/>
    </row>
    <row r="1332" spans="1:1" ht="17.25" customHeight="1">
      <c r="A1332" s="3"/>
    </row>
    <row r="1333" spans="1:1" ht="17.25" customHeight="1">
      <c r="A1333" s="3"/>
    </row>
    <row r="1334" spans="1:1" ht="17.25" customHeight="1">
      <c r="A1334" s="3"/>
    </row>
    <row r="1335" spans="1:1" ht="17.25" customHeight="1">
      <c r="A1335" s="3"/>
    </row>
    <row r="1336" spans="1:1" ht="17.25" customHeight="1">
      <c r="A1336" s="3"/>
    </row>
    <row r="1337" spans="1:1" ht="17.25" customHeight="1">
      <c r="A1337" s="3"/>
    </row>
    <row r="1338" spans="1:1" ht="17.25" customHeight="1">
      <c r="A1338" s="3"/>
    </row>
    <row r="1339" spans="1:1" ht="17.25" customHeight="1">
      <c r="A1339" s="3"/>
    </row>
    <row r="1340" spans="1:1" ht="17.25" customHeight="1">
      <c r="A1340" s="3"/>
    </row>
    <row r="1341" spans="1:1" ht="17.25" customHeight="1">
      <c r="A1341" s="3"/>
    </row>
    <row r="1342" spans="1:1" ht="17.25" customHeight="1">
      <c r="A1342" s="3"/>
    </row>
    <row r="1343" spans="1:1" ht="17.25" customHeight="1">
      <c r="A1343" s="3"/>
    </row>
    <row r="1344" spans="1:1" ht="17.25" customHeight="1">
      <c r="A1344" s="3"/>
    </row>
    <row r="1345" spans="1:1" ht="17.25" customHeight="1">
      <c r="A1345" s="3"/>
    </row>
    <row r="1346" spans="1:1" ht="17.25" customHeight="1">
      <c r="A1346" s="3"/>
    </row>
    <row r="1347" spans="1:1" ht="17.25" customHeight="1">
      <c r="A1347" s="3"/>
    </row>
    <row r="1348" spans="1:1" ht="17.25" customHeight="1">
      <c r="A1348" s="3"/>
    </row>
    <row r="1349" spans="1:1" ht="17.25" customHeight="1">
      <c r="A1349" s="3"/>
    </row>
    <row r="1350" spans="1:1" ht="17.25" customHeight="1">
      <c r="A1350" s="3"/>
    </row>
    <row r="1351" spans="1:1" ht="17.25" customHeight="1">
      <c r="A1351" s="3"/>
    </row>
    <row r="1352" spans="1:1" ht="17.25" customHeight="1">
      <c r="A1352" s="3"/>
    </row>
    <row r="1353" spans="1:1" ht="17.25" customHeight="1">
      <c r="A1353" s="3"/>
    </row>
    <row r="1354" spans="1:1" ht="17.25" customHeight="1">
      <c r="A1354" s="3"/>
    </row>
    <row r="1355" spans="1:1" ht="17.25" customHeight="1">
      <c r="A1355" s="3"/>
    </row>
    <row r="1356" spans="1:1" ht="17.25" customHeight="1">
      <c r="A1356" s="3"/>
    </row>
    <row r="1357" spans="1:1" ht="17.25" customHeight="1">
      <c r="A1357" s="3"/>
    </row>
    <row r="1358" spans="1:1" ht="17.25" customHeight="1">
      <c r="A1358" s="3"/>
    </row>
    <row r="1359" spans="1:1" ht="17.25" customHeight="1">
      <c r="A1359" s="3"/>
    </row>
    <row r="1360" spans="1:1" ht="17.25" customHeight="1">
      <c r="A1360" s="3"/>
    </row>
    <row r="1361" spans="1:1" ht="17.25" customHeight="1">
      <c r="A1361" s="3"/>
    </row>
    <row r="1362" spans="1:1" ht="17.25" customHeight="1">
      <c r="A1362" s="3"/>
    </row>
    <row r="1363" spans="1:1" ht="17.25" customHeight="1">
      <c r="A1363" s="3"/>
    </row>
    <row r="1364" spans="1:1" ht="17.25" customHeight="1">
      <c r="A1364" s="3"/>
    </row>
    <row r="1365" spans="1:1" ht="17.25" customHeight="1">
      <c r="A1365" s="3"/>
    </row>
    <row r="1366" spans="1:1" ht="17.25" customHeight="1">
      <c r="A1366" s="3"/>
    </row>
    <row r="1367" spans="1:1" ht="17.25" customHeight="1">
      <c r="A1367" s="3"/>
    </row>
    <row r="1368" spans="1:1" ht="17.25" customHeight="1">
      <c r="A1368" s="3"/>
    </row>
    <row r="1369" spans="1:1" ht="17.25" customHeight="1">
      <c r="A1369" s="3"/>
    </row>
    <row r="1370" spans="1:1" ht="17.25" customHeight="1">
      <c r="A1370" s="3"/>
    </row>
    <row r="1371" spans="1:1" ht="17.25" customHeight="1">
      <c r="A1371" s="3"/>
    </row>
    <row r="1372" spans="1:1" ht="17.25" customHeight="1">
      <c r="A1372" s="3"/>
    </row>
    <row r="1373" spans="1:1" ht="17.25" customHeight="1">
      <c r="A1373" s="3"/>
    </row>
    <row r="1374" spans="1:1" ht="17.25" customHeight="1">
      <c r="A1374" s="3"/>
    </row>
    <row r="1375" spans="1:1" ht="17.25" customHeight="1">
      <c r="A1375" s="3"/>
    </row>
    <row r="1376" spans="1:1" ht="17.25" customHeight="1">
      <c r="A1376" s="3"/>
    </row>
    <row r="1377" spans="1:1" ht="17.25" customHeight="1">
      <c r="A1377" s="3"/>
    </row>
    <row r="1378" spans="1:1" ht="17.25" customHeight="1">
      <c r="A1378" s="3"/>
    </row>
    <row r="1379" spans="1:1" ht="17.25" customHeight="1">
      <c r="A1379" s="3"/>
    </row>
    <row r="1380" spans="1:1" ht="17.25" customHeight="1">
      <c r="A1380" s="3"/>
    </row>
    <row r="1381" spans="1:1" ht="17.25" customHeight="1">
      <c r="A1381" s="3"/>
    </row>
    <row r="1382" spans="1:1" ht="17.25" customHeight="1">
      <c r="A1382" s="3"/>
    </row>
    <row r="1383" spans="1:1" ht="17.25" customHeight="1">
      <c r="A1383" s="3"/>
    </row>
    <row r="1384" spans="1:1" ht="17.25" customHeight="1">
      <c r="A1384" s="3"/>
    </row>
    <row r="1385" spans="1:1" ht="17.25" customHeight="1">
      <c r="A1385" s="3"/>
    </row>
    <row r="1386" spans="1:1" ht="17.25" customHeight="1">
      <c r="A1386" s="3"/>
    </row>
    <row r="1387" spans="1:1" ht="17.25" customHeight="1">
      <c r="A1387" s="3"/>
    </row>
    <row r="1388" spans="1:1" ht="17.25" customHeight="1">
      <c r="A1388" s="3"/>
    </row>
    <row r="1389" spans="1:1" ht="17.25" customHeight="1">
      <c r="A1389" s="3"/>
    </row>
    <row r="1390" spans="1:1" ht="17.25" customHeight="1">
      <c r="A1390" s="3"/>
    </row>
    <row r="1391" spans="1:1" ht="17.25" customHeight="1">
      <c r="A1391" s="3"/>
    </row>
    <row r="1392" spans="1:1" ht="17.25" customHeight="1">
      <c r="A1392" s="3"/>
    </row>
    <row r="1393" spans="1:1" ht="17.25" customHeight="1">
      <c r="A1393" s="3"/>
    </row>
    <row r="1394" spans="1:1" ht="17.25" customHeight="1">
      <c r="A1394" s="3"/>
    </row>
    <row r="1395" spans="1:1" ht="17.25" customHeight="1">
      <c r="A1395" s="3"/>
    </row>
    <row r="1397" spans="1:1" ht="17.25" customHeight="1">
      <c r="A1397" s="3"/>
    </row>
    <row r="1398" spans="1:1" ht="17.25" customHeight="1">
      <c r="A1398" s="3"/>
    </row>
    <row r="1399" spans="1:1" ht="17.25" customHeight="1">
      <c r="A1399" s="3"/>
    </row>
    <row r="1400" spans="1:1" ht="17.25" customHeight="1">
      <c r="A1400" s="3"/>
    </row>
    <row r="1401" spans="1:1" ht="17.25" customHeight="1">
      <c r="A1401" s="3"/>
    </row>
    <row r="1402" spans="1:1" ht="17.25" customHeight="1">
      <c r="A1402" s="3"/>
    </row>
  </sheetData>
  <mergeCells count="10">
    <mergeCell ref="J70:K70"/>
    <mergeCell ref="J74:K74"/>
    <mergeCell ref="J75:K75"/>
    <mergeCell ref="B1:L1"/>
    <mergeCell ref="B2:L2"/>
    <mergeCell ref="D4:D6"/>
    <mergeCell ref="E4:E6"/>
    <mergeCell ref="F4:F6"/>
    <mergeCell ref="J69:K69"/>
    <mergeCell ref="J3:L3"/>
  </mergeCells>
  <printOptions horizontalCentered="1"/>
  <pageMargins left="0" right="0.196850393700787" top="0" bottom="0.47244094488188998" header="0.31496062992126" footer="0.31496062992126"/>
  <pageSetup paperSize="5" scale="68" orientation="landscape" horizontalDpi="4294967293" r:id="rId1"/>
  <rowBreaks count="1" manualBreakCount="1">
    <brk id="39" max="16383" man="1"/>
  </rowBreaks>
  <colBreaks count="1" manualBreakCount="1">
    <brk id="12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B050"/>
  </sheetPr>
  <dimension ref="A2:R53"/>
  <sheetViews>
    <sheetView zoomScale="60" zoomScaleNormal="60" workbookViewId="0">
      <selection activeCell="O35" sqref="O35"/>
    </sheetView>
  </sheetViews>
  <sheetFormatPr defaultRowHeight="15"/>
  <cols>
    <col min="2" max="2" width="40" customWidth="1"/>
    <col min="3" max="3" width="1" customWidth="1"/>
    <col min="4" max="4" width="27.77734375" customWidth="1"/>
    <col min="6" max="6" width="15" customWidth="1"/>
    <col min="8" max="8" width="14.5546875" customWidth="1"/>
    <col min="9" max="9" width="15" customWidth="1"/>
    <col min="11" max="11" width="10.5546875" customWidth="1"/>
    <col min="12" max="12" width="16" customWidth="1"/>
    <col min="13" max="13" width="16.109375" customWidth="1"/>
    <col min="14" max="14" width="15.109375" customWidth="1"/>
    <col min="15" max="15" width="14.44140625" customWidth="1"/>
    <col min="16" max="16" width="14.33203125" customWidth="1"/>
    <col min="18" max="18" width="15.44140625" bestFit="1" customWidth="1"/>
    <col min="19" max="19" width="14" bestFit="1" customWidth="1"/>
  </cols>
  <sheetData>
    <row r="2" spans="1:16" ht="18.75">
      <c r="A2" s="505" t="s">
        <v>293</v>
      </c>
      <c r="B2" s="505"/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  <c r="P2" s="505"/>
    </row>
    <row r="3" spans="1:16" ht="18.75">
      <c r="A3" s="506" t="s">
        <v>324</v>
      </c>
      <c r="B3" s="506"/>
      <c r="C3" s="506"/>
      <c r="D3" s="506"/>
      <c r="E3" s="506"/>
      <c r="F3" s="506"/>
      <c r="G3" s="506"/>
      <c r="H3" s="506"/>
      <c r="I3" s="506"/>
      <c r="J3" s="506"/>
      <c r="K3" s="506"/>
      <c r="L3" s="506"/>
      <c r="M3" s="506"/>
      <c r="N3" s="506"/>
      <c r="O3" s="506"/>
      <c r="P3" s="506"/>
    </row>
    <row r="4" spans="1:16" ht="19.5" thickBot="1">
      <c r="A4" s="268"/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269"/>
      <c r="M4" s="269"/>
      <c r="N4" s="270"/>
      <c r="O4" s="270"/>
      <c r="P4" s="271"/>
    </row>
    <row r="5" spans="1:16" ht="19.5" thickTop="1">
      <c r="A5" s="408" t="s">
        <v>47</v>
      </c>
      <c r="B5" s="409"/>
      <c r="C5" s="507" t="s">
        <v>55</v>
      </c>
      <c r="D5" s="508"/>
      <c r="E5" s="513" t="s">
        <v>264</v>
      </c>
      <c r="F5" s="516" t="s">
        <v>56</v>
      </c>
      <c r="G5" s="409"/>
      <c r="H5" s="410" t="s">
        <v>57</v>
      </c>
      <c r="I5" s="410" t="s">
        <v>58</v>
      </c>
      <c r="J5" s="410" t="s">
        <v>59</v>
      </c>
      <c r="K5" s="410" t="s">
        <v>60</v>
      </c>
      <c r="L5" s="517" t="s">
        <v>323</v>
      </c>
      <c r="M5" s="517" t="s">
        <v>61</v>
      </c>
      <c r="N5" s="517" t="s">
        <v>62</v>
      </c>
      <c r="O5" s="411"/>
      <c r="P5" s="412"/>
    </row>
    <row r="6" spans="1:16" ht="18.75">
      <c r="A6" s="415" t="s">
        <v>63</v>
      </c>
      <c r="B6" s="416" t="s">
        <v>64</v>
      </c>
      <c r="C6" s="509"/>
      <c r="D6" s="510"/>
      <c r="E6" s="514"/>
      <c r="F6" s="514"/>
      <c r="G6" s="416" t="s">
        <v>265</v>
      </c>
      <c r="H6" s="416" t="s">
        <v>65</v>
      </c>
      <c r="I6" s="416" t="s">
        <v>66</v>
      </c>
      <c r="J6" s="416" t="s">
        <v>67</v>
      </c>
      <c r="K6" s="522" t="s">
        <v>68</v>
      </c>
      <c r="L6" s="518"/>
      <c r="M6" s="518"/>
      <c r="N6" s="520"/>
      <c r="O6" s="417" t="s">
        <v>31</v>
      </c>
      <c r="P6" s="418" t="s">
        <v>69</v>
      </c>
    </row>
    <row r="7" spans="1:16" ht="18.75">
      <c r="A7" s="415"/>
      <c r="B7" s="416"/>
      <c r="C7" s="509"/>
      <c r="D7" s="510"/>
      <c r="E7" s="514"/>
      <c r="F7" s="514"/>
      <c r="G7" s="416"/>
      <c r="H7" s="416"/>
      <c r="I7" s="416"/>
      <c r="J7" s="416"/>
      <c r="K7" s="514"/>
      <c r="L7" s="518"/>
      <c r="M7" s="518"/>
      <c r="N7" s="520"/>
      <c r="O7" s="417"/>
      <c r="P7" s="418"/>
    </row>
    <row r="8" spans="1:16" ht="19.5" thickBot="1">
      <c r="A8" s="420"/>
      <c r="B8" s="421"/>
      <c r="C8" s="511"/>
      <c r="D8" s="512"/>
      <c r="E8" s="515"/>
      <c r="F8" s="515"/>
      <c r="G8" s="421"/>
      <c r="H8" s="421"/>
      <c r="I8" s="421"/>
      <c r="J8" s="422"/>
      <c r="K8" s="515"/>
      <c r="L8" s="519"/>
      <c r="M8" s="519"/>
      <c r="N8" s="521"/>
      <c r="O8" s="423"/>
      <c r="P8" s="424"/>
    </row>
    <row r="9" spans="1:16" s="438" customFormat="1" ht="17.25" customHeight="1">
      <c r="A9" s="431" t="s">
        <v>342</v>
      </c>
      <c r="B9" s="432" t="s">
        <v>343</v>
      </c>
      <c r="C9" s="433"/>
      <c r="D9" s="434" t="s">
        <v>344</v>
      </c>
      <c r="E9" s="434" t="s">
        <v>345</v>
      </c>
      <c r="F9" s="434" t="s">
        <v>346</v>
      </c>
      <c r="G9" s="432" t="s">
        <v>347</v>
      </c>
      <c r="H9" s="432" t="s">
        <v>348</v>
      </c>
      <c r="I9" s="432" t="s">
        <v>349</v>
      </c>
      <c r="J9" s="435" t="s">
        <v>350</v>
      </c>
      <c r="K9" s="434" t="s">
        <v>351</v>
      </c>
      <c r="L9" s="436" t="s">
        <v>352</v>
      </c>
      <c r="M9" s="436" t="s">
        <v>353</v>
      </c>
      <c r="N9" s="434" t="s">
        <v>354</v>
      </c>
      <c r="O9" s="432" t="s">
        <v>355</v>
      </c>
      <c r="P9" s="437" t="s">
        <v>356</v>
      </c>
    </row>
    <row r="10" spans="1:16" ht="18.75">
      <c r="A10" s="272" t="s">
        <v>35</v>
      </c>
      <c r="B10" s="273" t="s">
        <v>70</v>
      </c>
      <c r="C10" s="274"/>
      <c r="D10" s="273"/>
      <c r="E10" s="273"/>
      <c r="F10" s="275"/>
      <c r="G10" s="275"/>
      <c r="H10" s="275"/>
      <c r="I10" s="275"/>
      <c r="J10" s="275"/>
      <c r="K10" s="275"/>
      <c r="L10" s="276"/>
      <c r="M10" s="276"/>
      <c r="N10" s="277"/>
      <c r="O10" s="277"/>
      <c r="P10" s="278"/>
    </row>
    <row r="11" spans="1:16" ht="18.75">
      <c r="A11" s="272"/>
      <c r="B11" s="279"/>
      <c r="C11" s="280"/>
      <c r="D11" s="279"/>
      <c r="E11" s="279"/>
      <c r="F11" s="275"/>
      <c r="G11" s="275"/>
      <c r="H11" s="275"/>
      <c r="I11" s="275"/>
      <c r="J11" s="275"/>
      <c r="K11" s="275"/>
      <c r="L11" s="276"/>
      <c r="M11" s="276"/>
      <c r="N11" s="277"/>
      <c r="O11" s="277"/>
      <c r="P11" s="278"/>
    </row>
    <row r="12" spans="1:16" ht="18.75">
      <c r="A12" s="281">
        <v>1</v>
      </c>
      <c r="B12" s="282" t="s">
        <v>82</v>
      </c>
      <c r="C12" s="283"/>
      <c r="D12" s="282" t="s">
        <v>71</v>
      </c>
      <c r="E12" s="284" t="s">
        <v>35</v>
      </c>
      <c r="F12" s="285" t="s">
        <v>81</v>
      </c>
      <c r="G12" s="284" t="s">
        <v>72</v>
      </c>
      <c r="H12" s="286">
        <v>3000000</v>
      </c>
      <c r="I12" s="286">
        <f t="shared" ref="I12:I21" si="0">+H12*1</f>
        <v>3000000</v>
      </c>
      <c r="J12" s="284" t="s">
        <v>79</v>
      </c>
      <c r="K12" s="290">
        <v>0.25</v>
      </c>
      <c r="L12" s="287">
        <v>2999999</v>
      </c>
      <c r="M12" s="288">
        <v>0</v>
      </c>
      <c r="N12" s="287">
        <f t="shared" ref="N12:N32" si="1">+L12+M12</f>
        <v>2999999</v>
      </c>
      <c r="O12" s="287">
        <f t="shared" ref="O12:O32" si="2">I12-N12</f>
        <v>1</v>
      </c>
      <c r="P12" s="390" t="s">
        <v>125</v>
      </c>
    </row>
    <row r="13" spans="1:16" ht="18.75">
      <c r="A13" s="281">
        <v>2</v>
      </c>
      <c r="B13" s="282" t="s">
        <v>83</v>
      </c>
      <c r="C13" s="283"/>
      <c r="D13" s="282" t="s">
        <v>84</v>
      </c>
      <c r="E13" s="284" t="s">
        <v>35</v>
      </c>
      <c r="F13" s="285" t="s">
        <v>85</v>
      </c>
      <c r="G13" s="284" t="s">
        <v>72</v>
      </c>
      <c r="H13" s="286">
        <v>9500000</v>
      </c>
      <c r="I13" s="286">
        <f t="shared" si="0"/>
        <v>9500000</v>
      </c>
      <c r="J13" s="284" t="s">
        <v>79</v>
      </c>
      <c r="K13" s="290">
        <v>0.25</v>
      </c>
      <c r="L13" s="287">
        <v>9499999</v>
      </c>
      <c r="M13" s="288">
        <v>0</v>
      </c>
      <c r="N13" s="287">
        <f t="shared" si="1"/>
        <v>9499999</v>
      </c>
      <c r="O13" s="287">
        <f t="shared" si="2"/>
        <v>1</v>
      </c>
      <c r="P13" s="390" t="s">
        <v>125</v>
      </c>
    </row>
    <row r="14" spans="1:16" ht="18.75">
      <c r="A14" s="281">
        <v>3</v>
      </c>
      <c r="B14" s="282" t="s">
        <v>83</v>
      </c>
      <c r="C14" s="283"/>
      <c r="D14" s="282" t="s">
        <v>86</v>
      </c>
      <c r="E14" s="284" t="s">
        <v>35</v>
      </c>
      <c r="F14" s="285" t="s">
        <v>85</v>
      </c>
      <c r="G14" s="284" t="s">
        <v>72</v>
      </c>
      <c r="H14" s="286">
        <v>9500000</v>
      </c>
      <c r="I14" s="286">
        <f t="shared" si="0"/>
        <v>9500000</v>
      </c>
      <c r="J14" s="284" t="s">
        <v>79</v>
      </c>
      <c r="K14" s="290">
        <v>0.25</v>
      </c>
      <c r="L14" s="287">
        <v>9499999</v>
      </c>
      <c r="M14" s="288">
        <v>0</v>
      </c>
      <c r="N14" s="287">
        <f t="shared" si="1"/>
        <v>9499999</v>
      </c>
      <c r="O14" s="287">
        <f t="shared" si="2"/>
        <v>1</v>
      </c>
      <c r="P14" s="390" t="s">
        <v>125</v>
      </c>
    </row>
    <row r="15" spans="1:16" ht="18.75">
      <c r="A15" s="281">
        <v>4</v>
      </c>
      <c r="B15" s="282" t="s">
        <v>87</v>
      </c>
      <c r="C15" s="283"/>
      <c r="D15" s="282" t="s">
        <v>86</v>
      </c>
      <c r="E15" s="284" t="s">
        <v>35</v>
      </c>
      <c r="F15" s="285" t="s">
        <v>88</v>
      </c>
      <c r="G15" s="284" t="s">
        <v>72</v>
      </c>
      <c r="H15" s="286">
        <v>2500000</v>
      </c>
      <c r="I15" s="286">
        <f t="shared" si="0"/>
        <v>2500000</v>
      </c>
      <c r="J15" s="284" t="s">
        <v>79</v>
      </c>
      <c r="K15" s="290">
        <v>0.25</v>
      </c>
      <c r="L15" s="287">
        <v>2499999</v>
      </c>
      <c r="M15" s="288">
        <v>0</v>
      </c>
      <c r="N15" s="287">
        <f t="shared" si="1"/>
        <v>2499999</v>
      </c>
      <c r="O15" s="287">
        <f t="shared" si="2"/>
        <v>1</v>
      </c>
      <c r="P15" s="390" t="s">
        <v>125</v>
      </c>
    </row>
    <row r="16" spans="1:16" ht="18.75">
      <c r="A16" s="281">
        <v>5</v>
      </c>
      <c r="B16" s="282" t="s">
        <v>89</v>
      </c>
      <c r="C16" s="283"/>
      <c r="D16" s="282" t="s">
        <v>90</v>
      </c>
      <c r="E16" s="284" t="s">
        <v>35</v>
      </c>
      <c r="F16" s="285" t="s">
        <v>91</v>
      </c>
      <c r="G16" s="284" t="s">
        <v>72</v>
      </c>
      <c r="H16" s="286">
        <v>8900000</v>
      </c>
      <c r="I16" s="286">
        <f t="shared" si="0"/>
        <v>8900000</v>
      </c>
      <c r="J16" s="284" t="s">
        <v>79</v>
      </c>
      <c r="K16" s="290">
        <v>0.25</v>
      </c>
      <c r="L16" s="287">
        <v>8899999</v>
      </c>
      <c r="M16" s="288">
        <v>0</v>
      </c>
      <c r="N16" s="287">
        <f t="shared" si="1"/>
        <v>8899999</v>
      </c>
      <c r="O16" s="287">
        <f t="shared" si="2"/>
        <v>1</v>
      </c>
      <c r="P16" s="390" t="s">
        <v>125</v>
      </c>
    </row>
    <row r="17" spans="1:16" ht="18.75">
      <c r="A17" s="281">
        <v>6</v>
      </c>
      <c r="B17" s="282" t="s">
        <v>92</v>
      </c>
      <c r="C17" s="283"/>
      <c r="D17" s="282" t="s">
        <v>86</v>
      </c>
      <c r="E17" s="284" t="s">
        <v>35</v>
      </c>
      <c r="F17" s="285" t="s">
        <v>93</v>
      </c>
      <c r="G17" s="284" t="s">
        <v>72</v>
      </c>
      <c r="H17" s="286">
        <v>15000000</v>
      </c>
      <c r="I17" s="286">
        <f t="shared" si="0"/>
        <v>15000000</v>
      </c>
      <c r="J17" s="284" t="s">
        <v>79</v>
      </c>
      <c r="K17" s="290">
        <v>0.25</v>
      </c>
      <c r="L17" s="287">
        <v>14999999</v>
      </c>
      <c r="M17" s="288">
        <v>0</v>
      </c>
      <c r="N17" s="287">
        <f t="shared" si="1"/>
        <v>14999999</v>
      </c>
      <c r="O17" s="287">
        <f t="shared" si="2"/>
        <v>1</v>
      </c>
      <c r="P17" s="390" t="s">
        <v>125</v>
      </c>
    </row>
    <row r="18" spans="1:16" ht="18.75">
      <c r="A18" s="281">
        <v>7</v>
      </c>
      <c r="B18" s="282" t="s">
        <v>94</v>
      </c>
      <c r="C18" s="283"/>
      <c r="D18" s="282" t="s">
        <v>95</v>
      </c>
      <c r="E18" s="284" t="s">
        <v>35</v>
      </c>
      <c r="F18" s="285" t="s">
        <v>96</v>
      </c>
      <c r="G18" s="284" t="s">
        <v>72</v>
      </c>
      <c r="H18" s="286">
        <v>13780900</v>
      </c>
      <c r="I18" s="286">
        <f t="shared" si="0"/>
        <v>13780900</v>
      </c>
      <c r="J18" s="284" t="s">
        <v>79</v>
      </c>
      <c r="K18" s="290">
        <v>0.25</v>
      </c>
      <c r="L18" s="287">
        <v>13780899</v>
      </c>
      <c r="M18" s="288">
        <v>0</v>
      </c>
      <c r="N18" s="287">
        <f t="shared" si="1"/>
        <v>13780899</v>
      </c>
      <c r="O18" s="287">
        <f t="shared" si="2"/>
        <v>1</v>
      </c>
      <c r="P18" s="390" t="s">
        <v>125</v>
      </c>
    </row>
    <row r="19" spans="1:16" ht="18.75">
      <c r="A19" s="281">
        <v>8</v>
      </c>
      <c r="B19" s="282" t="s">
        <v>97</v>
      </c>
      <c r="C19" s="283"/>
      <c r="D19" s="282" t="s">
        <v>74</v>
      </c>
      <c r="E19" s="284" t="s">
        <v>35</v>
      </c>
      <c r="F19" s="285" t="s">
        <v>98</v>
      </c>
      <c r="G19" s="284" t="s">
        <v>72</v>
      </c>
      <c r="H19" s="286">
        <v>11650000</v>
      </c>
      <c r="I19" s="286">
        <f t="shared" si="0"/>
        <v>11650000</v>
      </c>
      <c r="J19" s="284" t="s">
        <v>79</v>
      </c>
      <c r="K19" s="290">
        <v>0.25</v>
      </c>
      <c r="L19" s="287">
        <v>11649999</v>
      </c>
      <c r="M19" s="288">
        <v>0</v>
      </c>
      <c r="N19" s="287">
        <f t="shared" si="1"/>
        <v>11649999</v>
      </c>
      <c r="O19" s="287">
        <f t="shared" si="2"/>
        <v>1</v>
      </c>
      <c r="P19" s="390" t="s">
        <v>125</v>
      </c>
    </row>
    <row r="20" spans="1:16" ht="18.75">
      <c r="A20" s="281">
        <v>9</v>
      </c>
      <c r="B20" s="282" t="s">
        <v>99</v>
      </c>
      <c r="C20" s="283"/>
      <c r="D20" s="282" t="s">
        <v>100</v>
      </c>
      <c r="E20" s="284" t="s">
        <v>35</v>
      </c>
      <c r="F20" s="285" t="s">
        <v>101</v>
      </c>
      <c r="G20" s="284" t="s">
        <v>72</v>
      </c>
      <c r="H20" s="286">
        <v>1100000</v>
      </c>
      <c r="I20" s="286">
        <f t="shared" si="0"/>
        <v>1100000</v>
      </c>
      <c r="J20" s="284" t="s">
        <v>79</v>
      </c>
      <c r="K20" s="290">
        <v>0.25</v>
      </c>
      <c r="L20" s="287">
        <v>1099999</v>
      </c>
      <c r="M20" s="288">
        <v>0</v>
      </c>
      <c r="N20" s="287">
        <f t="shared" si="1"/>
        <v>1099999</v>
      </c>
      <c r="O20" s="287">
        <f t="shared" si="2"/>
        <v>1</v>
      </c>
      <c r="P20" s="390" t="s">
        <v>125</v>
      </c>
    </row>
    <row r="21" spans="1:16" ht="18.75">
      <c r="A21" s="281">
        <v>10</v>
      </c>
      <c r="B21" s="282" t="s">
        <v>102</v>
      </c>
      <c r="C21" s="283"/>
      <c r="D21" s="282" t="s">
        <v>100</v>
      </c>
      <c r="E21" s="284" t="s">
        <v>35</v>
      </c>
      <c r="F21" s="285" t="s">
        <v>101</v>
      </c>
      <c r="G21" s="284" t="s">
        <v>72</v>
      </c>
      <c r="H21" s="286">
        <v>2000000</v>
      </c>
      <c r="I21" s="286">
        <f t="shared" si="0"/>
        <v>2000000</v>
      </c>
      <c r="J21" s="284" t="s">
        <v>79</v>
      </c>
      <c r="K21" s="290">
        <v>0.25</v>
      </c>
      <c r="L21" s="287">
        <v>1999999</v>
      </c>
      <c r="M21" s="288">
        <v>0</v>
      </c>
      <c r="N21" s="287">
        <f t="shared" si="1"/>
        <v>1999999</v>
      </c>
      <c r="O21" s="287">
        <f t="shared" si="2"/>
        <v>1</v>
      </c>
      <c r="P21" s="390" t="s">
        <v>125</v>
      </c>
    </row>
    <row r="22" spans="1:16" ht="18.75">
      <c r="A22" s="281">
        <v>18</v>
      </c>
      <c r="B22" s="282" t="s">
        <v>105</v>
      </c>
      <c r="C22" s="283"/>
      <c r="D22" s="282" t="s">
        <v>104</v>
      </c>
      <c r="E22" s="284" t="s">
        <v>35</v>
      </c>
      <c r="F22" s="285" t="s">
        <v>106</v>
      </c>
      <c r="G22" s="284" t="s">
        <v>72</v>
      </c>
      <c r="H22" s="286">
        <v>9500000</v>
      </c>
      <c r="I22" s="286">
        <f t="shared" ref="I22:I23" si="3">+H22*1</f>
        <v>9500000</v>
      </c>
      <c r="J22" s="284" t="s">
        <v>79</v>
      </c>
      <c r="K22" s="290">
        <v>0.25</v>
      </c>
      <c r="L22" s="287">
        <v>9499999</v>
      </c>
      <c r="M22" s="288">
        <v>0</v>
      </c>
      <c r="N22" s="287">
        <f t="shared" si="1"/>
        <v>9499999</v>
      </c>
      <c r="O22" s="287">
        <f t="shared" si="2"/>
        <v>1</v>
      </c>
      <c r="P22" s="390" t="s">
        <v>125</v>
      </c>
    </row>
    <row r="23" spans="1:16" ht="18.75">
      <c r="A23" s="281">
        <v>19</v>
      </c>
      <c r="B23" s="282" t="s">
        <v>107</v>
      </c>
      <c r="C23" s="283"/>
      <c r="D23" s="282" t="s">
        <v>74</v>
      </c>
      <c r="E23" s="284" t="s">
        <v>35</v>
      </c>
      <c r="F23" s="285" t="s">
        <v>106</v>
      </c>
      <c r="G23" s="284" t="s">
        <v>72</v>
      </c>
      <c r="H23" s="286">
        <v>7500000</v>
      </c>
      <c r="I23" s="286">
        <f t="shared" si="3"/>
        <v>7500000</v>
      </c>
      <c r="J23" s="284" t="s">
        <v>79</v>
      </c>
      <c r="K23" s="290">
        <v>0.25</v>
      </c>
      <c r="L23" s="287">
        <v>7499999</v>
      </c>
      <c r="M23" s="288">
        <v>0</v>
      </c>
      <c r="N23" s="287">
        <f t="shared" si="1"/>
        <v>7499999</v>
      </c>
      <c r="O23" s="287">
        <f t="shared" si="2"/>
        <v>1</v>
      </c>
      <c r="P23" s="390" t="s">
        <v>125</v>
      </c>
    </row>
    <row r="24" spans="1:16" ht="18.75">
      <c r="A24" s="281">
        <v>20</v>
      </c>
      <c r="B24" s="282" t="s">
        <v>92</v>
      </c>
      <c r="C24" s="283"/>
      <c r="D24" s="282" t="s">
        <v>71</v>
      </c>
      <c r="E24" s="284" t="s">
        <v>35</v>
      </c>
      <c r="F24" s="285" t="s">
        <v>108</v>
      </c>
      <c r="G24" s="284" t="s">
        <v>76</v>
      </c>
      <c r="H24" s="286">
        <f>15400000/2</f>
        <v>7700000</v>
      </c>
      <c r="I24" s="286">
        <f>+H24*2</f>
        <v>15400000</v>
      </c>
      <c r="J24" s="284" t="s">
        <v>79</v>
      </c>
      <c r="K24" s="290">
        <v>0.25</v>
      </c>
      <c r="L24" s="287">
        <v>15399998</v>
      </c>
      <c r="M24" s="288">
        <v>0</v>
      </c>
      <c r="N24" s="287">
        <f t="shared" si="1"/>
        <v>15399998</v>
      </c>
      <c r="O24" s="287">
        <f t="shared" si="2"/>
        <v>2</v>
      </c>
      <c r="P24" s="390" t="s">
        <v>125</v>
      </c>
    </row>
    <row r="25" spans="1:16" ht="18.75">
      <c r="A25" s="281">
        <v>21</v>
      </c>
      <c r="B25" s="282" t="s">
        <v>92</v>
      </c>
      <c r="C25" s="283"/>
      <c r="D25" s="282" t="s">
        <v>71</v>
      </c>
      <c r="E25" s="284" t="s">
        <v>35</v>
      </c>
      <c r="F25" s="285" t="s">
        <v>108</v>
      </c>
      <c r="G25" s="284" t="s">
        <v>72</v>
      </c>
      <c r="H25" s="286">
        <v>9700000</v>
      </c>
      <c r="I25" s="286">
        <f t="shared" ref="I25:I32" si="4">+H25*1</f>
        <v>9700000</v>
      </c>
      <c r="J25" s="284" t="s">
        <v>79</v>
      </c>
      <c r="K25" s="290">
        <v>0.25</v>
      </c>
      <c r="L25" s="287">
        <v>9699999</v>
      </c>
      <c r="M25" s="288">
        <v>0</v>
      </c>
      <c r="N25" s="287">
        <f t="shared" si="1"/>
        <v>9699999</v>
      </c>
      <c r="O25" s="287">
        <f t="shared" si="2"/>
        <v>1</v>
      </c>
      <c r="P25" s="390" t="s">
        <v>125</v>
      </c>
    </row>
    <row r="26" spans="1:16" ht="18.75">
      <c r="A26" s="281">
        <v>22</v>
      </c>
      <c r="B26" s="282" t="s">
        <v>97</v>
      </c>
      <c r="C26" s="283"/>
      <c r="D26" s="282" t="s">
        <v>78</v>
      </c>
      <c r="E26" s="284" t="s">
        <v>35</v>
      </c>
      <c r="F26" s="285" t="s">
        <v>109</v>
      </c>
      <c r="G26" s="284" t="s">
        <v>72</v>
      </c>
      <c r="H26" s="286">
        <v>11000000</v>
      </c>
      <c r="I26" s="286">
        <f t="shared" si="4"/>
        <v>11000000</v>
      </c>
      <c r="J26" s="284" t="s">
        <v>79</v>
      </c>
      <c r="K26" s="290">
        <v>0.25</v>
      </c>
      <c r="L26" s="287">
        <v>10999999</v>
      </c>
      <c r="M26" s="288">
        <v>0</v>
      </c>
      <c r="N26" s="287">
        <f t="shared" si="1"/>
        <v>10999999</v>
      </c>
      <c r="O26" s="287">
        <f t="shared" si="2"/>
        <v>1</v>
      </c>
      <c r="P26" s="390" t="s">
        <v>125</v>
      </c>
    </row>
    <row r="27" spans="1:16" ht="18.75">
      <c r="A27" s="281">
        <v>23</v>
      </c>
      <c r="B27" s="282" t="s">
        <v>97</v>
      </c>
      <c r="C27" s="283"/>
      <c r="D27" s="282" t="s">
        <v>84</v>
      </c>
      <c r="E27" s="284" t="s">
        <v>35</v>
      </c>
      <c r="F27" s="285" t="s">
        <v>110</v>
      </c>
      <c r="G27" s="284" t="s">
        <v>72</v>
      </c>
      <c r="H27" s="286">
        <v>11000000</v>
      </c>
      <c r="I27" s="286">
        <f t="shared" si="4"/>
        <v>11000000</v>
      </c>
      <c r="J27" s="284" t="s">
        <v>79</v>
      </c>
      <c r="K27" s="290">
        <v>0.25</v>
      </c>
      <c r="L27" s="287">
        <v>10999999</v>
      </c>
      <c r="M27" s="288">
        <v>0</v>
      </c>
      <c r="N27" s="287">
        <f t="shared" si="1"/>
        <v>10999999</v>
      </c>
      <c r="O27" s="287">
        <f t="shared" si="2"/>
        <v>1</v>
      </c>
      <c r="P27" s="390" t="s">
        <v>125</v>
      </c>
    </row>
    <row r="28" spans="1:16" ht="18.75">
      <c r="A28" s="281">
        <v>24</v>
      </c>
      <c r="B28" s="282" t="s">
        <v>92</v>
      </c>
      <c r="C28" s="283"/>
      <c r="D28" s="282" t="s">
        <v>100</v>
      </c>
      <c r="E28" s="284" t="s">
        <v>35</v>
      </c>
      <c r="F28" s="285" t="s">
        <v>111</v>
      </c>
      <c r="G28" s="284" t="s">
        <v>72</v>
      </c>
      <c r="H28" s="286">
        <v>10350000</v>
      </c>
      <c r="I28" s="286">
        <f t="shared" si="4"/>
        <v>10350000</v>
      </c>
      <c r="J28" s="284" t="s">
        <v>79</v>
      </c>
      <c r="K28" s="290">
        <v>0.25</v>
      </c>
      <c r="L28" s="287">
        <v>10349999</v>
      </c>
      <c r="M28" s="288">
        <v>0</v>
      </c>
      <c r="N28" s="287">
        <f t="shared" si="1"/>
        <v>10349999</v>
      </c>
      <c r="O28" s="287">
        <f t="shared" si="2"/>
        <v>1</v>
      </c>
      <c r="P28" s="390" t="s">
        <v>125</v>
      </c>
    </row>
    <row r="29" spans="1:16" ht="18.75">
      <c r="A29" s="281">
        <v>25</v>
      </c>
      <c r="B29" s="282" t="s">
        <v>97</v>
      </c>
      <c r="C29" s="283"/>
      <c r="D29" s="282" t="s">
        <v>112</v>
      </c>
      <c r="E29" s="284" t="s">
        <v>35</v>
      </c>
      <c r="F29" s="285" t="s">
        <v>113</v>
      </c>
      <c r="G29" s="284" t="s">
        <v>72</v>
      </c>
      <c r="H29" s="286">
        <v>7600000</v>
      </c>
      <c r="I29" s="286">
        <f t="shared" si="4"/>
        <v>7600000</v>
      </c>
      <c r="J29" s="284" t="s">
        <v>79</v>
      </c>
      <c r="K29" s="290">
        <v>0.25</v>
      </c>
      <c r="L29" s="287">
        <v>7599999</v>
      </c>
      <c r="M29" s="288">
        <v>0</v>
      </c>
      <c r="N29" s="287">
        <f t="shared" si="1"/>
        <v>7599999</v>
      </c>
      <c r="O29" s="287">
        <f t="shared" si="2"/>
        <v>1</v>
      </c>
      <c r="P29" s="390" t="s">
        <v>125</v>
      </c>
    </row>
    <row r="30" spans="1:16" ht="18.75">
      <c r="A30" s="281">
        <v>26</v>
      </c>
      <c r="B30" s="282" t="s">
        <v>105</v>
      </c>
      <c r="C30" s="283"/>
      <c r="D30" s="282" t="s">
        <v>116</v>
      </c>
      <c r="E30" s="284" t="s">
        <v>35</v>
      </c>
      <c r="F30" s="285" t="s">
        <v>117</v>
      </c>
      <c r="G30" s="284" t="s">
        <v>72</v>
      </c>
      <c r="H30" s="286">
        <v>9000000</v>
      </c>
      <c r="I30" s="286">
        <f t="shared" si="4"/>
        <v>9000000</v>
      </c>
      <c r="J30" s="284" t="s">
        <v>79</v>
      </c>
      <c r="K30" s="290">
        <v>0.25</v>
      </c>
      <c r="L30" s="287">
        <v>8999999</v>
      </c>
      <c r="M30" s="288">
        <v>0</v>
      </c>
      <c r="N30" s="287">
        <f t="shared" si="1"/>
        <v>8999999</v>
      </c>
      <c r="O30" s="287">
        <f t="shared" si="2"/>
        <v>1</v>
      </c>
      <c r="P30" s="390" t="s">
        <v>125</v>
      </c>
    </row>
    <row r="31" spans="1:16" ht="18.75">
      <c r="A31" s="281">
        <v>27</v>
      </c>
      <c r="B31" s="282" t="s">
        <v>118</v>
      </c>
      <c r="C31" s="283"/>
      <c r="D31" s="282" t="s">
        <v>115</v>
      </c>
      <c r="E31" s="284" t="s">
        <v>35</v>
      </c>
      <c r="F31" s="285" t="s">
        <v>117</v>
      </c>
      <c r="G31" s="284" t="s">
        <v>72</v>
      </c>
      <c r="H31" s="286">
        <v>9000000</v>
      </c>
      <c r="I31" s="286">
        <f t="shared" si="4"/>
        <v>9000000</v>
      </c>
      <c r="J31" s="284" t="s">
        <v>79</v>
      </c>
      <c r="K31" s="290">
        <v>0.25</v>
      </c>
      <c r="L31" s="287">
        <v>8999999</v>
      </c>
      <c r="M31" s="288">
        <v>0</v>
      </c>
      <c r="N31" s="287">
        <f t="shared" si="1"/>
        <v>8999999</v>
      </c>
      <c r="O31" s="287">
        <f t="shared" si="2"/>
        <v>1</v>
      </c>
      <c r="P31" s="390" t="s">
        <v>125</v>
      </c>
    </row>
    <row r="32" spans="1:16" ht="18.75">
      <c r="A32" s="281">
        <v>28</v>
      </c>
      <c r="B32" s="282" t="s">
        <v>119</v>
      </c>
      <c r="C32" s="283"/>
      <c r="D32" s="282" t="s">
        <v>116</v>
      </c>
      <c r="E32" s="284" t="s">
        <v>35</v>
      </c>
      <c r="F32" s="285" t="s">
        <v>117</v>
      </c>
      <c r="G32" s="284" t="s">
        <v>72</v>
      </c>
      <c r="H32" s="286">
        <v>12500000</v>
      </c>
      <c r="I32" s="286">
        <f t="shared" si="4"/>
        <v>12500000</v>
      </c>
      <c r="J32" s="284" t="s">
        <v>79</v>
      </c>
      <c r="K32" s="290">
        <v>0.25</v>
      </c>
      <c r="L32" s="287">
        <v>12499999</v>
      </c>
      <c r="M32" s="288">
        <v>0</v>
      </c>
      <c r="N32" s="287">
        <f t="shared" si="1"/>
        <v>12499999</v>
      </c>
      <c r="O32" s="287">
        <f t="shared" si="2"/>
        <v>1</v>
      </c>
      <c r="P32" s="390" t="s">
        <v>125</v>
      </c>
    </row>
    <row r="33" spans="1:18" ht="19.5" thickBot="1">
      <c r="A33" s="281"/>
      <c r="B33" s="282"/>
      <c r="C33" s="283"/>
      <c r="D33" s="282"/>
      <c r="E33" s="284"/>
      <c r="F33" s="284"/>
      <c r="G33" s="284"/>
      <c r="H33" s="287"/>
      <c r="I33" s="287"/>
      <c r="J33" s="284"/>
      <c r="K33" s="290"/>
      <c r="L33" s="287"/>
      <c r="M33" s="288"/>
      <c r="N33" s="287"/>
      <c r="O33" s="287"/>
      <c r="P33" s="289"/>
    </row>
    <row r="34" spans="1:18" ht="6" customHeight="1" thickTop="1" thickBot="1">
      <c r="A34" s="367"/>
      <c r="B34" s="368"/>
      <c r="C34" s="369"/>
      <c r="D34" s="368"/>
      <c r="E34" s="370"/>
      <c r="F34" s="376"/>
      <c r="G34" s="370"/>
      <c r="H34" s="371"/>
      <c r="I34" s="371"/>
      <c r="J34" s="370"/>
      <c r="K34" s="372"/>
      <c r="L34" s="373"/>
      <c r="M34" s="374"/>
      <c r="N34" s="373"/>
      <c r="O34" s="373"/>
      <c r="P34" s="375"/>
    </row>
    <row r="35" spans="1:18" ht="20.25" thickBot="1">
      <c r="A35" s="365"/>
      <c r="B35" s="295" t="s">
        <v>302</v>
      </c>
      <c r="C35" s="296"/>
      <c r="D35" s="297"/>
      <c r="E35" s="297"/>
      <c r="F35" s="298"/>
      <c r="G35" s="299"/>
      <c r="H35" s="300">
        <f>SUM(H12:H34)</f>
        <v>181780900</v>
      </c>
      <c r="I35" s="300">
        <f>SUM(I12:I34)</f>
        <v>189480900</v>
      </c>
      <c r="J35" s="301"/>
      <c r="K35" s="302"/>
      <c r="L35" s="382">
        <f>SUM(L12:L32)</f>
        <v>189480878</v>
      </c>
      <c r="M35" s="382">
        <f>SUM(M12:M32)</f>
        <v>0</v>
      </c>
      <c r="N35" s="382">
        <f>SUM(N12:N32)</f>
        <v>189480878</v>
      </c>
      <c r="O35" s="300">
        <f>I35-N35</f>
        <v>22</v>
      </c>
      <c r="P35" s="366"/>
      <c r="R35">
        <f>I35-N35</f>
        <v>22</v>
      </c>
    </row>
    <row r="36" spans="1:18" ht="15.75" thickTop="1"/>
    <row r="37" spans="1:18" ht="18.75">
      <c r="I37" s="385"/>
      <c r="M37" s="503"/>
      <c r="N37" s="503"/>
      <c r="O37" s="503"/>
    </row>
    <row r="38" spans="1:18" ht="18.75">
      <c r="M38" s="503"/>
      <c r="N38" s="503"/>
      <c r="O38" s="503"/>
    </row>
    <row r="39" spans="1:18" ht="18.75">
      <c r="M39" s="349"/>
      <c r="N39" s="349"/>
      <c r="O39" s="350"/>
    </row>
    <row r="40" spans="1:18" ht="18.75">
      <c r="M40" s="349"/>
      <c r="N40" s="349"/>
      <c r="O40" s="350"/>
    </row>
    <row r="41" spans="1:18" ht="18.75">
      <c r="M41" s="349"/>
      <c r="N41" s="349"/>
      <c r="O41" s="350"/>
    </row>
    <row r="42" spans="1:18" ht="18.75">
      <c r="M42" s="504"/>
      <c r="N42" s="504"/>
      <c r="O42" s="504"/>
    </row>
    <row r="43" spans="1:18" ht="18.75">
      <c r="M43" s="384"/>
      <c r="N43" s="384"/>
      <c r="O43" s="384"/>
    </row>
    <row r="53" spans="14:14" ht="18.75">
      <c r="N53" s="349"/>
    </row>
  </sheetData>
  <mergeCells count="12">
    <mergeCell ref="M37:O37"/>
    <mergeCell ref="M38:O38"/>
    <mergeCell ref="M42:O42"/>
    <mergeCell ref="A2:P2"/>
    <mergeCell ref="A3:P3"/>
    <mergeCell ref="C5:D8"/>
    <mergeCell ref="E5:E8"/>
    <mergeCell ref="F5:F8"/>
    <mergeCell ref="L5:L8"/>
    <mergeCell ref="M5:M8"/>
    <mergeCell ref="N5:N8"/>
    <mergeCell ref="K6:K8"/>
  </mergeCells>
  <pageMargins left="0" right="0.7" top="0" bottom="0.75" header="0.3" footer="0.3"/>
  <pageSetup paperSize="5" scale="5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C000"/>
  </sheetPr>
  <dimension ref="A1:R72"/>
  <sheetViews>
    <sheetView zoomScale="53" zoomScaleNormal="53" workbookViewId="0">
      <selection activeCell="N21" sqref="N21"/>
    </sheetView>
  </sheetViews>
  <sheetFormatPr defaultRowHeight="15"/>
  <cols>
    <col min="1" max="1" width="6.109375" customWidth="1"/>
    <col min="2" max="2" width="32.33203125" customWidth="1"/>
    <col min="3" max="3" width="30.33203125" customWidth="1"/>
    <col min="4" max="4" width="7.109375" customWidth="1"/>
    <col min="5" max="5" width="18.88671875" customWidth="1"/>
    <col min="7" max="7" width="18.109375" customWidth="1"/>
    <col min="8" max="8" width="18.44140625" customWidth="1"/>
    <col min="9" max="9" width="14.33203125" customWidth="1"/>
    <col min="11" max="11" width="22.6640625" customWidth="1"/>
    <col min="12" max="12" width="16.6640625" customWidth="1"/>
    <col min="13" max="13" width="15.5546875" customWidth="1"/>
    <col min="14" max="14" width="20.5546875" customWidth="1"/>
    <col min="15" max="15" width="19.109375" customWidth="1"/>
    <col min="16" max="16" width="6.77734375" customWidth="1"/>
    <col min="17" max="17" width="15" customWidth="1"/>
    <col min="18" max="18" width="12.88671875" bestFit="1" customWidth="1"/>
  </cols>
  <sheetData>
    <row r="1" spans="1:16" ht="18.75">
      <c r="A1" s="505" t="s">
        <v>294</v>
      </c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391"/>
    </row>
    <row r="2" spans="1:16" ht="18.75">
      <c r="A2" s="506" t="s">
        <v>325</v>
      </c>
      <c r="B2" s="506"/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6"/>
      <c r="O2" s="506"/>
      <c r="P2" s="392"/>
    </row>
    <row r="3" spans="1:16" ht="19.5" thickBot="1">
      <c r="A3" s="268"/>
      <c r="B3" s="268"/>
      <c r="C3" s="268"/>
      <c r="D3" s="268"/>
      <c r="E3" s="268"/>
      <c r="F3" s="268"/>
      <c r="G3" s="268"/>
      <c r="H3" s="268"/>
      <c r="I3" s="268"/>
      <c r="J3" s="268"/>
      <c r="K3" s="269"/>
      <c r="L3" s="269"/>
      <c r="M3" s="270"/>
      <c r="N3" s="270"/>
      <c r="O3" s="271"/>
      <c r="P3" s="271"/>
    </row>
    <row r="4" spans="1:16" s="414" customFormat="1" ht="19.5" thickTop="1">
      <c r="A4" s="408" t="s">
        <v>47</v>
      </c>
      <c r="B4" s="409"/>
      <c r="C4" s="524" t="s">
        <v>360</v>
      </c>
      <c r="D4" s="513" t="s">
        <v>264</v>
      </c>
      <c r="E4" s="516" t="s">
        <v>56</v>
      </c>
      <c r="F4" s="409"/>
      <c r="G4" s="410" t="s">
        <v>57</v>
      </c>
      <c r="H4" s="410" t="s">
        <v>58</v>
      </c>
      <c r="I4" s="410" t="s">
        <v>59</v>
      </c>
      <c r="J4" s="410" t="s">
        <v>60</v>
      </c>
      <c r="K4" s="517" t="s">
        <v>323</v>
      </c>
      <c r="L4" s="517" t="s">
        <v>61</v>
      </c>
      <c r="M4" s="517" t="s">
        <v>62</v>
      </c>
      <c r="N4" s="411"/>
      <c r="O4" s="412"/>
      <c r="P4" s="413"/>
    </row>
    <row r="5" spans="1:16" s="414" customFormat="1" ht="21.75" customHeight="1">
      <c r="A5" s="415" t="s">
        <v>63</v>
      </c>
      <c r="B5" s="416" t="s">
        <v>64</v>
      </c>
      <c r="C5" s="525"/>
      <c r="D5" s="514"/>
      <c r="E5" s="514"/>
      <c r="F5" s="416" t="s">
        <v>265</v>
      </c>
      <c r="G5" s="416" t="s">
        <v>65</v>
      </c>
      <c r="H5" s="416" t="s">
        <v>66</v>
      </c>
      <c r="I5" s="416" t="s">
        <v>67</v>
      </c>
      <c r="J5" s="522" t="s">
        <v>68</v>
      </c>
      <c r="K5" s="518"/>
      <c r="L5" s="518"/>
      <c r="M5" s="520"/>
      <c r="N5" s="417" t="s">
        <v>31</v>
      </c>
      <c r="O5" s="418" t="s">
        <v>69</v>
      </c>
      <c r="P5" s="419"/>
    </row>
    <row r="6" spans="1:16" s="414" customFormat="1" ht="15" customHeight="1">
      <c r="A6" s="415"/>
      <c r="B6" s="416"/>
      <c r="C6" s="525"/>
      <c r="D6" s="514"/>
      <c r="E6" s="514"/>
      <c r="F6" s="416"/>
      <c r="G6" s="416"/>
      <c r="H6" s="416"/>
      <c r="I6" s="416"/>
      <c r="J6" s="514"/>
      <c r="K6" s="518"/>
      <c r="L6" s="518"/>
      <c r="M6" s="520"/>
      <c r="N6" s="417"/>
      <c r="O6" s="418"/>
      <c r="P6" s="419"/>
    </row>
    <row r="7" spans="1:16" s="414" customFormat="1" ht="55.5" customHeight="1" thickBot="1">
      <c r="A7" s="420"/>
      <c r="B7" s="421"/>
      <c r="C7" s="526"/>
      <c r="D7" s="515"/>
      <c r="E7" s="515"/>
      <c r="F7" s="421"/>
      <c r="G7" s="421"/>
      <c r="H7" s="421"/>
      <c r="I7" s="422"/>
      <c r="J7" s="515"/>
      <c r="K7" s="519"/>
      <c r="L7" s="519"/>
      <c r="M7" s="521"/>
      <c r="N7" s="423"/>
      <c r="O7" s="424"/>
      <c r="P7" s="413"/>
    </row>
    <row r="8" spans="1:16" s="407" customFormat="1" ht="15.75" customHeight="1">
      <c r="A8" s="425" t="s">
        <v>342</v>
      </c>
      <c r="B8" s="426" t="s">
        <v>343</v>
      </c>
      <c r="C8" s="427" t="s">
        <v>344</v>
      </c>
      <c r="D8" s="427" t="s">
        <v>345</v>
      </c>
      <c r="E8" s="427" t="s">
        <v>346</v>
      </c>
      <c r="F8" s="427" t="s">
        <v>347</v>
      </c>
      <c r="G8" s="428" t="s">
        <v>348</v>
      </c>
      <c r="H8" s="428" t="s">
        <v>349</v>
      </c>
      <c r="I8" s="427" t="s">
        <v>350</v>
      </c>
      <c r="J8" s="428" t="s">
        <v>351</v>
      </c>
      <c r="K8" s="427" t="s">
        <v>352</v>
      </c>
      <c r="L8" s="427" t="s">
        <v>353</v>
      </c>
      <c r="M8" s="428" t="s">
        <v>354</v>
      </c>
      <c r="N8" s="428" t="s">
        <v>355</v>
      </c>
      <c r="O8" s="429" t="s">
        <v>356</v>
      </c>
      <c r="P8" s="430"/>
    </row>
    <row r="9" spans="1:16" ht="18.75">
      <c r="A9" s="307" t="s">
        <v>37</v>
      </c>
      <c r="B9" s="308" t="s">
        <v>127</v>
      </c>
      <c r="C9" s="309"/>
      <c r="D9" s="309"/>
      <c r="E9" s="282"/>
      <c r="F9" s="282"/>
      <c r="G9" s="310"/>
      <c r="H9" s="287"/>
      <c r="I9" s="282"/>
      <c r="J9" s="305"/>
      <c r="K9" s="311">
        <v>0</v>
      </c>
      <c r="L9" s="311"/>
      <c r="M9" s="312">
        <v>0</v>
      </c>
      <c r="N9" s="312">
        <v>0</v>
      </c>
      <c r="O9" s="306"/>
      <c r="P9" s="393"/>
    </row>
    <row r="10" spans="1:16" ht="18.75">
      <c r="A10" s="303"/>
      <c r="B10" s="282"/>
      <c r="C10" s="282"/>
      <c r="D10" s="282"/>
      <c r="E10" s="282"/>
      <c r="F10" s="282"/>
      <c r="G10" s="304"/>
      <c r="H10" s="304"/>
      <c r="I10" s="282"/>
      <c r="J10" s="305"/>
      <c r="K10" s="287"/>
      <c r="L10" s="287"/>
      <c r="M10" s="313"/>
      <c r="N10" s="304"/>
      <c r="O10" s="306"/>
      <c r="P10" s="393"/>
    </row>
    <row r="11" spans="1:16" ht="18.75">
      <c r="A11" s="281"/>
      <c r="B11" s="282"/>
      <c r="C11" s="282"/>
      <c r="D11" s="284"/>
      <c r="E11" s="284"/>
      <c r="F11" s="284"/>
      <c r="G11" s="287"/>
      <c r="H11" s="287"/>
      <c r="I11" s="284"/>
      <c r="J11" s="290"/>
      <c r="K11" s="287"/>
      <c r="L11" s="288"/>
      <c r="M11" s="287"/>
      <c r="N11" s="287"/>
      <c r="O11" s="314"/>
      <c r="P11" s="394"/>
    </row>
    <row r="12" spans="1:16" ht="18.75">
      <c r="A12" s="281">
        <v>1</v>
      </c>
      <c r="B12" s="282" t="s">
        <v>130</v>
      </c>
      <c r="C12" s="282" t="s">
        <v>103</v>
      </c>
      <c r="D12" s="284" t="s">
        <v>35</v>
      </c>
      <c r="E12" s="284" t="s">
        <v>128</v>
      </c>
      <c r="F12" s="284" t="s">
        <v>131</v>
      </c>
      <c r="G12" s="287">
        <v>4000000</v>
      </c>
      <c r="H12" s="287">
        <f>+G12*1</f>
        <v>4000000</v>
      </c>
      <c r="I12" s="284" t="s">
        <v>79</v>
      </c>
      <c r="J12" s="290">
        <v>0.25</v>
      </c>
      <c r="K12" s="287">
        <f>H12-1</f>
        <v>3999999</v>
      </c>
      <c r="L12" s="288">
        <v>0</v>
      </c>
      <c r="M12" s="287">
        <v>3999999</v>
      </c>
      <c r="N12" s="287">
        <f>H12-M12</f>
        <v>1</v>
      </c>
      <c r="O12" s="314" t="s">
        <v>125</v>
      </c>
      <c r="P12" s="394"/>
    </row>
    <row r="13" spans="1:16" ht="18.75">
      <c r="A13" s="281">
        <v>2</v>
      </c>
      <c r="B13" s="282" t="s">
        <v>133</v>
      </c>
      <c r="C13" s="282" t="s">
        <v>134</v>
      </c>
      <c r="D13" s="284" t="s">
        <v>35</v>
      </c>
      <c r="E13" s="284" t="s">
        <v>135</v>
      </c>
      <c r="F13" s="284" t="s">
        <v>129</v>
      </c>
      <c r="G13" s="287">
        <v>4500000</v>
      </c>
      <c r="H13" s="287">
        <f>+G13*2</f>
        <v>9000000</v>
      </c>
      <c r="I13" s="284" t="s">
        <v>79</v>
      </c>
      <c r="J13" s="290">
        <v>0.25</v>
      </c>
      <c r="K13" s="287">
        <f t="shared" ref="K13:K20" si="0">H13-1</f>
        <v>8999999</v>
      </c>
      <c r="L13" s="288">
        <v>0</v>
      </c>
      <c r="M13" s="287">
        <v>8999998</v>
      </c>
      <c r="N13" s="287">
        <f t="shared" ref="N13:N20" si="1">H13-M13</f>
        <v>2</v>
      </c>
      <c r="O13" s="314" t="s">
        <v>125</v>
      </c>
      <c r="P13" s="394"/>
    </row>
    <row r="14" spans="1:16" ht="18.75">
      <c r="A14" s="281">
        <v>3</v>
      </c>
      <c r="B14" s="282" t="s">
        <v>136</v>
      </c>
      <c r="C14" s="282" t="s">
        <v>137</v>
      </c>
      <c r="D14" s="284" t="s">
        <v>35</v>
      </c>
      <c r="E14" s="284" t="s">
        <v>138</v>
      </c>
      <c r="F14" s="284" t="s">
        <v>129</v>
      </c>
      <c r="G14" s="287">
        <f>11200000/2</f>
        <v>5600000</v>
      </c>
      <c r="H14" s="287">
        <f>+G14*2</f>
        <v>11200000</v>
      </c>
      <c r="I14" s="284" t="s">
        <v>79</v>
      </c>
      <c r="J14" s="290">
        <v>0.25</v>
      </c>
      <c r="K14" s="287">
        <f t="shared" si="0"/>
        <v>11199999</v>
      </c>
      <c r="L14" s="288">
        <v>0</v>
      </c>
      <c r="M14" s="287">
        <f t="shared" ref="M14:M20" si="2">+K14+L14</f>
        <v>11199999</v>
      </c>
      <c r="N14" s="287">
        <f t="shared" si="1"/>
        <v>1</v>
      </c>
      <c r="O14" s="314" t="s">
        <v>125</v>
      </c>
      <c r="P14" s="394"/>
    </row>
    <row r="15" spans="1:16" ht="18.75">
      <c r="A15" s="281">
        <v>4</v>
      </c>
      <c r="B15" s="282" t="s">
        <v>133</v>
      </c>
      <c r="C15" s="282" t="s">
        <v>139</v>
      </c>
      <c r="D15" s="284" t="s">
        <v>35</v>
      </c>
      <c r="E15" s="284" t="s">
        <v>140</v>
      </c>
      <c r="F15" s="284" t="s">
        <v>131</v>
      </c>
      <c r="G15" s="287">
        <v>4500000</v>
      </c>
      <c r="H15" s="287">
        <f t="shared" ref="H15:H20" si="3">+G15*1</f>
        <v>4500000</v>
      </c>
      <c r="I15" s="284" t="s">
        <v>79</v>
      </c>
      <c r="J15" s="290">
        <v>0.25</v>
      </c>
      <c r="K15" s="287">
        <f t="shared" si="0"/>
        <v>4499999</v>
      </c>
      <c r="L15" s="288">
        <v>0</v>
      </c>
      <c r="M15" s="287">
        <f t="shared" si="2"/>
        <v>4499999</v>
      </c>
      <c r="N15" s="287">
        <f t="shared" si="1"/>
        <v>1</v>
      </c>
      <c r="O15" s="314" t="s">
        <v>125</v>
      </c>
      <c r="P15" s="394"/>
    </row>
    <row r="16" spans="1:16" ht="18.75">
      <c r="A16" s="281">
        <v>5</v>
      </c>
      <c r="B16" s="282" t="s">
        <v>141</v>
      </c>
      <c r="C16" s="282" t="s">
        <v>78</v>
      </c>
      <c r="D16" s="284" t="s">
        <v>35</v>
      </c>
      <c r="E16" s="284" t="s">
        <v>142</v>
      </c>
      <c r="F16" s="284" t="s">
        <v>131</v>
      </c>
      <c r="G16" s="287">
        <v>1200000</v>
      </c>
      <c r="H16" s="287">
        <f t="shared" si="3"/>
        <v>1200000</v>
      </c>
      <c r="I16" s="284" t="s">
        <v>79</v>
      </c>
      <c r="J16" s="290">
        <v>0.25</v>
      </c>
      <c r="K16" s="287">
        <f t="shared" si="0"/>
        <v>1199999</v>
      </c>
      <c r="L16" s="288">
        <v>0</v>
      </c>
      <c r="M16" s="287">
        <f t="shared" si="2"/>
        <v>1199999</v>
      </c>
      <c r="N16" s="287">
        <f t="shared" si="1"/>
        <v>1</v>
      </c>
      <c r="O16" s="314" t="s">
        <v>125</v>
      </c>
      <c r="P16" s="394"/>
    </row>
    <row r="17" spans="1:18" ht="18.75">
      <c r="A17" s="281">
        <v>6</v>
      </c>
      <c r="B17" s="282" t="s">
        <v>143</v>
      </c>
      <c r="C17" s="282" t="s">
        <v>78</v>
      </c>
      <c r="D17" s="284" t="s">
        <v>35</v>
      </c>
      <c r="E17" s="284" t="s">
        <v>142</v>
      </c>
      <c r="F17" s="284" t="s">
        <v>131</v>
      </c>
      <c r="G17" s="287">
        <v>1500000</v>
      </c>
      <c r="H17" s="287">
        <f t="shared" si="3"/>
        <v>1500000</v>
      </c>
      <c r="I17" s="284" t="s">
        <v>79</v>
      </c>
      <c r="J17" s="290">
        <v>0.25</v>
      </c>
      <c r="K17" s="287">
        <f t="shared" si="0"/>
        <v>1499999</v>
      </c>
      <c r="L17" s="288">
        <v>0</v>
      </c>
      <c r="M17" s="287">
        <f t="shared" si="2"/>
        <v>1499999</v>
      </c>
      <c r="N17" s="287">
        <f t="shared" si="1"/>
        <v>1</v>
      </c>
      <c r="O17" s="314" t="s">
        <v>125</v>
      </c>
      <c r="P17" s="394"/>
    </row>
    <row r="18" spans="1:18" ht="18.75">
      <c r="A18" s="281">
        <v>7</v>
      </c>
      <c r="B18" s="282" t="s">
        <v>144</v>
      </c>
      <c r="C18" s="282" t="s">
        <v>80</v>
      </c>
      <c r="D18" s="284" t="s">
        <v>35</v>
      </c>
      <c r="E18" s="284" t="s">
        <v>113</v>
      </c>
      <c r="F18" s="284" t="s">
        <v>131</v>
      </c>
      <c r="G18" s="287">
        <v>4750000</v>
      </c>
      <c r="H18" s="287">
        <f t="shared" si="3"/>
        <v>4750000</v>
      </c>
      <c r="I18" s="284" t="s">
        <v>79</v>
      </c>
      <c r="J18" s="290">
        <v>0.25</v>
      </c>
      <c r="K18" s="287">
        <f t="shared" si="0"/>
        <v>4749999</v>
      </c>
      <c r="L18" s="288">
        <v>0</v>
      </c>
      <c r="M18" s="287">
        <f t="shared" si="2"/>
        <v>4749999</v>
      </c>
      <c r="N18" s="287">
        <f t="shared" si="1"/>
        <v>1</v>
      </c>
      <c r="O18" s="314" t="s">
        <v>125</v>
      </c>
      <c r="P18" s="394"/>
    </row>
    <row r="19" spans="1:18" ht="18.75">
      <c r="A19" s="281">
        <v>8</v>
      </c>
      <c r="B19" s="282" t="s">
        <v>145</v>
      </c>
      <c r="C19" s="282" t="s">
        <v>100</v>
      </c>
      <c r="D19" s="284" t="s">
        <v>35</v>
      </c>
      <c r="E19" s="284" t="s">
        <v>114</v>
      </c>
      <c r="F19" s="284" t="s">
        <v>131</v>
      </c>
      <c r="G19" s="287">
        <v>5000000</v>
      </c>
      <c r="H19" s="287">
        <f t="shared" si="3"/>
        <v>5000000</v>
      </c>
      <c r="I19" s="284" t="s">
        <v>79</v>
      </c>
      <c r="J19" s="290">
        <v>0.25</v>
      </c>
      <c r="K19" s="287">
        <f t="shared" si="0"/>
        <v>4999999</v>
      </c>
      <c r="L19" s="288">
        <v>0</v>
      </c>
      <c r="M19" s="287">
        <f t="shared" si="2"/>
        <v>4999999</v>
      </c>
      <c r="N19" s="287">
        <f t="shared" si="1"/>
        <v>1</v>
      </c>
      <c r="O19" s="314" t="s">
        <v>274</v>
      </c>
      <c r="P19" s="394"/>
    </row>
    <row r="20" spans="1:18" ht="19.5" thickBot="1">
      <c r="A20" s="281">
        <v>9</v>
      </c>
      <c r="B20" s="282" t="s">
        <v>146</v>
      </c>
      <c r="C20" s="282" t="s">
        <v>147</v>
      </c>
      <c r="D20" s="284" t="s">
        <v>35</v>
      </c>
      <c r="E20" s="284" t="s">
        <v>121</v>
      </c>
      <c r="F20" s="284" t="s">
        <v>131</v>
      </c>
      <c r="G20" s="287">
        <v>4650000</v>
      </c>
      <c r="H20" s="287">
        <f t="shared" si="3"/>
        <v>4650000</v>
      </c>
      <c r="I20" s="284" t="s">
        <v>79</v>
      </c>
      <c r="J20" s="290">
        <v>0.25</v>
      </c>
      <c r="K20" s="287">
        <f t="shared" si="0"/>
        <v>4649999</v>
      </c>
      <c r="L20" s="288">
        <v>0</v>
      </c>
      <c r="M20" s="287">
        <f t="shared" si="2"/>
        <v>4649999</v>
      </c>
      <c r="N20" s="287">
        <f t="shared" si="1"/>
        <v>1</v>
      </c>
      <c r="O20" s="314" t="s">
        <v>125</v>
      </c>
      <c r="P20" s="394"/>
    </row>
    <row r="21" spans="1:18" ht="20.25" thickTop="1" thickBot="1">
      <c r="A21" s="361"/>
      <c r="B21" s="317" t="s">
        <v>47</v>
      </c>
      <c r="C21" s="317"/>
      <c r="D21" s="317"/>
      <c r="E21" s="318"/>
      <c r="F21" s="318"/>
      <c r="G21" s="319">
        <f>SUM(G11:G20)</f>
        <v>35700000</v>
      </c>
      <c r="H21" s="319">
        <f>SUM(H11:H20)</f>
        <v>45800000</v>
      </c>
      <c r="I21" s="320"/>
      <c r="J21" s="320"/>
      <c r="K21" s="321">
        <f>SUM(K12:K20)</f>
        <v>45799991</v>
      </c>
      <c r="L21" s="321">
        <f>SUM(L12:L20)</f>
        <v>0</v>
      </c>
      <c r="M21" s="321">
        <f>SUM(M11:M20)</f>
        <v>45799990</v>
      </c>
      <c r="N21" s="321">
        <f>SUM(N11:N20)</f>
        <v>10</v>
      </c>
      <c r="O21" s="362"/>
      <c r="P21" s="395"/>
      <c r="Q21">
        <f>K21</f>
        <v>45799991</v>
      </c>
      <c r="R21">
        <f>L21</f>
        <v>0</v>
      </c>
    </row>
    <row r="22" spans="1:18" ht="19.5" thickTop="1">
      <c r="A22" s="303"/>
      <c r="B22" s="305"/>
      <c r="C22" s="305"/>
      <c r="D22" s="305"/>
      <c r="E22" s="305"/>
      <c r="F22" s="305"/>
      <c r="G22" s="304"/>
      <c r="H22" s="304"/>
      <c r="I22" s="282"/>
      <c r="J22" s="305"/>
      <c r="K22" s="287"/>
      <c r="L22" s="287"/>
      <c r="M22" s="287"/>
      <c r="N22" s="304"/>
      <c r="O22" s="314"/>
      <c r="P22" s="394"/>
    </row>
    <row r="23" spans="1:18" ht="18.75">
      <c r="A23" s="303"/>
      <c r="B23" s="322" t="s">
        <v>149</v>
      </c>
      <c r="C23" s="322"/>
      <c r="D23" s="322"/>
      <c r="E23" s="305"/>
      <c r="F23" s="305"/>
      <c r="G23" s="304"/>
      <c r="H23" s="304"/>
      <c r="I23" s="282"/>
      <c r="J23" s="305"/>
      <c r="K23" s="287">
        <v>0</v>
      </c>
      <c r="L23" s="287"/>
      <c r="M23" s="311">
        <v>0</v>
      </c>
      <c r="N23" s="304">
        <v>0</v>
      </c>
      <c r="O23" s="324"/>
      <c r="P23" s="393"/>
    </row>
    <row r="24" spans="1:18" ht="18.75">
      <c r="A24" s="303"/>
      <c r="B24" s="305"/>
      <c r="C24" s="305"/>
      <c r="D24" s="305"/>
      <c r="E24" s="305"/>
      <c r="F24" s="305"/>
      <c r="G24" s="304"/>
      <c r="H24" s="304"/>
      <c r="I24" s="282"/>
      <c r="J24" s="305"/>
      <c r="K24" s="287"/>
      <c r="L24" s="287"/>
      <c r="M24" s="287"/>
      <c r="N24" s="304"/>
      <c r="O24" s="314"/>
      <c r="P24" s="394"/>
    </row>
    <row r="25" spans="1:18" ht="18.75">
      <c r="A25" s="281">
        <v>1</v>
      </c>
      <c r="B25" s="282" t="s">
        <v>150</v>
      </c>
      <c r="C25" s="282" t="s">
        <v>86</v>
      </c>
      <c r="D25" s="284" t="s">
        <v>35</v>
      </c>
      <c r="E25" s="284" t="s">
        <v>128</v>
      </c>
      <c r="F25" s="284" t="s">
        <v>129</v>
      </c>
      <c r="G25" s="287">
        <v>2000000</v>
      </c>
      <c r="H25" s="287">
        <f t="shared" ref="H25:H30" si="4">+G25*2</f>
        <v>4000000</v>
      </c>
      <c r="I25" s="284" t="s">
        <v>79</v>
      </c>
      <c r="J25" s="290">
        <v>0.25</v>
      </c>
      <c r="K25" s="287">
        <f>H25-2</f>
        <v>3999998</v>
      </c>
      <c r="L25" s="288">
        <v>0</v>
      </c>
      <c r="M25" s="287">
        <f t="shared" ref="M25:M33" si="5">+K25+L25</f>
        <v>3999998</v>
      </c>
      <c r="N25" s="287">
        <f t="shared" ref="N25:N33" si="6">H25-M25</f>
        <v>2</v>
      </c>
      <c r="O25" s="314" t="s">
        <v>125</v>
      </c>
      <c r="P25" s="394"/>
    </row>
    <row r="26" spans="1:18" ht="18.75">
      <c r="A26" s="281">
        <v>2</v>
      </c>
      <c r="B26" s="282" t="s">
        <v>151</v>
      </c>
      <c r="C26" s="282" t="s">
        <v>77</v>
      </c>
      <c r="D26" s="284" t="s">
        <v>35</v>
      </c>
      <c r="E26" s="284" t="s">
        <v>152</v>
      </c>
      <c r="F26" s="284" t="s">
        <v>131</v>
      </c>
      <c r="G26" s="287">
        <v>20000000</v>
      </c>
      <c r="H26" s="287">
        <f>+G26*1</f>
        <v>20000000</v>
      </c>
      <c r="I26" s="284" t="s">
        <v>79</v>
      </c>
      <c r="J26" s="290">
        <v>0.25</v>
      </c>
      <c r="K26" s="287">
        <f>H26-1</f>
        <v>19999999</v>
      </c>
      <c r="L26" s="288">
        <v>0</v>
      </c>
      <c r="M26" s="287">
        <f t="shared" si="5"/>
        <v>19999999</v>
      </c>
      <c r="N26" s="287">
        <f t="shared" si="6"/>
        <v>1</v>
      </c>
      <c r="O26" s="314" t="s">
        <v>125</v>
      </c>
      <c r="P26" s="394"/>
    </row>
    <row r="27" spans="1:18" ht="18.75">
      <c r="A27" s="281">
        <v>3</v>
      </c>
      <c r="B27" s="282" t="s">
        <v>153</v>
      </c>
      <c r="C27" s="282" t="s">
        <v>78</v>
      </c>
      <c r="D27" s="284" t="s">
        <v>35</v>
      </c>
      <c r="E27" s="284" t="s">
        <v>154</v>
      </c>
      <c r="F27" s="284" t="s">
        <v>131</v>
      </c>
      <c r="G27" s="287">
        <v>2000000</v>
      </c>
      <c r="H27" s="287">
        <f>+G27*1</f>
        <v>2000000</v>
      </c>
      <c r="I27" s="284" t="s">
        <v>79</v>
      </c>
      <c r="J27" s="290">
        <v>0.25</v>
      </c>
      <c r="K27" s="287">
        <f t="shared" ref="K27:K33" si="7">H27-1</f>
        <v>1999999</v>
      </c>
      <c r="L27" s="288">
        <v>0</v>
      </c>
      <c r="M27" s="287">
        <f t="shared" si="5"/>
        <v>1999999</v>
      </c>
      <c r="N27" s="287">
        <f t="shared" si="6"/>
        <v>1</v>
      </c>
      <c r="O27" s="314" t="s">
        <v>125</v>
      </c>
      <c r="P27" s="394"/>
    </row>
    <row r="28" spans="1:18" ht="18.75">
      <c r="A28" s="281">
        <v>4</v>
      </c>
      <c r="B28" s="282" t="s">
        <v>150</v>
      </c>
      <c r="C28" s="282" t="s">
        <v>78</v>
      </c>
      <c r="D28" s="284" t="s">
        <v>35</v>
      </c>
      <c r="E28" s="284" t="s">
        <v>142</v>
      </c>
      <c r="F28" s="284" t="s">
        <v>131</v>
      </c>
      <c r="G28" s="287">
        <v>2000000</v>
      </c>
      <c r="H28" s="287">
        <f>+G28*1</f>
        <v>2000000</v>
      </c>
      <c r="I28" s="284" t="s">
        <v>79</v>
      </c>
      <c r="J28" s="290">
        <v>0.25</v>
      </c>
      <c r="K28" s="287">
        <f t="shared" si="7"/>
        <v>1999999</v>
      </c>
      <c r="L28" s="288">
        <v>0</v>
      </c>
      <c r="M28" s="287">
        <f t="shared" si="5"/>
        <v>1999999</v>
      </c>
      <c r="N28" s="287">
        <f t="shared" si="6"/>
        <v>1</v>
      </c>
      <c r="O28" s="314" t="s">
        <v>125</v>
      </c>
      <c r="P28" s="394"/>
    </row>
    <row r="29" spans="1:18" ht="18.75">
      <c r="A29" s="281">
        <v>5</v>
      </c>
      <c r="B29" s="282" t="s">
        <v>155</v>
      </c>
      <c r="C29" s="282" t="s">
        <v>116</v>
      </c>
      <c r="D29" s="284" t="s">
        <v>35</v>
      </c>
      <c r="E29" s="284" t="s">
        <v>117</v>
      </c>
      <c r="F29" s="284" t="s">
        <v>129</v>
      </c>
      <c r="G29" s="287">
        <v>1500000</v>
      </c>
      <c r="H29" s="287">
        <f t="shared" si="4"/>
        <v>3000000</v>
      </c>
      <c r="I29" s="284" t="s">
        <v>79</v>
      </c>
      <c r="J29" s="290">
        <v>0.25</v>
      </c>
      <c r="K29" s="287">
        <f>H29-2</f>
        <v>2999998</v>
      </c>
      <c r="L29" s="288">
        <v>0</v>
      </c>
      <c r="M29" s="287">
        <f t="shared" si="5"/>
        <v>2999998</v>
      </c>
      <c r="N29" s="287">
        <f t="shared" si="6"/>
        <v>2</v>
      </c>
      <c r="O29" s="314" t="s">
        <v>125</v>
      </c>
      <c r="P29" s="394"/>
    </row>
    <row r="30" spans="1:18" ht="18.75">
      <c r="A30" s="281">
        <v>6</v>
      </c>
      <c r="B30" s="282" t="s">
        <v>156</v>
      </c>
      <c r="C30" s="282" t="s">
        <v>115</v>
      </c>
      <c r="D30" s="284" t="s">
        <v>35</v>
      </c>
      <c r="E30" s="284" t="s">
        <v>117</v>
      </c>
      <c r="F30" s="284" t="s">
        <v>129</v>
      </c>
      <c r="G30" s="287">
        <v>1500000</v>
      </c>
      <c r="H30" s="287">
        <f t="shared" si="4"/>
        <v>3000000</v>
      </c>
      <c r="I30" s="284" t="s">
        <v>79</v>
      </c>
      <c r="J30" s="290">
        <v>0.25</v>
      </c>
      <c r="K30" s="287">
        <f>H30-2</f>
        <v>2999998</v>
      </c>
      <c r="L30" s="288">
        <v>0</v>
      </c>
      <c r="M30" s="287">
        <f t="shared" si="5"/>
        <v>2999998</v>
      </c>
      <c r="N30" s="287">
        <f t="shared" si="6"/>
        <v>2</v>
      </c>
      <c r="O30" s="314" t="s">
        <v>125</v>
      </c>
      <c r="P30" s="394"/>
    </row>
    <row r="31" spans="1:18" ht="18.75">
      <c r="A31" s="281">
        <v>7</v>
      </c>
      <c r="B31" s="282" t="s">
        <v>156</v>
      </c>
      <c r="C31" s="282" t="s">
        <v>78</v>
      </c>
      <c r="D31" s="284" t="s">
        <v>35</v>
      </c>
      <c r="E31" s="284" t="s">
        <v>120</v>
      </c>
      <c r="F31" s="284" t="s">
        <v>131</v>
      </c>
      <c r="G31" s="287">
        <v>1500000</v>
      </c>
      <c r="H31" s="287">
        <f>+G31*1</f>
        <v>1500000</v>
      </c>
      <c r="I31" s="284" t="s">
        <v>79</v>
      </c>
      <c r="J31" s="290">
        <v>0.25</v>
      </c>
      <c r="K31" s="287">
        <f t="shared" si="7"/>
        <v>1499999</v>
      </c>
      <c r="L31" s="288">
        <v>0</v>
      </c>
      <c r="M31" s="287">
        <f t="shared" si="5"/>
        <v>1499999</v>
      </c>
      <c r="N31" s="287">
        <f t="shared" si="6"/>
        <v>1</v>
      </c>
      <c r="O31" s="314" t="s">
        <v>125</v>
      </c>
      <c r="P31" s="394"/>
    </row>
    <row r="32" spans="1:18" ht="18.75">
      <c r="A32" s="281">
        <v>8</v>
      </c>
      <c r="B32" s="282" t="s">
        <v>157</v>
      </c>
      <c r="C32" s="282" t="s">
        <v>158</v>
      </c>
      <c r="D32" s="284" t="s">
        <v>35</v>
      </c>
      <c r="E32" s="284" t="s">
        <v>159</v>
      </c>
      <c r="F32" s="284" t="s">
        <v>131</v>
      </c>
      <c r="G32" s="287">
        <v>7750000</v>
      </c>
      <c r="H32" s="287">
        <f>+G32*1</f>
        <v>7750000</v>
      </c>
      <c r="I32" s="284" t="s">
        <v>79</v>
      </c>
      <c r="J32" s="290">
        <v>0.25</v>
      </c>
      <c r="K32" s="287">
        <f t="shared" si="7"/>
        <v>7749999</v>
      </c>
      <c r="L32" s="288">
        <v>0</v>
      </c>
      <c r="M32" s="287">
        <f t="shared" si="5"/>
        <v>7749999</v>
      </c>
      <c r="N32" s="287">
        <f t="shared" si="6"/>
        <v>1</v>
      </c>
      <c r="O32" s="314" t="s">
        <v>125</v>
      </c>
      <c r="P32" s="394"/>
    </row>
    <row r="33" spans="1:18" ht="18.75">
      <c r="A33" s="281">
        <v>9</v>
      </c>
      <c r="B33" s="282" t="s">
        <v>156</v>
      </c>
      <c r="C33" s="282" t="s">
        <v>112</v>
      </c>
      <c r="D33" s="284" t="s">
        <v>35</v>
      </c>
      <c r="E33" s="284" t="s">
        <v>148</v>
      </c>
      <c r="F33" s="284" t="s">
        <v>131</v>
      </c>
      <c r="G33" s="287">
        <v>1500000</v>
      </c>
      <c r="H33" s="287">
        <f>+G33*1</f>
        <v>1500000</v>
      </c>
      <c r="I33" s="284" t="s">
        <v>79</v>
      </c>
      <c r="J33" s="290">
        <v>0.25</v>
      </c>
      <c r="K33" s="287">
        <f t="shared" si="7"/>
        <v>1499999</v>
      </c>
      <c r="L33" s="288">
        <v>0</v>
      </c>
      <c r="M33" s="287">
        <f t="shared" si="5"/>
        <v>1499999</v>
      </c>
      <c r="N33" s="287">
        <f t="shared" si="6"/>
        <v>1</v>
      </c>
      <c r="O33" s="314" t="s">
        <v>125</v>
      </c>
      <c r="P33" s="394"/>
    </row>
    <row r="34" spans="1:18" ht="18.75">
      <c r="A34" s="281"/>
      <c r="B34" s="282"/>
      <c r="C34" s="282"/>
      <c r="D34" s="282"/>
      <c r="E34" s="284"/>
      <c r="F34" s="284"/>
      <c r="G34" s="287"/>
      <c r="H34" s="287"/>
      <c r="I34" s="284"/>
      <c r="J34" s="284"/>
      <c r="K34" s="287"/>
      <c r="L34" s="287"/>
      <c r="M34" s="287"/>
      <c r="N34" s="287"/>
      <c r="O34" s="306"/>
      <c r="P34" s="393"/>
    </row>
    <row r="35" spans="1:18" ht="19.5" thickBot="1">
      <c r="A35" s="341"/>
      <c r="B35" s="325" t="s">
        <v>160</v>
      </c>
      <c r="C35" s="326"/>
      <c r="D35" s="326"/>
      <c r="E35" s="327"/>
      <c r="F35" s="327"/>
      <c r="G35" s="328">
        <f>SUM(G25:G34)</f>
        <v>39750000</v>
      </c>
      <c r="H35" s="328">
        <f>SUM(H25:H34)</f>
        <v>44750000</v>
      </c>
      <c r="I35" s="328"/>
      <c r="J35" s="328"/>
      <c r="K35" s="328">
        <f>SUM(K25:K34)</f>
        <v>44749988</v>
      </c>
      <c r="L35" s="328">
        <f>SUM(L25:L34)</f>
        <v>0</v>
      </c>
      <c r="M35" s="328">
        <f>SUM(M25:M34)</f>
        <v>44749988</v>
      </c>
      <c r="N35" s="328">
        <f>SUM(N25:N34)</f>
        <v>12</v>
      </c>
      <c r="O35" s="363"/>
      <c r="P35" s="393"/>
      <c r="Q35">
        <f>K35</f>
        <v>44749988</v>
      </c>
      <c r="R35">
        <f>L35</f>
        <v>0</v>
      </c>
    </row>
    <row r="36" spans="1:18" ht="19.5" thickTop="1">
      <c r="A36" s="303"/>
      <c r="B36" s="305"/>
      <c r="C36" s="305"/>
      <c r="D36" s="305"/>
      <c r="E36" s="305"/>
      <c r="F36" s="305"/>
      <c r="G36" s="304"/>
      <c r="H36" s="304"/>
      <c r="I36" s="282"/>
      <c r="J36" s="305"/>
      <c r="K36" s="287"/>
      <c r="L36" s="287"/>
      <c r="M36" s="287"/>
      <c r="N36" s="304"/>
      <c r="O36" s="289"/>
      <c r="P36" s="394"/>
    </row>
    <row r="37" spans="1:18" ht="18.75">
      <c r="A37" s="303"/>
      <c r="B37" s="322" t="s">
        <v>161</v>
      </c>
      <c r="C37" s="322"/>
      <c r="D37" s="322"/>
      <c r="E37" s="305"/>
      <c r="F37" s="305"/>
      <c r="G37" s="304"/>
      <c r="H37" s="304"/>
      <c r="I37" s="282"/>
      <c r="J37" s="305"/>
      <c r="K37" s="311">
        <v>0</v>
      </c>
      <c r="L37" s="311"/>
      <c r="M37" s="311">
        <v>0</v>
      </c>
      <c r="N37" s="312">
        <v>0</v>
      </c>
      <c r="O37" s="289"/>
      <c r="P37" s="394"/>
    </row>
    <row r="38" spans="1:18" ht="18.75">
      <c r="A38" s="303"/>
      <c r="B38" s="305"/>
      <c r="C38" s="305"/>
      <c r="D38" s="305"/>
      <c r="E38" s="305"/>
      <c r="F38" s="305"/>
      <c r="G38" s="304"/>
      <c r="H38" s="304"/>
      <c r="I38" s="282"/>
      <c r="J38" s="305"/>
      <c r="K38" s="287"/>
      <c r="L38" s="287"/>
      <c r="M38" s="287"/>
      <c r="N38" s="304"/>
      <c r="O38" s="306"/>
      <c r="P38" s="393"/>
    </row>
    <row r="39" spans="1:18" ht="18.75">
      <c r="A39" s="281">
        <v>1</v>
      </c>
      <c r="B39" s="282" t="s">
        <v>162</v>
      </c>
      <c r="C39" s="282"/>
      <c r="D39" s="284" t="s">
        <v>37</v>
      </c>
      <c r="E39" s="284" t="s">
        <v>163</v>
      </c>
      <c r="F39" s="284" t="s">
        <v>129</v>
      </c>
      <c r="G39" s="287">
        <v>4200000</v>
      </c>
      <c r="H39" s="287">
        <v>4200000</v>
      </c>
      <c r="I39" s="284" t="s">
        <v>73</v>
      </c>
      <c r="J39" s="294">
        <v>0.125</v>
      </c>
      <c r="K39" s="287">
        <f>H39-2</f>
        <v>4199998</v>
      </c>
      <c r="L39" s="288">
        <v>0</v>
      </c>
      <c r="M39" s="287">
        <f t="shared" ref="M39:M47" si="8">K39+L39</f>
        <v>4199998</v>
      </c>
      <c r="N39" s="287">
        <f t="shared" ref="N39:N47" si="9">H39-M39</f>
        <v>2</v>
      </c>
      <c r="O39" s="314" t="s">
        <v>125</v>
      </c>
      <c r="P39" s="394"/>
    </row>
    <row r="40" spans="1:18" ht="18.75">
      <c r="A40" s="281">
        <v>2</v>
      </c>
      <c r="B40" s="282" t="s">
        <v>164</v>
      </c>
      <c r="C40" s="282"/>
      <c r="D40" s="284" t="s">
        <v>37</v>
      </c>
      <c r="E40" s="284" t="s">
        <v>165</v>
      </c>
      <c r="F40" s="284" t="s">
        <v>131</v>
      </c>
      <c r="G40" s="287">
        <v>1400000</v>
      </c>
      <c r="H40" s="287">
        <v>1400000</v>
      </c>
      <c r="I40" s="284" t="s">
        <v>73</v>
      </c>
      <c r="J40" s="294">
        <v>0.125</v>
      </c>
      <c r="K40" s="287">
        <f>H40-1</f>
        <v>1399999</v>
      </c>
      <c r="L40" s="288">
        <v>0</v>
      </c>
      <c r="M40" s="287">
        <f t="shared" si="8"/>
        <v>1399999</v>
      </c>
      <c r="N40" s="287">
        <f t="shared" si="9"/>
        <v>1</v>
      </c>
      <c r="O40" s="314" t="s">
        <v>125</v>
      </c>
      <c r="P40" s="394"/>
    </row>
    <row r="41" spans="1:18" ht="18.75">
      <c r="A41" s="281">
        <v>3</v>
      </c>
      <c r="B41" s="282" t="s">
        <v>166</v>
      </c>
      <c r="C41" s="282"/>
      <c r="D41" s="284" t="s">
        <v>37</v>
      </c>
      <c r="E41" s="284" t="s">
        <v>167</v>
      </c>
      <c r="F41" s="284" t="s">
        <v>124</v>
      </c>
      <c r="G41" s="287">
        <v>1350000</v>
      </c>
      <c r="H41" s="287">
        <v>5400000</v>
      </c>
      <c r="I41" s="284" t="s">
        <v>73</v>
      </c>
      <c r="J41" s="294">
        <v>0.125</v>
      </c>
      <c r="K41" s="287">
        <f>H41-4</f>
        <v>5399996</v>
      </c>
      <c r="L41" s="288">
        <v>0</v>
      </c>
      <c r="M41" s="287">
        <f t="shared" si="8"/>
        <v>5399996</v>
      </c>
      <c r="N41" s="287">
        <f t="shared" si="9"/>
        <v>4</v>
      </c>
      <c r="O41" s="314" t="s">
        <v>125</v>
      </c>
      <c r="P41" s="394"/>
    </row>
    <row r="42" spans="1:18" ht="18.75">
      <c r="A42" s="281">
        <v>4</v>
      </c>
      <c r="B42" s="282" t="s">
        <v>168</v>
      </c>
      <c r="C42" s="282" t="s">
        <v>169</v>
      </c>
      <c r="D42" s="284" t="s">
        <v>37</v>
      </c>
      <c r="E42" s="284" t="s">
        <v>170</v>
      </c>
      <c r="F42" s="284" t="s">
        <v>131</v>
      </c>
      <c r="G42" s="287">
        <v>1350000</v>
      </c>
      <c r="H42" s="287">
        <v>1350000</v>
      </c>
      <c r="I42" s="284" t="s">
        <v>73</v>
      </c>
      <c r="J42" s="294">
        <v>0.125</v>
      </c>
      <c r="K42" s="287">
        <f t="shared" ref="K42:K47" si="10">H42-1</f>
        <v>1349999</v>
      </c>
      <c r="L42" s="288">
        <v>0</v>
      </c>
      <c r="M42" s="287">
        <f t="shared" si="8"/>
        <v>1349999</v>
      </c>
      <c r="N42" s="287">
        <f t="shared" si="9"/>
        <v>1</v>
      </c>
      <c r="O42" s="314" t="s">
        <v>125</v>
      </c>
      <c r="P42" s="394"/>
    </row>
    <row r="43" spans="1:18" ht="18.75">
      <c r="A43" s="281">
        <v>5</v>
      </c>
      <c r="B43" s="282" t="s">
        <v>171</v>
      </c>
      <c r="C43" s="282" t="s">
        <v>84</v>
      </c>
      <c r="D43" s="284" t="s">
        <v>37</v>
      </c>
      <c r="E43" s="284" t="s">
        <v>172</v>
      </c>
      <c r="F43" s="284" t="s">
        <v>129</v>
      </c>
      <c r="G43" s="287">
        <v>1400000</v>
      </c>
      <c r="H43" s="287">
        <v>2800000</v>
      </c>
      <c r="I43" s="284" t="s">
        <v>73</v>
      </c>
      <c r="J43" s="294">
        <v>0.125</v>
      </c>
      <c r="K43" s="287">
        <f>H43-2</f>
        <v>2799998</v>
      </c>
      <c r="L43" s="288">
        <v>0</v>
      </c>
      <c r="M43" s="287">
        <f t="shared" si="8"/>
        <v>2799998</v>
      </c>
      <c r="N43" s="287">
        <f t="shared" si="9"/>
        <v>2</v>
      </c>
      <c r="O43" s="314" t="s">
        <v>125</v>
      </c>
      <c r="P43" s="394"/>
    </row>
    <row r="44" spans="1:18" ht="18.75">
      <c r="A44" s="281">
        <v>6</v>
      </c>
      <c r="B44" s="282" t="s">
        <v>173</v>
      </c>
      <c r="C44" s="282"/>
      <c r="D44" s="284" t="s">
        <v>37</v>
      </c>
      <c r="E44" s="284" t="s">
        <v>174</v>
      </c>
      <c r="F44" s="284" t="s">
        <v>132</v>
      </c>
      <c r="G44" s="287">
        <v>1400000</v>
      </c>
      <c r="H44" s="287">
        <v>4200000</v>
      </c>
      <c r="I44" s="284" t="s">
        <v>73</v>
      </c>
      <c r="J44" s="294">
        <v>0.125</v>
      </c>
      <c r="K44" s="287">
        <f>H44-3</f>
        <v>4199997</v>
      </c>
      <c r="L44" s="288">
        <v>0</v>
      </c>
      <c r="M44" s="287">
        <f t="shared" si="8"/>
        <v>4199997</v>
      </c>
      <c r="N44" s="287">
        <f t="shared" si="9"/>
        <v>3</v>
      </c>
      <c r="O44" s="314" t="s">
        <v>125</v>
      </c>
      <c r="P44" s="394"/>
    </row>
    <row r="45" spans="1:18" ht="18.75">
      <c r="A45" s="281">
        <v>7</v>
      </c>
      <c r="B45" s="282" t="s">
        <v>175</v>
      </c>
      <c r="C45" s="282"/>
      <c r="D45" s="284" t="s">
        <v>37</v>
      </c>
      <c r="E45" s="284" t="s">
        <v>174</v>
      </c>
      <c r="F45" s="284" t="s">
        <v>131</v>
      </c>
      <c r="G45" s="287">
        <v>1560000</v>
      </c>
      <c r="H45" s="287">
        <v>1560000</v>
      </c>
      <c r="I45" s="284" t="s">
        <v>73</v>
      </c>
      <c r="J45" s="294">
        <v>0.125</v>
      </c>
      <c r="K45" s="287">
        <f t="shared" si="10"/>
        <v>1559999</v>
      </c>
      <c r="L45" s="288">
        <v>0</v>
      </c>
      <c r="M45" s="287">
        <f t="shared" si="8"/>
        <v>1559999</v>
      </c>
      <c r="N45" s="287">
        <f t="shared" si="9"/>
        <v>1</v>
      </c>
      <c r="O45" s="314" t="s">
        <v>125</v>
      </c>
      <c r="P45" s="394"/>
    </row>
    <row r="46" spans="1:18" ht="18.75">
      <c r="A46" s="281">
        <v>8</v>
      </c>
      <c r="B46" s="282" t="s">
        <v>176</v>
      </c>
      <c r="C46" s="282"/>
      <c r="D46" s="284" t="s">
        <v>37</v>
      </c>
      <c r="E46" s="284" t="s">
        <v>177</v>
      </c>
      <c r="F46" s="284" t="s">
        <v>131</v>
      </c>
      <c r="G46" s="287">
        <v>1700000</v>
      </c>
      <c r="H46" s="287">
        <v>1700000</v>
      </c>
      <c r="I46" s="284" t="s">
        <v>73</v>
      </c>
      <c r="J46" s="294">
        <v>0.125</v>
      </c>
      <c r="K46" s="287">
        <f t="shared" si="10"/>
        <v>1699999</v>
      </c>
      <c r="L46" s="288">
        <v>0</v>
      </c>
      <c r="M46" s="287">
        <f t="shared" si="8"/>
        <v>1699999</v>
      </c>
      <c r="N46" s="287">
        <f t="shared" si="9"/>
        <v>1</v>
      </c>
      <c r="O46" s="314" t="s">
        <v>125</v>
      </c>
      <c r="P46" s="394"/>
    </row>
    <row r="47" spans="1:18" ht="18.75">
      <c r="A47" s="281">
        <v>9</v>
      </c>
      <c r="B47" s="282" t="s">
        <v>178</v>
      </c>
      <c r="C47" s="282"/>
      <c r="D47" s="284" t="s">
        <v>37</v>
      </c>
      <c r="E47" s="284" t="s">
        <v>75</v>
      </c>
      <c r="F47" s="284" t="s">
        <v>131</v>
      </c>
      <c r="G47" s="287">
        <v>4000000</v>
      </c>
      <c r="H47" s="287">
        <f>+G47</f>
        <v>4000000</v>
      </c>
      <c r="I47" s="284" t="s">
        <v>73</v>
      </c>
      <c r="J47" s="294">
        <v>0.125</v>
      </c>
      <c r="K47" s="287">
        <f t="shared" si="10"/>
        <v>3999999</v>
      </c>
      <c r="L47" s="288">
        <v>0</v>
      </c>
      <c r="M47" s="287">
        <f t="shared" si="8"/>
        <v>3999999</v>
      </c>
      <c r="N47" s="287">
        <f t="shared" si="9"/>
        <v>1</v>
      </c>
      <c r="O47" s="314" t="s">
        <v>125</v>
      </c>
      <c r="P47" s="394"/>
    </row>
    <row r="48" spans="1:18" ht="19.5" thickBot="1">
      <c r="A48" s="281"/>
      <c r="B48" s="282"/>
      <c r="C48" s="282"/>
      <c r="D48" s="284"/>
      <c r="E48" s="284"/>
      <c r="F48" s="284"/>
      <c r="G48" s="287"/>
      <c r="H48" s="287"/>
      <c r="I48" s="284"/>
      <c r="J48" s="294"/>
      <c r="K48" s="287"/>
      <c r="L48" s="287"/>
      <c r="M48" s="287"/>
      <c r="N48" s="287"/>
      <c r="O48" s="306"/>
      <c r="P48" s="393"/>
    </row>
    <row r="49" spans="1:18" ht="20.25" thickTop="1" thickBot="1">
      <c r="A49" s="316"/>
      <c r="B49" s="329"/>
      <c r="C49" s="329"/>
      <c r="D49" s="329"/>
      <c r="E49" s="329"/>
      <c r="F49" s="329"/>
      <c r="G49" s="321">
        <f>SUM(G39:G47)</f>
        <v>18360000</v>
      </c>
      <c r="H49" s="321">
        <f>SUM(H39:H47)</f>
        <v>26610000</v>
      </c>
      <c r="I49" s="330"/>
      <c r="J49" s="330"/>
      <c r="K49" s="321">
        <f>SUM(K39:K47)</f>
        <v>26609984</v>
      </c>
      <c r="L49" s="321">
        <f>SUM(L39:L47)</f>
        <v>0</v>
      </c>
      <c r="M49" s="321">
        <f>SUM(M39:M47)</f>
        <v>26609984</v>
      </c>
      <c r="N49" s="321">
        <f>SUM(N39:N47)</f>
        <v>16</v>
      </c>
      <c r="O49" s="289"/>
      <c r="P49" s="394"/>
      <c r="Q49">
        <f>K49</f>
        <v>26609984</v>
      </c>
      <c r="R49">
        <f>L49</f>
        <v>0</v>
      </c>
    </row>
    <row r="50" spans="1:18" ht="19.5" thickTop="1">
      <c r="A50" s="303"/>
      <c r="B50" s="322" t="s">
        <v>181</v>
      </c>
      <c r="C50" s="322"/>
      <c r="D50" s="322"/>
      <c r="E50" s="305"/>
      <c r="F50" s="305"/>
      <c r="G50" s="304"/>
      <c r="H50" s="304"/>
      <c r="I50" s="282"/>
      <c r="J50" s="305"/>
      <c r="K50" s="311">
        <v>0</v>
      </c>
      <c r="L50" s="331">
        <v>0</v>
      </c>
      <c r="M50" s="311">
        <v>0</v>
      </c>
      <c r="N50" s="312">
        <v>0</v>
      </c>
      <c r="O50" s="314"/>
      <c r="P50" s="394"/>
    </row>
    <row r="51" spans="1:18" ht="18.75">
      <c r="A51" s="303"/>
      <c r="B51" s="305"/>
      <c r="C51" s="305"/>
      <c r="D51" s="305"/>
      <c r="E51" s="305"/>
      <c r="F51" s="305"/>
      <c r="G51" s="304"/>
      <c r="H51" s="304"/>
      <c r="I51" s="282"/>
      <c r="J51" s="305"/>
      <c r="K51" s="287"/>
      <c r="L51" s="286"/>
      <c r="M51" s="287"/>
      <c r="N51" s="304"/>
      <c r="O51" s="324"/>
      <c r="P51" s="393"/>
    </row>
    <row r="52" spans="1:18" ht="18.75">
      <c r="A52" s="281">
        <v>1</v>
      </c>
      <c r="B52" s="282" t="s">
        <v>182</v>
      </c>
      <c r="C52" s="282" t="s">
        <v>180</v>
      </c>
      <c r="D52" s="284" t="s">
        <v>35</v>
      </c>
      <c r="E52" s="284" t="s">
        <v>183</v>
      </c>
      <c r="F52" s="284" t="s">
        <v>72</v>
      </c>
      <c r="G52" s="287">
        <v>1325000</v>
      </c>
      <c r="H52" s="287">
        <f>+G52*1</f>
        <v>1325000</v>
      </c>
      <c r="I52" s="284" t="s">
        <v>79</v>
      </c>
      <c r="J52" s="290">
        <v>0.25</v>
      </c>
      <c r="K52" s="287">
        <f>H52-1</f>
        <v>1324999</v>
      </c>
      <c r="L52" s="288">
        <v>0</v>
      </c>
      <c r="M52" s="287">
        <f t="shared" ref="M52:M61" si="11">K52+L52</f>
        <v>1324999</v>
      </c>
      <c r="N52" s="287">
        <f t="shared" ref="N52:N55" si="12">H52-M52</f>
        <v>1</v>
      </c>
      <c r="O52" s="314" t="s">
        <v>125</v>
      </c>
      <c r="P52" s="394"/>
    </row>
    <row r="53" spans="1:18" ht="18.75">
      <c r="A53" s="281">
        <v>2</v>
      </c>
      <c r="B53" s="282" t="s">
        <v>184</v>
      </c>
      <c r="C53" s="282" t="s">
        <v>185</v>
      </c>
      <c r="D53" s="284" t="s">
        <v>35</v>
      </c>
      <c r="E53" s="284" t="s">
        <v>186</v>
      </c>
      <c r="F53" s="284" t="s">
        <v>123</v>
      </c>
      <c r="G53" s="287">
        <v>8049000</v>
      </c>
      <c r="H53" s="287">
        <f>+G53*1</f>
        <v>8049000</v>
      </c>
      <c r="I53" s="284" t="s">
        <v>79</v>
      </c>
      <c r="J53" s="290">
        <v>0.25</v>
      </c>
      <c r="K53" s="287">
        <f t="shared" ref="K53:K55" si="13">H53-1</f>
        <v>8048999</v>
      </c>
      <c r="L53" s="288">
        <v>0</v>
      </c>
      <c r="M53" s="287">
        <f t="shared" si="11"/>
        <v>8048999</v>
      </c>
      <c r="N53" s="287">
        <f t="shared" si="12"/>
        <v>1</v>
      </c>
      <c r="O53" s="314" t="s">
        <v>125</v>
      </c>
      <c r="P53" s="394"/>
    </row>
    <row r="54" spans="1:18" ht="18.75">
      <c r="A54" s="281">
        <v>3</v>
      </c>
      <c r="B54" s="282" t="s">
        <v>187</v>
      </c>
      <c r="C54" s="282" t="s">
        <v>188</v>
      </c>
      <c r="D54" s="284" t="s">
        <v>35</v>
      </c>
      <c r="E54" s="284" t="s">
        <v>186</v>
      </c>
      <c r="F54" s="284" t="s">
        <v>123</v>
      </c>
      <c r="G54" s="287">
        <v>6350000</v>
      </c>
      <c r="H54" s="287">
        <f>+G54*1</f>
        <v>6350000</v>
      </c>
      <c r="I54" s="284" t="s">
        <v>79</v>
      </c>
      <c r="J54" s="290">
        <v>0.25</v>
      </c>
      <c r="K54" s="287">
        <f t="shared" si="13"/>
        <v>6349999</v>
      </c>
      <c r="L54" s="288">
        <v>0</v>
      </c>
      <c r="M54" s="287">
        <f t="shared" si="11"/>
        <v>6349999</v>
      </c>
      <c r="N54" s="287">
        <f t="shared" si="12"/>
        <v>1</v>
      </c>
      <c r="O54" s="314" t="s">
        <v>125</v>
      </c>
      <c r="P54" s="394"/>
    </row>
    <row r="55" spans="1:18" ht="18.75">
      <c r="A55" s="281">
        <v>18</v>
      </c>
      <c r="B55" s="282" t="s">
        <v>190</v>
      </c>
      <c r="C55" s="282" t="s">
        <v>122</v>
      </c>
      <c r="D55" s="284" t="s">
        <v>35</v>
      </c>
      <c r="E55" s="293" t="s">
        <v>191</v>
      </c>
      <c r="F55" s="284" t="s">
        <v>72</v>
      </c>
      <c r="G55" s="287">
        <v>16725000</v>
      </c>
      <c r="H55" s="287">
        <f>+G55*1</f>
        <v>16725000</v>
      </c>
      <c r="I55" s="284" t="s">
        <v>79</v>
      </c>
      <c r="J55" s="290">
        <v>0.25</v>
      </c>
      <c r="K55" s="287">
        <f t="shared" si="13"/>
        <v>16724999</v>
      </c>
      <c r="L55" s="288">
        <v>0</v>
      </c>
      <c r="M55" s="287">
        <f t="shared" si="11"/>
        <v>16724999</v>
      </c>
      <c r="N55" s="287">
        <f t="shared" si="12"/>
        <v>1</v>
      </c>
      <c r="O55" s="314" t="s">
        <v>125</v>
      </c>
      <c r="P55" s="394"/>
    </row>
    <row r="56" spans="1:18" ht="18.75">
      <c r="A56" s="281">
        <v>25</v>
      </c>
      <c r="B56" s="282" t="s">
        <v>189</v>
      </c>
      <c r="C56" s="282" t="s">
        <v>275</v>
      </c>
      <c r="D56" s="284" t="s">
        <v>35</v>
      </c>
      <c r="E56" s="284" t="s">
        <v>276</v>
      </c>
      <c r="F56" s="284" t="s">
        <v>72</v>
      </c>
      <c r="G56" s="287">
        <v>2300000</v>
      </c>
      <c r="H56" s="287">
        <f t="shared" ref="H56:H58" si="14">G56</f>
        <v>2300000</v>
      </c>
      <c r="I56" s="284" t="s">
        <v>79</v>
      </c>
      <c r="J56" s="290">
        <v>0.25</v>
      </c>
      <c r="K56" s="287">
        <v>1964597</v>
      </c>
      <c r="L56" s="315">
        <v>47917</v>
      </c>
      <c r="M56" s="287">
        <f t="shared" si="11"/>
        <v>2012514</v>
      </c>
      <c r="N56" s="287">
        <f t="shared" ref="N56:N61" si="15">H56-M56</f>
        <v>287486</v>
      </c>
      <c r="O56" s="289"/>
      <c r="P56" s="394"/>
    </row>
    <row r="57" spans="1:18" ht="18.75">
      <c r="A57" s="281">
        <v>26</v>
      </c>
      <c r="B57" s="282" t="s">
        <v>277</v>
      </c>
      <c r="C57" s="282" t="s">
        <v>278</v>
      </c>
      <c r="D57" s="284" t="s">
        <v>35</v>
      </c>
      <c r="E57" s="284" t="s">
        <v>279</v>
      </c>
      <c r="F57" s="284" t="s">
        <v>72</v>
      </c>
      <c r="G57" s="287">
        <v>4700000</v>
      </c>
      <c r="H57" s="287">
        <f t="shared" si="14"/>
        <v>4700000</v>
      </c>
      <c r="I57" s="284" t="s">
        <v>79</v>
      </c>
      <c r="J57" s="290">
        <v>0.25</v>
      </c>
      <c r="K57" s="287">
        <v>4014597</v>
      </c>
      <c r="L57" s="315">
        <v>97917</v>
      </c>
      <c r="M57" s="287">
        <f t="shared" si="11"/>
        <v>4112514</v>
      </c>
      <c r="N57" s="287">
        <f t="shared" si="15"/>
        <v>587486</v>
      </c>
      <c r="O57" s="289"/>
      <c r="P57" s="394"/>
    </row>
    <row r="58" spans="1:18" ht="18.75">
      <c r="A58" s="281">
        <v>27</v>
      </c>
      <c r="B58" s="282" t="s">
        <v>277</v>
      </c>
      <c r="C58" s="282" t="s">
        <v>280</v>
      </c>
      <c r="D58" s="284" t="s">
        <v>35</v>
      </c>
      <c r="E58" s="284" t="s">
        <v>279</v>
      </c>
      <c r="F58" s="284" t="s">
        <v>72</v>
      </c>
      <c r="G58" s="287">
        <v>4400000</v>
      </c>
      <c r="H58" s="287">
        <f t="shared" si="14"/>
        <v>4400000</v>
      </c>
      <c r="I58" s="284" t="s">
        <v>79</v>
      </c>
      <c r="J58" s="290">
        <v>0.25</v>
      </c>
      <c r="K58" s="287">
        <v>3666680</v>
      </c>
      <c r="L58" s="315">
        <v>91667</v>
      </c>
      <c r="M58" s="287">
        <f t="shared" si="11"/>
        <v>3758347</v>
      </c>
      <c r="N58" s="287">
        <f t="shared" si="15"/>
        <v>641653</v>
      </c>
      <c r="O58" s="289"/>
      <c r="P58" s="394"/>
    </row>
    <row r="59" spans="1:18" ht="18.75">
      <c r="A59" s="281">
        <v>28</v>
      </c>
      <c r="B59" s="282" t="s">
        <v>284</v>
      </c>
      <c r="C59" s="282" t="s">
        <v>285</v>
      </c>
      <c r="D59" s="284" t="s">
        <v>35</v>
      </c>
      <c r="E59" s="284" t="s">
        <v>283</v>
      </c>
      <c r="F59" s="284" t="s">
        <v>76</v>
      </c>
      <c r="G59" s="287">
        <v>1600000</v>
      </c>
      <c r="H59" s="287">
        <f>G59*2</f>
        <v>3200000</v>
      </c>
      <c r="I59" s="284" t="s">
        <v>79</v>
      </c>
      <c r="J59" s="290">
        <v>0.25</v>
      </c>
      <c r="K59" s="287">
        <v>2400012</v>
      </c>
      <c r="L59" s="315">
        <v>66667</v>
      </c>
      <c r="M59" s="287">
        <f t="shared" si="11"/>
        <v>2466679</v>
      </c>
      <c r="N59" s="287">
        <f t="shared" si="15"/>
        <v>733321</v>
      </c>
      <c r="O59" s="289"/>
      <c r="P59" s="394"/>
    </row>
    <row r="60" spans="1:18" ht="18.75">
      <c r="A60" s="281">
        <v>30</v>
      </c>
      <c r="B60" s="282" t="s">
        <v>288</v>
      </c>
      <c r="C60" s="282" t="s">
        <v>287</v>
      </c>
      <c r="D60" s="284" t="s">
        <v>35</v>
      </c>
      <c r="E60" s="284" t="s">
        <v>286</v>
      </c>
      <c r="F60" s="284"/>
      <c r="G60" s="287">
        <v>23189400</v>
      </c>
      <c r="H60" s="287">
        <v>23189400</v>
      </c>
      <c r="I60" s="284" t="s">
        <v>79</v>
      </c>
      <c r="J60" s="290">
        <v>0.25</v>
      </c>
      <c r="K60" s="287">
        <v>695904</v>
      </c>
      <c r="L60" s="287">
        <v>347916</v>
      </c>
      <c r="M60" s="287">
        <f t="shared" si="11"/>
        <v>1043820</v>
      </c>
      <c r="N60" s="287">
        <f t="shared" si="15"/>
        <v>22145580</v>
      </c>
      <c r="O60" s="289"/>
      <c r="P60" s="394"/>
    </row>
    <row r="61" spans="1:18" ht="18.75">
      <c r="A61" s="281">
        <v>31</v>
      </c>
      <c r="B61" s="282" t="s">
        <v>291</v>
      </c>
      <c r="C61" s="282" t="s">
        <v>292</v>
      </c>
      <c r="D61" s="284" t="s">
        <v>35</v>
      </c>
      <c r="E61" s="284" t="s">
        <v>290</v>
      </c>
      <c r="F61" s="284" t="s">
        <v>72</v>
      </c>
      <c r="G61" s="287">
        <v>2850000</v>
      </c>
      <c r="H61" s="287">
        <v>2850000</v>
      </c>
      <c r="I61" s="284" t="s">
        <v>79</v>
      </c>
      <c r="J61" s="290">
        <v>0.25</v>
      </c>
      <c r="K61" s="287">
        <v>1900000</v>
      </c>
      <c r="L61" s="287">
        <v>59375</v>
      </c>
      <c r="M61" s="287">
        <f t="shared" si="11"/>
        <v>1959375</v>
      </c>
      <c r="N61" s="287">
        <f t="shared" si="15"/>
        <v>890625</v>
      </c>
      <c r="O61" s="289"/>
      <c r="P61" s="394"/>
    </row>
    <row r="62" spans="1:18" ht="18.75">
      <c r="A62" s="281"/>
      <c r="B62" s="282"/>
      <c r="C62" s="282"/>
      <c r="D62" s="284"/>
      <c r="E62" s="284"/>
      <c r="F62" s="284"/>
      <c r="G62" s="287"/>
      <c r="H62" s="287"/>
      <c r="I62" s="284"/>
      <c r="J62" s="290"/>
      <c r="K62" s="287"/>
      <c r="L62" s="287"/>
      <c r="M62" s="287"/>
      <c r="N62" s="287"/>
      <c r="O62" s="289"/>
      <c r="P62" s="394"/>
    </row>
    <row r="63" spans="1:18" ht="19.5" thickBot="1">
      <c r="A63" s="332"/>
      <c r="B63" s="333" t="s">
        <v>160</v>
      </c>
      <c r="C63" s="334"/>
      <c r="D63" s="334"/>
      <c r="E63" s="299"/>
      <c r="F63" s="299"/>
      <c r="G63" s="338">
        <f>SUM(G52:G61)</f>
        <v>71488400</v>
      </c>
      <c r="H63" s="338">
        <f>SUM(H52:H61)</f>
        <v>73088400</v>
      </c>
      <c r="I63" s="339"/>
      <c r="J63" s="340"/>
      <c r="K63" s="338">
        <f>SUM(K52:K61)</f>
        <v>47090786</v>
      </c>
      <c r="L63" s="338">
        <f>SUM(L52:L61)</f>
        <v>711459</v>
      </c>
      <c r="M63" s="338">
        <f>SUM(M52:M61)</f>
        <v>47802245</v>
      </c>
      <c r="N63" s="338">
        <f>SUM(N52:N61)</f>
        <v>25286155</v>
      </c>
      <c r="O63" s="289"/>
      <c r="P63" s="394"/>
      <c r="Q63">
        <f>K63</f>
        <v>47090786</v>
      </c>
      <c r="R63">
        <f>L63</f>
        <v>711459</v>
      </c>
    </row>
    <row r="64" spans="1:18" ht="21" thickTop="1" thickBot="1">
      <c r="A64" s="364"/>
      <c r="B64" s="335" t="s">
        <v>192</v>
      </c>
      <c r="C64" s="336"/>
      <c r="D64" s="336"/>
      <c r="E64" s="337"/>
      <c r="F64" s="337"/>
      <c r="G64" s="378"/>
      <c r="H64" s="379">
        <f>+H63+H49+H35+H21</f>
        <v>190248400</v>
      </c>
      <c r="I64" s="380"/>
      <c r="J64" s="381"/>
      <c r="K64" s="381">
        <f>+K63+K49+K35+K21</f>
        <v>164250749</v>
      </c>
      <c r="L64" s="379">
        <f>+L63+L49+L35+L21</f>
        <v>711459</v>
      </c>
      <c r="M64" s="379">
        <f>K64+L64</f>
        <v>164962208</v>
      </c>
      <c r="N64" s="379">
        <f>H64-M64</f>
        <v>25286192</v>
      </c>
      <c r="O64" s="292"/>
      <c r="P64" s="394"/>
    </row>
    <row r="65" spans="12:18" ht="15.75" thickTop="1">
      <c r="Q65">
        <f>SUM(Q13:Q63)</f>
        <v>164250749</v>
      </c>
      <c r="R65">
        <f>SUM(R13:R63)</f>
        <v>711459</v>
      </c>
    </row>
    <row r="66" spans="12:18" ht="18.75">
      <c r="L66" s="503" t="s">
        <v>327</v>
      </c>
      <c r="M66" s="503"/>
      <c r="N66" s="503"/>
    </row>
    <row r="67" spans="12:18" ht="18.75">
      <c r="L67" s="503" t="s">
        <v>266</v>
      </c>
      <c r="M67" s="503"/>
      <c r="N67" s="503"/>
    </row>
    <row r="68" spans="12:18" ht="18.75">
      <c r="L68" s="349"/>
      <c r="M68" s="349"/>
      <c r="N68" s="350"/>
    </row>
    <row r="69" spans="12:18" ht="18.75">
      <c r="L69" s="349"/>
      <c r="M69" s="504"/>
      <c r="N69" s="504"/>
      <c r="O69" s="504"/>
    </row>
    <row r="70" spans="12:18" ht="18.75">
      <c r="L70" s="349"/>
      <c r="M70" s="523"/>
      <c r="N70" s="523"/>
      <c r="O70" s="523"/>
    </row>
    <row r="71" spans="12:18" ht="18.75">
      <c r="L71" s="504"/>
      <c r="M71" s="504"/>
      <c r="N71" s="504"/>
    </row>
    <row r="72" spans="12:18" ht="18.75">
      <c r="L72" s="523" t="s">
        <v>312</v>
      </c>
      <c r="M72" s="523"/>
      <c r="N72" s="523"/>
    </row>
  </sheetData>
  <mergeCells count="15">
    <mergeCell ref="L71:N71"/>
    <mergeCell ref="L72:N72"/>
    <mergeCell ref="A1:O1"/>
    <mergeCell ref="A2:O2"/>
    <mergeCell ref="C4:C7"/>
    <mergeCell ref="D4:D7"/>
    <mergeCell ref="E4:E7"/>
    <mergeCell ref="K4:K7"/>
    <mergeCell ref="L4:L7"/>
    <mergeCell ref="M4:M7"/>
    <mergeCell ref="J5:J7"/>
    <mergeCell ref="L66:N66"/>
    <mergeCell ref="L67:N67"/>
    <mergeCell ref="M69:O69"/>
    <mergeCell ref="M70:O70"/>
  </mergeCells>
  <pageMargins left="0" right="0.7" top="0" bottom="0.75" header="0.3" footer="0.3"/>
  <pageSetup paperSize="5" scale="33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70C0"/>
  </sheetPr>
  <dimension ref="A1:P30"/>
  <sheetViews>
    <sheetView zoomScale="60" zoomScaleNormal="60" workbookViewId="0">
      <selection activeCell="O25" sqref="O25"/>
    </sheetView>
  </sheetViews>
  <sheetFormatPr defaultRowHeight="15"/>
  <cols>
    <col min="1" max="1" width="5.109375" customWidth="1"/>
    <col min="2" max="2" width="36.33203125" customWidth="1"/>
    <col min="3" max="3" width="0.77734375" customWidth="1"/>
    <col min="4" max="4" width="24.88671875" customWidth="1"/>
    <col min="5" max="5" width="7" customWidth="1"/>
    <col min="6" max="6" width="16.44140625" customWidth="1"/>
    <col min="8" max="8" width="14.88671875" customWidth="1"/>
    <col min="9" max="9" width="16" customWidth="1"/>
    <col min="11" max="11" width="9.5546875" customWidth="1"/>
    <col min="12" max="12" width="20.44140625" customWidth="1"/>
    <col min="13" max="13" width="14.44140625" customWidth="1"/>
    <col min="14" max="14" width="15.77734375" customWidth="1"/>
    <col min="15" max="15" width="15.21875" customWidth="1"/>
    <col min="16" max="16" width="18" customWidth="1"/>
  </cols>
  <sheetData>
    <row r="1" spans="1:16" ht="18.75">
      <c r="A1" s="505" t="s">
        <v>295</v>
      </c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505"/>
    </row>
    <row r="2" spans="1:16" ht="18.75">
      <c r="A2" s="506" t="s">
        <v>322</v>
      </c>
      <c r="B2" s="506"/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6"/>
      <c r="O2" s="506"/>
      <c r="P2" s="506"/>
    </row>
    <row r="3" spans="1:16" ht="19.5" thickBot="1">
      <c r="A3" s="268"/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9"/>
      <c r="M3" s="269"/>
      <c r="N3" s="270"/>
      <c r="O3" s="270"/>
      <c r="P3" s="271"/>
    </row>
    <row r="4" spans="1:16" ht="19.5" customHeight="1" thickTop="1">
      <c r="A4" s="408" t="s">
        <v>47</v>
      </c>
      <c r="B4" s="409"/>
      <c r="C4" s="507" t="s">
        <v>55</v>
      </c>
      <c r="D4" s="508"/>
      <c r="E4" s="513" t="s">
        <v>264</v>
      </c>
      <c r="F4" s="516" t="s">
        <v>56</v>
      </c>
      <c r="G4" s="409"/>
      <c r="H4" s="410" t="s">
        <v>57</v>
      </c>
      <c r="I4" s="410" t="s">
        <v>58</v>
      </c>
      <c r="J4" s="410" t="s">
        <v>59</v>
      </c>
      <c r="K4" s="410" t="s">
        <v>60</v>
      </c>
      <c r="L4" s="517" t="s">
        <v>323</v>
      </c>
      <c r="M4" s="517" t="s">
        <v>61</v>
      </c>
      <c r="N4" s="517" t="s">
        <v>62</v>
      </c>
      <c r="O4" s="411"/>
      <c r="P4" s="412"/>
    </row>
    <row r="5" spans="1:16" ht="18.75" customHeight="1">
      <c r="A5" s="415" t="s">
        <v>63</v>
      </c>
      <c r="B5" s="416" t="s">
        <v>64</v>
      </c>
      <c r="C5" s="509"/>
      <c r="D5" s="510"/>
      <c r="E5" s="514"/>
      <c r="F5" s="514"/>
      <c r="G5" s="416" t="s">
        <v>265</v>
      </c>
      <c r="H5" s="416" t="s">
        <v>65</v>
      </c>
      <c r="I5" s="416" t="s">
        <v>66</v>
      </c>
      <c r="J5" s="416" t="s">
        <v>67</v>
      </c>
      <c r="K5" s="522" t="s">
        <v>68</v>
      </c>
      <c r="L5" s="518"/>
      <c r="M5" s="518"/>
      <c r="N5" s="520"/>
      <c r="O5" s="417" t="s">
        <v>31</v>
      </c>
      <c r="P5" s="418" t="s">
        <v>69</v>
      </c>
    </row>
    <row r="6" spans="1:16" ht="18.75">
      <c r="A6" s="415"/>
      <c r="B6" s="416"/>
      <c r="C6" s="509"/>
      <c r="D6" s="510"/>
      <c r="E6" s="514"/>
      <c r="F6" s="514"/>
      <c r="G6" s="416"/>
      <c r="H6" s="416"/>
      <c r="I6" s="416"/>
      <c r="J6" s="416"/>
      <c r="K6" s="514"/>
      <c r="L6" s="518"/>
      <c r="M6" s="518"/>
      <c r="N6" s="520"/>
      <c r="O6" s="417"/>
      <c r="P6" s="418"/>
    </row>
    <row r="7" spans="1:16" ht="19.5" thickBot="1">
      <c r="A7" s="420"/>
      <c r="B7" s="421"/>
      <c r="C7" s="511"/>
      <c r="D7" s="512"/>
      <c r="E7" s="515"/>
      <c r="F7" s="515"/>
      <c r="G7" s="421"/>
      <c r="H7" s="421"/>
      <c r="I7" s="421"/>
      <c r="J7" s="422"/>
      <c r="K7" s="515"/>
      <c r="L7" s="519"/>
      <c r="M7" s="519"/>
      <c r="N7" s="521"/>
      <c r="O7" s="423"/>
      <c r="P7" s="424"/>
    </row>
    <row r="8" spans="1:16" ht="15.75" customHeight="1">
      <c r="A8" s="442" t="s">
        <v>342</v>
      </c>
      <c r="B8" s="443" t="s">
        <v>343</v>
      </c>
      <c r="C8" s="439"/>
      <c r="D8" s="440" t="s">
        <v>344</v>
      </c>
      <c r="E8" s="440" t="s">
        <v>345</v>
      </c>
      <c r="F8" s="440" t="s">
        <v>346</v>
      </c>
      <c r="G8" s="443" t="s">
        <v>347</v>
      </c>
      <c r="H8" s="443" t="s">
        <v>348</v>
      </c>
      <c r="I8" s="443" t="s">
        <v>349</v>
      </c>
      <c r="J8" s="444" t="s">
        <v>350</v>
      </c>
      <c r="K8" s="440" t="s">
        <v>351</v>
      </c>
      <c r="L8" s="441" t="s">
        <v>352</v>
      </c>
      <c r="M8" s="441" t="s">
        <v>353</v>
      </c>
      <c r="N8" s="440" t="s">
        <v>354</v>
      </c>
      <c r="O8" s="443" t="s">
        <v>355</v>
      </c>
      <c r="P8" s="445" t="s">
        <v>356</v>
      </c>
    </row>
    <row r="9" spans="1:16" ht="18.75">
      <c r="A9" s="307" t="s">
        <v>39</v>
      </c>
      <c r="B9" s="322" t="s">
        <v>269</v>
      </c>
      <c r="C9" s="323"/>
      <c r="D9" s="322"/>
      <c r="E9" s="322"/>
      <c r="F9" s="305"/>
      <c r="G9" s="305"/>
      <c r="H9" s="313"/>
      <c r="I9" s="304"/>
      <c r="J9" s="282"/>
      <c r="K9" s="305"/>
      <c r="L9" s="305"/>
      <c r="M9" s="305"/>
      <c r="N9" s="311"/>
      <c r="O9" s="304"/>
      <c r="P9" s="324">
        <v>0</v>
      </c>
    </row>
    <row r="10" spans="1:16" ht="18.75">
      <c r="A10" s="281">
        <v>1</v>
      </c>
      <c r="B10" s="282" t="s">
        <v>193</v>
      </c>
      <c r="C10" s="283"/>
      <c r="D10" s="282" t="s">
        <v>194</v>
      </c>
      <c r="E10" s="284" t="s">
        <v>37</v>
      </c>
      <c r="F10" s="282" t="s">
        <v>195</v>
      </c>
      <c r="G10" s="284" t="s">
        <v>131</v>
      </c>
      <c r="H10" s="287">
        <v>3000000</v>
      </c>
      <c r="I10" s="287">
        <v>3000000</v>
      </c>
      <c r="J10" s="284" t="s">
        <v>73</v>
      </c>
      <c r="K10" s="294">
        <v>0.125</v>
      </c>
      <c r="L10" s="287">
        <v>2999999</v>
      </c>
      <c r="M10" s="288">
        <v>0</v>
      </c>
      <c r="N10" s="287">
        <f t="shared" ref="N10:N16" si="0">L10+M10</f>
        <v>2999999</v>
      </c>
      <c r="O10" s="287">
        <f t="shared" ref="O10:O16" si="1">I10-N10</f>
        <v>1</v>
      </c>
      <c r="P10" s="314" t="s">
        <v>289</v>
      </c>
    </row>
    <row r="11" spans="1:16" ht="18.75">
      <c r="A11" s="281">
        <f>A10+1</f>
        <v>2</v>
      </c>
      <c r="B11" s="282" t="s">
        <v>196</v>
      </c>
      <c r="C11" s="283"/>
      <c r="D11" s="282" t="s">
        <v>197</v>
      </c>
      <c r="E11" s="284" t="s">
        <v>35</v>
      </c>
      <c r="F11" s="282" t="s">
        <v>198</v>
      </c>
      <c r="G11" s="284" t="s">
        <v>131</v>
      </c>
      <c r="H11" s="287">
        <v>23000000</v>
      </c>
      <c r="I11" s="287">
        <f t="shared" ref="I11:I16" si="2">+H11*1</f>
        <v>23000000</v>
      </c>
      <c r="J11" s="284" t="s">
        <v>79</v>
      </c>
      <c r="K11" s="290">
        <v>0.25</v>
      </c>
      <c r="L11" s="287">
        <v>22999999</v>
      </c>
      <c r="M11" s="288">
        <v>0</v>
      </c>
      <c r="N11" s="287">
        <f t="shared" si="0"/>
        <v>22999999</v>
      </c>
      <c r="O11" s="287">
        <f t="shared" si="1"/>
        <v>1</v>
      </c>
      <c r="P11" s="314" t="s">
        <v>289</v>
      </c>
    </row>
    <row r="12" spans="1:16" ht="18.75">
      <c r="A12" s="281">
        <f t="shared" ref="A12:A16" si="3">A11+1</f>
        <v>3</v>
      </c>
      <c r="B12" s="282" t="s">
        <v>199</v>
      </c>
      <c r="C12" s="283"/>
      <c r="D12" s="282" t="s">
        <v>200</v>
      </c>
      <c r="E12" s="284" t="s">
        <v>35</v>
      </c>
      <c r="F12" s="284" t="s">
        <v>201</v>
      </c>
      <c r="G12" s="284" t="s">
        <v>131</v>
      </c>
      <c r="H12" s="287">
        <v>3650000</v>
      </c>
      <c r="I12" s="287">
        <f t="shared" si="2"/>
        <v>3650000</v>
      </c>
      <c r="J12" s="284" t="s">
        <v>79</v>
      </c>
      <c r="K12" s="290">
        <v>0.25</v>
      </c>
      <c r="L12" s="287">
        <v>3649999</v>
      </c>
      <c r="M12" s="288">
        <v>0</v>
      </c>
      <c r="N12" s="287">
        <f t="shared" si="0"/>
        <v>3649999</v>
      </c>
      <c r="O12" s="287">
        <f t="shared" si="1"/>
        <v>1</v>
      </c>
      <c r="P12" s="314" t="s">
        <v>289</v>
      </c>
    </row>
    <row r="13" spans="1:16" ht="18.75">
      <c r="A13" s="281">
        <f t="shared" si="3"/>
        <v>4</v>
      </c>
      <c r="B13" s="291" t="s">
        <v>202</v>
      </c>
      <c r="C13" s="283"/>
      <c r="D13" s="282" t="s">
        <v>200</v>
      </c>
      <c r="E13" s="284" t="s">
        <v>35</v>
      </c>
      <c r="F13" s="284" t="s">
        <v>179</v>
      </c>
      <c r="G13" s="284" t="s">
        <v>123</v>
      </c>
      <c r="H13" s="287">
        <v>9000000</v>
      </c>
      <c r="I13" s="287">
        <f t="shared" si="2"/>
        <v>9000000</v>
      </c>
      <c r="J13" s="284" t="s">
        <v>79</v>
      </c>
      <c r="K13" s="290">
        <v>0.25</v>
      </c>
      <c r="L13" s="287">
        <v>8999999</v>
      </c>
      <c r="M13" s="288">
        <v>0</v>
      </c>
      <c r="N13" s="287">
        <f t="shared" si="0"/>
        <v>8999999</v>
      </c>
      <c r="O13" s="287">
        <f t="shared" si="1"/>
        <v>1</v>
      </c>
      <c r="P13" s="314" t="s">
        <v>289</v>
      </c>
    </row>
    <row r="14" spans="1:16" ht="18.75">
      <c r="A14" s="281">
        <f t="shared" si="3"/>
        <v>5</v>
      </c>
      <c r="B14" s="291" t="s">
        <v>203</v>
      </c>
      <c r="C14" s="283"/>
      <c r="D14" s="282" t="s">
        <v>204</v>
      </c>
      <c r="E14" s="284" t="s">
        <v>37</v>
      </c>
      <c r="F14" s="284" t="s">
        <v>205</v>
      </c>
      <c r="G14" s="284" t="s">
        <v>72</v>
      </c>
      <c r="H14" s="287">
        <v>18000000</v>
      </c>
      <c r="I14" s="287">
        <f t="shared" si="2"/>
        <v>18000000</v>
      </c>
      <c r="J14" s="284" t="s">
        <v>73</v>
      </c>
      <c r="K14" s="294">
        <v>0.125</v>
      </c>
      <c r="L14" s="287">
        <v>17999999</v>
      </c>
      <c r="M14" s="288">
        <v>0</v>
      </c>
      <c r="N14" s="287">
        <f t="shared" si="0"/>
        <v>17999999</v>
      </c>
      <c r="O14" s="287">
        <f t="shared" si="1"/>
        <v>1</v>
      </c>
      <c r="P14" s="314" t="s">
        <v>289</v>
      </c>
    </row>
    <row r="15" spans="1:16" ht="18.75">
      <c r="A15" s="281">
        <f t="shared" si="3"/>
        <v>6</v>
      </c>
      <c r="B15" s="291" t="s">
        <v>206</v>
      </c>
      <c r="C15" s="283"/>
      <c r="D15" s="282" t="s">
        <v>207</v>
      </c>
      <c r="E15" s="284" t="s">
        <v>37</v>
      </c>
      <c r="F15" s="284" t="s">
        <v>208</v>
      </c>
      <c r="G15" s="284" t="s">
        <v>72</v>
      </c>
      <c r="H15" s="287">
        <v>18000000</v>
      </c>
      <c r="I15" s="287">
        <f t="shared" si="2"/>
        <v>18000000</v>
      </c>
      <c r="J15" s="284" t="s">
        <v>73</v>
      </c>
      <c r="K15" s="294">
        <v>0.125</v>
      </c>
      <c r="L15" s="287">
        <v>17999999</v>
      </c>
      <c r="M15" s="288">
        <v>0</v>
      </c>
      <c r="N15" s="287">
        <f t="shared" si="0"/>
        <v>17999999</v>
      </c>
      <c r="O15" s="287">
        <f t="shared" si="1"/>
        <v>1</v>
      </c>
      <c r="P15" s="314" t="s">
        <v>289</v>
      </c>
    </row>
    <row r="16" spans="1:16" ht="18.75">
      <c r="A16" s="281">
        <f t="shared" si="3"/>
        <v>7</v>
      </c>
      <c r="B16" s="291" t="s">
        <v>206</v>
      </c>
      <c r="C16" s="283"/>
      <c r="D16" s="282" t="s">
        <v>197</v>
      </c>
      <c r="E16" s="284" t="s">
        <v>37</v>
      </c>
      <c r="F16" s="284" t="s">
        <v>208</v>
      </c>
      <c r="G16" s="284" t="s">
        <v>72</v>
      </c>
      <c r="H16" s="287">
        <v>18000000</v>
      </c>
      <c r="I16" s="287">
        <f t="shared" si="2"/>
        <v>18000000</v>
      </c>
      <c r="J16" s="284" t="s">
        <v>73</v>
      </c>
      <c r="K16" s="294">
        <v>0.125</v>
      </c>
      <c r="L16" s="287">
        <v>17999999</v>
      </c>
      <c r="M16" s="288">
        <v>0</v>
      </c>
      <c r="N16" s="287">
        <f t="shared" si="0"/>
        <v>17999999</v>
      </c>
      <c r="O16" s="287">
        <f t="shared" si="1"/>
        <v>1</v>
      </c>
      <c r="P16" s="314" t="s">
        <v>289</v>
      </c>
    </row>
    <row r="17" spans="1:16" ht="18.75">
      <c r="A17" s="281">
        <v>100</v>
      </c>
      <c r="B17" s="291" t="s">
        <v>306</v>
      </c>
      <c r="C17" s="283"/>
      <c r="D17" s="282" t="s">
        <v>304</v>
      </c>
      <c r="E17" s="284" t="s">
        <v>35</v>
      </c>
      <c r="F17" s="284" t="s">
        <v>305</v>
      </c>
      <c r="G17" s="284"/>
      <c r="H17" s="287">
        <v>63688990</v>
      </c>
      <c r="I17" s="287">
        <v>63688990</v>
      </c>
      <c r="J17" s="284" t="s">
        <v>73</v>
      </c>
      <c r="K17" s="294">
        <v>0.125</v>
      </c>
      <c r="L17" s="287">
        <v>8624551</v>
      </c>
      <c r="M17" s="287">
        <v>663427</v>
      </c>
      <c r="N17" s="287">
        <f t="shared" ref="N17:N22" si="4">L17+M17</f>
        <v>9287978</v>
      </c>
      <c r="O17" s="287">
        <f t="shared" ref="O17:O23" si="5">I17-N17</f>
        <v>54401012</v>
      </c>
      <c r="P17" s="289"/>
    </row>
    <row r="18" spans="1:16" ht="18.75">
      <c r="A18" s="281">
        <v>101</v>
      </c>
      <c r="B18" s="291" t="s">
        <v>307</v>
      </c>
      <c r="C18" s="283"/>
      <c r="D18" s="282" t="s">
        <v>299</v>
      </c>
      <c r="E18" s="284" t="s">
        <v>35</v>
      </c>
      <c r="F18" s="284" t="s">
        <v>308</v>
      </c>
      <c r="G18" s="284"/>
      <c r="H18" s="287">
        <v>2853600</v>
      </c>
      <c r="I18" s="287">
        <v>2853600</v>
      </c>
      <c r="J18" s="284" t="s">
        <v>73</v>
      </c>
      <c r="K18" s="294">
        <v>0.125</v>
      </c>
      <c r="L18" s="287">
        <v>356700</v>
      </c>
      <c r="M18" s="287">
        <v>29725</v>
      </c>
      <c r="N18" s="287">
        <f t="shared" si="4"/>
        <v>386425</v>
      </c>
      <c r="O18" s="287">
        <f t="shared" si="5"/>
        <v>2467175</v>
      </c>
      <c r="P18" s="289"/>
    </row>
    <row r="19" spans="1:16" ht="18.75">
      <c r="A19" s="281">
        <v>102</v>
      </c>
      <c r="B19" s="291" t="s">
        <v>300</v>
      </c>
      <c r="C19" s="283"/>
      <c r="D19" s="282" t="s">
        <v>299</v>
      </c>
      <c r="E19" s="284" t="s">
        <v>35</v>
      </c>
      <c r="F19" s="284" t="s">
        <v>309</v>
      </c>
      <c r="G19" s="284"/>
      <c r="H19" s="287">
        <v>4394600</v>
      </c>
      <c r="I19" s="287">
        <v>4394600</v>
      </c>
      <c r="J19" s="284" t="s">
        <v>73</v>
      </c>
      <c r="K19" s="294">
        <v>0.125</v>
      </c>
      <c r="L19" s="287">
        <v>549324</v>
      </c>
      <c r="M19" s="287">
        <v>45777</v>
      </c>
      <c r="N19" s="287">
        <f t="shared" si="4"/>
        <v>595101</v>
      </c>
      <c r="O19" s="287">
        <f t="shared" si="5"/>
        <v>3799499</v>
      </c>
      <c r="P19" s="289"/>
    </row>
    <row r="20" spans="1:16" ht="18.75">
      <c r="A20" s="281">
        <v>103</v>
      </c>
      <c r="B20" s="291" t="s">
        <v>298</v>
      </c>
      <c r="C20" s="283"/>
      <c r="D20" s="282" t="s">
        <v>299</v>
      </c>
      <c r="E20" s="284" t="s">
        <v>35</v>
      </c>
      <c r="F20" s="284" t="s">
        <v>310</v>
      </c>
      <c r="G20" s="284" t="s">
        <v>303</v>
      </c>
      <c r="H20" s="287">
        <v>2400000</v>
      </c>
      <c r="I20" s="287">
        <v>2400000</v>
      </c>
      <c r="J20" s="284" t="s">
        <v>73</v>
      </c>
      <c r="K20" s="294">
        <v>0.125</v>
      </c>
      <c r="L20" s="287">
        <v>300000</v>
      </c>
      <c r="M20" s="287">
        <v>25000</v>
      </c>
      <c r="N20" s="287">
        <f t="shared" si="4"/>
        <v>325000</v>
      </c>
      <c r="O20" s="287">
        <f t="shared" si="5"/>
        <v>2075000</v>
      </c>
      <c r="P20" s="289"/>
    </row>
    <row r="21" spans="1:16" ht="18.75">
      <c r="A21" s="281">
        <v>112</v>
      </c>
      <c r="B21" s="291" t="s">
        <v>314</v>
      </c>
      <c r="C21" s="283"/>
      <c r="D21" s="282" t="s">
        <v>315</v>
      </c>
      <c r="E21" s="284" t="s">
        <v>35</v>
      </c>
      <c r="F21" s="284" t="s">
        <v>316</v>
      </c>
      <c r="G21" s="284"/>
      <c r="H21" s="287">
        <v>45898300</v>
      </c>
      <c r="I21" s="287">
        <v>45898300</v>
      </c>
      <c r="J21" s="284" t="s">
        <v>73</v>
      </c>
      <c r="K21" s="294">
        <v>0.125</v>
      </c>
      <c r="L21" s="287">
        <v>956213.67</v>
      </c>
      <c r="M21" s="287">
        <v>478107</v>
      </c>
      <c r="N21" s="287">
        <f t="shared" si="4"/>
        <v>1434320.67</v>
      </c>
      <c r="O21" s="287">
        <f t="shared" si="5"/>
        <v>44463979.329999998</v>
      </c>
      <c r="P21" s="289"/>
    </row>
    <row r="22" spans="1:16" ht="18.75">
      <c r="A22" s="281">
        <v>113</v>
      </c>
      <c r="B22" s="291" t="s">
        <v>317</v>
      </c>
      <c r="C22" s="283"/>
      <c r="D22" s="282" t="s">
        <v>301</v>
      </c>
      <c r="E22" s="284" t="s">
        <v>35</v>
      </c>
      <c r="F22" s="284" t="s">
        <v>313</v>
      </c>
      <c r="G22" s="284" t="s">
        <v>303</v>
      </c>
      <c r="H22" s="287">
        <v>19500000</v>
      </c>
      <c r="I22" s="287">
        <v>19500000</v>
      </c>
      <c r="J22" s="284" t="s">
        <v>73</v>
      </c>
      <c r="K22" s="294">
        <v>0.125</v>
      </c>
      <c r="L22" s="287">
        <v>406250</v>
      </c>
      <c r="M22" s="287">
        <v>203125</v>
      </c>
      <c r="N22" s="287">
        <f t="shared" si="4"/>
        <v>609375</v>
      </c>
      <c r="O22" s="287">
        <f t="shared" si="5"/>
        <v>18890625</v>
      </c>
      <c r="P22" s="289"/>
    </row>
    <row r="23" spans="1:16" ht="18.75">
      <c r="A23" s="281">
        <v>114</v>
      </c>
      <c r="B23" s="291" t="s">
        <v>318</v>
      </c>
      <c r="C23" s="283"/>
      <c r="D23" s="282" t="s">
        <v>319</v>
      </c>
      <c r="E23" s="284" t="s">
        <v>35</v>
      </c>
      <c r="F23" s="284" t="s">
        <v>320</v>
      </c>
      <c r="G23" s="284" t="s">
        <v>303</v>
      </c>
      <c r="H23" s="287">
        <v>4500000</v>
      </c>
      <c r="I23" s="287">
        <v>4500000</v>
      </c>
      <c r="J23" s="284" t="s">
        <v>73</v>
      </c>
      <c r="K23" s="294">
        <v>0.125</v>
      </c>
      <c r="L23" s="287">
        <v>93749</v>
      </c>
      <c r="M23" s="287">
        <v>46874</v>
      </c>
      <c r="N23" s="287">
        <f>L23+M23</f>
        <v>140623</v>
      </c>
      <c r="O23" s="287">
        <f t="shared" si="5"/>
        <v>4359377</v>
      </c>
      <c r="P23" s="289"/>
    </row>
    <row r="24" spans="1:16" ht="18.75">
      <c r="A24" s="281"/>
      <c r="B24" s="291"/>
      <c r="C24" s="283"/>
      <c r="D24" s="282"/>
      <c r="E24" s="284"/>
      <c r="F24" s="284"/>
      <c r="G24" s="284"/>
      <c r="H24" s="287"/>
      <c r="I24" s="287"/>
      <c r="J24" s="284"/>
      <c r="K24" s="294"/>
      <c r="L24" s="287"/>
      <c r="M24" s="287"/>
      <c r="N24" s="287"/>
      <c r="O24" s="287"/>
      <c r="P24" s="289"/>
    </row>
    <row r="25" spans="1:16" ht="20.25" thickBot="1">
      <c r="A25" s="341"/>
      <c r="B25" s="342" t="s">
        <v>209</v>
      </c>
      <c r="C25" s="343"/>
      <c r="D25" s="327"/>
      <c r="E25" s="327"/>
      <c r="F25" s="344"/>
      <c r="G25" s="344"/>
      <c r="H25" s="345">
        <f>SUM(H10:H23)</f>
        <v>235885490</v>
      </c>
      <c r="I25" s="346">
        <f>SUM(I10:I23)</f>
        <v>235885490</v>
      </c>
      <c r="J25" s="327"/>
      <c r="K25" s="344" t="s">
        <v>47</v>
      </c>
      <c r="L25" s="386">
        <f>SUM(L10:L24)</f>
        <v>103936780.67</v>
      </c>
      <c r="M25" s="346">
        <f>SUM(M10:M16)</f>
        <v>0</v>
      </c>
      <c r="N25" s="346">
        <f>SUM(N10:N24)</f>
        <v>105428815.67</v>
      </c>
      <c r="O25" s="346">
        <f>I25-N25</f>
        <v>130456674.33</v>
      </c>
      <c r="P25" s="292"/>
    </row>
    <row r="26" spans="1:16" ht="19.5" thickTop="1">
      <c r="A26" s="347"/>
      <c r="B26" s="347"/>
      <c r="C26" s="347"/>
      <c r="D26" s="347"/>
      <c r="E26" s="347"/>
      <c r="F26" s="347"/>
      <c r="G26" s="347"/>
      <c r="H26" s="347"/>
      <c r="I26" s="351">
        <v>0</v>
      </c>
      <c r="J26" s="348"/>
      <c r="K26" s="347"/>
      <c r="L26" s="503" t="s">
        <v>328</v>
      </c>
      <c r="M26" s="503"/>
      <c r="N26" s="503"/>
      <c r="O26" s="349"/>
      <c r="P26" s="352"/>
    </row>
    <row r="27" spans="1:16" ht="18.75">
      <c r="A27" s="347"/>
      <c r="B27" s="347"/>
      <c r="C27" s="347"/>
      <c r="D27" s="347"/>
      <c r="E27" s="353"/>
      <c r="F27" s="354"/>
      <c r="G27" s="354"/>
      <c r="H27" s="354"/>
      <c r="I27" s="355"/>
      <c r="J27" s="356"/>
      <c r="K27" s="347"/>
      <c r="L27" s="503" t="s">
        <v>266</v>
      </c>
      <c r="M27" s="503"/>
      <c r="N27" s="503"/>
      <c r="O27" s="350"/>
      <c r="P27" s="352"/>
    </row>
    <row r="28" spans="1:16" ht="18.75">
      <c r="A28" s="347"/>
      <c r="B28" s="347"/>
      <c r="C28" s="347"/>
      <c r="D28" s="347"/>
      <c r="E28" s="354"/>
      <c r="F28" s="354"/>
      <c r="G28" s="354"/>
      <c r="H28" s="354"/>
      <c r="I28" s="357"/>
      <c r="J28" s="356"/>
      <c r="K28" s="347"/>
      <c r="L28" s="349"/>
      <c r="M28" s="349"/>
      <c r="N28" s="350"/>
      <c r="O28" s="350"/>
      <c r="P28" s="352"/>
    </row>
    <row r="29" spans="1:16" ht="18.75">
      <c r="A29" s="347"/>
      <c r="B29" s="347"/>
      <c r="C29" s="347"/>
      <c r="D29" s="347"/>
      <c r="E29" s="353"/>
      <c r="F29" s="354"/>
      <c r="G29" s="354"/>
      <c r="H29" s="354"/>
      <c r="I29" s="354"/>
      <c r="J29" s="348"/>
      <c r="K29" s="347"/>
      <c r="L29" s="504" t="s">
        <v>311</v>
      </c>
      <c r="M29" s="504"/>
      <c r="N29" s="504"/>
      <c r="O29" s="350"/>
      <c r="P29" s="352"/>
    </row>
    <row r="30" spans="1:16" ht="18.75">
      <c r="A30" s="268"/>
      <c r="B30" s="268"/>
      <c r="C30" s="268"/>
      <c r="D30" s="268"/>
      <c r="E30" s="358"/>
      <c r="F30" s="358"/>
      <c r="G30" s="358"/>
      <c r="H30" s="354"/>
      <c r="I30" s="359"/>
      <c r="J30" s="268"/>
      <c r="K30" s="268"/>
      <c r="L30" s="523" t="s">
        <v>312</v>
      </c>
      <c r="M30" s="523"/>
      <c r="N30" s="523"/>
      <c r="O30" s="270"/>
      <c r="P30" s="360"/>
    </row>
  </sheetData>
  <mergeCells count="13">
    <mergeCell ref="L30:N30"/>
    <mergeCell ref="A1:P1"/>
    <mergeCell ref="A2:P2"/>
    <mergeCell ref="C4:D7"/>
    <mergeCell ref="E4:E7"/>
    <mergeCell ref="F4:F7"/>
    <mergeCell ref="L4:L7"/>
    <mergeCell ref="M4:M7"/>
    <mergeCell ref="N4:N7"/>
    <mergeCell ref="K5:K7"/>
    <mergeCell ref="L26:N26"/>
    <mergeCell ref="L27:N27"/>
    <mergeCell ref="L29:N29"/>
  </mergeCells>
  <pageMargins left="0" right="0.7" top="0" bottom="0.75" header="0.3" footer="0.3"/>
  <pageSetup paperSize="5" scale="35" orientation="landscape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BAGAN</vt:lpstr>
      <vt:lpstr>Jurnal Pembukuan</vt:lpstr>
      <vt:lpstr>Rekap</vt:lpstr>
      <vt:lpstr>Rincian AT MARET 2019.FIX</vt:lpstr>
      <vt:lpstr>Mesin Kantor</vt:lpstr>
      <vt:lpstr>INV.PERABOT KTR</vt:lpstr>
      <vt:lpstr>INV PERBT RMH DNS</vt:lpstr>
      <vt:lpstr>'INV PERBT RMH DNS'!Print_Area</vt:lpstr>
      <vt:lpstr>'INV.PERABOT KTR'!Print_Area</vt:lpstr>
      <vt:lpstr>'Jurnal Pembukuan'!Print_Area</vt:lpstr>
      <vt:lpstr>'Mesin Kantor'!Print_Area</vt:lpstr>
      <vt:lpstr>Rekap!Print_Area</vt:lpstr>
      <vt:lpstr>'Rincian AT MARET 2019.FIX'!Print_Area</vt:lpstr>
      <vt:lpstr>'Rincian AT MARET 2019.FIX'!Print_Titles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DEloVer</dc:creator>
  <cp:lastModifiedBy>MyLaptop</cp:lastModifiedBy>
  <cp:revision>1</cp:revision>
  <cp:lastPrinted>2022-09-02T01:21:01Z</cp:lastPrinted>
  <dcterms:created xsi:type="dcterms:W3CDTF">2006-03-31T05:51:24Z</dcterms:created>
  <dcterms:modified xsi:type="dcterms:W3CDTF">2022-09-05T13:59:36Z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