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7772ff671a80ba/kuliah/Klien/Indp/matriks/"/>
    </mc:Choice>
  </mc:AlternateContent>
  <xr:revisionPtr revIDLastSave="23" documentId="8_{C679F26F-FE77-4854-B35D-4AE0FCDB24F2}" xr6:coauthVersionLast="47" xr6:coauthVersionMax="47" xr10:uidLastSave="{73E6B037-229C-4126-A48D-CF615DD3FB30}"/>
  <bookViews>
    <workbookView xWindow="-108" yWindow="-108" windowWidth="23256" windowHeight="12096" xr2:uid="{CEDDB232-4E92-4B42-8C47-50CAD9EF763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7" i="1" l="1"/>
  <c r="V61" i="1"/>
  <c r="V65" i="1"/>
  <c r="V63" i="1"/>
  <c r="C138" i="1"/>
  <c r="C116" i="1"/>
  <c r="C109" i="1"/>
  <c r="C27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X63" i="1"/>
  <c r="W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X61" i="1"/>
  <c r="W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Y57" i="1"/>
  <c r="X57" i="1"/>
  <c r="W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S28" i="1"/>
  <c r="S68" i="1" s="1"/>
  <c r="S29" i="1"/>
  <c r="S69" i="1" s="1"/>
  <c r="S30" i="1"/>
  <c r="S70" i="1" s="1"/>
  <c r="S31" i="1"/>
  <c r="S71" i="1" s="1"/>
  <c r="S32" i="1"/>
  <c r="S72" i="1" s="1"/>
  <c r="S33" i="1"/>
  <c r="S73" i="1" s="1"/>
  <c r="S34" i="1"/>
  <c r="S74" i="1" s="1"/>
  <c r="S35" i="1"/>
  <c r="S75" i="1" s="1"/>
  <c r="S36" i="1"/>
  <c r="S76" i="1" s="1"/>
  <c r="S37" i="1"/>
  <c r="S77" i="1" s="1"/>
  <c r="S38" i="1"/>
  <c r="S78" i="1" s="1"/>
  <c r="S39" i="1"/>
  <c r="S79" i="1" s="1"/>
  <c r="S40" i="1"/>
  <c r="S80" i="1" s="1"/>
  <c r="S41" i="1"/>
  <c r="S81" i="1" s="1"/>
  <c r="S42" i="1"/>
  <c r="S82" i="1" s="1"/>
  <c r="S43" i="1"/>
  <c r="S83" i="1" s="1"/>
  <c r="S27" i="1"/>
  <c r="S67" i="1" s="1"/>
  <c r="R28" i="1"/>
  <c r="R68" i="1" s="1"/>
  <c r="R29" i="1"/>
  <c r="R69" i="1" s="1"/>
  <c r="R30" i="1"/>
  <c r="R70" i="1" s="1"/>
  <c r="R31" i="1"/>
  <c r="R71" i="1" s="1"/>
  <c r="R32" i="1"/>
  <c r="R72" i="1" s="1"/>
  <c r="R33" i="1"/>
  <c r="R73" i="1" s="1"/>
  <c r="R34" i="1"/>
  <c r="R74" i="1" s="1"/>
  <c r="R35" i="1"/>
  <c r="R75" i="1" s="1"/>
  <c r="R36" i="1"/>
  <c r="R76" i="1" s="1"/>
  <c r="R37" i="1"/>
  <c r="R77" i="1" s="1"/>
  <c r="R38" i="1"/>
  <c r="R78" i="1" s="1"/>
  <c r="R39" i="1"/>
  <c r="R79" i="1" s="1"/>
  <c r="R40" i="1"/>
  <c r="R80" i="1" s="1"/>
  <c r="R41" i="1"/>
  <c r="R81" i="1" s="1"/>
  <c r="R42" i="1"/>
  <c r="R82" i="1" s="1"/>
  <c r="R43" i="1"/>
  <c r="R83" i="1" s="1"/>
  <c r="R27" i="1"/>
  <c r="R67" i="1" s="1"/>
  <c r="Q28" i="1"/>
  <c r="Q68" i="1" s="1"/>
  <c r="Q29" i="1"/>
  <c r="Q69" i="1" s="1"/>
  <c r="Q30" i="1"/>
  <c r="Q70" i="1" s="1"/>
  <c r="Q31" i="1"/>
  <c r="Q71" i="1" s="1"/>
  <c r="Q32" i="1"/>
  <c r="Q72" i="1" s="1"/>
  <c r="Q33" i="1"/>
  <c r="Q73" i="1" s="1"/>
  <c r="Q34" i="1"/>
  <c r="Q74" i="1" s="1"/>
  <c r="Q35" i="1"/>
  <c r="Q75" i="1" s="1"/>
  <c r="Q36" i="1"/>
  <c r="Q76" i="1" s="1"/>
  <c r="Q37" i="1"/>
  <c r="Q77" i="1" s="1"/>
  <c r="Q38" i="1"/>
  <c r="Q78" i="1" s="1"/>
  <c r="Q39" i="1"/>
  <c r="Q79" i="1" s="1"/>
  <c r="Q40" i="1"/>
  <c r="Q80" i="1" s="1"/>
  <c r="Q41" i="1"/>
  <c r="Q81" i="1" s="1"/>
  <c r="Q42" i="1"/>
  <c r="Q82" i="1" s="1"/>
  <c r="Q43" i="1"/>
  <c r="Q83" i="1" s="1"/>
  <c r="Q27" i="1"/>
  <c r="Q67" i="1" s="1"/>
  <c r="P28" i="1"/>
  <c r="P68" i="1" s="1"/>
  <c r="P29" i="1"/>
  <c r="P69" i="1" s="1"/>
  <c r="P30" i="1"/>
  <c r="P70" i="1" s="1"/>
  <c r="P31" i="1"/>
  <c r="P71" i="1" s="1"/>
  <c r="P32" i="1"/>
  <c r="P72" i="1" s="1"/>
  <c r="P33" i="1"/>
  <c r="P73" i="1" s="1"/>
  <c r="P34" i="1"/>
  <c r="P74" i="1" s="1"/>
  <c r="P35" i="1"/>
  <c r="P75" i="1" s="1"/>
  <c r="P36" i="1"/>
  <c r="P76" i="1" s="1"/>
  <c r="P37" i="1"/>
  <c r="P77" i="1" s="1"/>
  <c r="P38" i="1"/>
  <c r="P78" i="1" s="1"/>
  <c r="P39" i="1"/>
  <c r="P79" i="1" s="1"/>
  <c r="P40" i="1"/>
  <c r="P80" i="1" s="1"/>
  <c r="P41" i="1"/>
  <c r="P81" i="1" s="1"/>
  <c r="P42" i="1"/>
  <c r="P82" i="1" s="1"/>
  <c r="P43" i="1"/>
  <c r="P83" i="1" s="1"/>
  <c r="P27" i="1"/>
  <c r="P67" i="1" s="1"/>
  <c r="O28" i="1"/>
  <c r="O68" i="1" s="1"/>
  <c r="O29" i="1"/>
  <c r="O69" i="1" s="1"/>
  <c r="O30" i="1"/>
  <c r="O70" i="1" s="1"/>
  <c r="O31" i="1"/>
  <c r="O71" i="1" s="1"/>
  <c r="O32" i="1"/>
  <c r="O72" i="1" s="1"/>
  <c r="O33" i="1"/>
  <c r="O73" i="1" s="1"/>
  <c r="O34" i="1"/>
  <c r="O74" i="1" s="1"/>
  <c r="O35" i="1"/>
  <c r="O75" i="1" s="1"/>
  <c r="O36" i="1"/>
  <c r="O76" i="1" s="1"/>
  <c r="O37" i="1"/>
  <c r="O77" i="1" s="1"/>
  <c r="O38" i="1"/>
  <c r="O78" i="1" s="1"/>
  <c r="O39" i="1"/>
  <c r="O79" i="1" s="1"/>
  <c r="O40" i="1"/>
  <c r="O80" i="1" s="1"/>
  <c r="O41" i="1"/>
  <c r="O81" i="1" s="1"/>
  <c r="O42" i="1"/>
  <c r="O82" i="1" s="1"/>
  <c r="O43" i="1"/>
  <c r="O83" i="1" s="1"/>
  <c r="O27" i="1"/>
  <c r="O67" i="1" s="1"/>
  <c r="N28" i="1"/>
  <c r="N68" i="1" s="1"/>
  <c r="N29" i="1"/>
  <c r="N69" i="1" s="1"/>
  <c r="N30" i="1"/>
  <c r="N70" i="1" s="1"/>
  <c r="N31" i="1"/>
  <c r="N71" i="1" s="1"/>
  <c r="N32" i="1"/>
  <c r="N72" i="1" s="1"/>
  <c r="N33" i="1"/>
  <c r="N73" i="1" s="1"/>
  <c r="N34" i="1"/>
  <c r="N74" i="1" s="1"/>
  <c r="N35" i="1"/>
  <c r="N75" i="1" s="1"/>
  <c r="N36" i="1"/>
  <c r="N76" i="1" s="1"/>
  <c r="N37" i="1"/>
  <c r="N77" i="1" s="1"/>
  <c r="N38" i="1"/>
  <c r="N78" i="1" s="1"/>
  <c r="N39" i="1"/>
  <c r="N79" i="1" s="1"/>
  <c r="N40" i="1"/>
  <c r="N80" i="1" s="1"/>
  <c r="N41" i="1"/>
  <c r="N81" i="1" s="1"/>
  <c r="N42" i="1"/>
  <c r="N82" i="1" s="1"/>
  <c r="N43" i="1"/>
  <c r="N83" i="1" s="1"/>
  <c r="N27" i="1"/>
  <c r="N67" i="1" s="1"/>
  <c r="M28" i="1"/>
  <c r="M68" i="1" s="1"/>
  <c r="M29" i="1"/>
  <c r="M69" i="1" s="1"/>
  <c r="M30" i="1"/>
  <c r="M70" i="1" s="1"/>
  <c r="M31" i="1"/>
  <c r="M71" i="1" s="1"/>
  <c r="M32" i="1"/>
  <c r="M72" i="1" s="1"/>
  <c r="M33" i="1"/>
  <c r="M73" i="1" s="1"/>
  <c r="M34" i="1"/>
  <c r="M74" i="1" s="1"/>
  <c r="M35" i="1"/>
  <c r="M75" i="1" s="1"/>
  <c r="M36" i="1"/>
  <c r="M76" i="1" s="1"/>
  <c r="M37" i="1"/>
  <c r="M77" i="1" s="1"/>
  <c r="M38" i="1"/>
  <c r="M78" i="1" s="1"/>
  <c r="M39" i="1"/>
  <c r="M79" i="1" s="1"/>
  <c r="M40" i="1"/>
  <c r="M80" i="1" s="1"/>
  <c r="M41" i="1"/>
  <c r="M81" i="1" s="1"/>
  <c r="M42" i="1"/>
  <c r="M82" i="1" s="1"/>
  <c r="M43" i="1"/>
  <c r="M83" i="1" s="1"/>
  <c r="M27" i="1"/>
  <c r="M67" i="1" s="1"/>
  <c r="L28" i="1"/>
  <c r="L68" i="1" s="1"/>
  <c r="L29" i="1"/>
  <c r="L69" i="1" s="1"/>
  <c r="L30" i="1"/>
  <c r="L70" i="1" s="1"/>
  <c r="L31" i="1"/>
  <c r="L71" i="1" s="1"/>
  <c r="L32" i="1"/>
  <c r="L72" i="1" s="1"/>
  <c r="L33" i="1"/>
  <c r="L73" i="1" s="1"/>
  <c r="L34" i="1"/>
  <c r="L74" i="1" s="1"/>
  <c r="L35" i="1"/>
  <c r="L75" i="1" s="1"/>
  <c r="L36" i="1"/>
  <c r="L76" i="1" s="1"/>
  <c r="L37" i="1"/>
  <c r="L77" i="1" s="1"/>
  <c r="L38" i="1"/>
  <c r="L78" i="1" s="1"/>
  <c r="L39" i="1"/>
  <c r="L79" i="1" s="1"/>
  <c r="L40" i="1"/>
  <c r="L80" i="1" s="1"/>
  <c r="L41" i="1"/>
  <c r="L81" i="1" s="1"/>
  <c r="L42" i="1"/>
  <c r="L82" i="1" s="1"/>
  <c r="L43" i="1"/>
  <c r="L83" i="1" s="1"/>
  <c r="L27" i="1"/>
  <c r="L67" i="1" s="1"/>
  <c r="K28" i="1"/>
  <c r="K68" i="1" s="1"/>
  <c r="K29" i="1"/>
  <c r="K69" i="1" s="1"/>
  <c r="K30" i="1"/>
  <c r="K70" i="1" s="1"/>
  <c r="K31" i="1"/>
  <c r="K71" i="1" s="1"/>
  <c r="K32" i="1"/>
  <c r="K72" i="1" s="1"/>
  <c r="K33" i="1"/>
  <c r="K73" i="1" s="1"/>
  <c r="K34" i="1"/>
  <c r="K74" i="1" s="1"/>
  <c r="K35" i="1"/>
  <c r="K75" i="1" s="1"/>
  <c r="K36" i="1"/>
  <c r="K76" i="1" s="1"/>
  <c r="K37" i="1"/>
  <c r="K77" i="1" s="1"/>
  <c r="K38" i="1"/>
  <c r="K78" i="1" s="1"/>
  <c r="K39" i="1"/>
  <c r="K79" i="1" s="1"/>
  <c r="K40" i="1"/>
  <c r="K80" i="1" s="1"/>
  <c r="K41" i="1"/>
  <c r="K81" i="1" s="1"/>
  <c r="K42" i="1"/>
  <c r="K82" i="1" s="1"/>
  <c r="K43" i="1"/>
  <c r="K83" i="1" s="1"/>
  <c r="K27" i="1"/>
  <c r="K67" i="1" s="1"/>
  <c r="J28" i="1"/>
  <c r="J68" i="1" s="1"/>
  <c r="J29" i="1"/>
  <c r="J69" i="1" s="1"/>
  <c r="J30" i="1"/>
  <c r="J70" i="1" s="1"/>
  <c r="J31" i="1"/>
  <c r="J71" i="1" s="1"/>
  <c r="J32" i="1"/>
  <c r="J72" i="1" s="1"/>
  <c r="J33" i="1"/>
  <c r="J73" i="1" s="1"/>
  <c r="J34" i="1"/>
  <c r="J74" i="1" s="1"/>
  <c r="J35" i="1"/>
  <c r="J75" i="1" s="1"/>
  <c r="J36" i="1"/>
  <c r="J76" i="1" s="1"/>
  <c r="J37" i="1"/>
  <c r="J77" i="1" s="1"/>
  <c r="J38" i="1"/>
  <c r="J78" i="1" s="1"/>
  <c r="J39" i="1"/>
  <c r="J79" i="1" s="1"/>
  <c r="J40" i="1"/>
  <c r="J80" i="1" s="1"/>
  <c r="J41" i="1"/>
  <c r="J81" i="1" s="1"/>
  <c r="J42" i="1"/>
  <c r="J82" i="1" s="1"/>
  <c r="J43" i="1"/>
  <c r="J83" i="1" s="1"/>
  <c r="J27" i="1"/>
  <c r="J67" i="1" s="1"/>
  <c r="I28" i="1"/>
  <c r="I68" i="1" s="1"/>
  <c r="I29" i="1"/>
  <c r="I69" i="1" s="1"/>
  <c r="I30" i="1"/>
  <c r="I70" i="1" s="1"/>
  <c r="I31" i="1"/>
  <c r="I71" i="1" s="1"/>
  <c r="I32" i="1"/>
  <c r="I72" i="1" s="1"/>
  <c r="I33" i="1"/>
  <c r="I73" i="1" s="1"/>
  <c r="I34" i="1"/>
  <c r="I74" i="1" s="1"/>
  <c r="I35" i="1"/>
  <c r="I75" i="1" s="1"/>
  <c r="I36" i="1"/>
  <c r="I76" i="1" s="1"/>
  <c r="I37" i="1"/>
  <c r="I77" i="1" s="1"/>
  <c r="I38" i="1"/>
  <c r="I78" i="1" s="1"/>
  <c r="I39" i="1"/>
  <c r="I79" i="1" s="1"/>
  <c r="I40" i="1"/>
  <c r="I80" i="1" s="1"/>
  <c r="I41" i="1"/>
  <c r="I81" i="1" s="1"/>
  <c r="I42" i="1"/>
  <c r="I82" i="1" s="1"/>
  <c r="I43" i="1"/>
  <c r="I83" i="1" s="1"/>
  <c r="I27" i="1"/>
  <c r="I67" i="1" s="1"/>
  <c r="H28" i="1"/>
  <c r="H68" i="1" s="1"/>
  <c r="H29" i="1"/>
  <c r="H69" i="1" s="1"/>
  <c r="H30" i="1"/>
  <c r="H70" i="1" s="1"/>
  <c r="H31" i="1"/>
  <c r="H71" i="1" s="1"/>
  <c r="H32" i="1"/>
  <c r="H72" i="1" s="1"/>
  <c r="H33" i="1"/>
  <c r="H73" i="1" s="1"/>
  <c r="H34" i="1"/>
  <c r="H74" i="1" s="1"/>
  <c r="H35" i="1"/>
  <c r="H75" i="1" s="1"/>
  <c r="H36" i="1"/>
  <c r="H76" i="1" s="1"/>
  <c r="H37" i="1"/>
  <c r="H77" i="1" s="1"/>
  <c r="H38" i="1"/>
  <c r="H78" i="1" s="1"/>
  <c r="H39" i="1"/>
  <c r="H79" i="1" s="1"/>
  <c r="H40" i="1"/>
  <c r="H80" i="1" s="1"/>
  <c r="H41" i="1"/>
  <c r="H81" i="1" s="1"/>
  <c r="H42" i="1"/>
  <c r="H82" i="1" s="1"/>
  <c r="H43" i="1"/>
  <c r="H83" i="1" s="1"/>
  <c r="H27" i="1"/>
  <c r="H67" i="1" s="1"/>
  <c r="G28" i="1"/>
  <c r="G68" i="1" s="1"/>
  <c r="G29" i="1"/>
  <c r="G69" i="1" s="1"/>
  <c r="G30" i="1"/>
  <c r="G70" i="1" s="1"/>
  <c r="G31" i="1"/>
  <c r="G71" i="1" s="1"/>
  <c r="G32" i="1"/>
  <c r="G72" i="1" s="1"/>
  <c r="G33" i="1"/>
  <c r="G73" i="1" s="1"/>
  <c r="G34" i="1"/>
  <c r="G74" i="1" s="1"/>
  <c r="G35" i="1"/>
  <c r="G75" i="1" s="1"/>
  <c r="G36" i="1"/>
  <c r="G76" i="1" s="1"/>
  <c r="G37" i="1"/>
  <c r="G77" i="1" s="1"/>
  <c r="G38" i="1"/>
  <c r="G78" i="1" s="1"/>
  <c r="G39" i="1"/>
  <c r="G79" i="1" s="1"/>
  <c r="G40" i="1"/>
  <c r="G80" i="1" s="1"/>
  <c r="G41" i="1"/>
  <c r="G81" i="1" s="1"/>
  <c r="G42" i="1"/>
  <c r="G82" i="1" s="1"/>
  <c r="G43" i="1"/>
  <c r="G83" i="1" s="1"/>
  <c r="G27" i="1"/>
  <c r="G67" i="1" s="1"/>
  <c r="F28" i="1"/>
  <c r="F68" i="1" s="1"/>
  <c r="F29" i="1"/>
  <c r="F69" i="1" s="1"/>
  <c r="F30" i="1"/>
  <c r="F70" i="1" s="1"/>
  <c r="F31" i="1"/>
  <c r="F71" i="1" s="1"/>
  <c r="F32" i="1"/>
  <c r="F72" i="1" s="1"/>
  <c r="F33" i="1"/>
  <c r="F73" i="1" s="1"/>
  <c r="F34" i="1"/>
  <c r="F74" i="1" s="1"/>
  <c r="F35" i="1"/>
  <c r="F75" i="1" s="1"/>
  <c r="F36" i="1"/>
  <c r="F76" i="1" s="1"/>
  <c r="F37" i="1"/>
  <c r="F77" i="1" s="1"/>
  <c r="F38" i="1"/>
  <c r="F78" i="1" s="1"/>
  <c r="F39" i="1"/>
  <c r="F79" i="1" s="1"/>
  <c r="F40" i="1"/>
  <c r="F80" i="1" s="1"/>
  <c r="F41" i="1"/>
  <c r="F81" i="1" s="1"/>
  <c r="F42" i="1"/>
  <c r="F82" i="1" s="1"/>
  <c r="F43" i="1"/>
  <c r="F83" i="1" s="1"/>
  <c r="F27" i="1"/>
  <c r="F67" i="1" s="1"/>
  <c r="E43" i="1"/>
  <c r="E83" i="1" s="1"/>
  <c r="E28" i="1"/>
  <c r="E68" i="1" s="1"/>
  <c r="E29" i="1"/>
  <c r="E69" i="1" s="1"/>
  <c r="E30" i="1"/>
  <c r="E70" i="1" s="1"/>
  <c r="E31" i="1"/>
  <c r="E71" i="1" s="1"/>
  <c r="E32" i="1"/>
  <c r="E72" i="1" s="1"/>
  <c r="E33" i="1"/>
  <c r="E73" i="1" s="1"/>
  <c r="E34" i="1"/>
  <c r="E74" i="1" s="1"/>
  <c r="E35" i="1"/>
  <c r="E75" i="1" s="1"/>
  <c r="E36" i="1"/>
  <c r="E76" i="1" s="1"/>
  <c r="E37" i="1"/>
  <c r="E77" i="1" s="1"/>
  <c r="E38" i="1"/>
  <c r="E78" i="1" s="1"/>
  <c r="E39" i="1"/>
  <c r="E79" i="1" s="1"/>
  <c r="E40" i="1"/>
  <c r="E80" i="1" s="1"/>
  <c r="E41" i="1"/>
  <c r="E81" i="1" s="1"/>
  <c r="E42" i="1"/>
  <c r="E82" i="1" s="1"/>
  <c r="E27" i="1"/>
  <c r="E67" i="1" s="1"/>
  <c r="C28" i="1"/>
  <c r="C68" i="1" s="1"/>
  <c r="C29" i="1"/>
  <c r="C69" i="1" s="1"/>
  <c r="C30" i="1"/>
  <c r="C70" i="1" s="1"/>
  <c r="C31" i="1"/>
  <c r="C71" i="1" s="1"/>
  <c r="C32" i="1"/>
  <c r="C72" i="1" s="1"/>
  <c r="C33" i="1"/>
  <c r="C73" i="1" s="1"/>
  <c r="C34" i="1"/>
  <c r="C74" i="1" s="1"/>
  <c r="C35" i="1"/>
  <c r="C75" i="1" s="1"/>
  <c r="C36" i="1"/>
  <c r="C76" i="1" s="1"/>
  <c r="C37" i="1"/>
  <c r="C77" i="1" s="1"/>
  <c r="C38" i="1"/>
  <c r="C78" i="1" s="1"/>
  <c r="C39" i="1"/>
  <c r="C79" i="1" s="1"/>
  <c r="C40" i="1"/>
  <c r="C80" i="1" s="1"/>
  <c r="C41" i="1"/>
  <c r="C81" i="1" s="1"/>
  <c r="C42" i="1"/>
  <c r="C82" i="1" s="1"/>
  <c r="C43" i="1"/>
  <c r="C83" i="1" s="1"/>
  <c r="C67" i="1"/>
  <c r="D28" i="1"/>
  <c r="D68" i="1" s="1"/>
  <c r="D29" i="1"/>
  <c r="D69" i="1" s="1"/>
  <c r="D30" i="1"/>
  <c r="D70" i="1" s="1"/>
  <c r="D31" i="1"/>
  <c r="D71" i="1" s="1"/>
  <c r="D32" i="1"/>
  <c r="D72" i="1" s="1"/>
  <c r="D33" i="1"/>
  <c r="D73" i="1" s="1"/>
  <c r="D34" i="1"/>
  <c r="D74" i="1" s="1"/>
  <c r="D35" i="1"/>
  <c r="D75" i="1" s="1"/>
  <c r="D36" i="1"/>
  <c r="D76" i="1" s="1"/>
  <c r="D37" i="1"/>
  <c r="D77" i="1" s="1"/>
  <c r="D38" i="1"/>
  <c r="D78" i="1" s="1"/>
  <c r="D39" i="1"/>
  <c r="D79" i="1" s="1"/>
  <c r="D40" i="1"/>
  <c r="D80" i="1" s="1"/>
  <c r="D41" i="1"/>
  <c r="D81" i="1" s="1"/>
  <c r="D42" i="1"/>
  <c r="D82" i="1" s="1"/>
  <c r="D43" i="1"/>
  <c r="D83" i="1" s="1"/>
  <c r="D27" i="1"/>
  <c r="D67" i="1" s="1"/>
  <c r="C91" i="1" l="1" a="1"/>
  <c r="A87" i="1"/>
  <c r="C131" i="1" l="1"/>
  <c r="R112" i="1"/>
  <c r="C132" i="1"/>
  <c r="S112" i="1"/>
  <c r="D112" i="1"/>
  <c r="J112" i="1"/>
  <c r="Q112" i="1"/>
  <c r="C117" i="1"/>
  <c r="C118" i="1"/>
  <c r="E112" i="1"/>
  <c r="C123" i="1"/>
  <c r="C129" i="1"/>
  <c r="C119" i="1"/>
  <c r="F112" i="1"/>
  <c r="C120" i="1"/>
  <c r="G112" i="1"/>
  <c r="C121" i="1"/>
  <c r="H112" i="1"/>
  <c r="C122" i="1"/>
  <c r="I112" i="1"/>
  <c r="O112" i="1"/>
  <c r="C124" i="1"/>
  <c r="K112" i="1"/>
  <c r="C125" i="1"/>
  <c r="L112" i="1"/>
  <c r="C126" i="1"/>
  <c r="M112" i="1"/>
  <c r="C127" i="1"/>
  <c r="N112" i="1"/>
  <c r="C128" i="1"/>
  <c r="P112" i="1"/>
  <c r="C130" i="1"/>
  <c r="C91" i="1"/>
  <c r="E109" i="1"/>
  <c r="S109" i="1"/>
  <c r="P109" i="1"/>
  <c r="D109" i="1"/>
  <c r="F109" i="1"/>
  <c r="G109" i="1"/>
  <c r="N109" i="1"/>
  <c r="O109" i="1"/>
  <c r="Q109" i="1"/>
  <c r="R109" i="1"/>
  <c r="H109" i="1"/>
  <c r="I109" i="1"/>
  <c r="J109" i="1"/>
  <c r="K109" i="1"/>
  <c r="L109" i="1"/>
  <c r="M109" i="1"/>
  <c r="C133" i="1" l="1"/>
  <c r="C112" i="1"/>
  <c r="C153" i="1" l="1"/>
  <c r="C154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13" i="1"/>
  <c r="F136" i="1" l="1"/>
  <c r="N136" i="1"/>
  <c r="M136" i="1"/>
  <c r="J136" i="1"/>
  <c r="O136" i="1"/>
  <c r="S136" i="1"/>
  <c r="R136" i="1"/>
  <c r="P136" i="1"/>
  <c r="L136" i="1"/>
  <c r="D136" i="1"/>
  <c r="H136" i="1"/>
  <c r="Q136" i="1"/>
  <c r="G136" i="1"/>
  <c r="E136" i="1"/>
  <c r="K136" i="1"/>
  <c r="I136" i="1"/>
  <c r="C1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<sst xmlns="http://schemas.openxmlformats.org/spreadsheetml/2006/main" count="416" uniqueCount="71">
  <si>
    <t>Deskripsi</t>
  </si>
  <si>
    <t>Kode</t>
  </si>
  <si>
    <t>Pertanian, Kehutanan, 
dan Perikanan</t>
  </si>
  <si>
    <t xml:space="preserve">Pertambangan 
dan Penggalian </t>
  </si>
  <si>
    <t>Industri 
Pengolahan</t>
  </si>
  <si>
    <t>Pengadaan, 
Listrik dan Gas</t>
  </si>
  <si>
    <t>Pengadaan Air, 
Pengelolaan Sampah, 
Limbah dan Daur Ulang</t>
  </si>
  <si>
    <t>Konstruksi</t>
  </si>
  <si>
    <t>Perdagangan Besar 
dan Eceran; 
Reparasi Mobil 
dan Sepeda Motor</t>
  </si>
  <si>
    <t xml:space="preserve">Transportasi 
dan Pergudangan </t>
  </si>
  <si>
    <t>Penyediaan Akomodasi 
dan Makan Minum</t>
  </si>
  <si>
    <t>Informasi dan 
Komunikasi</t>
  </si>
  <si>
    <t>Jasa Keuangan 
dan Asuransi</t>
  </si>
  <si>
    <t>Real Estate</t>
  </si>
  <si>
    <t>Jasa 
Perusahaan</t>
  </si>
  <si>
    <t>Administrasi Pemerintahan, 
Pertahanan dan Jaminan 
Sosial Wajib</t>
  </si>
  <si>
    <t>Jasa 
Pendidikan</t>
  </si>
  <si>
    <t>Jasa Kesehatan 
dan Kegiatan Sosial</t>
  </si>
  <si>
    <t>Jasa 
Lainnya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</si>
  <si>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</si>
  <si>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</si>
  <si>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</si>
  <si>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</si>
  <si>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</si>
  <si>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</si>
  <si>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</si>
  <si>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</si>
  <si>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</si>
  <si>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</si>
  <si>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</si>
  <si>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</si>
  <si>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MN</t>
  </si>
  <si>
    <t>O</t>
  </si>
  <si>
    <t>P</t>
  </si>
  <si>
    <t>Q</t>
  </si>
  <si>
    <t>RSTU</t>
  </si>
  <si>
    <t>Pertanian, Kehutanan, dan Perikanan</t>
  </si>
  <si>
    <t xml:space="preserve">Pertambangan dan Penggalian </t>
  </si>
  <si>
    <t>Industri Pengolahan</t>
  </si>
  <si>
    <t>Pengadaan Listrik dan Gas</t>
  </si>
  <si>
    <t>Pengadaan Air, Pengelolaan Sampah, Limbah dan Daur Ulang</t>
  </si>
  <si>
    <t>Perdagangan Besar dan Eceran; Reparasi Mobil dan Sepeda Motor</t>
  </si>
  <si>
    <t xml:space="preserve">Transportasi dan Pergudangan </t>
  </si>
  <si>
    <t>Penyediaan Akomodasi dan Makan Minum</t>
  </si>
  <si>
    <t>Informasi dan Komunikasi</t>
  </si>
  <si>
    <t>Jasa Keuangan dan Asuransi</t>
  </si>
  <si>
    <t>Jasa Perusahaan</t>
  </si>
  <si>
    <t>Administrasi Pemerintahan, Pertahanan dan Jaminan Sosial Wajib</t>
  </si>
  <si>
    <t>Jasa Pendidikan</t>
  </si>
  <si>
    <t>Jasa Kesehatan dan Kegiatan Sosial</t>
  </si>
  <si>
    <t>Jasa Lainnya</t>
  </si>
  <si>
    <t>Total Input</t>
  </si>
  <si>
    <t>nilai xij</t>
  </si>
  <si>
    <t>menghitung matriks A(nilai koefisien input) nilai xij  dibagi total input</t>
  </si>
  <si>
    <t>Menyiapkan matriks identitas dengan ukuran 17x17</t>
  </si>
  <si>
    <t>Menghitung nilai I-A</t>
  </si>
  <si>
    <t>Menghitung determinan I-A</t>
  </si>
  <si>
    <r>
      <t xml:space="preserve">karena </t>
    </r>
    <r>
      <rPr>
        <sz val="11"/>
        <color theme="1"/>
        <rFont val="Calibri"/>
        <family val="2"/>
      </rPr>
      <t>≠0, dilanjutkan ke tahap selanjunya</t>
    </r>
  </si>
  <si>
    <t>Menghitung matriks (I-A)-1</t>
  </si>
  <si>
    <t>Jumlah angka pengganda output</t>
  </si>
  <si>
    <t>total</t>
  </si>
  <si>
    <t>ANALISIS KETERKAITAN KE BELAKANG (berdasarkan kolom)</t>
  </si>
  <si>
    <t>ANALISIS KETERKAITAN KE DEPAN (berdasarkan baris)</t>
  </si>
  <si>
    <t>IDP</t>
  </si>
  <si>
    <t>RATA-RATA</t>
  </si>
  <si>
    <t>IDK</t>
  </si>
  <si>
    <t>KOEFISIEN TENAGA KERJA</t>
  </si>
  <si>
    <t>jumlah tenaga kerja</t>
  </si>
  <si>
    <t>total input</t>
  </si>
  <si>
    <t>ANGKA PENGGANDA KESEMPATAN KERJA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</si>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</sst>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name val="Courie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9" fillId="0" borderId="0"/>
  </cellStyleXfs>
  <cellXfs count="42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2" fontId="5" fillId="0" borderId="1" xfId="3" applyNumberFormat="1" applyFont="1" applyBorder="1" applyAlignment="1">
      <alignment horizontal="right" vertical="center" indent="1"/>
    </xf>
    <xf numFmtId="2" fontId="0" fillId="0" borderId="0" xfId="0" applyNumberFormat="1"/>
    <xf numFmtId="2" fontId="7" fillId="3" borderId="1" xfId="0" applyNumberFormat="1" applyFont="1" applyFill="1" applyBorder="1" applyAlignment="1" applyProtection="1">
      <alignment horizontal="right" vertical="center" indent="1"/>
      <protection locked="0"/>
    </xf>
    <xf numFmtId="0" fontId="0" fillId="4" borderId="0" xfId="0" applyFill="1"/>
    <xf numFmtId="0" fontId="3" fillId="2" borderId="1" xfId="2" applyFont="1" applyFill="1" applyBorder="1" applyAlignment="1">
      <alignment horizontal="left" vertical="center" wrapText="1"/>
    </xf>
    <xf numFmtId="0" fontId="3" fillId="0" borderId="0" xfId="2" applyFont="1" applyAlignment="1">
      <alignment horizontal="center" vertical="center"/>
    </xf>
    <xf numFmtId="0" fontId="3" fillId="4" borderId="0" xfId="2" applyFont="1" applyFill="1" applyAlignment="1">
      <alignment horizontal="center" vertical="center"/>
    </xf>
    <xf numFmtId="2" fontId="0" fillId="4" borderId="0" xfId="0" applyNumberFormat="1" applyFill="1"/>
    <xf numFmtId="0" fontId="0" fillId="0" borderId="2" xfId="0" applyBorder="1"/>
    <xf numFmtId="0" fontId="0" fillId="5" borderId="0" xfId="0" applyFill="1"/>
    <xf numFmtId="0" fontId="0" fillId="6" borderId="0" xfId="0" applyFill="1"/>
    <xf numFmtId="2" fontId="0" fillId="6" borderId="0" xfId="0" applyNumberFormat="1" applyFill="1"/>
    <xf numFmtId="164" fontId="0" fillId="0" borderId="0" xfId="0" applyNumberFormat="1"/>
    <xf numFmtId="0" fontId="0" fillId="7" borderId="0" xfId="0" applyFill="1"/>
    <xf numFmtId="2" fontId="0" fillId="7" borderId="0" xfId="0" applyNumberFormat="1" applyFill="1"/>
    <xf numFmtId="0" fontId="3" fillId="2" borderId="0" xfId="2" applyFont="1" applyFill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3" fillId="0" borderId="0" xfId="2" applyFont="1" applyAlignment="1">
      <alignment horizontal="center" vertical="center" wrapText="1"/>
    </xf>
    <xf numFmtId="0" fontId="0" fillId="4" borderId="0" xfId="0" applyFill="1" applyAlignment="1">
      <alignment wrapText="1"/>
    </xf>
    <xf numFmtId="0" fontId="3" fillId="2" borderId="3" xfId="2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0" fillId="0" borderId="0" xfId="0" applyAlignment="1">
      <alignment wrapText="1"/>
    </xf>
    <xf numFmtId="2" fontId="7" fillId="3" borderId="5" xfId="0" applyNumberFormat="1" applyFont="1" applyFill="1" applyBorder="1" applyAlignment="1" applyProtection="1">
      <alignment horizontal="right" vertical="center" indent="1"/>
      <protection locked="0"/>
    </xf>
    <xf numFmtId="0" fontId="2" fillId="0" borderId="4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2" fontId="7" fillId="0" borderId="0" xfId="0" applyNumberFormat="1" applyFont="1" applyAlignment="1" applyProtection="1">
      <alignment horizontal="right" vertical="center" indent="1"/>
      <protection locked="0"/>
    </xf>
    <xf numFmtId="0" fontId="2" fillId="0" borderId="0" xfId="2" applyFont="1" applyAlignment="1">
      <alignment horizontal="center" vertical="center"/>
    </xf>
    <xf numFmtId="165" fontId="0" fillId="0" borderId="2" xfId="0" applyNumberFormat="1" applyBorder="1"/>
    <xf numFmtId="165" fontId="0" fillId="0" borderId="0" xfId="0" applyNumberFormat="1"/>
    <xf numFmtId="165" fontId="0" fillId="0" borderId="0" xfId="0" applyNumberFormat="1" applyAlignment="1">
      <alignment vertical="center"/>
    </xf>
    <xf numFmtId="165" fontId="0" fillId="8" borderId="0" xfId="0" applyNumberFormat="1" applyFill="1"/>
    <xf numFmtId="165" fontId="0" fillId="4" borderId="0" xfId="0" applyNumberFormat="1" applyFill="1"/>
    <xf numFmtId="165" fontId="2" fillId="2" borderId="1" xfId="2" applyNumberFormat="1" applyFont="1" applyFill="1" applyBorder="1" applyAlignment="1">
      <alignment horizontal="center" vertical="center"/>
    </xf>
    <xf numFmtId="2" fontId="5" fillId="4" borderId="1" xfId="3" applyNumberFormat="1" applyFont="1" applyFill="1" applyBorder="1" applyAlignment="1">
      <alignment horizontal="right" vertical="center" inden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5">
    <cellStyle name="Normal" xfId="0" builtinId="0"/>
    <cellStyle name="Normal 2" xfId="4" xr:uid="{233EA8F4-661F-411A-AEBF-F830576AD975}"/>
    <cellStyle name="Normal 2 5 4" xfId="2" xr:uid="{5A81A464-23C0-4693-9630-E36B89460823}"/>
    <cellStyle name="Normal 3 2" xfId="1" xr:uid="{7598BAF9-26D8-4525-B4DB-7AC79B99CF93}"/>
    <cellStyle name="Normal 5" xfId="3" xr:uid="{6D3608BB-27BB-425D-9307-2893FBA4F3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B547-22A3-4516-92BA-D2C0D9F65311}">
  <dimension ref="A1:AL164"/>
  <sheetViews>
    <sheetView tabSelected="1" topLeftCell="T43" zoomScale="70" zoomScaleNormal="70" workbookViewId="0">
      <selection activeCell="U47" sqref="U47"/>
    </sheetView>
  </sheetViews>
  <sheetFormatPr defaultRowHeight="14.4" x14ac:dyDescent="0.3"/>
  <cols>
    <col min="1" max="1" width="53.21875" customWidth="1"/>
    <col min="2" max="2" width="16.88671875" customWidth="1"/>
    <col min="3" max="3" width="18.109375" customWidth="1"/>
    <col min="4" max="4" width="17.77734375" customWidth="1"/>
    <col min="5" max="5" width="16.6640625" customWidth="1"/>
    <col min="6" max="6" width="17.44140625" customWidth="1"/>
    <col min="7" max="7" width="21.44140625" customWidth="1"/>
    <col min="8" max="8" width="19.88671875" customWidth="1"/>
    <col min="9" max="9" width="17.21875" customWidth="1"/>
    <col min="10" max="10" width="15.5546875" customWidth="1"/>
    <col min="11" max="11" width="17" customWidth="1"/>
    <col min="12" max="12" width="22.21875" customWidth="1"/>
    <col min="13" max="13" width="18.21875" customWidth="1"/>
    <col min="14" max="14" width="22.21875" customWidth="1"/>
    <col min="15" max="15" width="15.88671875" customWidth="1"/>
    <col min="16" max="16" width="18.77734375" customWidth="1"/>
    <col min="17" max="17" width="19.6640625" customWidth="1"/>
    <col min="18" max="18" width="21.109375" customWidth="1"/>
    <col min="19" max="19" width="19" customWidth="1"/>
    <col min="21" max="21" width="9.5546875" bestFit="1" customWidth="1"/>
    <col min="22" max="22" width="15.33203125" customWidth="1"/>
    <col min="23" max="23" width="17.44140625" customWidth="1"/>
    <col min="24" max="24" width="16.77734375" customWidth="1"/>
    <col min="25" max="25" width="16.109375" customWidth="1"/>
    <col min="26" max="26" width="14.77734375" customWidth="1"/>
    <col min="27" max="27" width="19.21875" customWidth="1"/>
    <col min="28" max="28" width="15.44140625" customWidth="1"/>
    <col min="29" max="29" width="17.21875" customWidth="1"/>
    <col min="30" max="30" width="15.88671875" customWidth="1"/>
    <col min="31" max="31" width="16.21875" customWidth="1"/>
    <col min="32" max="32" width="14.88671875" customWidth="1"/>
    <col min="33" max="33" width="15.33203125" customWidth="1"/>
    <col min="34" max="34" width="15.109375" customWidth="1"/>
    <col min="35" max="35" width="17.77734375" customWidth="1"/>
    <col min="36" max="36" width="15.77734375" customWidth="1"/>
    <col min="37" max="37" width="16.6640625" customWidth="1"/>
    <col min="38" max="38" width="16" customWidth="1"/>
  </cols>
  <sheetData>
    <row r="1" spans="1:23" x14ac:dyDescent="0.3">
      <c r="A1" s="9" t="s">
        <v>52</v>
      </c>
    </row>
    <row r="3" spans="1:23" ht="136.94999999999999" customHeight="1" x14ac:dyDescent="0.3">
      <c r="A3" s="41" t="s">
        <v>0</v>
      </c>
      <c r="B3" s="4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2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U3" s="29"/>
      <c r="W3" s="26"/>
    </row>
    <row r="4" spans="1:23" x14ac:dyDescent="0.3">
      <c r="A4" s="41"/>
      <c r="B4" s="41"/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2" t="s">
        <v>35</v>
      </c>
    </row>
    <row r="5" spans="1:23" x14ac:dyDescent="0.3">
      <c r="A5" s="10" t="s">
        <v>36</v>
      </c>
      <c r="B5" s="3" t="s">
        <v>19</v>
      </c>
      <c r="C5" s="39">
        <v>1706888.51285734</v>
      </c>
      <c r="D5" s="6">
        <v>400.64832746243439</v>
      </c>
      <c r="E5" s="6">
        <v>4793258.8066747896</v>
      </c>
      <c r="F5" s="6">
        <v>179.37957897660769</v>
      </c>
      <c r="G5" s="6">
        <v>412.08120409533063</v>
      </c>
      <c r="H5" s="6">
        <v>182596.33942312101</v>
      </c>
      <c r="I5" s="6">
        <v>32.980607998605919</v>
      </c>
      <c r="J5" s="6">
        <v>0</v>
      </c>
      <c r="K5" s="6">
        <v>5329032.5753955832</v>
      </c>
      <c r="L5" s="6">
        <v>0.87095047623719002</v>
      </c>
      <c r="M5" s="6">
        <v>635.30345099973943</v>
      </c>
      <c r="N5" s="6">
        <v>0</v>
      </c>
      <c r="O5" s="6">
        <v>0</v>
      </c>
      <c r="P5" s="6">
        <v>28750.081037056156</v>
      </c>
      <c r="Q5" s="6">
        <v>5724.0497914017351</v>
      </c>
      <c r="R5" s="6">
        <v>145411.93834722764</v>
      </c>
      <c r="S5" s="6">
        <v>78471.749106690258</v>
      </c>
    </row>
    <row r="6" spans="1:23" x14ac:dyDescent="0.3">
      <c r="A6" s="10" t="s">
        <v>37</v>
      </c>
      <c r="B6" s="3" t="s">
        <v>20</v>
      </c>
      <c r="C6" s="6">
        <v>0.26669718114647201</v>
      </c>
      <c r="D6" s="6">
        <v>58614.391525940271</v>
      </c>
      <c r="E6" s="6">
        <v>432956.01302292792</v>
      </c>
      <c r="F6" s="6">
        <v>1901.2820359509474</v>
      </c>
      <c r="G6" s="6">
        <v>5.103384515771453E-2</v>
      </c>
      <c r="H6" s="6">
        <v>1919818.469795634</v>
      </c>
      <c r="I6" s="6">
        <v>1.1932974908080158</v>
      </c>
      <c r="J6" s="6">
        <v>3.5251090149003517</v>
      </c>
      <c r="K6" s="6">
        <v>14378.276562874838</v>
      </c>
      <c r="L6" s="6">
        <v>1.3200845696055424E-3</v>
      </c>
      <c r="M6" s="6">
        <v>6.3591866409225843E-3</v>
      </c>
      <c r="N6" s="6">
        <v>0.44788347286061436</v>
      </c>
      <c r="O6" s="6">
        <v>0.1840233422277347</v>
      </c>
      <c r="P6" s="6">
        <v>7274.166930177209</v>
      </c>
      <c r="Q6" s="6">
        <v>0.7398330917129371</v>
      </c>
      <c r="R6" s="6">
        <v>0.7516080308580414</v>
      </c>
      <c r="S6" s="6">
        <v>0.37803158357154104</v>
      </c>
    </row>
    <row r="7" spans="1:23" x14ac:dyDescent="0.3">
      <c r="A7" s="10" t="s">
        <v>38</v>
      </c>
      <c r="B7" s="3" t="s">
        <v>21</v>
      </c>
      <c r="C7" s="6">
        <v>398835.63051376858</v>
      </c>
      <c r="D7" s="6">
        <v>7462.1023292709633</v>
      </c>
      <c r="E7" s="6">
        <v>1543339.4663051311</v>
      </c>
      <c r="F7" s="6">
        <v>7700.9918464999128</v>
      </c>
      <c r="G7" s="6">
        <v>1573.2490239914855</v>
      </c>
      <c r="H7" s="6">
        <v>3239597.0082202693</v>
      </c>
      <c r="I7" s="6">
        <v>142857.33688694361</v>
      </c>
      <c r="J7" s="6">
        <v>299141.60989918106</v>
      </c>
      <c r="K7" s="6">
        <v>2837437.1667643921</v>
      </c>
      <c r="L7" s="6">
        <v>69211.270136725434</v>
      </c>
      <c r="M7" s="6">
        <v>53222.08585205971</v>
      </c>
      <c r="N7" s="6">
        <v>23210.096698282228</v>
      </c>
      <c r="O7" s="6">
        <v>42817.680291700177</v>
      </c>
      <c r="P7" s="6">
        <v>149218.29539779332</v>
      </c>
      <c r="Q7" s="6">
        <v>118698.08660434763</v>
      </c>
      <c r="R7" s="6">
        <v>118381.50578441369</v>
      </c>
      <c r="S7" s="6">
        <v>208851.94082329102</v>
      </c>
    </row>
    <row r="8" spans="1:23" x14ac:dyDescent="0.3">
      <c r="A8" s="10" t="s">
        <v>39</v>
      </c>
      <c r="B8" s="3" t="s">
        <v>22</v>
      </c>
      <c r="C8" s="6">
        <v>200508.06851636563</v>
      </c>
      <c r="D8" s="6">
        <v>6561.7540155641846</v>
      </c>
      <c r="E8" s="6">
        <v>280052.86052421085</v>
      </c>
      <c r="F8" s="6">
        <v>4857129.2444019662</v>
      </c>
      <c r="G8" s="6">
        <v>38668.565001902381</v>
      </c>
      <c r="H8" s="6">
        <v>58753.403744200157</v>
      </c>
      <c r="I8" s="6">
        <v>150095.10140643077</v>
      </c>
      <c r="J8" s="6">
        <v>217181.45941706476</v>
      </c>
      <c r="K8" s="6">
        <v>930923.99699189037</v>
      </c>
      <c r="L8" s="6">
        <v>227805.89688450508</v>
      </c>
      <c r="M8" s="6">
        <v>22417.083912508137</v>
      </c>
      <c r="N8" s="6">
        <v>51314.474693053678</v>
      </c>
      <c r="O8" s="6">
        <v>65286.260961511252</v>
      </c>
      <c r="P8" s="6">
        <v>121000.2213693387</v>
      </c>
      <c r="Q8" s="6">
        <v>96770.494302623338</v>
      </c>
      <c r="R8" s="6">
        <v>108129.53222742741</v>
      </c>
      <c r="S8" s="6">
        <v>249759.17273737397</v>
      </c>
    </row>
    <row r="9" spans="1:23" ht="21" customHeight="1" x14ac:dyDescent="0.3">
      <c r="A9" s="10" t="s">
        <v>40</v>
      </c>
      <c r="B9" s="3" t="s">
        <v>23</v>
      </c>
      <c r="C9" s="6">
        <v>1238.9226459954448</v>
      </c>
      <c r="D9" s="6">
        <v>999.05357465447867</v>
      </c>
      <c r="E9" s="6">
        <v>2728.091770498741</v>
      </c>
      <c r="F9" s="6">
        <v>1217.138816092531</v>
      </c>
      <c r="G9" s="6">
        <v>27907.639310372942</v>
      </c>
      <c r="H9" s="6">
        <v>1323.9034318919173</v>
      </c>
      <c r="I9" s="6">
        <v>1008.0749811317</v>
      </c>
      <c r="J9" s="6">
        <v>7383.4116828331589</v>
      </c>
      <c r="K9" s="6">
        <v>162018.14131288097</v>
      </c>
      <c r="L9" s="6">
        <v>522.45168018004904</v>
      </c>
      <c r="M9" s="6">
        <v>644.37872469731155</v>
      </c>
      <c r="N9" s="6">
        <v>251.35912225064942</v>
      </c>
      <c r="O9" s="6">
        <v>185.29367241509419</v>
      </c>
      <c r="P9" s="6">
        <v>7063.3698011967972</v>
      </c>
      <c r="Q9" s="6">
        <v>2401.1687798330195</v>
      </c>
      <c r="R9" s="6">
        <v>4169.665105599066</v>
      </c>
      <c r="S9" s="6">
        <v>24059.43524034907</v>
      </c>
    </row>
    <row r="10" spans="1:23" x14ac:dyDescent="0.3">
      <c r="A10" s="10" t="s">
        <v>7</v>
      </c>
      <c r="B10" s="3" t="s">
        <v>24</v>
      </c>
      <c r="C10" s="6">
        <v>42270.405371917128</v>
      </c>
      <c r="D10" s="6">
        <v>88.307958367566698</v>
      </c>
      <c r="E10" s="6">
        <v>43167.153917006843</v>
      </c>
      <c r="F10" s="6">
        <v>536.20113158412403</v>
      </c>
      <c r="G10" s="6">
        <v>3988.4468402988573</v>
      </c>
      <c r="H10" s="6">
        <v>776551.20734806103</v>
      </c>
      <c r="I10" s="6">
        <v>3236.3807916087758</v>
      </c>
      <c r="J10" s="6">
        <v>43738.507814949582</v>
      </c>
      <c r="K10" s="6">
        <v>54825.880992318576</v>
      </c>
      <c r="L10" s="6">
        <v>13403.741395625459</v>
      </c>
      <c r="M10" s="6">
        <v>117773.18137935015</v>
      </c>
      <c r="N10" s="6">
        <v>1152627.5832063037</v>
      </c>
      <c r="O10" s="6">
        <v>10082.79355523613</v>
      </c>
      <c r="P10" s="6">
        <v>84306.155799618675</v>
      </c>
      <c r="Q10" s="6">
        <v>51933.932745502665</v>
      </c>
      <c r="R10" s="6">
        <v>15385.199431414781</v>
      </c>
      <c r="S10" s="6">
        <v>49467.905074488175</v>
      </c>
    </row>
    <row r="11" spans="1:23" x14ac:dyDescent="0.3">
      <c r="A11" s="10" t="s">
        <v>41</v>
      </c>
      <c r="B11" s="3" t="s">
        <v>25</v>
      </c>
      <c r="C11" s="6">
        <v>577958.52677012444</v>
      </c>
      <c r="D11" s="6">
        <v>105525.73644403669</v>
      </c>
      <c r="E11" s="6">
        <v>1598500.827881081</v>
      </c>
      <c r="F11" s="6">
        <v>99617.184639775616</v>
      </c>
      <c r="G11" s="6">
        <v>19315.533215698597</v>
      </c>
      <c r="H11" s="6">
        <v>2551640.4904557345</v>
      </c>
      <c r="I11" s="6">
        <v>315024.88356577104</v>
      </c>
      <c r="J11" s="6">
        <v>1692207.7406746862</v>
      </c>
      <c r="K11" s="6">
        <v>2602721.3268240234</v>
      </c>
      <c r="L11" s="6">
        <v>80784.168475969025</v>
      </c>
      <c r="M11" s="6">
        <v>73737.88623326637</v>
      </c>
      <c r="N11" s="6">
        <v>23126.977585992507</v>
      </c>
      <c r="O11" s="6">
        <v>59132.17762933913</v>
      </c>
      <c r="P11" s="6">
        <v>153684.61847339885</v>
      </c>
      <c r="Q11" s="6">
        <v>121273.22886868112</v>
      </c>
      <c r="R11" s="6">
        <v>291246.25260851521</v>
      </c>
      <c r="S11" s="6">
        <v>223892.16355290503</v>
      </c>
    </row>
    <row r="12" spans="1:23" x14ac:dyDescent="0.3">
      <c r="A12" s="10" t="s">
        <v>42</v>
      </c>
      <c r="B12" s="3" t="s">
        <v>26</v>
      </c>
      <c r="C12" s="6">
        <v>139236.99443807028</v>
      </c>
      <c r="D12" s="6">
        <v>83418.164640576186</v>
      </c>
      <c r="E12" s="6">
        <v>718246.88001713844</v>
      </c>
      <c r="F12" s="6">
        <v>44559.629055207544</v>
      </c>
      <c r="G12" s="6">
        <v>16639.57857564653</v>
      </c>
      <c r="H12" s="6">
        <v>1144105.2340264227</v>
      </c>
      <c r="I12" s="6">
        <v>583405.11374826124</v>
      </c>
      <c r="J12" s="6">
        <v>3079084.572612023</v>
      </c>
      <c r="K12" s="6">
        <v>1008552.0231550346</v>
      </c>
      <c r="L12" s="6">
        <v>185240.21256835424</v>
      </c>
      <c r="M12" s="6">
        <v>57920.887894986648</v>
      </c>
      <c r="N12" s="6">
        <v>38478.280545454094</v>
      </c>
      <c r="O12" s="6">
        <v>948653.43906822056</v>
      </c>
      <c r="P12" s="6">
        <v>857458.73847323132</v>
      </c>
      <c r="Q12" s="6">
        <v>188861.8489428068</v>
      </c>
      <c r="R12" s="6">
        <v>118467.62251981889</v>
      </c>
      <c r="S12" s="6">
        <v>206820.00368030564</v>
      </c>
    </row>
    <row r="13" spans="1:23" x14ac:dyDescent="0.3">
      <c r="A13" s="10" t="s">
        <v>43</v>
      </c>
      <c r="B13" s="3" t="s">
        <v>27</v>
      </c>
      <c r="C13" s="6">
        <v>12605.818774669742</v>
      </c>
      <c r="D13" s="6">
        <v>29288.493453799707</v>
      </c>
      <c r="E13" s="6">
        <v>156984.81517023462</v>
      </c>
      <c r="F13" s="6">
        <v>34918.669530190753</v>
      </c>
      <c r="G13" s="6">
        <v>11397.989975058132</v>
      </c>
      <c r="H13" s="6">
        <v>775953.15332931397</v>
      </c>
      <c r="I13" s="6">
        <v>397172.83807311987</v>
      </c>
      <c r="J13" s="6">
        <v>2473167.944319082</v>
      </c>
      <c r="K13" s="6">
        <v>582159.005862811</v>
      </c>
      <c r="L13" s="6">
        <v>101185.40512168565</v>
      </c>
      <c r="M13" s="6">
        <v>31421.4126374312</v>
      </c>
      <c r="N13" s="6">
        <v>41338.59769780717</v>
      </c>
      <c r="O13" s="6">
        <v>683775.77274459891</v>
      </c>
      <c r="P13" s="6">
        <v>1484637.1611378023</v>
      </c>
      <c r="Q13" s="6">
        <v>789250.80791863403</v>
      </c>
      <c r="R13" s="6">
        <v>314978.39974161919</v>
      </c>
      <c r="S13" s="6">
        <v>610356.86510926369</v>
      </c>
    </row>
    <row r="14" spans="1:23" x14ac:dyDescent="0.3">
      <c r="A14" s="10" t="s">
        <v>44</v>
      </c>
      <c r="B14" s="3" t="s">
        <v>28</v>
      </c>
      <c r="C14" s="6">
        <v>31625.996892850628</v>
      </c>
      <c r="D14" s="6">
        <v>28121.826369030307</v>
      </c>
      <c r="E14" s="6">
        <v>145155.91585169389</v>
      </c>
      <c r="F14" s="6">
        <v>35188.77245029925</v>
      </c>
      <c r="G14" s="6">
        <v>5948.8479911897921</v>
      </c>
      <c r="H14" s="6">
        <v>448436.8873438075</v>
      </c>
      <c r="I14" s="6">
        <v>735787.06011652923</v>
      </c>
      <c r="J14" s="6">
        <v>1592481.5604792505</v>
      </c>
      <c r="K14" s="6">
        <v>891540.64581014519</v>
      </c>
      <c r="L14" s="6">
        <v>3106898.4639852056</v>
      </c>
      <c r="M14" s="6">
        <v>276394.0138837616</v>
      </c>
      <c r="N14" s="6">
        <v>244213.03218389317</v>
      </c>
      <c r="O14" s="6">
        <v>551118.40384361951</v>
      </c>
      <c r="P14" s="6">
        <v>125459.36580542228</v>
      </c>
      <c r="Q14" s="6">
        <v>128879.34002393305</v>
      </c>
      <c r="R14" s="6">
        <v>97236.76715033481</v>
      </c>
      <c r="S14" s="6">
        <v>263197.99843756855</v>
      </c>
    </row>
    <row r="15" spans="1:23" x14ac:dyDescent="0.3">
      <c r="A15" s="10" t="s">
        <v>45</v>
      </c>
      <c r="B15" s="3" t="s">
        <v>29</v>
      </c>
      <c r="C15" s="6">
        <v>42645.232714352911</v>
      </c>
      <c r="D15" s="6">
        <v>1470.493216478583</v>
      </c>
      <c r="E15" s="6">
        <v>233123.92131072946</v>
      </c>
      <c r="F15" s="6">
        <v>319545.72300965607</v>
      </c>
      <c r="G15" s="6">
        <v>12938.306242961466</v>
      </c>
      <c r="H15" s="6">
        <v>222346.11432615976</v>
      </c>
      <c r="I15" s="6">
        <v>2002375.6125407619</v>
      </c>
      <c r="J15" s="6">
        <v>1449122.3521995409</v>
      </c>
      <c r="K15" s="6">
        <v>799366.35474882973</v>
      </c>
      <c r="L15" s="6">
        <v>139669.87511302321</v>
      </c>
      <c r="M15" s="6">
        <v>713105.05844431568</v>
      </c>
      <c r="N15" s="6">
        <v>1019314.6433552244</v>
      </c>
      <c r="O15" s="6">
        <v>97140.941688249091</v>
      </c>
      <c r="P15" s="6">
        <v>84354.594798051156</v>
      </c>
      <c r="Q15" s="6">
        <v>98250.529039474772</v>
      </c>
      <c r="R15" s="6">
        <v>100285.73692733154</v>
      </c>
      <c r="S15" s="6">
        <v>184266.91024310343</v>
      </c>
    </row>
    <row r="16" spans="1:23" x14ac:dyDescent="0.3">
      <c r="A16" s="10" t="s">
        <v>13</v>
      </c>
      <c r="B16" s="3" t="s">
        <v>30</v>
      </c>
      <c r="C16" s="6">
        <v>127.80111541946009</v>
      </c>
      <c r="D16" s="6">
        <v>37866.67589123769</v>
      </c>
      <c r="E16" s="6">
        <v>352782.12779240694</v>
      </c>
      <c r="F16" s="6">
        <v>147.9046914793542</v>
      </c>
      <c r="G16" s="6">
        <v>9676.234812423465</v>
      </c>
      <c r="H16" s="6">
        <v>355878.74276540475</v>
      </c>
      <c r="I16" s="6">
        <v>1357569.4331194442</v>
      </c>
      <c r="J16" s="6">
        <v>487669.50162912259</v>
      </c>
      <c r="K16" s="6">
        <v>1227140.5888148239</v>
      </c>
      <c r="L16" s="6">
        <v>226312.20499218404</v>
      </c>
      <c r="M16" s="6">
        <v>71205.291479390915</v>
      </c>
      <c r="N16" s="6">
        <v>35638.387961543594</v>
      </c>
      <c r="O16" s="6">
        <v>28730.963374943363</v>
      </c>
      <c r="P16" s="6">
        <v>51083.295684629018</v>
      </c>
      <c r="Q16" s="6">
        <v>136380.84150395868</v>
      </c>
      <c r="R16" s="6">
        <v>12057.963185847599</v>
      </c>
      <c r="S16" s="6">
        <v>477705.77934841567</v>
      </c>
    </row>
    <row r="17" spans="1:38" x14ac:dyDescent="0.3">
      <c r="A17" s="10" t="s">
        <v>46</v>
      </c>
      <c r="B17" s="3" t="s">
        <v>31</v>
      </c>
      <c r="C17" s="6">
        <v>15507.230411402257</v>
      </c>
      <c r="D17" s="6">
        <v>54573.081713538028</v>
      </c>
      <c r="E17" s="6">
        <v>209355.89560862354</v>
      </c>
      <c r="F17" s="6">
        <v>210034.3133329867</v>
      </c>
      <c r="G17" s="6">
        <v>14413.30551312774</v>
      </c>
      <c r="H17" s="6">
        <v>904472.57734644914</v>
      </c>
      <c r="I17" s="6">
        <v>455421.36103879556</v>
      </c>
      <c r="J17" s="6">
        <v>1059926.4789604354</v>
      </c>
      <c r="K17" s="6">
        <v>753317.43312062288</v>
      </c>
      <c r="L17" s="6">
        <v>573831.67129781458</v>
      </c>
      <c r="M17" s="6">
        <v>392729.75628897687</v>
      </c>
      <c r="N17" s="6">
        <v>448011.3204421532</v>
      </c>
      <c r="O17" s="6">
        <v>305033.47440427367</v>
      </c>
      <c r="P17" s="6">
        <v>382888.9567949003</v>
      </c>
      <c r="Q17" s="6">
        <v>282407.07129900984</v>
      </c>
      <c r="R17" s="6">
        <v>60709.743655389422</v>
      </c>
      <c r="S17" s="6">
        <v>407232.52804017946</v>
      </c>
    </row>
    <row r="18" spans="1:38" x14ac:dyDescent="0.3">
      <c r="A18" s="10" t="s">
        <v>47</v>
      </c>
      <c r="B18" s="3" t="s">
        <v>32</v>
      </c>
      <c r="C18" s="6">
        <v>1345.18688765088</v>
      </c>
      <c r="D18" s="6">
        <v>409.29839444276712</v>
      </c>
      <c r="E18" s="6">
        <v>144.75208959324829</v>
      </c>
      <c r="F18" s="6">
        <v>11504.487627277091</v>
      </c>
      <c r="G18" s="6">
        <v>8479.4628705934301</v>
      </c>
      <c r="H18" s="6">
        <v>49.889787569731823</v>
      </c>
      <c r="I18" s="6">
        <v>459.73461960156573</v>
      </c>
      <c r="J18" s="6">
        <v>37614.937563779516</v>
      </c>
      <c r="K18" s="6">
        <v>19319.401927912029</v>
      </c>
      <c r="L18" s="6">
        <v>126610.9939230452</v>
      </c>
      <c r="M18" s="6">
        <v>28013.403233175919</v>
      </c>
      <c r="N18" s="6">
        <v>55982.305552564343</v>
      </c>
      <c r="O18" s="6">
        <v>5413.0287571432309</v>
      </c>
      <c r="P18" s="6">
        <v>31410.402213158621</v>
      </c>
      <c r="Q18" s="6">
        <v>10290.286260149622</v>
      </c>
      <c r="R18" s="6">
        <v>10371.458703612141</v>
      </c>
      <c r="S18" s="6">
        <v>342.37860086790351</v>
      </c>
    </row>
    <row r="19" spans="1:38" x14ac:dyDescent="0.3">
      <c r="A19" s="10" t="s">
        <v>48</v>
      </c>
      <c r="B19" s="3" t="s">
        <v>33</v>
      </c>
      <c r="C19" s="6">
        <v>90.669620166672075</v>
      </c>
      <c r="D19" s="6">
        <v>26.724112351331321</v>
      </c>
      <c r="E19" s="6">
        <v>1888.3968057535276</v>
      </c>
      <c r="F19" s="6">
        <v>595.70212391552957</v>
      </c>
      <c r="G19" s="6">
        <v>3640.6144824535709</v>
      </c>
      <c r="H19" s="6">
        <v>3088.4957866500804</v>
      </c>
      <c r="I19" s="6">
        <v>9359.9005589128683</v>
      </c>
      <c r="J19" s="6">
        <v>88978.311339145948</v>
      </c>
      <c r="K19" s="6">
        <v>51165.496028178401</v>
      </c>
      <c r="L19" s="6">
        <v>23015.688715870278</v>
      </c>
      <c r="M19" s="6">
        <v>54245.914725593175</v>
      </c>
      <c r="N19" s="6">
        <v>80.806807962819889</v>
      </c>
      <c r="O19" s="6">
        <v>2227.548184685957</v>
      </c>
      <c r="P19" s="6">
        <v>37686.322719441647</v>
      </c>
      <c r="Q19" s="6">
        <v>191874.23643378765</v>
      </c>
      <c r="R19" s="6">
        <v>18545.383185169776</v>
      </c>
      <c r="S19" s="6">
        <v>22744.467606882121</v>
      </c>
    </row>
    <row r="20" spans="1:38" x14ac:dyDescent="0.3">
      <c r="A20" s="10" t="s">
        <v>49</v>
      </c>
      <c r="B20" s="3" t="s">
        <v>34</v>
      </c>
      <c r="C20" s="6">
        <v>147.44002573523025</v>
      </c>
      <c r="D20" s="6">
        <v>54.654095773419627</v>
      </c>
      <c r="E20" s="6">
        <v>2012.3539187564395</v>
      </c>
      <c r="F20" s="6">
        <v>49.995277854389784</v>
      </c>
      <c r="G20" s="6">
        <v>17.361203102862341</v>
      </c>
      <c r="H20" s="6">
        <v>1514.109007878068</v>
      </c>
      <c r="I20" s="6">
        <v>8703.2940909822537</v>
      </c>
      <c r="J20" s="6">
        <v>28291.70436905928</v>
      </c>
      <c r="K20" s="6">
        <v>9663.8400095460202</v>
      </c>
      <c r="L20" s="6">
        <v>171.56893223431973</v>
      </c>
      <c r="M20" s="6">
        <v>7249.8602449308164</v>
      </c>
      <c r="N20" s="6">
        <v>4545.2257156952646</v>
      </c>
      <c r="O20" s="6">
        <v>1155.6269794099605</v>
      </c>
      <c r="P20" s="6">
        <v>1578.4654132577432</v>
      </c>
      <c r="Q20" s="6">
        <v>25482.377370759357</v>
      </c>
      <c r="R20" s="6">
        <v>46303.80001029477</v>
      </c>
      <c r="S20" s="6">
        <v>46176.491630536693</v>
      </c>
    </row>
    <row r="21" spans="1:38" x14ac:dyDescent="0.3">
      <c r="A21" s="10" t="s">
        <v>50</v>
      </c>
      <c r="B21" s="3" t="s">
        <v>35</v>
      </c>
      <c r="C21" s="6">
        <v>59475.892177033653</v>
      </c>
      <c r="D21" s="6">
        <v>2613.075605213176</v>
      </c>
      <c r="E21" s="6">
        <v>88549.83833255533</v>
      </c>
      <c r="F21" s="6">
        <v>979.78399980488302</v>
      </c>
      <c r="G21" s="6">
        <v>7725.8530784898312</v>
      </c>
      <c r="H21" s="6">
        <v>113052.6649881216</v>
      </c>
      <c r="I21" s="6">
        <v>92078.16095590053</v>
      </c>
      <c r="J21" s="6">
        <v>699970.82263123372</v>
      </c>
      <c r="K21" s="6">
        <v>409825.36592169869</v>
      </c>
      <c r="L21" s="6">
        <v>376389.51489760174</v>
      </c>
      <c r="M21" s="6">
        <v>5952.3453256715929</v>
      </c>
      <c r="N21" s="6">
        <v>11849.532561604492</v>
      </c>
      <c r="O21" s="6">
        <v>48423.427445296191</v>
      </c>
      <c r="P21" s="6">
        <v>37008.266825901148</v>
      </c>
      <c r="Q21" s="6">
        <v>14395.168463534716</v>
      </c>
      <c r="R21" s="6">
        <v>41446.334913934486</v>
      </c>
      <c r="S21" s="6">
        <v>248162.05991139842</v>
      </c>
    </row>
    <row r="22" spans="1:38" x14ac:dyDescent="0.3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38" x14ac:dyDescent="0.3">
      <c r="A23" s="4" t="s">
        <v>51</v>
      </c>
      <c r="B23" s="5">
        <v>2100</v>
      </c>
      <c r="C23" s="8">
        <v>24716840.707241427</v>
      </c>
      <c r="D23" s="8">
        <v>2983526.6340868282</v>
      </c>
      <c r="E23" s="8">
        <v>30002782.979388595</v>
      </c>
      <c r="F23" s="8">
        <v>8521487.0050773695</v>
      </c>
      <c r="G23" s="8">
        <v>866477.80754104978</v>
      </c>
      <c r="H23" s="8">
        <v>41615672.825495891</v>
      </c>
      <c r="I23" s="8">
        <v>28442398.450654715</v>
      </c>
      <c r="J23" s="8">
        <v>43961893.240965895</v>
      </c>
      <c r="K23" s="8">
        <v>73925265.651541606</v>
      </c>
      <c r="L23" s="8">
        <v>16351656.946459165</v>
      </c>
      <c r="M23" s="8">
        <v>12812754.338249579</v>
      </c>
      <c r="N23" s="8">
        <v>14526891.835423172</v>
      </c>
      <c r="O23" s="8">
        <v>8464953.2887775749</v>
      </c>
      <c r="P23" s="8">
        <v>11589817.333391808</v>
      </c>
      <c r="Q23" s="8">
        <v>11619194.18609922</v>
      </c>
      <c r="R23" s="8">
        <v>7322559.8611834915</v>
      </c>
      <c r="S23" s="8">
        <v>12322881.021738924</v>
      </c>
      <c r="U23" s="27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</row>
    <row r="24" spans="1:38" x14ac:dyDescent="0.3"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</row>
    <row r="25" spans="1:38" x14ac:dyDescent="0.3">
      <c r="A25" s="9" t="s">
        <v>53</v>
      </c>
      <c r="B25" s="9"/>
      <c r="C25" s="9"/>
      <c r="D25" s="9"/>
      <c r="T25" s="27"/>
    </row>
    <row r="26" spans="1:38" x14ac:dyDescent="0.3">
      <c r="C26" s="2" t="s">
        <v>19</v>
      </c>
      <c r="D26" s="2" t="s">
        <v>20</v>
      </c>
      <c r="E26" s="2" t="s">
        <v>21</v>
      </c>
      <c r="F26" s="2" t="s">
        <v>22</v>
      </c>
      <c r="G26" s="2" t="s">
        <v>23</v>
      </c>
      <c r="H26" s="2" t="s">
        <v>24</v>
      </c>
      <c r="I26" s="2" t="s">
        <v>25</v>
      </c>
      <c r="J26" s="2" t="s">
        <v>26</v>
      </c>
      <c r="K26" s="2" t="s">
        <v>27</v>
      </c>
      <c r="L26" s="2" t="s">
        <v>28</v>
      </c>
      <c r="M26" s="2" t="s">
        <v>29</v>
      </c>
      <c r="N26" s="2" t="s">
        <v>30</v>
      </c>
      <c r="O26" s="2" t="s">
        <v>31</v>
      </c>
      <c r="P26" s="2" t="s">
        <v>32</v>
      </c>
      <c r="Q26" s="2" t="s">
        <v>33</v>
      </c>
      <c r="R26" s="2" t="s">
        <v>34</v>
      </c>
      <c r="S26" s="2" t="s">
        <v>35</v>
      </c>
    </row>
    <row r="27" spans="1:38" x14ac:dyDescent="0.3">
      <c r="B27" s="3" t="s">
        <v>19</v>
      </c>
      <c r="C27" s="33">
        <f>C5/$C$23</f>
        <v>6.9057713850834646E-2</v>
      </c>
      <c r="D27" s="33">
        <f>D5/$D$23</f>
        <v>1.3428682783824431E-4</v>
      </c>
      <c r="E27" s="33">
        <f>E5/$E$23</f>
        <v>0.15976047321902362</v>
      </c>
      <c r="F27" s="33">
        <f>F5/$F$23</f>
        <v>2.105026726787563E-5</v>
      </c>
      <c r="G27" s="33">
        <f>G5/$G$23</f>
        <v>4.7558194856110969E-4</v>
      </c>
      <c r="H27" s="33">
        <f>H5/$H$23</f>
        <v>4.3876820203962476E-3</v>
      </c>
      <c r="I27" s="33">
        <f>I5/$I$23</f>
        <v>1.1595579063356642E-6</v>
      </c>
      <c r="J27" s="33">
        <f>J5/$J$23</f>
        <v>0</v>
      </c>
      <c r="K27" s="33">
        <f>K5/$K$23</f>
        <v>7.2086755839536901E-2</v>
      </c>
      <c r="L27" s="33">
        <f>L5/$L$23</f>
        <v>5.3263744407614189E-8</v>
      </c>
      <c r="M27" s="33">
        <f>M5/$M$23</f>
        <v>4.9583675315086989E-5</v>
      </c>
      <c r="N27" s="33">
        <f>N5/$N$23</f>
        <v>0</v>
      </c>
      <c r="O27" s="33">
        <f>O5/$O$23</f>
        <v>0</v>
      </c>
      <c r="P27" s="33">
        <f>P5/$P$23</f>
        <v>2.4806328011937979E-3</v>
      </c>
      <c r="Q27" s="33">
        <f>Q5/$Q$23</f>
        <v>4.9263741527358058E-4</v>
      </c>
      <c r="R27" s="33">
        <f>R5/$R$23</f>
        <v>1.9858074376154812E-2</v>
      </c>
      <c r="S27" s="33">
        <f>S5/$S$23</f>
        <v>6.3679710100468731E-3</v>
      </c>
      <c r="T27" s="7"/>
    </row>
    <row r="28" spans="1:38" x14ac:dyDescent="0.3">
      <c r="B28" s="3" t="s">
        <v>20</v>
      </c>
      <c r="C28" s="33">
        <f t="shared" ref="C28:C43" si="0">C6/$C$23</f>
        <v>1.0790099928440138E-8</v>
      </c>
      <c r="D28" s="33">
        <f t="shared" ref="D28:D43" si="1">D6/$D$23</f>
        <v>1.9646009141084962E-2</v>
      </c>
      <c r="E28" s="33">
        <f t="shared" ref="E28:E43" si="2">E6/$E$23</f>
        <v>1.443052843865722E-2</v>
      </c>
      <c r="F28" s="33">
        <f t="shared" ref="F28:F43" si="3">F6/$F$23</f>
        <v>2.2311622781541577E-4</v>
      </c>
      <c r="G28" s="33">
        <f t="shared" ref="G28:G43" si="4">G6/$G$23</f>
        <v>5.8898040680974714E-8</v>
      </c>
      <c r="H28" s="33">
        <f t="shared" ref="H28:H43" si="5">H6/$H$23</f>
        <v>4.6132102149252167E-2</v>
      </c>
      <c r="I28" s="33">
        <f t="shared" ref="I28:I43" si="6">I6/$I$23</f>
        <v>4.1954882703661275E-8</v>
      </c>
      <c r="J28" s="33">
        <f t="shared" ref="J28:J43" si="7">J6/$J$23</f>
        <v>8.018555969776748E-8</v>
      </c>
      <c r="K28" s="33">
        <f t="shared" ref="K28:K43" si="8">K6/$K$23</f>
        <v>1.9449746221608606E-4</v>
      </c>
      <c r="L28" s="33">
        <f t="shared" ref="L28:L43" si="9">L6/$L$23</f>
        <v>8.0730935949056673E-11</v>
      </c>
      <c r="M28" s="33">
        <f t="shared" ref="M28:M43" si="10">M6/$M$23</f>
        <v>4.9631690993549075E-10</v>
      </c>
      <c r="N28" s="33">
        <f t="shared" ref="N28:N43" si="11">N6/$N$23</f>
        <v>3.0831335287323519E-8</v>
      </c>
      <c r="O28" s="33">
        <f t="shared" ref="O28:O43" si="12">O6/$O$23</f>
        <v>2.1739439775964734E-8</v>
      </c>
      <c r="P28" s="33">
        <f t="shared" ref="P28:P43" si="13">P6/$P$23</f>
        <v>6.2763430353810368E-4</v>
      </c>
      <c r="Q28" s="33">
        <f t="shared" ref="Q28:Q43" si="14">Q6/$Q$23</f>
        <v>6.367335633292422E-8</v>
      </c>
      <c r="R28" s="33">
        <f t="shared" ref="R28:R43" si="15">R6/$R$23</f>
        <v>1.0264279775195508E-7</v>
      </c>
      <c r="S28" s="33">
        <f t="shared" ref="S28:S43" si="16">S6/$S$23</f>
        <v>3.067720794387705E-8</v>
      </c>
      <c r="T28" s="7"/>
    </row>
    <row r="29" spans="1:38" x14ac:dyDescent="0.3">
      <c r="B29" s="3" t="s">
        <v>21</v>
      </c>
      <c r="C29" s="33">
        <f t="shared" si="0"/>
        <v>1.6136189703116852E-2</v>
      </c>
      <c r="D29" s="33">
        <f t="shared" si="1"/>
        <v>2.5011012953651403E-3</v>
      </c>
      <c r="E29" s="33">
        <f t="shared" si="2"/>
        <v>5.1439877006255692E-2</v>
      </c>
      <c r="F29" s="33">
        <f t="shared" si="3"/>
        <v>9.0371455614629461E-4</v>
      </c>
      <c r="G29" s="33">
        <f t="shared" si="4"/>
        <v>1.8156829988019655E-3</v>
      </c>
      <c r="H29" s="33">
        <f t="shared" si="5"/>
        <v>7.7845599704819052E-2</v>
      </c>
      <c r="I29" s="33">
        <f t="shared" si="6"/>
        <v>5.0226895293232618E-3</v>
      </c>
      <c r="J29" s="33">
        <f t="shared" si="7"/>
        <v>6.8045661332079739E-3</v>
      </c>
      <c r="K29" s="33">
        <f t="shared" si="8"/>
        <v>3.8382508899448525E-2</v>
      </c>
      <c r="L29" s="33">
        <f t="shared" si="9"/>
        <v>4.2326762580297802E-3</v>
      </c>
      <c r="M29" s="33">
        <f t="shared" si="10"/>
        <v>4.1538364388347959E-3</v>
      </c>
      <c r="N29" s="33">
        <f t="shared" si="11"/>
        <v>1.59773315319148E-3</v>
      </c>
      <c r="O29" s="33">
        <f t="shared" si="12"/>
        <v>5.0582299548499318E-3</v>
      </c>
      <c r="P29" s="33">
        <f t="shared" si="13"/>
        <v>1.2874947991447245E-2</v>
      </c>
      <c r="Q29" s="33">
        <f t="shared" si="14"/>
        <v>1.0215690064492914E-2</v>
      </c>
      <c r="R29" s="33">
        <f t="shared" si="15"/>
        <v>1.6166683240371703E-2</v>
      </c>
      <c r="S29" s="33">
        <f t="shared" si="16"/>
        <v>1.6948304577058978E-2</v>
      </c>
      <c r="T29" s="7"/>
    </row>
    <row r="30" spans="1:38" x14ac:dyDescent="0.3">
      <c r="B30" s="3" t="s">
        <v>22</v>
      </c>
      <c r="C30" s="33">
        <f t="shared" si="0"/>
        <v>8.1122045851766845E-3</v>
      </c>
      <c r="D30" s="33">
        <f t="shared" si="1"/>
        <v>2.1993281174687916E-3</v>
      </c>
      <c r="E30" s="33">
        <f t="shared" si="2"/>
        <v>9.3342294518679297E-3</v>
      </c>
      <c r="F30" s="33">
        <f t="shared" si="3"/>
        <v>0.5699861117558398</v>
      </c>
      <c r="G30" s="33">
        <f t="shared" si="4"/>
        <v>4.4627299932399528E-2</v>
      </c>
      <c r="H30" s="33">
        <f t="shared" si="5"/>
        <v>1.4118095360506778E-3</v>
      </c>
      <c r="I30" s="33">
        <f t="shared" si="6"/>
        <v>5.2771604921727595E-3</v>
      </c>
      <c r="J30" s="33">
        <f t="shared" si="7"/>
        <v>4.9402208004700804E-3</v>
      </c>
      <c r="K30" s="33">
        <f t="shared" si="8"/>
        <v>1.2592771751135091E-2</v>
      </c>
      <c r="L30" s="33">
        <f t="shared" si="9"/>
        <v>1.3931670510849046E-2</v>
      </c>
      <c r="M30" s="33">
        <f t="shared" si="10"/>
        <v>1.749591330693589E-3</v>
      </c>
      <c r="N30" s="33">
        <f t="shared" si="11"/>
        <v>3.5323781077467404E-3</v>
      </c>
      <c r="O30" s="33">
        <f t="shared" si="12"/>
        <v>7.7125364705868628E-3</v>
      </c>
      <c r="P30" s="33">
        <f t="shared" si="13"/>
        <v>1.0440218157772076E-2</v>
      </c>
      <c r="Q30" s="33">
        <f t="shared" si="14"/>
        <v>8.3285030573287105E-3</v>
      </c>
      <c r="R30" s="33">
        <f t="shared" si="15"/>
        <v>1.4766630014268155E-2</v>
      </c>
      <c r="S30" s="33">
        <f t="shared" si="16"/>
        <v>2.0267920488461356E-2</v>
      </c>
      <c r="T30" s="7"/>
    </row>
    <row r="31" spans="1:38" x14ac:dyDescent="0.3">
      <c r="B31" s="3" t="s">
        <v>23</v>
      </c>
      <c r="C31" s="33">
        <f t="shared" si="0"/>
        <v>5.0124636100133575E-5</v>
      </c>
      <c r="D31" s="33">
        <f t="shared" si="1"/>
        <v>3.3485659663308497E-4</v>
      </c>
      <c r="E31" s="33">
        <f t="shared" si="2"/>
        <v>9.0927957328921586E-5</v>
      </c>
      <c r="F31" s="33">
        <f t="shared" si="3"/>
        <v>1.4283173997300253E-4</v>
      </c>
      <c r="G31" s="33">
        <f t="shared" si="4"/>
        <v>3.2208140898116203E-2</v>
      </c>
      <c r="H31" s="33">
        <f t="shared" si="5"/>
        <v>3.1812616305480621E-5</v>
      </c>
      <c r="I31" s="33">
        <f t="shared" si="6"/>
        <v>3.5442685428960203E-5</v>
      </c>
      <c r="J31" s="33">
        <f t="shared" si="7"/>
        <v>1.679502664355894E-4</v>
      </c>
      <c r="K31" s="33">
        <f t="shared" si="8"/>
        <v>2.1916477389013252E-3</v>
      </c>
      <c r="L31" s="33">
        <f t="shared" si="9"/>
        <v>3.1950993216817836E-5</v>
      </c>
      <c r="M31" s="33">
        <f t="shared" si="10"/>
        <v>5.029197529946115E-5</v>
      </c>
      <c r="N31" s="33">
        <f t="shared" si="11"/>
        <v>1.7303021534016073E-5</v>
      </c>
      <c r="O31" s="33">
        <f t="shared" si="12"/>
        <v>2.18895091436296E-5</v>
      </c>
      <c r="P31" s="33">
        <f t="shared" si="13"/>
        <v>6.0944617141171743E-4</v>
      </c>
      <c r="Q31" s="33">
        <f t="shared" si="14"/>
        <v>2.0665536192739512E-4</v>
      </c>
      <c r="R31" s="33">
        <f t="shared" si="15"/>
        <v>5.6942724738956983E-4</v>
      </c>
      <c r="S31" s="33">
        <f t="shared" si="16"/>
        <v>1.9524196653287139E-3</v>
      </c>
      <c r="T31" s="7"/>
    </row>
    <row r="32" spans="1:38" x14ac:dyDescent="0.3">
      <c r="B32" s="3" t="s">
        <v>24</v>
      </c>
      <c r="C32" s="33">
        <f t="shared" si="0"/>
        <v>1.7101864219860809E-3</v>
      </c>
      <c r="D32" s="33">
        <f t="shared" si="1"/>
        <v>2.9598515179535249E-5</v>
      </c>
      <c r="E32" s="33">
        <f t="shared" si="2"/>
        <v>1.438771661504266E-3</v>
      </c>
      <c r="F32" s="33">
        <f t="shared" si="3"/>
        <v>6.292342302049379E-5</v>
      </c>
      <c r="G32" s="33">
        <f t="shared" si="4"/>
        <v>4.603057118817094E-3</v>
      </c>
      <c r="H32" s="33">
        <f t="shared" si="5"/>
        <v>1.86600661391279E-2</v>
      </c>
      <c r="I32" s="33">
        <f t="shared" si="6"/>
        <v>1.1378719685766435E-4</v>
      </c>
      <c r="J32" s="33">
        <f t="shared" si="7"/>
        <v>9.9491865773860362E-4</v>
      </c>
      <c r="K32" s="33">
        <f t="shared" si="8"/>
        <v>7.4163928271491115E-4</v>
      </c>
      <c r="L32" s="33">
        <f t="shared" si="9"/>
        <v>8.1971762491800219E-4</v>
      </c>
      <c r="M32" s="33">
        <f t="shared" si="10"/>
        <v>9.1918707149301199E-3</v>
      </c>
      <c r="N32" s="33">
        <f t="shared" si="11"/>
        <v>7.9344404588714099E-2</v>
      </c>
      <c r="O32" s="33">
        <f t="shared" si="12"/>
        <v>1.1911221729484804E-3</v>
      </c>
      <c r="P32" s="33">
        <f t="shared" si="13"/>
        <v>7.2741574240968755E-3</v>
      </c>
      <c r="Q32" s="33">
        <f t="shared" si="14"/>
        <v>4.4696673378292039E-3</v>
      </c>
      <c r="R32" s="33">
        <f t="shared" si="15"/>
        <v>2.101068440965696E-3</v>
      </c>
      <c r="S32" s="33">
        <f t="shared" si="16"/>
        <v>4.0143132914471314E-3</v>
      </c>
      <c r="T32" s="7"/>
    </row>
    <row r="33" spans="1:38" x14ac:dyDescent="0.3">
      <c r="B33" s="3" t="s">
        <v>25</v>
      </c>
      <c r="C33" s="33">
        <f t="shared" si="0"/>
        <v>2.3383187747000239E-2</v>
      </c>
      <c r="D33" s="33">
        <f t="shared" si="1"/>
        <v>3.536946351958245E-2</v>
      </c>
      <c r="E33" s="33">
        <f t="shared" si="2"/>
        <v>5.3278418504684184E-2</v>
      </c>
      <c r="F33" s="33">
        <f t="shared" si="3"/>
        <v>1.1690117532353281E-2</v>
      </c>
      <c r="G33" s="33">
        <f t="shared" si="4"/>
        <v>2.2292011460182164E-2</v>
      </c>
      <c r="H33" s="33">
        <f t="shared" si="5"/>
        <v>6.1314411547672226E-2</v>
      </c>
      <c r="I33" s="33">
        <f t="shared" si="6"/>
        <v>1.1075890245765102E-2</v>
      </c>
      <c r="J33" s="33">
        <f t="shared" si="7"/>
        <v>3.8492603842133946E-2</v>
      </c>
      <c r="K33" s="33">
        <f t="shared" si="8"/>
        <v>3.5207466674416307E-2</v>
      </c>
      <c r="L33" s="33">
        <f t="shared" si="9"/>
        <v>4.9404270613359622E-3</v>
      </c>
      <c r="M33" s="33">
        <f t="shared" si="10"/>
        <v>5.7550378542058356E-3</v>
      </c>
      <c r="N33" s="33">
        <f t="shared" si="11"/>
        <v>1.59201141221403E-3</v>
      </c>
      <c r="O33" s="33">
        <f t="shared" si="12"/>
        <v>6.9855291118657093E-3</v>
      </c>
      <c r="P33" s="33">
        <f t="shared" si="13"/>
        <v>1.3260314123382513E-2</v>
      </c>
      <c r="Q33" s="33">
        <f t="shared" si="14"/>
        <v>1.0437318365310392E-2</v>
      </c>
      <c r="R33" s="33">
        <f t="shared" si="15"/>
        <v>3.9773830208257692E-2</v>
      </c>
      <c r="S33" s="33">
        <f t="shared" si="16"/>
        <v>1.8168816460853148E-2</v>
      </c>
      <c r="T33" s="7"/>
    </row>
    <row r="34" spans="1:38" x14ac:dyDescent="0.3">
      <c r="B34" s="3" t="s">
        <v>26</v>
      </c>
      <c r="C34" s="33">
        <f t="shared" si="0"/>
        <v>5.6332844511668215E-3</v>
      </c>
      <c r="D34" s="33">
        <f t="shared" si="1"/>
        <v>2.7959584368218014E-2</v>
      </c>
      <c r="E34" s="33">
        <f t="shared" si="2"/>
        <v>2.3939341910734144E-2</v>
      </c>
      <c r="F34" s="33">
        <f t="shared" si="3"/>
        <v>5.2290907712066589E-3</v>
      </c>
      <c r="G34" s="33">
        <f t="shared" si="4"/>
        <v>1.9203698503101274E-2</v>
      </c>
      <c r="H34" s="33">
        <f t="shared" si="5"/>
        <v>2.7492171971456997E-2</v>
      </c>
      <c r="I34" s="33">
        <f t="shared" si="6"/>
        <v>2.051181143392047E-2</v>
      </c>
      <c r="J34" s="33">
        <f t="shared" si="7"/>
        <v>7.0039853737299415E-2</v>
      </c>
      <c r="K34" s="33">
        <f t="shared" si="8"/>
        <v>1.3642859640288661E-2</v>
      </c>
      <c r="L34" s="33">
        <f t="shared" si="9"/>
        <v>1.1328528550647383E-2</v>
      </c>
      <c r="M34" s="33">
        <f t="shared" si="10"/>
        <v>4.5205649281885429E-3</v>
      </c>
      <c r="N34" s="33">
        <f t="shared" si="11"/>
        <v>2.6487621014446147E-3</v>
      </c>
      <c r="O34" s="33">
        <f t="shared" si="12"/>
        <v>0.11206836077003512</v>
      </c>
      <c r="P34" s="33">
        <f t="shared" si="13"/>
        <v>7.3983800935565946E-2</v>
      </c>
      <c r="Q34" s="33">
        <f t="shared" si="14"/>
        <v>1.625429835476493E-2</v>
      </c>
      <c r="R34" s="33">
        <f t="shared" si="15"/>
        <v>1.6178443708983466E-2</v>
      </c>
      <c r="S34" s="33">
        <f t="shared" si="16"/>
        <v>1.6783413173871622E-2</v>
      </c>
      <c r="T34" s="7"/>
    </row>
    <row r="35" spans="1:38" x14ac:dyDescent="0.3">
      <c r="B35" s="3" t="s">
        <v>27</v>
      </c>
      <c r="C35" s="33">
        <f t="shared" si="0"/>
        <v>5.1000930596184762E-4</v>
      </c>
      <c r="D35" s="33">
        <f t="shared" si="1"/>
        <v>9.8167360462542257E-3</v>
      </c>
      <c r="E35" s="33">
        <f t="shared" si="2"/>
        <v>5.2323417890293893E-3</v>
      </c>
      <c r="F35" s="33">
        <f t="shared" si="3"/>
        <v>4.0977202112008285E-3</v>
      </c>
      <c r="G35" s="33">
        <f t="shared" si="4"/>
        <v>1.3154393425729079E-2</v>
      </c>
      <c r="H35" s="33">
        <f t="shared" si="5"/>
        <v>1.8645695254839792E-2</v>
      </c>
      <c r="I35" s="33">
        <f t="shared" si="6"/>
        <v>1.3964112019673128E-2</v>
      </c>
      <c r="J35" s="33">
        <f t="shared" si="7"/>
        <v>5.6257084533712941E-2</v>
      </c>
      <c r="K35" s="33">
        <f t="shared" si="8"/>
        <v>7.8749667076870485E-3</v>
      </c>
      <c r="L35" s="33">
        <f t="shared" si="9"/>
        <v>6.1880826788991939E-3</v>
      </c>
      <c r="M35" s="33">
        <f t="shared" si="10"/>
        <v>2.4523542563857394E-3</v>
      </c>
      <c r="N35" s="33">
        <f t="shared" si="11"/>
        <v>2.8456601843076207E-3</v>
      </c>
      <c r="O35" s="33">
        <f t="shared" si="12"/>
        <v>8.0777264731172901E-2</v>
      </c>
      <c r="P35" s="33">
        <f t="shared" si="13"/>
        <v>0.12809840901118991</v>
      </c>
      <c r="Q35" s="33">
        <f t="shared" si="14"/>
        <v>6.7926466782254571E-2</v>
      </c>
      <c r="R35" s="33">
        <f t="shared" si="15"/>
        <v>4.3014793420987005E-2</v>
      </c>
      <c r="S35" s="33">
        <f t="shared" si="16"/>
        <v>4.9530370700855322E-2</v>
      </c>
      <c r="T35" s="7"/>
    </row>
    <row r="36" spans="1:38" x14ac:dyDescent="0.3">
      <c r="B36" s="3" t="s">
        <v>28</v>
      </c>
      <c r="C36" s="33">
        <f t="shared" si="0"/>
        <v>1.2795323345505475E-3</v>
      </c>
      <c r="D36" s="33">
        <f t="shared" si="1"/>
        <v>9.4256997902207734E-3</v>
      </c>
      <c r="E36" s="33">
        <f t="shared" si="2"/>
        <v>4.8380817189996525E-3</v>
      </c>
      <c r="F36" s="33">
        <f t="shared" si="3"/>
        <v>4.1294168998125182E-3</v>
      </c>
      <c r="G36" s="33">
        <f t="shared" si="4"/>
        <v>6.8655514768137475E-3</v>
      </c>
      <c r="H36" s="33">
        <f t="shared" si="5"/>
        <v>1.0775673127386568E-2</v>
      </c>
      <c r="I36" s="33">
        <f t="shared" si="6"/>
        <v>2.5869374602604661E-2</v>
      </c>
      <c r="J36" s="33">
        <f t="shared" si="7"/>
        <v>3.6224135110616583E-2</v>
      </c>
      <c r="K36" s="33">
        <f t="shared" si="8"/>
        <v>1.2060026270484608E-2</v>
      </c>
      <c r="L36" s="33">
        <f t="shared" si="9"/>
        <v>0.19000511533224054</v>
      </c>
      <c r="M36" s="33">
        <f t="shared" si="10"/>
        <v>2.1571787500728849E-2</v>
      </c>
      <c r="N36" s="33">
        <f t="shared" si="11"/>
        <v>1.6811100058471605E-2</v>
      </c>
      <c r="O36" s="33">
        <f t="shared" si="12"/>
        <v>6.5105900179539752E-2</v>
      </c>
      <c r="P36" s="33">
        <f t="shared" si="13"/>
        <v>1.0824964897760478E-2</v>
      </c>
      <c r="Q36" s="33">
        <f t="shared" si="14"/>
        <v>1.109193442847522E-2</v>
      </c>
      <c r="R36" s="33">
        <f t="shared" si="15"/>
        <v>1.3279067565672197E-2</v>
      </c>
      <c r="S36" s="33">
        <f t="shared" si="16"/>
        <v>2.1358479236572858E-2</v>
      </c>
      <c r="T36" s="7"/>
    </row>
    <row r="37" spans="1:38" x14ac:dyDescent="0.3">
      <c r="B37" s="3" t="s">
        <v>29</v>
      </c>
      <c r="C37" s="33">
        <f t="shared" si="0"/>
        <v>1.7253512784851546E-3</v>
      </c>
      <c r="D37" s="33">
        <f t="shared" si="1"/>
        <v>4.9287081927748859E-4</v>
      </c>
      <c r="E37" s="33">
        <f t="shared" si="2"/>
        <v>7.7700765782588123E-3</v>
      </c>
      <c r="F37" s="33">
        <f t="shared" si="3"/>
        <v>3.7498821839341029E-2</v>
      </c>
      <c r="G37" s="33">
        <f t="shared" si="4"/>
        <v>1.4932068808177188E-2</v>
      </c>
      <c r="H37" s="33">
        <f t="shared" si="5"/>
        <v>5.3428455971025208E-3</v>
      </c>
      <c r="I37" s="33">
        <f t="shared" si="6"/>
        <v>7.0401081540810401E-2</v>
      </c>
      <c r="J37" s="33">
        <f t="shared" si="7"/>
        <v>3.2963147065949744E-2</v>
      </c>
      <c r="K37" s="33">
        <f t="shared" si="8"/>
        <v>1.0813168511517687E-2</v>
      </c>
      <c r="L37" s="33">
        <f t="shared" si="9"/>
        <v>8.5416343781152849E-3</v>
      </c>
      <c r="M37" s="33">
        <f t="shared" si="10"/>
        <v>5.5655875358157914E-2</v>
      </c>
      <c r="N37" s="33">
        <f t="shared" si="11"/>
        <v>7.0167428442584778E-2</v>
      </c>
      <c r="O37" s="33">
        <f t="shared" si="12"/>
        <v>1.1475661870105515E-2</v>
      </c>
      <c r="P37" s="33">
        <f t="shared" si="13"/>
        <v>7.2783368686074393E-3</v>
      </c>
      <c r="Q37" s="33">
        <f t="shared" si="14"/>
        <v>8.4558814893564756E-3</v>
      </c>
      <c r="R37" s="33">
        <f t="shared" si="15"/>
        <v>1.3695447880042745E-2</v>
      </c>
      <c r="S37" s="33">
        <f t="shared" si="16"/>
        <v>1.4953232926459017E-2</v>
      </c>
      <c r="T37" s="7"/>
    </row>
    <row r="38" spans="1:38" x14ac:dyDescent="0.3">
      <c r="B38" s="3" t="s">
        <v>30</v>
      </c>
      <c r="C38" s="33">
        <f t="shared" si="0"/>
        <v>5.1706088546347879E-6</v>
      </c>
      <c r="D38" s="33">
        <f t="shared" si="1"/>
        <v>1.2691918167785216E-2</v>
      </c>
      <c r="E38" s="33">
        <f t="shared" si="2"/>
        <v>1.175831348827748E-2</v>
      </c>
      <c r="F38" s="33">
        <f t="shared" si="3"/>
        <v>1.7356676292673794E-5</v>
      </c>
      <c r="G38" s="33">
        <f t="shared" si="4"/>
        <v>1.1167319841558722E-2</v>
      </c>
      <c r="H38" s="33">
        <f t="shared" si="5"/>
        <v>8.5515556664837872E-3</v>
      </c>
      <c r="I38" s="33">
        <f t="shared" si="6"/>
        <v>4.773048361145487E-2</v>
      </c>
      <c r="J38" s="33">
        <f t="shared" si="7"/>
        <v>1.1093005002220598E-2</v>
      </c>
      <c r="K38" s="33">
        <f t="shared" si="8"/>
        <v>1.6599745405030324E-2</v>
      </c>
      <c r="L38" s="33">
        <f t="shared" si="9"/>
        <v>1.3840322465986564E-2</v>
      </c>
      <c r="M38" s="33">
        <f t="shared" si="10"/>
        <v>5.5573758459431027E-3</v>
      </c>
      <c r="N38" s="33">
        <f t="shared" si="11"/>
        <v>2.4532700019587804E-3</v>
      </c>
      <c r="O38" s="33">
        <f t="shared" si="12"/>
        <v>3.3941077280406832E-3</v>
      </c>
      <c r="P38" s="33">
        <f t="shared" si="13"/>
        <v>4.4076014500635174E-3</v>
      </c>
      <c r="Q38" s="33">
        <f t="shared" si="14"/>
        <v>1.1737547313489239E-2</v>
      </c>
      <c r="R38" s="33">
        <f t="shared" si="15"/>
        <v>1.6466868710444053E-3</v>
      </c>
      <c r="S38" s="33">
        <f t="shared" si="16"/>
        <v>3.8765754412924208E-2</v>
      </c>
      <c r="T38" s="7"/>
    </row>
    <row r="39" spans="1:38" x14ac:dyDescent="0.3">
      <c r="B39" s="3" t="s">
        <v>31</v>
      </c>
      <c r="C39" s="33">
        <f t="shared" si="0"/>
        <v>6.2739532916352933E-4</v>
      </c>
      <c r="D39" s="33">
        <f t="shared" si="1"/>
        <v>1.8291467919220129E-2</v>
      </c>
      <c r="E39" s="33">
        <f t="shared" si="2"/>
        <v>6.977882543510964E-3</v>
      </c>
      <c r="F39" s="33">
        <f t="shared" si="3"/>
        <v>2.4647612935141679E-2</v>
      </c>
      <c r="G39" s="33">
        <f t="shared" si="4"/>
        <v>1.6634361997141977E-2</v>
      </c>
      <c r="H39" s="33">
        <f t="shared" si="5"/>
        <v>2.1733940987548397E-2</v>
      </c>
      <c r="I39" s="33">
        <f t="shared" si="6"/>
        <v>1.6012058962921679E-2</v>
      </c>
      <c r="J39" s="33">
        <f t="shared" si="7"/>
        <v>2.4110119033107127E-2</v>
      </c>
      <c r="K39" s="33">
        <f t="shared" si="8"/>
        <v>1.0190256693449076E-2</v>
      </c>
      <c r="L39" s="33">
        <f t="shared" si="9"/>
        <v>3.509318188222349E-2</v>
      </c>
      <c r="M39" s="33">
        <f t="shared" si="10"/>
        <v>3.0651470083725173E-2</v>
      </c>
      <c r="N39" s="33">
        <f t="shared" si="11"/>
        <v>3.0840136039954381E-2</v>
      </c>
      <c r="O39" s="33">
        <f t="shared" si="12"/>
        <v>3.603486800200921E-2</v>
      </c>
      <c r="P39" s="33">
        <f t="shared" si="13"/>
        <v>3.3036668808553708E-2</v>
      </c>
      <c r="Q39" s="33">
        <f t="shared" si="14"/>
        <v>2.4305220032975382E-2</v>
      </c>
      <c r="R39" s="33">
        <f t="shared" si="15"/>
        <v>8.2907814761895779E-3</v>
      </c>
      <c r="S39" s="33">
        <f t="shared" si="16"/>
        <v>3.3046860334184538E-2</v>
      </c>
      <c r="T39" s="7"/>
    </row>
    <row r="40" spans="1:38" x14ac:dyDescent="0.3">
      <c r="B40" s="3" t="s">
        <v>32</v>
      </c>
      <c r="C40" s="33">
        <f t="shared" si="0"/>
        <v>5.4423900836840091E-5</v>
      </c>
      <c r="D40" s="33">
        <f t="shared" si="1"/>
        <v>1.3718610377615805E-4</v>
      </c>
      <c r="E40" s="33">
        <f t="shared" si="2"/>
        <v>4.8246220923135873E-6</v>
      </c>
      <c r="F40" s="33">
        <f t="shared" si="3"/>
        <v>1.3500563481963132E-3</v>
      </c>
      <c r="G40" s="33">
        <f t="shared" si="4"/>
        <v>9.7861281579236653E-3</v>
      </c>
      <c r="H40" s="33">
        <f t="shared" si="5"/>
        <v>1.1988220827026203E-6</v>
      </c>
      <c r="I40" s="33">
        <f t="shared" si="6"/>
        <v>1.6163707867294262E-5</v>
      </c>
      <c r="J40" s="33">
        <f t="shared" si="7"/>
        <v>8.5562597037399724E-4</v>
      </c>
      <c r="K40" s="33">
        <f t="shared" si="8"/>
        <v>2.6133692936562551E-4</v>
      </c>
      <c r="L40" s="33">
        <f t="shared" si="9"/>
        <v>7.7430069831829432E-3</v>
      </c>
      <c r="M40" s="33">
        <f t="shared" si="10"/>
        <v>2.1863685585189314E-3</v>
      </c>
      <c r="N40" s="33">
        <f t="shared" si="11"/>
        <v>3.85370154791502E-3</v>
      </c>
      <c r="O40" s="33">
        <f t="shared" si="12"/>
        <v>6.3946351178565417E-4</v>
      </c>
      <c r="P40" s="33">
        <f t="shared" si="13"/>
        <v>2.7101723271048513E-3</v>
      </c>
      <c r="Q40" s="33">
        <f t="shared" si="14"/>
        <v>8.856282195937946E-4</v>
      </c>
      <c r="R40" s="33">
        <f t="shared" si="15"/>
        <v>1.4163706272434457E-3</v>
      </c>
      <c r="S40" s="33">
        <f t="shared" si="16"/>
        <v>2.7783973590584039E-5</v>
      </c>
      <c r="T40" s="7"/>
    </row>
    <row r="41" spans="1:38" x14ac:dyDescent="0.3">
      <c r="B41" s="3" t="s">
        <v>33</v>
      </c>
      <c r="C41" s="33">
        <f t="shared" si="0"/>
        <v>3.6683337179135563E-6</v>
      </c>
      <c r="D41" s="33">
        <f t="shared" si="1"/>
        <v>8.9572226525508467E-6</v>
      </c>
      <c r="E41" s="33">
        <f t="shared" si="2"/>
        <v>6.2940721434102443E-5</v>
      </c>
      <c r="F41" s="33">
        <f t="shared" si="3"/>
        <v>6.9905888908894831E-5</v>
      </c>
      <c r="G41" s="33">
        <f t="shared" si="4"/>
        <v>4.2016246126200928E-3</v>
      </c>
      <c r="H41" s="33">
        <f t="shared" si="5"/>
        <v>7.421472673530608E-5</v>
      </c>
      <c r="I41" s="33">
        <f t="shared" si="6"/>
        <v>3.2908267476638959E-4</v>
      </c>
      <c r="J41" s="33">
        <f t="shared" si="7"/>
        <v>2.023987248488914E-3</v>
      </c>
      <c r="K41" s="33">
        <f t="shared" si="8"/>
        <v>6.92124615004497E-4</v>
      </c>
      <c r="L41" s="33">
        <f t="shared" si="9"/>
        <v>1.4075447394249646E-3</v>
      </c>
      <c r="M41" s="33">
        <f t="shared" si="10"/>
        <v>4.2337434476250177E-3</v>
      </c>
      <c r="N41" s="33">
        <f t="shared" si="11"/>
        <v>5.5625669192205401E-6</v>
      </c>
      <c r="O41" s="33">
        <f t="shared" si="12"/>
        <v>2.6314949518258212E-4</v>
      </c>
      <c r="P41" s="33">
        <f t="shared" si="13"/>
        <v>3.2516752969748998E-3</v>
      </c>
      <c r="Q41" s="33">
        <f t="shared" si="14"/>
        <v>1.6513557942196971E-2</v>
      </c>
      <c r="R41" s="33">
        <f t="shared" si="15"/>
        <v>2.5326366102485396E-3</v>
      </c>
      <c r="S41" s="33">
        <f t="shared" si="16"/>
        <v>1.8457102334071365E-3</v>
      </c>
      <c r="T41" s="7"/>
    </row>
    <row r="42" spans="1:38" x14ac:dyDescent="0.3">
      <c r="B42" s="3" t="s">
        <v>34</v>
      </c>
      <c r="C42" s="33">
        <f t="shared" si="0"/>
        <v>5.9651647021390542E-6</v>
      </c>
      <c r="D42" s="33">
        <f t="shared" si="1"/>
        <v>1.8318621710627925E-5</v>
      </c>
      <c r="E42" s="33">
        <f t="shared" si="2"/>
        <v>6.7072241936319459E-5</v>
      </c>
      <c r="F42" s="33">
        <f t="shared" si="3"/>
        <v>5.8669663903261282E-6</v>
      </c>
      <c r="G42" s="33">
        <f t="shared" si="4"/>
        <v>2.0036523672927243E-5</v>
      </c>
      <c r="H42" s="33">
        <f t="shared" si="5"/>
        <v>3.6383143779197709E-5</v>
      </c>
      <c r="I42" s="33">
        <f t="shared" si="6"/>
        <v>3.0599719310176225E-4</v>
      </c>
      <c r="J42" s="33">
        <f t="shared" si="7"/>
        <v>6.4355063632008582E-4</v>
      </c>
      <c r="K42" s="33">
        <f t="shared" si="8"/>
        <v>1.3072445427653995E-4</v>
      </c>
      <c r="L42" s="33">
        <f t="shared" si="9"/>
        <v>1.049244934602617E-5</v>
      </c>
      <c r="M42" s="33">
        <f t="shared" si="10"/>
        <v>5.658315186210976E-4</v>
      </c>
      <c r="N42" s="33">
        <f t="shared" si="11"/>
        <v>3.1288356567864961E-4</v>
      </c>
      <c r="O42" s="33">
        <f t="shared" si="12"/>
        <v>1.3651900252562938E-4</v>
      </c>
      <c r="P42" s="33">
        <f t="shared" si="13"/>
        <v>1.3619415801403306E-4</v>
      </c>
      <c r="Q42" s="33">
        <f t="shared" si="14"/>
        <v>2.1931277645093105E-3</v>
      </c>
      <c r="R42" s="33">
        <f t="shared" si="15"/>
        <v>6.3234443812127507E-3</v>
      </c>
      <c r="S42" s="33">
        <f t="shared" si="16"/>
        <v>3.7472155698879393E-3</v>
      </c>
      <c r="T42" s="7"/>
    </row>
    <row r="43" spans="1:38" x14ac:dyDescent="0.3">
      <c r="B43" s="3" t="s">
        <v>35</v>
      </c>
      <c r="C43" s="33">
        <f t="shared" si="0"/>
        <v>2.4062902246082232E-3</v>
      </c>
      <c r="D43" s="33">
        <f t="shared" si="1"/>
        <v>8.7583451589094436E-4</v>
      </c>
      <c r="E43" s="33">
        <f t="shared" si="2"/>
        <v>2.9513874894001525E-3</v>
      </c>
      <c r="F43" s="33">
        <f t="shared" si="3"/>
        <v>1.1497805479502545E-4</v>
      </c>
      <c r="G43" s="33">
        <f t="shared" si="4"/>
        <v>8.916388869109974E-3</v>
      </c>
      <c r="H43" s="33">
        <f t="shared" si="5"/>
        <v>2.7165886626939204E-3</v>
      </c>
      <c r="I43" s="33">
        <f t="shared" si="6"/>
        <v>3.2373557073834252E-3</v>
      </c>
      <c r="J43" s="33">
        <f t="shared" si="7"/>
        <v>1.5922217425771958E-2</v>
      </c>
      <c r="K43" s="33">
        <f t="shared" si="8"/>
        <v>5.5437794143814801E-3</v>
      </c>
      <c r="L43" s="33">
        <f t="shared" si="9"/>
        <v>2.3018432696455645E-2</v>
      </c>
      <c r="M43" s="33">
        <f t="shared" si="10"/>
        <v>4.6456407174702574E-4</v>
      </c>
      <c r="N43" s="33">
        <f t="shared" si="11"/>
        <v>8.1569634412159253E-4</v>
      </c>
      <c r="O43" s="33">
        <f t="shared" si="12"/>
        <v>5.7204600891883981E-3</v>
      </c>
      <c r="P43" s="33">
        <f t="shared" si="13"/>
        <v>3.1931708465564338E-3</v>
      </c>
      <c r="Q43" s="33">
        <f t="shared" si="14"/>
        <v>1.2389128052233236E-3</v>
      </c>
      <c r="R43" s="33">
        <f t="shared" si="15"/>
        <v>5.6600882341214234E-3</v>
      </c>
      <c r="S43" s="33">
        <f t="shared" si="16"/>
        <v>2.0138315015264134E-2</v>
      </c>
      <c r="T43" s="7"/>
    </row>
    <row r="44" spans="1:38" x14ac:dyDescent="0.3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</row>
    <row r="45" spans="1:38" x14ac:dyDescent="0.3">
      <c r="A45" s="9" t="s">
        <v>54</v>
      </c>
      <c r="B45" s="12"/>
      <c r="C45" s="13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38" x14ac:dyDescent="0.3">
      <c r="B46" s="11"/>
      <c r="C46" s="2" t="s">
        <v>19</v>
      </c>
      <c r="D46" s="2" t="s">
        <v>20</v>
      </c>
      <c r="E46" s="2" t="s">
        <v>21</v>
      </c>
      <c r="F46" s="2" t="s">
        <v>22</v>
      </c>
      <c r="G46" s="2" t="s">
        <v>23</v>
      </c>
      <c r="H46" s="2" t="s">
        <v>24</v>
      </c>
      <c r="I46" s="2" t="s">
        <v>25</v>
      </c>
      <c r="J46" s="2" t="s">
        <v>26</v>
      </c>
      <c r="K46" s="2" t="s">
        <v>27</v>
      </c>
      <c r="L46" s="2" t="s">
        <v>28</v>
      </c>
      <c r="M46" s="2" t="s">
        <v>29</v>
      </c>
      <c r="N46" s="2" t="s">
        <v>30</v>
      </c>
      <c r="O46" s="2" t="s">
        <v>31</v>
      </c>
      <c r="P46" s="2" t="s">
        <v>32</v>
      </c>
      <c r="Q46" s="2" t="s">
        <v>33</v>
      </c>
      <c r="R46" s="2" t="s">
        <v>34</v>
      </c>
      <c r="S46" s="2" t="s">
        <v>35</v>
      </c>
      <c r="T46" s="7"/>
    </row>
    <row r="47" spans="1:38" x14ac:dyDescent="0.3">
      <c r="B47" s="3" t="s">
        <v>19</v>
      </c>
      <c r="C47" s="14">
        <v>1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7"/>
    </row>
    <row r="48" spans="1:38" x14ac:dyDescent="0.3">
      <c r="B48" s="3" t="s">
        <v>20</v>
      </c>
      <c r="C48" s="14">
        <v>0</v>
      </c>
      <c r="D48" s="14">
        <v>1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7"/>
    </row>
    <row r="49" spans="2:38" x14ac:dyDescent="0.3">
      <c r="B49" s="3" t="s">
        <v>21</v>
      </c>
      <c r="C49" s="14">
        <v>0</v>
      </c>
      <c r="D49" s="14">
        <v>0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7"/>
    </row>
    <row r="50" spans="2:38" x14ac:dyDescent="0.3">
      <c r="B50" s="3" t="s">
        <v>22</v>
      </c>
      <c r="C50" s="14">
        <v>0</v>
      </c>
      <c r="D50" s="14">
        <v>0</v>
      </c>
      <c r="E50" s="14">
        <v>0</v>
      </c>
      <c r="F50" s="14">
        <v>1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7"/>
      <c r="V50" s="2" t="s">
        <v>19</v>
      </c>
      <c r="W50" s="2" t="s">
        <v>20</v>
      </c>
      <c r="X50" s="2" t="s">
        <v>21</v>
      </c>
      <c r="Y50" s="2" t="s">
        <v>22</v>
      </c>
      <c r="Z50" s="2" t="s">
        <v>23</v>
      </c>
      <c r="AA50" s="2" t="s">
        <v>24</v>
      </c>
      <c r="AB50" s="2" t="s">
        <v>25</v>
      </c>
      <c r="AC50" s="2" t="s">
        <v>26</v>
      </c>
      <c r="AD50" s="2" t="s">
        <v>27</v>
      </c>
      <c r="AE50" s="2" t="s">
        <v>28</v>
      </c>
      <c r="AF50" s="2" t="s">
        <v>29</v>
      </c>
      <c r="AG50" s="2" t="s">
        <v>30</v>
      </c>
      <c r="AH50" s="2" t="s">
        <v>31</v>
      </c>
      <c r="AI50" s="2" t="s">
        <v>32</v>
      </c>
      <c r="AJ50" s="2" t="s">
        <v>33</v>
      </c>
      <c r="AK50" s="2" t="s">
        <v>34</v>
      </c>
      <c r="AL50" s="2" t="s">
        <v>35</v>
      </c>
    </row>
    <row r="51" spans="2:38" ht="43.2" x14ac:dyDescent="0.3">
      <c r="B51" s="3" t="s">
        <v>23</v>
      </c>
      <c r="C51" s="14">
        <v>0</v>
      </c>
      <c r="D51" s="14">
        <v>0</v>
      </c>
      <c r="E51" s="14">
        <v>0</v>
      </c>
      <c r="F51" s="14">
        <v>0</v>
      </c>
      <c r="G51" s="14">
        <v>1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7"/>
      <c r="U51" s="27" t="s">
        <v>67</v>
      </c>
      <c r="V51">
        <v>495732</v>
      </c>
      <c r="W51">
        <v>6093</v>
      </c>
      <c r="X51">
        <v>384323</v>
      </c>
      <c r="Y51">
        <v>5202</v>
      </c>
      <c r="Z51">
        <v>18255</v>
      </c>
      <c r="AA51">
        <v>174496</v>
      </c>
      <c r="AB51">
        <v>559836</v>
      </c>
      <c r="AC51">
        <v>99521</v>
      </c>
      <c r="AD51">
        <v>357657</v>
      </c>
      <c r="AE51">
        <v>12649</v>
      </c>
      <c r="AF51">
        <v>55658</v>
      </c>
      <c r="AG51">
        <v>4629</v>
      </c>
      <c r="AH51">
        <v>46330</v>
      </c>
      <c r="AI51">
        <v>114436</v>
      </c>
      <c r="AJ51">
        <v>109176</v>
      </c>
      <c r="AK51">
        <v>49101</v>
      </c>
      <c r="AL51">
        <v>124722</v>
      </c>
    </row>
    <row r="52" spans="2:38" x14ac:dyDescent="0.3">
      <c r="B52" s="3" t="s">
        <v>24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7"/>
    </row>
    <row r="53" spans="2:38" x14ac:dyDescent="0.3">
      <c r="B53" s="3" t="s">
        <v>25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1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7"/>
      <c r="U53" t="s">
        <v>68</v>
      </c>
      <c r="V53" s="28">
        <v>24716840.707241401</v>
      </c>
      <c r="W53" s="28">
        <v>2983526.6340868282</v>
      </c>
      <c r="X53" s="28">
        <v>30002782.979388595</v>
      </c>
      <c r="Y53" s="28">
        <v>8521487.0050773695</v>
      </c>
      <c r="Z53" s="28">
        <v>866477.80754104978</v>
      </c>
      <c r="AA53" s="28">
        <v>41615672.825495891</v>
      </c>
      <c r="AB53" s="28">
        <v>28442398.450654715</v>
      </c>
      <c r="AC53" s="28">
        <v>43961893.240965895</v>
      </c>
      <c r="AD53" s="28">
        <v>73925265.651541606</v>
      </c>
      <c r="AE53" s="28">
        <v>16351656.946459165</v>
      </c>
      <c r="AF53" s="28">
        <v>12812754.338249579</v>
      </c>
      <c r="AG53" s="28">
        <v>14526891.835423172</v>
      </c>
      <c r="AH53" s="28">
        <v>8464953.2887775749</v>
      </c>
      <c r="AI53" s="28">
        <v>11589817.333391808</v>
      </c>
      <c r="AJ53" s="28">
        <v>11619194.18609922</v>
      </c>
      <c r="AK53" s="28">
        <v>7322559.8611834915</v>
      </c>
      <c r="AL53" s="28">
        <v>12322881.021738924</v>
      </c>
    </row>
    <row r="54" spans="2:38" x14ac:dyDescent="0.3">
      <c r="B54" s="3" t="s">
        <v>26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1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7"/>
    </row>
    <row r="55" spans="2:38" x14ac:dyDescent="0.3">
      <c r="B55" s="3" t="s">
        <v>27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1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7"/>
      <c r="U55" s="9" t="s">
        <v>66</v>
      </c>
      <c r="V55" s="9"/>
    </row>
    <row r="56" spans="2:38" x14ac:dyDescent="0.3">
      <c r="B56" s="3" t="s">
        <v>28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1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7"/>
      <c r="V56" s="2" t="s">
        <v>19</v>
      </c>
      <c r="W56" s="2" t="s">
        <v>20</v>
      </c>
      <c r="X56" s="2" t="s">
        <v>21</v>
      </c>
      <c r="Y56" s="2" t="s">
        <v>22</v>
      </c>
      <c r="Z56" s="2" t="s">
        <v>23</v>
      </c>
      <c r="AA56" s="2" t="s">
        <v>24</v>
      </c>
      <c r="AB56" s="2" t="s">
        <v>25</v>
      </c>
      <c r="AC56" s="2" t="s">
        <v>26</v>
      </c>
      <c r="AD56" s="2" t="s">
        <v>27</v>
      </c>
      <c r="AE56" s="2" t="s">
        <v>28</v>
      </c>
      <c r="AF56" s="2" t="s">
        <v>29</v>
      </c>
      <c r="AG56" s="2" t="s">
        <v>30</v>
      </c>
      <c r="AH56" s="2" t="s">
        <v>31</v>
      </c>
      <c r="AI56" s="2" t="s">
        <v>32</v>
      </c>
      <c r="AJ56" s="2" t="s">
        <v>33</v>
      </c>
      <c r="AK56" s="2" t="s">
        <v>34</v>
      </c>
      <c r="AL56" s="2" t="s">
        <v>35</v>
      </c>
    </row>
    <row r="57" spans="2:38" x14ac:dyDescent="0.3">
      <c r="B57" s="3" t="s">
        <v>29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7"/>
      <c r="V57" s="34">
        <f>V51/V53</f>
        <v>2.0056446771320707E-2</v>
      </c>
      <c r="W57" s="34">
        <f>W51/W53</f>
        <v>2.042214046419898E-3</v>
      </c>
      <c r="X57" s="34">
        <f>X51/X53</f>
        <v>1.2809578373580325E-2</v>
      </c>
      <c r="Y57" s="34">
        <f>Y51/Y53</f>
        <v>6.1045683657095118E-4</v>
      </c>
      <c r="Z57" s="34">
        <f t="shared" ref="Z57:AL57" si="17">Z51/Z53</f>
        <v>2.1068052569984789E-2</v>
      </c>
      <c r="AA57" s="34">
        <f t="shared" si="17"/>
        <v>4.1930356558622026E-3</v>
      </c>
      <c r="AB57" s="34">
        <f t="shared" si="17"/>
        <v>1.9683150173543579E-2</v>
      </c>
      <c r="AC57" s="34">
        <f t="shared" si="17"/>
        <v>2.2638015031450315E-3</v>
      </c>
      <c r="AD57" s="34">
        <f t="shared" si="17"/>
        <v>4.8380888028982227E-3</v>
      </c>
      <c r="AE57" s="34">
        <f t="shared" si="17"/>
        <v>7.7356074931226161E-4</v>
      </c>
      <c r="AF57" s="34">
        <f t="shared" si="17"/>
        <v>4.3439527934946535E-3</v>
      </c>
      <c r="AG57" s="34">
        <f t="shared" si="17"/>
        <v>3.1865040728894201E-4</v>
      </c>
      <c r="AH57" s="34">
        <f t="shared" si="17"/>
        <v>5.4731548325756352E-3</v>
      </c>
      <c r="AI57" s="34">
        <f t="shared" si="17"/>
        <v>9.8738398292348099E-3</v>
      </c>
      <c r="AJ57" s="34">
        <f t="shared" si="17"/>
        <v>9.3961765550501074E-3</v>
      </c>
      <c r="AK57" s="34">
        <f t="shared" si="17"/>
        <v>6.7054419398169546E-3</v>
      </c>
      <c r="AL57" s="34">
        <f t="shared" si="17"/>
        <v>1.012117213336529E-2</v>
      </c>
    </row>
    <row r="58" spans="2:38" x14ac:dyDescent="0.3">
      <c r="B58" s="3" t="s">
        <v>30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7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</row>
    <row r="59" spans="2:38" x14ac:dyDescent="0.3">
      <c r="B59" s="3" t="s">
        <v>31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7"/>
      <c r="U59" s="9" t="s">
        <v>69</v>
      </c>
      <c r="V59" s="37"/>
      <c r="W59" s="37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</row>
    <row r="60" spans="2:38" x14ac:dyDescent="0.3">
      <c r="B60" s="3" t="s">
        <v>32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1</v>
      </c>
      <c r="Q60" s="14">
        <v>0</v>
      </c>
      <c r="R60" s="14">
        <v>0</v>
      </c>
      <c r="S60" s="14">
        <v>0</v>
      </c>
      <c r="T60" s="7"/>
      <c r="V60" s="38" t="s">
        <v>19</v>
      </c>
      <c r="W60" s="38" t="s">
        <v>20</v>
      </c>
      <c r="X60" s="38" t="s">
        <v>21</v>
      </c>
      <c r="Y60" s="38" t="s">
        <v>22</v>
      </c>
      <c r="Z60" s="38" t="s">
        <v>23</v>
      </c>
      <c r="AA60" s="38" t="s">
        <v>24</v>
      </c>
      <c r="AB60" s="38" t="s">
        <v>25</v>
      </c>
      <c r="AC60" s="38" t="s">
        <v>26</v>
      </c>
      <c r="AD60" s="38" t="s">
        <v>27</v>
      </c>
      <c r="AE60" s="38" t="s">
        <v>28</v>
      </c>
      <c r="AF60" s="38" t="s">
        <v>29</v>
      </c>
      <c r="AG60" s="38" t="s">
        <v>30</v>
      </c>
      <c r="AH60" s="38" t="s">
        <v>31</v>
      </c>
      <c r="AI60" s="38" t="s">
        <v>32</v>
      </c>
      <c r="AJ60" s="38" t="s">
        <v>33</v>
      </c>
      <c r="AK60" s="38" t="s">
        <v>34</v>
      </c>
      <c r="AL60" s="38" t="s">
        <v>35</v>
      </c>
    </row>
    <row r="61" spans="2:38" x14ac:dyDescent="0.3">
      <c r="B61" s="3" t="s">
        <v>33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1</v>
      </c>
      <c r="R61" s="14">
        <v>0</v>
      </c>
      <c r="S61" s="14">
        <v>0</v>
      </c>
      <c r="T61" s="7"/>
      <c r="V61" s="34">
        <f>$V$57*C91+$W$57*C92+$X$57*C93+$Y$57*C94+$Z$57*C95+$AA57*C96+$AB$57*C97+$AC$57*C98+$AD$57*C99+$AE$57*C100+$AF$57*C101+$AG$57*C102+$AH$57*C103+$AI$57*C104+$AJ$57*C105+$AK$57*C106+$AL$57*C107</f>
        <v>2.2524869173571209E-2</v>
      </c>
      <c r="W61" s="34">
        <f>$V$57*D91+$W$57*D92+$X$57*D93+$Y$57*D94+$Z$57*D95+$AA57*D96+$AB$57*D97+$AC$57*D98+$AD$57*D99+$AE$57*D100+$AF$57*D101+$AG$57*D102+$AH$57*D103+$AI$57*D104+$AJ$57*D105+$AK$57*D106+$AL$57*D107</f>
        <v>3.3248457774576502E-3</v>
      </c>
      <c r="X61" s="34">
        <f>$V$57*E91+$W$57*E92+$X$57*E93+$Y$57*E94+$Z$57*E95+$AA57*E96+$AB$57*E97+$AC$57*E98+$AD$57*E99+$AE$57*E100+$AF$57*E101+$AG$57*E102+$AH$57*E103+$AI$57*E104+$AJ$57*E105+$AK$57*E106+$AL$57*E107</f>
        <v>1.8907424585898482E-2</v>
      </c>
      <c r="Y61" s="34">
        <f t="shared" ref="Y61:AL61" si="18">$V$57*F91+$W$57*F92+$X$57*F93+$Y$57*F94+$Z$57*F95+$AA57*F96+$AB$57*F97+$AC$57*F98+$AD$57*F99+$AE$57*F100+$AF$57*F101+$AG$57*F102+$AH$57*F103+$AI$57*F104+$AJ$57*F105+$AK$57*F106+$AL$57*F107</f>
        <v>3.1408187301870927E-3</v>
      </c>
      <c r="Z61" s="34">
        <f t="shared" si="18"/>
        <v>2.322426218462029E-2</v>
      </c>
      <c r="AA61" s="34">
        <f t="shared" si="18"/>
        <v>7.9065555077168174E-3</v>
      </c>
      <c r="AB61" s="34">
        <f t="shared" si="18"/>
        <v>2.0928960234512836E-2</v>
      </c>
      <c r="AC61" s="34">
        <f t="shared" si="18"/>
        <v>4.7252492442984443E-3</v>
      </c>
      <c r="AD61" s="34">
        <f t="shared" si="18"/>
        <v>8.4239514383343903E-3</v>
      </c>
      <c r="AE61" s="34">
        <f t="shared" si="18"/>
        <v>2.2765298928813702E-3</v>
      </c>
      <c r="AF61" s="34">
        <f t="shared" si="18"/>
        <v>5.3369298978404485E-3</v>
      </c>
      <c r="AG61" s="34">
        <f t="shared" si="18"/>
        <v>1.7676220960903138E-3</v>
      </c>
      <c r="AH61" s="34">
        <f t="shared" si="18"/>
        <v>7.5286640676973634E-3</v>
      </c>
      <c r="AI61" s="34">
        <f t="shared" si="18"/>
        <v>1.2416131045391021E-2</v>
      </c>
      <c r="AJ61" s="34">
        <f t="shared" si="18"/>
        <v>1.1036913460829585E-2</v>
      </c>
      <c r="AK61" s="34">
        <f t="shared" si="18"/>
        <v>9.1478048128662628E-3</v>
      </c>
      <c r="AL61" s="34">
        <f t="shared" si="18"/>
        <v>1.2352095778851664E-2</v>
      </c>
    </row>
    <row r="62" spans="2:38" x14ac:dyDescent="0.3">
      <c r="B62" s="3" t="s">
        <v>34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1</v>
      </c>
      <c r="S62" s="14">
        <v>0</v>
      </c>
      <c r="T62" s="7"/>
    </row>
    <row r="63" spans="2:38" x14ac:dyDescent="0.3">
      <c r="B63" s="3" t="s">
        <v>35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1</v>
      </c>
      <c r="T63" s="7"/>
      <c r="V63">
        <f>V61*100</f>
        <v>2.2524869173571207</v>
      </c>
      <c r="W63">
        <f>W61*100</f>
        <v>0.33248457774576501</v>
      </c>
      <c r="X63">
        <f>X61*100</f>
        <v>1.8907424585898482</v>
      </c>
      <c r="Y63">
        <f t="shared" ref="Y63:AL63" si="19">Y61*100</f>
        <v>0.31408187301870927</v>
      </c>
      <c r="Z63">
        <f t="shared" si="19"/>
        <v>2.322426218462029</v>
      </c>
      <c r="AA63">
        <f t="shared" si="19"/>
        <v>0.7906555507716817</v>
      </c>
      <c r="AB63">
        <f t="shared" si="19"/>
        <v>2.0928960234512837</v>
      </c>
      <c r="AC63">
        <f t="shared" si="19"/>
        <v>0.47252492442984445</v>
      </c>
      <c r="AD63">
        <f t="shared" si="19"/>
        <v>0.84239514383343905</v>
      </c>
      <c r="AE63">
        <f t="shared" si="19"/>
        <v>0.22765298928813701</v>
      </c>
      <c r="AF63">
        <f t="shared" si="19"/>
        <v>0.53369298978404489</v>
      </c>
      <c r="AG63">
        <f t="shared" si="19"/>
        <v>0.17676220960903138</v>
      </c>
      <c r="AH63">
        <f t="shared" si="19"/>
        <v>0.75286640676973637</v>
      </c>
      <c r="AI63">
        <f t="shared" si="19"/>
        <v>1.2416131045391021</v>
      </c>
      <c r="AJ63">
        <f t="shared" si="19"/>
        <v>1.1036913460829585</v>
      </c>
      <c r="AK63">
        <f t="shared" si="19"/>
        <v>0.91478048128662626</v>
      </c>
      <c r="AL63">
        <f t="shared" si="19"/>
        <v>1.2352095778851664</v>
      </c>
    </row>
    <row r="64" spans="2:38" x14ac:dyDescent="0.3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38" x14ac:dyDescent="0.3">
      <c r="A65" s="9" t="s">
        <v>55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V65">
        <f>V61*1000</f>
        <v>22.524869173571208</v>
      </c>
      <c r="W65">
        <f t="shared" ref="W65:AL65" si="20">W61*1000</f>
        <v>3.3248457774576501</v>
      </c>
      <c r="X65">
        <f t="shared" si="20"/>
        <v>18.907424585898482</v>
      </c>
      <c r="Y65">
        <f t="shared" si="20"/>
        <v>3.1408187301870929</v>
      </c>
      <c r="Z65">
        <f t="shared" si="20"/>
        <v>23.22426218462029</v>
      </c>
      <c r="AA65">
        <f t="shared" si="20"/>
        <v>7.906555507716817</v>
      </c>
      <c r="AB65">
        <f t="shared" si="20"/>
        <v>20.928960234512836</v>
      </c>
      <c r="AC65">
        <f t="shared" si="20"/>
        <v>4.7252492442984444</v>
      </c>
      <c r="AD65">
        <f t="shared" si="20"/>
        <v>8.4239514383343899</v>
      </c>
      <c r="AE65">
        <f t="shared" si="20"/>
        <v>2.2765298928813702</v>
      </c>
      <c r="AF65">
        <f t="shared" si="20"/>
        <v>5.3369298978404487</v>
      </c>
      <c r="AG65">
        <f t="shared" si="20"/>
        <v>1.7676220960903137</v>
      </c>
      <c r="AH65">
        <f t="shared" si="20"/>
        <v>7.5286640676973633</v>
      </c>
      <c r="AI65">
        <f t="shared" si="20"/>
        <v>12.416131045391021</v>
      </c>
      <c r="AJ65">
        <f t="shared" si="20"/>
        <v>11.036913460829584</v>
      </c>
      <c r="AK65">
        <f t="shared" si="20"/>
        <v>9.1478048128662621</v>
      </c>
      <c r="AL65">
        <f t="shared" si="20"/>
        <v>12.352095778851664</v>
      </c>
    </row>
    <row r="66" spans="1:38" x14ac:dyDescent="0.3">
      <c r="A66" s="15"/>
      <c r="C66" s="2" t="s">
        <v>19</v>
      </c>
      <c r="D66" s="2" t="s">
        <v>20</v>
      </c>
      <c r="E66" s="2" t="s">
        <v>21</v>
      </c>
      <c r="F66" s="2" t="s">
        <v>22</v>
      </c>
      <c r="G66" s="2" t="s">
        <v>23</v>
      </c>
      <c r="H66" s="2" t="s">
        <v>24</v>
      </c>
      <c r="I66" s="2" t="s">
        <v>25</v>
      </c>
      <c r="J66" s="2" t="s">
        <v>26</v>
      </c>
      <c r="K66" s="2" t="s">
        <v>27</v>
      </c>
      <c r="L66" s="2" t="s">
        <v>28</v>
      </c>
      <c r="M66" s="2" t="s">
        <v>29</v>
      </c>
      <c r="N66" s="2" t="s">
        <v>30</v>
      </c>
      <c r="O66" s="2" t="s">
        <v>31</v>
      </c>
      <c r="P66" s="2" t="s">
        <v>32</v>
      </c>
      <c r="Q66" s="2" t="s">
        <v>33</v>
      </c>
      <c r="R66" s="2" t="s">
        <v>34</v>
      </c>
      <c r="S66" s="2" t="s">
        <v>35</v>
      </c>
      <c r="T66" s="7"/>
    </row>
    <row r="67" spans="1:38" x14ac:dyDescent="0.3">
      <c r="B67" s="3" t="s">
        <v>19</v>
      </c>
      <c r="C67" s="33">
        <f>C47-C27</f>
        <v>0.93094228614916541</v>
      </c>
      <c r="D67" s="33">
        <f>D47-D27</f>
        <v>-1.3428682783824431E-4</v>
      </c>
      <c r="E67" s="33">
        <f>E47-E27</f>
        <v>-0.15976047321902362</v>
      </c>
      <c r="F67" s="33">
        <f>F47-F27</f>
        <v>-2.105026726787563E-5</v>
      </c>
      <c r="G67" s="33">
        <f t="shared" ref="G67:S67" si="21">G47-G27</f>
        <v>-4.7558194856110969E-4</v>
      </c>
      <c r="H67" s="33">
        <f t="shared" si="21"/>
        <v>-4.3876820203962476E-3</v>
      </c>
      <c r="I67" s="33">
        <f t="shared" si="21"/>
        <v>-1.1595579063356642E-6</v>
      </c>
      <c r="J67" s="33">
        <f t="shared" si="21"/>
        <v>0</v>
      </c>
      <c r="K67" s="33">
        <f t="shared" si="21"/>
        <v>-7.2086755839536901E-2</v>
      </c>
      <c r="L67" s="33">
        <f t="shared" si="21"/>
        <v>-5.3263744407614189E-8</v>
      </c>
      <c r="M67" s="33">
        <f t="shared" si="21"/>
        <v>-4.9583675315086989E-5</v>
      </c>
      <c r="N67" s="33">
        <f t="shared" si="21"/>
        <v>0</v>
      </c>
      <c r="O67" s="33">
        <f t="shared" si="21"/>
        <v>0</v>
      </c>
      <c r="P67" s="33">
        <f t="shared" si="21"/>
        <v>-2.4806328011937979E-3</v>
      </c>
      <c r="Q67" s="33">
        <f t="shared" si="21"/>
        <v>-4.9263741527358058E-4</v>
      </c>
      <c r="R67" s="33">
        <f t="shared" si="21"/>
        <v>-1.9858074376154812E-2</v>
      </c>
      <c r="S67" s="33">
        <f t="shared" si="21"/>
        <v>-6.3679710100468731E-3</v>
      </c>
      <c r="T67" s="7"/>
    </row>
    <row r="68" spans="1:38" x14ac:dyDescent="0.3">
      <c r="B68" s="3" t="s">
        <v>20</v>
      </c>
      <c r="C68" s="33">
        <f t="shared" ref="C68:C83" si="22">C48-C28</f>
        <v>-1.0790099928440138E-8</v>
      </c>
      <c r="D68" s="33">
        <f t="shared" ref="D68:S68" si="23">D48-D28</f>
        <v>0.98035399085891506</v>
      </c>
      <c r="E68" s="33">
        <f t="shared" si="23"/>
        <v>-1.443052843865722E-2</v>
      </c>
      <c r="F68" s="33">
        <f t="shared" si="23"/>
        <v>-2.2311622781541577E-4</v>
      </c>
      <c r="G68" s="33">
        <f t="shared" si="23"/>
        <v>-5.8898040680974714E-8</v>
      </c>
      <c r="H68" s="33">
        <f t="shared" si="23"/>
        <v>-4.6132102149252167E-2</v>
      </c>
      <c r="I68" s="33">
        <f t="shared" si="23"/>
        <v>-4.1954882703661275E-8</v>
      </c>
      <c r="J68" s="33">
        <f t="shared" si="23"/>
        <v>-8.018555969776748E-8</v>
      </c>
      <c r="K68" s="33">
        <f t="shared" si="23"/>
        <v>-1.9449746221608606E-4</v>
      </c>
      <c r="L68" s="33">
        <f t="shared" si="23"/>
        <v>-8.0730935949056673E-11</v>
      </c>
      <c r="M68" s="33">
        <f t="shared" si="23"/>
        <v>-4.9631690993549075E-10</v>
      </c>
      <c r="N68" s="33">
        <f t="shared" si="23"/>
        <v>-3.0831335287323519E-8</v>
      </c>
      <c r="O68" s="33">
        <f t="shared" si="23"/>
        <v>-2.1739439775964734E-8</v>
      </c>
      <c r="P68" s="33">
        <f t="shared" si="23"/>
        <v>-6.2763430353810368E-4</v>
      </c>
      <c r="Q68" s="33">
        <f t="shared" si="23"/>
        <v>-6.367335633292422E-8</v>
      </c>
      <c r="R68" s="33">
        <f t="shared" si="23"/>
        <v>-1.0264279775195508E-7</v>
      </c>
      <c r="S68" s="33">
        <f t="shared" si="23"/>
        <v>-3.067720794387705E-8</v>
      </c>
      <c r="T68" s="7"/>
    </row>
    <row r="69" spans="1:38" x14ac:dyDescent="0.3">
      <c r="B69" s="3" t="s">
        <v>21</v>
      </c>
      <c r="C69" s="33">
        <f t="shared" si="22"/>
        <v>-1.6136189703116852E-2</v>
      </c>
      <c r="D69" s="33">
        <f t="shared" ref="D69:S69" si="24">D49-D29</f>
        <v>-2.5011012953651403E-3</v>
      </c>
      <c r="E69" s="33">
        <f t="shared" si="24"/>
        <v>0.94856012299374426</v>
      </c>
      <c r="F69" s="33">
        <f t="shared" si="24"/>
        <v>-9.0371455614629461E-4</v>
      </c>
      <c r="G69" s="33">
        <f t="shared" si="24"/>
        <v>-1.8156829988019655E-3</v>
      </c>
      <c r="H69" s="33">
        <f t="shared" si="24"/>
        <v>-7.7845599704819052E-2</v>
      </c>
      <c r="I69" s="33">
        <f t="shared" si="24"/>
        <v>-5.0226895293232618E-3</v>
      </c>
      <c r="J69" s="33">
        <f t="shared" si="24"/>
        <v>-6.8045661332079739E-3</v>
      </c>
      <c r="K69" s="33">
        <f t="shared" si="24"/>
        <v>-3.8382508899448525E-2</v>
      </c>
      <c r="L69" s="33">
        <f t="shared" si="24"/>
        <v>-4.2326762580297802E-3</v>
      </c>
      <c r="M69" s="33">
        <f t="shared" si="24"/>
        <v>-4.1538364388347959E-3</v>
      </c>
      <c r="N69" s="33">
        <f t="shared" si="24"/>
        <v>-1.59773315319148E-3</v>
      </c>
      <c r="O69" s="33">
        <f t="shared" si="24"/>
        <v>-5.0582299548499318E-3</v>
      </c>
      <c r="P69" s="33">
        <f t="shared" si="24"/>
        <v>-1.2874947991447245E-2</v>
      </c>
      <c r="Q69" s="33">
        <f t="shared" si="24"/>
        <v>-1.0215690064492914E-2</v>
      </c>
      <c r="R69" s="33">
        <f t="shared" si="24"/>
        <v>-1.6166683240371703E-2</v>
      </c>
      <c r="S69" s="33">
        <f t="shared" si="24"/>
        <v>-1.6948304577058978E-2</v>
      </c>
      <c r="T69" s="7"/>
    </row>
    <row r="70" spans="1:38" x14ac:dyDescent="0.3">
      <c r="B70" s="3" t="s">
        <v>22</v>
      </c>
      <c r="C70" s="33">
        <f t="shared" si="22"/>
        <v>-8.1122045851766845E-3</v>
      </c>
      <c r="D70" s="33">
        <f t="shared" ref="D70:S70" si="25">D50-D30</f>
        <v>-2.1993281174687916E-3</v>
      </c>
      <c r="E70" s="33">
        <f t="shared" si="25"/>
        <v>-9.3342294518679297E-3</v>
      </c>
      <c r="F70" s="33">
        <f t="shared" si="25"/>
        <v>0.4300138882441602</v>
      </c>
      <c r="G70" s="33">
        <f t="shared" si="25"/>
        <v>-4.4627299932399528E-2</v>
      </c>
      <c r="H70" s="33">
        <f t="shared" si="25"/>
        <v>-1.4118095360506778E-3</v>
      </c>
      <c r="I70" s="33">
        <f t="shared" si="25"/>
        <v>-5.2771604921727595E-3</v>
      </c>
      <c r="J70" s="33">
        <f t="shared" si="25"/>
        <v>-4.9402208004700804E-3</v>
      </c>
      <c r="K70" s="33">
        <f t="shared" si="25"/>
        <v>-1.2592771751135091E-2</v>
      </c>
      <c r="L70" s="33">
        <f t="shared" si="25"/>
        <v>-1.3931670510849046E-2</v>
      </c>
      <c r="M70" s="33">
        <f t="shared" si="25"/>
        <v>-1.749591330693589E-3</v>
      </c>
      <c r="N70" s="33">
        <f t="shared" si="25"/>
        <v>-3.5323781077467404E-3</v>
      </c>
      <c r="O70" s="33">
        <f t="shared" si="25"/>
        <v>-7.7125364705868628E-3</v>
      </c>
      <c r="P70" s="33">
        <f t="shared" si="25"/>
        <v>-1.0440218157772076E-2</v>
      </c>
      <c r="Q70" s="33">
        <f t="shared" si="25"/>
        <v>-8.3285030573287105E-3</v>
      </c>
      <c r="R70" s="33">
        <f t="shared" si="25"/>
        <v>-1.4766630014268155E-2</v>
      </c>
      <c r="S70" s="33">
        <f t="shared" si="25"/>
        <v>-2.0267920488461356E-2</v>
      </c>
      <c r="T70" s="7"/>
    </row>
    <row r="71" spans="1:38" x14ac:dyDescent="0.3">
      <c r="B71" s="3" t="s">
        <v>23</v>
      </c>
      <c r="C71" s="33">
        <f t="shared" si="22"/>
        <v>-5.0124636100133575E-5</v>
      </c>
      <c r="D71" s="33">
        <f t="shared" ref="D71:S71" si="26">D51-D31</f>
        <v>-3.3485659663308497E-4</v>
      </c>
      <c r="E71" s="33">
        <f t="shared" si="26"/>
        <v>-9.0927957328921586E-5</v>
      </c>
      <c r="F71" s="33">
        <f t="shared" si="26"/>
        <v>-1.4283173997300253E-4</v>
      </c>
      <c r="G71" s="33">
        <f t="shared" si="26"/>
        <v>0.96779185910188381</v>
      </c>
      <c r="H71" s="33">
        <f t="shared" si="26"/>
        <v>-3.1812616305480621E-5</v>
      </c>
      <c r="I71" s="33">
        <f t="shared" si="26"/>
        <v>-3.5442685428960203E-5</v>
      </c>
      <c r="J71" s="33">
        <f t="shared" si="26"/>
        <v>-1.679502664355894E-4</v>
      </c>
      <c r="K71" s="33">
        <f t="shared" si="26"/>
        <v>-2.1916477389013252E-3</v>
      </c>
      <c r="L71" s="33">
        <f t="shared" si="26"/>
        <v>-3.1950993216817836E-5</v>
      </c>
      <c r="M71" s="33">
        <f t="shared" si="26"/>
        <v>-5.029197529946115E-5</v>
      </c>
      <c r="N71" s="33">
        <f t="shared" si="26"/>
        <v>-1.7303021534016073E-5</v>
      </c>
      <c r="O71" s="33">
        <f t="shared" si="26"/>
        <v>-2.18895091436296E-5</v>
      </c>
      <c r="P71" s="33">
        <f t="shared" si="26"/>
        <v>-6.0944617141171743E-4</v>
      </c>
      <c r="Q71" s="33">
        <f t="shared" si="26"/>
        <v>-2.0665536192739512E-4</v>
      </c>
      <c r="R71" s="33">
        <f t="shared" si="26"/>
        <v>-5.6942724738956983E-4</v>
      </c>
      <c r="S71" s="33">
        <f t="shared" si="26"/>
        <v>-1.9524196653287139E-3</v>
      </c>
      <c r="T71" s="7"/>
    </row>
    <row r="72" spans="1:38" x14ac:dyDescent="0.3">
      <c r="B72" s="3" t="s">
        <v>24</v>
      </c>
      <c r="C72" s="33">
        <f t="shared" si="22"/>
        <v>-1.7101864219860809E-3</v>
      </c>
      <c r="D72" s="33">
        <f t="shared" ref="D72:S72" si="27">D52-D32</f>
        <v>-2.9598515179535249E-5</v>
      </c>
      <c r="E72" s="33">
        <f t="shared" si="27"/>
        <v>-1.438771661504266E-3</v>
      </c>
      <c r="F72" s="33">
        <f t="shared" si="27"/>
        <v>-6.292342302049379E-5</v>
      </c>
      <c r="G72" s="33">
        <f t="shared" si="27"/>
        <v>-4.603057118817094E-3</v>
      </c>
      <c r="H72" s="33">
        <f t="shared" si="27"/>
        <v>0.98133993386087215</v>
      </c>
      <c r="I72" s="33">
        <f t="shared" si="27"/>
        <v>-1.1378719685766435E-4</v>
      </c>
      <c r="J72" s="33">
        <f t="shared" si="27"/>
        <v>-9.9491865773860362E-4</v>
      </c>
      <c r="K72" s="33">
        <f t="shared" si="27"/>
        <v>-7.4163928271491115E-4</v>
      </c>
      <c r="L72" s="33">
        <f t="shared" si="27"/>
        <v>-8.1971762491800219E-4</v>
      </c>
      <c r="M72" s="33">
        <f t="shared" si="27"/>
        <v>-9.1918707149301199E-3</v>
      </c>
      <c r="N72" s="33">
        <f t="shared" si="27"/>
        <v>-7.9344404588714099E-2</v>
      </c>
      <c r="O72" s="33">
        <f t="shared" si="27"/>
        <v>-1.1911221729484804E-3</v>
      </c>
      <c r="P72" s="33">
        <f t="shared" si="27"/>
        <v>-7.2741574240968755E-3</v>
      </c>
      <c r="Q72" s="33">
        <f t="shared" si="27"/>
        <v>-4.4696673378292039E-3</v>
      </c>
      <c r="R72" s="33">
        <f t="shared" si="27"/>
        <v>-2.101068440965696E-3</v>
      </c>
      <c r="S72" s="33">
        <f t="shared" si="27"/>
        <v>-4.0143132914471314E-3</v>
      </c>
      <c r="T72" s="7"/>
    </row>
    <row r="73" spans="1:38" x14ac:dyDescent="0.3">
      <c r="B73" s="3" t="s">
        <v>25</v>
      </c>
      <c r="C73" s="33">
        <f t="shared" si="22"/>
        <v>-2.3383187747000239E-2</v>
      </c>
      <c r="D73" s="33">
        <f t="shared" ref="D73:S73" si="28">D53-D33</f>
        <v>-3.536946351958245E-2</v>
      </c>
      <c r="E73" s="33">
        <f t="shared" si="28"/>
        <v>-5.3278418504684184E-2</v>
      </c>
      <c r="F73" s="33">
        <f t="shared" si="28"/>
        <v>-1.1690117532353281E-2</v>
      </c>
      <c r="G73" s="33">
        <f t="shared" si="28"/>
        <v>-2.2292011460182164E-2</v>
      </c>
      <c r="H73" s="33">
        <f t="shared" si="28"/>
        <v>-6.1314411547672226E-2</v>
      </c>
      <c r="I73" s="33">
        <f t="shared" si="28"/>
        <v>0.98892410975423495</v>
      </c>
      <c r="J73" s="33">
        <f t="shared" si="28"/>
        <v>-3.8492603842133946E-2</v>
      </c>
      <c r="K73" s="33">
        <f t="shared" si="28"/>
        <v>-3.5207466674416307E-2</v>
      </c>
      <c r="L73" s="33">
        <f t="shared" si="28"/>
        <v>-4.9404270613359622E-3</v>
      </c>
      <c r="M73" s="33">
        <f t="shared" si="28"/>
        <v>-5.7550378542058356E-3</v>
      </c>
      <c r="N73" s="33">
        <f t="shared" si="28"/>
        <v>-1.59201141221403E-3</v>
      </c>
      <c r="O73" s="33">
        <f t="shared" si="28"/>
        <v>-6.9855291118657093E-3</v>
      </c>
      <c r="P73" s="33">
        <f t="shared" si="28"/>
        <v>-1.3260314123382513E-2</v>
      </c>
      <c r="Q73" s="33">
        <f t="shared" si="28"/>
        <v>-1.0437318365310392E-2</v>
      </c>
      <c r="R73" s="33">
        <f t="shared" si="28"/>
        <v>-3.9773830208257692E-2</v>
      </c>
      <c r="S73" s="33">
        <f t="shared" si="28"/>
        <v>-1.8168816460853148E-2</v>
      </c>
      <c r="T73" s="7"/>
    </row>
    <row r="74" spans="1:38" x14ac:dyDescent="0.3">
      <c r="B74" s="3" t="s">
        <v>26</v>
      </c>
      <c r="C74" s="33">
        <f t="shared" si="22"/>
        <v>-5.6332844511668215E-3</v>
      </c>
      <c r="D74" s="33">
        <f t="shared" ref="D74:S74" si="29">D54-D34</f>
        <v>-2.7959584368218014E-2</v>
      </c>
      <c r="E74" s="33">
        <f t="shared" si="29"/>
        <v>-2.3939341910734144E-2</v>
      </c>
      <c r="F74" s="33">
        <f t="shared" si="29"/>
        <v>-5.2290907712066589E-3</v>
      </c>
      <c r="G74" s="33">
        <f t="shared" si="29"/>
        <v>-1.9203698503101274E-2</v>
      </c>
      <c r="H74" s="33">
        <f t="shared" si="29"/>
        <v>-2.7492171971456997E-2</v>
      </c>
      <c r="I74" s="33">
        <f t="shared" si="29"/>
        <v>-2.051181143392047E-2</v>
      </c>
      <c r="J74" s="33">
        <f t="shared" si="29"/>
        <v>0.92996014626270063</v>
      </c>
      <c r="K74" s="33">
        <f t="shared" si="29"/>
        <v>-1.3642859640288661E-2</v>
      </c>
      <c r="L74" s="33">
        <f t="shared" si="29"/>
        <v>-1.1328528550647383E-2</v>
      </c>
      <c r="M74" s="33">
        <f t="shared" si="29"/>
        <v>-4.5205649281885429E-3</v>
      </c>
      <c r="N74" s="33">
        <f t="shared" si="29"/>
        <v>-2.6487621014446147E-3</v>
      </c>
      <c r="O74" s="33">
        <f t="shared" si="29"/>
        <v>-0.11206836077003512</v>
      </c>
      <c r="P74" s="33">
        <f t="shared" si="29"/>
        <v>-7.3983800935565946E-2</v>
      </c>
      <c r="Q74" s="33">
        <f t="shared" si="29"/>
        <v>-1.625429835476493E-2</v>
      </c>
      <c r="R74" s="33">
        <f t="shared" si="29"/>
        <v>-1.6178443708983466E-2</v>
      </c>
      <c r="S74" s="33">
        <f t="shared" si="29"/>
        <v>-1.6783413173871622E-2</v>
      </c>
      <c r="T74" s="7"/>
    </row>
    <row r="75" spans="1:38" x14ac:dyDescent="0.3">
      <c r="B75" s="3" t="s">
        <v>27</v>
      </c>
      <c r="C75" s="33">
        <f t="shared" si="22"/>
        <v>-5.1000930596184762E-4</v>
      </c>
      <c r="D75" s="33">
        <f t="shared" ref="D75:S75" si="30">D55-D35</f>
        <v>-9.8167360462542257E-3</v>
      </c>
      <c r="E75" s="33">
        <f t="shared" si="30"/>
        <v>-5.2323417890293893E-3</v>
      </c>
      <c r="F75" s="33">
        <f t="shared" si="30"/>
        <v>-4.0977202112008285E-3</v>
      </c>
      <c r="G75" s="33">
        <f t="shared" si="30"/>
        <v>-1.3154393425729079E-2</v>
      </c>
      <c r="H75" s="33">
        <f t="shared" si="30"/>
        <v>-1.8645695254839792E-2</v>
      </c>
      <c r="I75" s="33">
        <f t="shared" si="30"/>
        <v>-1.3964112019673128E-2</v>
      </c>
      <c r="J75" s="33">
        <f t="shared" si="30"/>
        <v>-5.6257084533712941E-2</v>
      </c>
      <c r="K75" s="33">
        <f t="shared" si="30"/>
        <v>0.99212503329231294</v>
      </c>
      <c r="L75" s="33">
        <f t="shared" si="30"/>
        <v>-6.1880826788991939E-3</v>
      </c>
      <c r="M75" s="33">
        <f t="shared" si="30"/>
        <v>-2.4523542563857394E-3</v>
      </c>
      <c r="N75" s="33">
        <f t="shared" si="30"/>
        <v>-2.8456601843076207E-3</v>
      </c>
      <c r="O75" s="33">
        <f t="shared" si="30"/>
        <v>-8.0777264731172901E-2</v>
      </c>
      <c r="P75" s="33">
        <f t="shared" si="30"/>
        <v>-0.12809840901118991</v>
      </c>
      <c r="Q75" s="33">
        <f t="shared" si="30"/>
        <v>-6.7926466782254571E-2</v>
      </c>
      <c r="R75" s="33">
        <f t="shared" si="30"/>
        <v>-4.3014793420987005E-2</v>
      </c>
      <c r="S75" s="33">
        <f t="shared" si="30"/>
        <v>-4.9530370700855322E-2</v>
      </c>
      <c r="T75" s="7"/>
    </row>
    <row r="76" spans="1:38" x14ac:dyDescent="0.3">
      <c r="B76" s="3" t="s">
        <v>28</v>
      </c>
      <c r="C76" s="33">
        <f t="shared" si="22"/>
        <v>-1.2795323345505475E-3</v>
      </c>
      <c r="D76" s="33">
        <f t="shared" ref="D76:S76" si="31">D56-D36</f>
        <v>-9.4256997902207734E-3</v>
      </c>
      <c r="E76" s="33">
        <f t="shared" si="31"/>
        <v>-4.8380817189996525E-3</v>
      </c>
      <c r="F76" s="33">
        <f t="shared" si="31"/>
        <v>-4.1294168998125182E-3</v>
      </c>
      <c r="G76" s="33">
        <f t="shared" si="31"/>
        <v>-6.8655514768137475E-3</v>
      </c>
      <c r="H76" s="33">
        <f t="shared" si="31"/>
        <v>-1.0775673127386568E-2</v>
      </c>
      <c r="I76" s="33">
        <f t="shared" si="31"/>
        <v>-2.5869374602604661E-2</v>
      </c>
      <c r="J76" s="33">
        <f t="shared" si="31"/>
        <v>-3.6224135110616583E-2</v>
      </c>
      <c r="K76" s="33">
        <f t="shared" si="31"/>
        <v>-1.2060026270484608E-2</v>
      </c>
      <c r="L76" s="33">
        <f t="shared" si="31"/>
        <v>0.80999488466775948</v>
      </c>
      <c r="M76" s="33">
        <f t="shared" si="31"/>
        <v>-2.1571787500728849E-2</v>
      </c>
      <c r="N76" s="33">
        <f t="shared" si="31"/>
        <v>-1.6811100058471605E-2</v>
      </c>
      <c r="O76" s="33">
        <f t="shared" si="31"/>
        <v>-6.5105900179539752E-2</v>
      </c>
      <c r="P76" s="33">
        <f t="shared" si="31"/>
        <v>-1.0824964897760478E-2</v>
      </c>
      <c r="Q76" s="33">
        <f t="shared" si="31"/>
        <v>-1.109193442847522E-2</v>
      </c>
      <c r="R76" s="33">
        <f t="shared" si="31"/>
        <v>-1.3279067565672197E-2</v>
      </c>
      <c r="S76" s="33">
        <f t="shared" si="31"/>
        <v>-2.1358479236572858E-2</v>
      </c>
      <c r="T76" s="7"/>
    </row>
    <row r="77" spans="1:38" x14ac:dyDescent="0.3">
      <c r="B77" s="3" t="s">
        <v>29</v>
      </c>
      <c r="C77" s="33">
        <f t="shared" si="22"/>
        <v>-1.7253512784851546E-3</v>
      </c>
      <c r="D77" s="33">
        <f t="shared" ref="D77:S77" si="32">D57-D37</f>
        <v>-4.9287081927748859E-4</v>
      </c>
      <c r="E77" s="33">
        <f t="shared" si="32"/>
        <v>-7.7700765782588123E-3</v>
      </c>
      <c r="F77" s="33">
        <f t="shared" si="32"/>
        <v>-3.7498821839341029E-2</v>
      </c>
      <c r="G77" s="33">
        <f t="shared" si="32"/>
        <v>-1.4932068808177188E-2</v>
      </c>
      <c r="H77" s="33">
        <f t="shared" si="32"/>
        <v>-5.3428455971025208E-3</v>
      </c>
      <c r="I77" s="33">
        <f t="shared" si="32"/>
        <v>-7.0401081540810401E-2</v>
      </c>
      <c r="J77" s="33">
        <f t="shared" si="32"/>
        <v>-3.2963147065949744E-2</v>
      </c>
      <c r="K77" s="33">
        <f t="shared" si="32"/>
        <v>-1.0813168511517687E-2</v>
      </c>
      <c r="L77" s="33">
        <f t="shared" si="32"/>
        <v>-8.5416343781152849E-3</v>
      </c>
      <c r="M77" s="33">
        <f t="shared" si="32"/>
        <v>0.94434412464184203</v>
      </c>
      <c r="N77" s="33">
        <f t="shared" si="32"/>
        <v>-7.0167428442584778E-2</v>
      </c>
      <c r="O77" s="33">
        <f t="shared" si="32"/>
        <v>-1.1475661870105515E-2</v>
      </c>
      <c r="P77" s="33">
        <f t="shared" si="32"/>
        <v>-7.2783368686074393E-3</v>
      </c>
      <c r="Q77" s="33">
        <f t="shared" si="32"/>
        <v>-8.4558814893564756E-3</v>
      </c>
      <c r="R77" s="33">
        <f t="shared" si="32"/>
        <v>-1.3695447880042745E-2</v>
      </c>
      <c r="S77" s="33">
        <f t="shared" si="32"/>
        <v>-1.4953232926459017E-2</v>
      </c>
      <c r="T77" s="7"/>
    </row>
    <row r="78" spans="1:38" x14ac:dyDescent="0.3">
      <c r="B78" s="3" t="s">
        <v>30</v>
      </c>
      <c r="C78" s="33">
        <f t="shared" si="22"/>
        <v>-5.1706088546347879E-6</v>
      </c>
      <c r="D78" s="33">
        <f t="shared" ref="D78:S78" si="33">D58-D38</f>
        <v>-1.2691918167785216E-2</v>
      </c>
      <c r="E78" s="33">
        <f t="shared" si="33"/>
        <v>-1.175831348827748E-2</v>
      </c>
      <c r="F78" s="33">
        <f t="shared" si="33"/>
        <v>-1.7356676292673794E-5</v>
      </c>
      <c r="G78" s="33">
        <f t="shared" si="33"/>
        <v>-1.1167319841558722E-2</v>
      </c>
      <c r="H78" s="33">
        <f t="shared" si="33"/>
        <v>-8.5515556664837872E-3</v>
      </c>
      <c r="I78" s="33">
        <f t="shared" si="33"/>
        <v>-4.773048361145487E-2</v>
      </c>
      <c r="J78" s="33">
        <f t="shared" si="33"/>
        <v>-1.1093005002220598E-2</v>
      </c>
      <c r="K78" s="33">
        <f t="shared" si="33"/>
        <v>-1.6599745405030324E-2</v>
      </c>
      <c r="L78" s="33">
        <f t="shared" si="33"/>
        <v>-1.3840322465986564E-2</v>
      </c>
      <c r="M78" s="33">
        <f t="shared" si="33"/>
        <v>-5.5573758459431027E-3</v>
      </c>
      <c r="N78" s="33">
        <f t="shared" si="33"/>
        <v>0.99754672999804117</v>
      </c>
      <c r="O78" s="33">
        <f t="shared" si="33"/>
        <v>-3.3941077280406832E-3</v>
      </c>
      <c r="P78" s="33">
        <f t="shared" si="33"/>
        <v>-4.4076014500635174E-3</v>
      </c>
      <c r="Q78" s="33">
        <f t="shared" si="33"/>
        <v>-1.1737547313489239E-2</v>
      </c>
      <c r="R78" s="33">
        <f t="shared" si="33"/>
        <v>-1.6466868710444053E-3</v>
      </c>
      <c r="S78" s="33">
        <f t="shared" si="33"/>
        <v>-3.8765754412924208E-2</v>
      </c>
      <c r="T78" s="7"/>
    </row>
    <row r="79" spans="1:38" x14ac:dyDescent="0.3">
      <c r="B79" s="3" t="s">
        <v>31</v>
      </c>
      <c r="C79" s="33">
        <f t="shared" si="22"/>
        <v>-6.2739532916352933E-4</v>
      </c>
      <c r="D79" s="33">
        <f t="shared" ref="D79:S79" si="34">D59-D39</f>
        <v>-1.8291467919220129E-2</v>
      </c>
      <c r="E79" s="33">
        <f t="shared" si="34"/>
        <v>-6.977882543510964E-3</v>
      </c>
      <c r="F79" s="33">
        <f t="shared" si="34"/>
        <v>-2.4647612935141679E-2</v>
      </c>
      <c r="G79" s="33">
        <f t="shared" si="34"/>
        <v>-1.6634361997141977E-2</v>
      </c>
      <c r="H79" s="33">
        <f t="shared" si="34"/>
        <v>-2.1733940987548397E-2</v>
      </c>
      <c r="I79" s="33">
        <f t="shared" si="34"/>
        <v>-1.6012058962921679E-2</v>
      </c>
      <c r="J79" s="33">
        <f t="shared" si="34"/>
        <v>-2.4110119033107127E-2</v>
      </c>
      <c r="K79" s="33">
        <f t="shared" si="34"/>
        <v>-1.0190256693449076E-2</v>
      </c>
      <c r="L79" s="33">
        <f t="shared" si="34"/>
        <v>-3.509318188222349E-2</v>
      </c>
      <c r="M79" s="33">
        <f t="shared" si="34"/>
        <v>-3.0651470083725173E-2</v>
      </c>
      <c r="N79" s="33">
        <f t="shared" si="34"/>
        <v>-3.0840136039954381E-2</v>
      </c>
      <c r="O79" s="33">
        <f t="shared" si="34"/>
        <v>0.96396513199799083</v>
      </c>
      <c r="P79" s="33">
        <f t="shared" si="34"/>
        <v>-3.3036668808553708E-2</v>
      </c>
      <c r="Q79" s="33">
        <f t="shared" si="34"/>
        <v>-2.4305220032975382E-2</v>
      </c>
      <c r="R79" s="33">
        <f t="shared" si="34"/>
        <v>-8.2907814761895779E-3</v>
      </c>
      <c r="S79" s="33">
        <f t="shared" si="34"/>
        <v>-3.3046860334184538E-2</v>
      </c>
      <c r="T79" s="7"/>
    </row>
    <row r="80" spans="1:38" x14ac:dyDescent="0.3">
      <c r="B80" s="3" t="s">
        <v>32</v>
      </c>
      <c r="C80" s="33">
        <f t="shared" si="22"/>
        <v>-5.4423900836840091E-5</v>
      </c>
      <c r="D80" s="33">
        <f t="shared" ref="D80:S80" si="35">D60-D40</f>
        <v>-1.3718610377615805E-4</v>
      </c>
      <c r="E80" s="33">
        <f t="shared" si="35"/>
        <v>-4.8246220923135873E-6</v>
      </c>
      <c r="F80" s="33">
        <f t="shared" si="35"/>
        <v>-1.3500563481963132E-3</v>
      </c>
      <c r="G80" s="33">
        <f t="shared" si="35"/>
        <v>-9.7861281579236653E-3</v>
      </c>
      <c r="H80" s="33">
        <f t="shared" si="35"/>
        <v>-1.1988220827026203E-6</v>
      </c>
      <c r="I80" s="33">
        <f t="shared" si="35"/>
        <v>-1.6163707867294262E-5</v>
      </c>
      <c r="J80" s="33">
        <f t="shared" si="35"/>
        <v>-8.5562597037399724E-4</v>
      </c>
      <c r="K80" s="33">
        <f t="shared" si="35"/>
        <v>-2.6133692936562551E-4</v>
      </c>
      <c r="L80" s="33">
        <f t="shared" si="35"/>
        <v>-7.7430069831829432E-3</v>
      </c>
      <c r="M80" s="33">
        <f t="shared" si="35"/>
        <v>-2.1863685585189314E-3</v>
      </c>
      <c r="N80" s="33">
        <f t="shared" si="35"/>
        <v>-3.85370154791502E-3</v>
      </c>
      <c r="O80" s="33">
        <f t="shared" si="35"/>
        <v>-6.3946351178565417E-4</v>
      </c>
      <c r="P80" s="33">
        <f t="shared" si="35"/>
        <v>0.9972898276728952</v>
      </c>
      <c r="Q80" s="33">
        <f t="shared" si="35"/>
        <v>-8.856282195937946E-4</v>
      </c>
      <c r="R80" s="33">
        <f t="shared" si="35"/>
        <v>-1.4163706272434457E-3</v>
      </c>
      <c r="S80" s="33">
        <f t="shared" si="35"/>
        <v>-2.7783973590584039E-5</v>
      </c>
      <c r="T80" s="7"/>
    </row>
    <row r="81" spans="1:20" x14ac:dyDescent="0.3">
      <c r="B81" s="3" t="s">
        <v>33</v>
      </c>
      <c r="C81" s="33">
        <f t="shared" si="22"/>
        <v>-3.6683337179135563E-6</v>
      </c>
      <c r="D81" s="33">
        <f t="shared" ref="D81:S81" si="36">D61-D41</f>
        <v>-8.9572226525508467E-6</v>
      </c>
      <c r="E81" s="33">
        <f t="shared" si="36"/>
        <v>-6.2940721434102443E-5</v>
      </c>
      <c r="F81" s="33">
        <f t="shared" si="36"/>
        <v>-6.9905888908894831E-5</v>
      </c>
      <c r="G81" s="33">
        <f t="shared" si="36"/>
        <v>-4.2016246126200928E-3</v>
      </c>
      <c r="H81" s="33">
        <f t="shared" si="36"/>
        <v>-7.421472673530608E-5</v>
      </c>
      <c r="I81" s="33">
        <f t="shared" si="36"/>
        <v>-3.2908267476638959E-4</v>
      </c>
      <c r="J81" s="33">
        <f t="shared" si="36"/>
        <v>-2.023987248488914E-3</v>
      </c>
      <c r="K81" s="33">
        <f t="shared" si="36"/>
        <v>-6.92124615004497E-4</v>
      </c>
      <c r="L81" s="33">
        <f t="shared" si="36"/>
        <v>-1.4075447394249646E-3</v>
      </c>
      <c r="M81" s="33">
        <f t="shared" si="36"/>
        <v>-4.2337434476250177E-3</v>
      </c>
      <c r="N81" s="33">
        <f t="shared" si="36"/>
        <v>-5.5625669192205401E-6</v>
      </c>
      <c r="O81" s="33">
        <f t="shared" si="36"/>
        <v>-2.6314949518258212E-4</v>
      </c>
      <c r="P81" s="33">
        <f t="shared" si="36"/>
        <v>-3.2516752969748998E-3</v>
      </c>
      <c r="Q81" s="33">
        <f t="shared" si="36"/>
        <v>0.983486442057803</v>
      </c>
      <c r="R81" s="33">
        <f t="shared" si="36"/>
        <v>-2.5326366102485396E-3</v>
      </c>
      <c r="S81" s="33">
        <f t="shared" si="36"/>
        <v>-1.8457102334071365E-3</v>
      </c>
      <c r="T81" s="7"/>
    </row>
    <row r="82" spans="1:20" x14ac:dyDescent="0.3">
      <c r="B82" s="3" t="s">
        <v>34</v>
      </c>
      <c r="C82" s="33">
        <f t="shared" si="22"/>
        <v>-5.9651647021390542E-6</v>
      </c>
      <c r="D82" s="33">
        <f t="shared" ref="D82:S82" si="37">D62-D42</f>
        <v>-1.8318621710627925E-5</v>
      </c>
      <c r="E82" s="33">
        <f t="shared" si="37"/>
        <v>-6.7072241936319459E-5</v>
      </c>
      <c r="F82" s="33">
        <f t="shared" si="37"/>
        <v>-5.8669663903261282E-6</v>
      </c>
      <c r="G82" s="33">
        <f t="shared" si="37"/>
        <v>-2.0036523672927243E-5</v>
      </c>
      <c r="H82" s="33">
        <f t="shared" si="37"/>
        <v>-3.6383143779197709E-5</v>
      </c>
      <c r="I82" s="33">
        <f t="shared" si="37"/>
        <v>-3.0599719310176225E-4</v>
      </c>
      <c r="J82" s="33">
        <f t="shared" si="37"/>
        <v>-6.4355063632008582E-4</v>
      </c>
      <c r="K82" s="33">
        <f t="shared" si="37"/>
        <v>-1.3072445427653995E-4</v>
      </c>
      <c r="L82" s="33">
        <f t="shared" si="37"/>
        <v>-1.049244934602617E-5</v>
      </c>
      <c r="M82" s="33">
        <f t="shared" si="37"/>
        <v>-5.658315186210976E-4</v>
      </c>
      <c r="N82" s="33">
        <f t="shared" si="37"/>
        <v>-3.1288356567864961E-4</v>
      </c>
      <c r="O82" s="33">
        <f t="shared" si="37"/>
        <v>-1.3651900252562938E-4</v>
      </c>
      <c r="P82" s="33">
        <f t="shared" si="37"/>
        <v>-1.3619415801403306E-4</v>
      </c>
      <c r="Q82" s="33">
        <f t="shared" si="37"/>
        <v>-2.1931277645093105E-3</v>
      </c>
      <c r="R82" s="33">
        <f t="shared" si="37"/>
        <v>0.99367655561878721</v>
      </c>
      <c r="S82" s="33">
        <f t="shared" si="37"/>
        <v>-3.7472155698879393E-3</v>
      </c>
      <c r="T82" s="7"/>
    </row>
    <row r="83" spans="1:20" x14ac:dyDescent="0.3">
      <c r="B83" s="3" t="s">
        <v>35</v>
      </c>
      <c r="C83" s="33">
        <f t="shared" si="22"/>
        <v>-2.4062902246082232E-3</v>
      </c>
      <c r="D83" s="33">
        <f t="shared" ref="D83:S83" si="38">D63-D43</f>
        <v>-8.7583451589094436E-4</v>
      </c>
      <c r="E83" s="33">
        <f t="shared" si="38"/>
        <v>-2.9513874894001525E-3</v>
      </c>
      <c r="F83" s="33">
        <f t="shared" si="38"/>
        <v>-1.1497805479502545E-4</v>
      </c>
      <c r="G83" s="33">
        <f t="shared" si="38"/>
        <v>-8.916388869109974E-3</v>
      </c>
      <c r="H83" s="33">
        <f t="shared" si="38"/>
        <v>-2.7165886626939204E-3</v>
      </c>
      <c r="I83" s="33">
        <f t="shared" si="38"/>
        <v>-3.2373557073834252E-3</v>
      </c>
      <c r="J83" s="33">
        <f t="shared" si="38"/>
        <v>-1.5922217425771958E-2</v>
      </c>
      <c r="K83" s="33">
        <f t="shared" si="38"/>
        <v>-5.5437794143814801E-3</v>
      </c>
      <c r="L83" s="33">
        <f t="shared" si="38"/>
        <v>-2.3018432696455645E-2</v>
      </c>
      <c r="M83" s="33">
        <f t="shared" si="38"/>
        <v>-4.6456407174702574E-4</v>
      </c>
      <c r="N83" s="33">
        <f t="shared" si="38"/>
        <v>-8.1569634412159253E-4</v>
      </c>
      <c r="O83" s="33">
        <f t="shared" si="38"/>
        <v>-5.7204600891883981E-3</v>
      </c>
      <c r="P83" s="33">
        <f t="shared" si="38"/>
        <v>-3.1931708465564338E-3</v>
      </c>
      <c r="Q83" s="33">
        <f t="shared" si="38"/>
        <v>-1.2389128052233236E-3</v>
      </c>
      <c r="R83" s="33">
        <f t="shared" si="38"/>
        <v>-5.6600882341214234E-3</v>
      </c>
      <c r="S83" s="33">
        <f t="shared" si="38"/>
        <v>0.97986168498473591</v>
      </c>
      <c r="T83" s="7"/>
    </row>
    <row r="84" spans="1:20" x14ac:dyDescent="0.3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3">
      <c r="A85" s="9" t="s">
        <v>56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3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3">
      <c r="A87" s="16">
        <f>MDETERM(C67:S83)</f>
        <v>0.22128804569934946</v>
      </c>
      <c r="C87" s="17" t="s">
        <v>57</v>
      </c>
      <c r="D87" s="17"/>
      <c r="E87" s="1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3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3">
      <c r="A89" s="9" t="s">
        <v>58</v>
      </c>
      <c r="B89" s="19"/>
      <c r="C89" s="20"/>
      <c r="D89" s="20"/>
      <c r="E89" s="2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3">
      <c r="C90" s="2" t="s">
        <v>19</v>
      </c>
      <c r="D90" s="2" t="s">
        <v>20</v>
      </c>
      <c r="E90" s="2" t="s">
        <v>21</v>
      </c>
      <c r="F90" s="2" t="s">
        <v>22</v>
      </c>
      <c r="G90" s="2" t="s">
        <v>23</v>
      </c>
      <c r="H90" s="2" t="s">
        <v>24</v>
      </c>
      <c r="I90" s="2" t="s">
        <v>25</v>
      </c>
      <c r="J90" s="2" t="s">
        <v>26</v>
      </c>
      <c r="K90" s="2" t="s">
        <v>27</v>
      </c>
      <c r="L90" s="2" t="s">
        <v>28</v>
      </c>
      <c r="M90" s="2" t="s">
        <v>29</v>
      </c>
      <c r="N90" s="2" t="s">
        <v>30</v>
      </c>
      <c r="O90" s="2" t="s">
        <v>31</v>
      </c>
      <c r="P90" s="2" t="s">
        <v>32</v>
      </c>
      <c r="Q90" s="2" t="s">
        <v>33</v>
      </c>
      <c r="R90" s="2" t="s">
        <v>34</v>
      </c>
      <c r="S90" s="2" t="s">
        <v>35</v>
      </c>
      <c r="T90" s="7"/>
    </row>
    <row r="91" spans="1:20" x14ac:dyDescent="0.3">
      <c r="B91" s="3" t="s">
        <v>19</v>
      </c>
      <c r="C91" s="34" cm="1">
        <f t="array" ref="C91:S107">MINVERSE(C67:S83)</f>
        <v>1.0776241973355787</v>
      </c>
      <c r="D91" s="34">
        <v>2.0555189723390817E-3</v>
      </c>
      <c r="E91" s="34">
        <v>0.1825935582789103</v>
      </c>
      <c r="F91" s="34">
        <v>2.2190190244361159E-3</v>
      </c>
      <c r="G91" s="34">
        <v>3.0615058163986509E-3</v>
      </c>
      <c r="H91" s="34">
        <v>2.1743698239636264E-2</v>
      </c>
      <c r="I91" s="34">
        <v>2.8717430839515817E-3</v>
      </c>
      <c r="J91" s="34">
        <v>7.465352805388811E-3</v>
      </c>
      <c r="K91" s="34">
        <v>8.5920299704883643E-2</v>
      </c>
      <c r="L91" s="34">
        <v>2.8909934404388951E-3</v>
      </c>
      <c r="M91" s="34">
        <v>1.8464747286687294E-3</v>
      </c>
      <c r="N91" s="34">
        <v>2.8580443146484259E-3</v>
      </c>
      <c r="O91" s="34">
        <v>9.4285652909113019E-3</v>
      </c>
      <c r="P91" s="34">
        <v>1.7303726802065135E-2</v>
      </c>
      <c r="Q91" s="34">
        <v>9.0577631423448528E-3</v>
      </c>
      <c r="R91" s="34">
        <v>2.88263975199738E-2</v>
      </c>
      <c r="S91" s="34">
        <v>1.5476937435824874E-2</v>
      </c>
      <c r="T91" s="7"/>
    </row>
    <row r="92" spans="1:20" x14ac:dyDescent="0.3">
      <c r="B92" s="3" t="s">
        <v>20</v>
      </c>
      <c r="C92" s="34">
        <v>3.8521795898552471E-4</v>
      </c>
      <c r="D92" s="34">
        <v>1.0201779990425066</v>
      </c>
      <c r="E92" s="34">
        <v>1.5762010798990922E-2</v>
      </c>
      <c r="F92" s="34">
        <v>6.7204058678682708E-4</v>
      </c>
      <c r="G92" s="34">
        <v>4.1076181148831512E-4</v>
      </c>
      <c r="H92" s="34">
        <v>4.9312782456846165E-2</v>
      </c>
      <c r="I92" s="34">
        <v>3.6287905997398198E-4</v>
      </c>
      <c r="J92" s="34">
        <v>3.5075890350716986E-4</v>
      </c>
      <c r="K92" s="34">
        <v>9.8727734517134631E-4</v>
      </c>
      <c r="L92" s="34">
        <v>2.8297683589861567E-4</v>
      </c>
      <c r="M92" s="34">
        <v>6.0392996191794255E-4</v>
      </c>
      <c r="N92" s="34">
        <v>4.0176953892648434E-3</v>
      </c>
      <c r="O92" s="34">
        <v>3.2119425299015439E-4</v>
      </c>
      <c r="P92" s="34">
        <v>1.4111875909671699E-3</v>
      </c>
      <c r="Q92" s="34">
        <v>5.3923639201719021E-4</v>
      </c>
      <c r="R92" s="34">
        <v>4.7076836291016784E-4</v>
      </c>
      <c r="S92" s="34">
        <v>7.4257461215614898E-4</v>
      </c>
      <c r="T92" s="7"/>
    </row>
    <row r="93" spans="1:20" x14ac:dyDescent="0.3">
      <c r="B93" s="3" t="s">
        <v>21</v>
      </c>
      <c r="C93" s="34">
        <v>1.893521244831765E-2</v>
      </c>
      <c r="D93" s="34">
        <v>4.2269952089849204E-3</v>
      </c>
      <c r="E93" s="34">
        <v>1.0590119358593275</v>
      </c>
      <c r="F93" s="34">
        <v>4.399890480472869E-3</v>
      </c>
      <c r="G93" s="34">
        <v>4.5852021460922494E-3</v>
      </c>
      <c r="H93" s="34">
        <v>8.6476051139240409E-2</v>
      </c>
      <c r="I93" s="34">
        <v>7.6955005678383875E-3</v>
      </c>
      <c r="J93" s="34">
        <v>1.2225818980189443E-2</v>
      </c>
      <c r="K93" s="34">
        <v>4.3514000473128638E-2</v>
      </c>
      <c r="L93" s="34">
        <v>7.863964881860688E-3</v>
      </c>
      <c r="M93" s="34">
        <v>6.4850457675708585E-3</v>
      </c>
      <c r="N93" s="34">
        <v>9.8158019651578381E-3</v>
      </c>
      <c r="O93" s="34">
        <v>1.1621147536611347E-2</v>
      </c>
      <c r="P93" s="34">
        <v>2.1686038936259668E-2</v>
      </c>
      <c r="Q93" s="34">
        <v>1.5373101969471201E-2</v>
      </c>
      <c r="R93" s="34">
        <v>2.0756229279535278E-2</v>
      </c>
      <c r="S93" s="34">
        <v>2.2606077700813566E-2</v>
      </c>
      <c r="T93" s="7"/>
    </row>
    <row r="94" spans="1:20" x14ac:dyDescent="0.3">
      <c r="B94" s="3" t="s">
        <v>22</v>
      </c>
      <c r="C94" s="34">
        <v>2.1606759843594284E-2</v>
      </c>
      <c r="D94" s="34">
        <v>7.9735408292045465E-3</v>
      </c>
      <c r="E94" s="34">
        <v>2.9104579015242577E-2</v>
      </c>
      <c r="F94" s="34">
        <v>2.3293599721504448</v>
      </c>
      <c r="G94" s="34">
        <v>0.11072205133643707</v>
      </c>
      <c r="H94" s="34">
        <v>9.7432993839398768E-3</v>
      </c>
      <c r="I94" s="34">
        <v>1.633167168660573E-2</v>
      </c>
      <c r="J94" s="34">
        <v>1.9259135372516008E-2</v>
      </c>
      <c r="K94" s="34">
        <v>3.4783087729927442E-2</v>
      </c>
      <c r="L94" s="34">
        <v>4.4224991905624102E-2</v>
      </c>
      <c r="M94" s="34">
        <v>7.0359725034720051E-3</v>
      </c>
      <c r="N94" s="34">
        <v>1.1523657178133214E-2</v>
      </c>
      <c r="O94" s="34">
        <v>2.7542784394149238E-2</v>
      </c>
      <c r="P94" s="34">
        <v>3.2825501559808005E-2</v>
      </c>
      <c r="Q94" s="34">
        <v>2.456365322684867E-2</v>
      </c>
      <c r="R94" s="34">
        <v>3.9432648734830565E-2</v>
      </c>
      <c r="S94" s="34">
        <v>5.4131051539483992E-2</v>
      </c>
      <c r="T94" s="7"/>
    </row>
    <row r="95" spans="1:20" x14ac:dyDescent="0.3">
      <c r="B95" s="3" t="s">
        <v>23</v>
      </c>
      <c r="C95" s="34">
        <v>7.495003406601034E-5</v>
      </c>
      <c r="D95" s="34">
        <v>4.0275017916110935E-4</v>
      </c>
      <c r="E95" s="34">
        <v>1.6223385196513154E-4</v>
      </c>
      <c r="F95" s="34">
        <v>4.0344221240002764E-4</v>
      </c>
      <c r="G95" s="34">
        <v>1.0333820815393682</v>
      </c>
      <c r="H95" s="34">
        <v>1.4368947876346858E-4</v>
      </c>
      <c r="I95" s="34">
        <v>1.0683544167795525E-4</v>
      </c>
      <c r="J95" s="34">
        <v>3.9342519487889214E-4</v>
      </c>
      <c r="K95" s="34">
        <v>2.3290270475055247E-3</v>
      </c>
      <c r="L95" s="34">
        <v>1.6065039092058841E-4</v>
      </c>
      <c r="M95" s="34">
        <v>8.5761089274371107E-5</v>
      </c>
      <c r="N95" s="34">
        <v>6.2649232660264551E-5</v>
      </c>
      <c r="O95" s="34">
        <v>2.955303610046634E-4</v>
      </c>
      <c r="P95" s="34">
        <v>9.9003881871794494E-4</v>
      </c>
      <c r="Q95" s="34">
        <v>4.0735291491898339E-4</v>
      </c>
      <c r="R95" s="34">
        <v>7.3510432777454708E-4</v>
      </c>
      <c r="S95" s="34">
        <v>2.218599248475216E-3</v>
      </c>
      <c r="T95" s="7"/>
    </row>
    <row r="96" spans="1:20" x14ac:dyDescent="0.3">
      <c r="B96" s="3" t="s">
        <v>24</v>
      </c>
      <c r="C96" s="34">
        <v>2.1475986964315215E-3</v>
      </c>
      <c r="D96" s="34">
        <v>1.5092210859281112E-3</v>
      </c>
      <c r="E96" s="34">
        <v>3.5020251935773882E-3</v>
      </c>
      <c r="F96" s="34">
        <v>1.5151682172463753E-3</v>
      </c>
      <c r="G96" s="34">
        <v>6.5266110897704652E-3</v>
      </c>
      <c r="H96" s="34">
        <v>1.020732653031146</v>
      </c>
      <c r="I96" s="34">
        <v>5.1336007603466783E-3</v>
      </c>
      <c r="J96" s="34">
        <v>3.2300661746805428E-3</v>
      </c>
      <c r="K96" s="34">
        <v>2.9243011542291809E-3</v>
      </c>
      <c r="L96" s="34">
        <v>3.1350648391099082E-3</v>
      </c>
      <c r="M96" s="34">
        <v>1.0703086471344858E-2</v>
      </c>
      <c r="N96" s="34">
        <v>8.2153680431139797E-2</v>
      </c>
      <c r="O96" s="34">
        <v>2.6346986472271005E-3</v>
      </c>
      <c r="P96" s="34">
        <v>8.8093680885347799E-3</v>
      </c>
      <c r="Q96" s="34">
        <v>6.1985487349102975E-3</v>
      </c>
      <c r="R96" s="34">
        <v>3.091652507419411E-3</v>
      </c>
      <c r="S96" s="34">
        <v>8.1934432299817055E-3</v>
      </c>
      <c r="T96" s="7"/>
    </row>
    <row r="97" spans="1:20" x14ac:dyDescent="0.3">
      <c r="B97" s="3" t="s">
        <v>25</v>
      </c>
      <c r="C97" s="34">
        <v>2.7435531532024361E-2</v>
      </c>
      <c r="D97" s="34">
        <v>3.9224531301807204E-2</v>
      </c>
      <c r="E97" s="34">
        <v>6.4522851751637703E-2</v>
      </c>
      <c r="F97" s="34">
        <v>3.0722092868300771E-2</v>
      </c>
      <c r="G97" s="34">
        <v>2.7978491761509298E-2</v>
      </c>
      <c r="H97" s="34">
        <v>7.3387188850298296E-2</v>
      </c>
      <c r="I97" s="34">
        <v>1.0150057213529511</v>
      </c>
      <c r="J97" s="34">
        <v>4.7107324454864735E-2</v>
      </c>
      <c r="K97" s="34">
        <v>4.2398406513976021E-2</v>
      </c>
      <c r="L97" s="34">
        <v>1.0146208575746945E-2</v>
      </c>
      <c r="M97" s="34">
        <v>8.625747455289965E-3</v>
      </c>
      <c r="N97" s="34">
        <v>9.3846172234238953E-3</v>
      </c>
      <c r="O97" s="34">
        <v>1.8061236853663201E-2</v>
      </c>
      <c r="P97" s="34">
        <v>2.519182145473358E-2</v>
      </c>
      <c r="Q97" s="34">
        <v>1.6666912687110527E-2</v>
      </c>
      <c r="R97" s="34">
        <v>4.6100630150254757E-2</v>
      </c>
      <c r="S97" s="34">
        <v>2.5598321431125975E-2</v>
      </c>
      <c r="T97" s="7"/>
    </row>
    <row r="98" spans="1:20" x14ac:dyDescent="0.3">
      <c r="B98" s="3" t="s">
        <v>26</v>
      </c>
      <c r="C98" s="34">
        <v>8.3116475411619765E-3</v>
      </c>
      <c r="D98" s="34">
        <v>3.5091332464312626E-2</v>
      </c>
      <c r="E98" s="34">
        <v>3.2620094334677455E-2</v>
      </c>
      <c r="F98" s="34">
        <v>2.3173496569849253E-2</v>
      </c>
      <c r="G98" s="34">
        <v>2.7703031953809496E-2</v>
      </c>
      <c r="H98" s="34">
        <v>4.0139904465534636E-2</v>
      </c>
      <c r="I98" s="34">
        <v>2.7259277495441533E-2</v>
      </c>
      <c r="J98" s="34">
        <v>1.0835324432606046</v>
      </c>
      <c r="K98" s="34">
        <v>2.0267145714735355E-2</v>
      </c>
      <c r="L98" s="34">
        <v>2.3716710742922881E-2</v>
      </c>
      <c r="M98" s="34">
        <v>1.1167042563510204E-2</v>
      </c>
      <c r="N98" s="34">
        <v>1.1892890365293928E-2</v>
      </c>
      <c r="O98" s="34">
        <v>0.13027807663945656</v>
      </c>
      <c r="P98" s="34">
        <v>8.9239507259519624E-2</v>
      </c>
      <c r="Q98" s="34">
        <v>2.421443108755E-2</v>
      </c>
      <c r="R98" s="34">
        <v>2.2672586423934132E-2</v>
      </c>
      <c r="S98" s="34">
        <v>2.7092754391805238E-2</v>
      </c>
      <c r="T98" s="7"/>
    </row>
    <row r="99" spans="1:20" x14ac:dyDescent="0.3">
      <c r="B99" s="3" t="s">
        <v>27</v>
      </c>
      <c r="C99" s="34">
        <v>2.0798595146993694E-3</v>
      </c>
      <c r="D99" s="34">
        <v>1.4936143767503907E-2</v>
      </c>
      <c r="E99" s="34">
        <v>1.0290469269748553E-2</v>
      </c>
      <c r="F99" s="34">
        <v>1.773773334732609E-2</v>
      </c>
      <c r="G99" s="34">
        <v>2.0733800526313795E-2</v>
      </c>
      <c r="H99" s="34">
        <v>2.6426095619263661E-2</v>
      </c>
      <c r="I99" s="34">
        <v>1.9040445939139491E-2</v>
      </c>
      <c r="J99" s="34">
        <v>6.7023329440109344E-2</v>
      </c>
      <c r="K99" s="34">
        <v>1.0122143808035056</v>
      </c>
      <c r="L99" s="34">
        <v>1.6626579223972135E-2</v>
      </c>
      <c r="M99" s="34">
        <v>7.6269208520570583E-3</v>
      </c>
      <c r="N99" s="34">
        <v>9.6236553364731879E-3</v>
      </c>
      <c r="O99" s="34">
        <v>9.4689575437857817E-2</v>
      </c>
      <c r="P99" s="34">
        <v>0.13962940620381237</v>
      </c>
      <c r="Q99" s="34">
        <v>7.4616705407206885E-2</v>
      </c>
      <c r="R99" s="34">
        <v>4.8062465821269891E-2</v>
      </c>
      <c r="S99" s="34">
        <v>5.7756136711403346E-2</v>
      </c>
      <c r="T99" s="7"/>
    </row>
    <row r="100" spans="1:20" x14ac:dyDescent="0.3">
      <c r="B100" s="3" t="s">
        <v>28</v>
      </c>
      <c r="C100" s="34">
        <v>3.7220248915439923E-3</v>
      </c>
      <c r="D100" s="34">
        <v>1.7425360316500486E-2</v>
      </c>
      <c r="E100" s="34">
        <v>1.2649135122821569E-2</v>
      </c>
      <c r="F100" s="34">
        <v>2.2218462508907504E-2</v>
      </c>
      <c r="G100" s="34">
        <v>1.5376405263577786E-2</v>
      </c>
      <c r="H100" s="34">
        <v>2.2534525730611436E-2</v>
      </c>
      <c r="I100" s="34">
        <v>3.9475356950159364E-2</v>
      </c>
      <c r="J100" s="34">
        <v>5.610720972693109E-2</v>
      </c>
      <c r="K100" s="34">
        <v>2.0383521123429175E-2</v>
      </c>
      <c r="L100" s="34">
        <v>1.2423901796891639</v>
      </c>
      <c r="M100" s="34">
        <v>3.2638396077030139E-2</v>
      </c>
      <c r="N100" s="34">
        <v>2.8415922611882537E-2</v>
      </c>
      <c r="O100" s="34">
        <v>9.342470514147494E-2</v>
      </c>
      <c r="P100" s="34">
        <v>2.5022020984911516E-2</v>
      </c>
      <c r="Q100" s="34">
        <v>2.0238414920270564E-2</v>
      </c>
      <c r="R100" s="34">
        <v>2.2211580558325228E-2</v>
      </c>
      <c r="S100" s="34">
        <v>3.5526682729935491E-2</v>
      </c>
      <c r="T100" s="7"/>
    </row>
    <row r="101" spans="1:20" x14ac:dyDescent="0.3">
      <c r="B101" s="3" t="s">
        <v>29</v>
      </c>
      <c r="C101" s="34">
        <v>5.6132725401152987E-3</v>
      </c>
      <c r="D101" s="34">
        <v>6.8890246366421709E-3</v>
      </c>
      <c r="E101" s="34">
        <v>1.7904437430535641E-2</v>
      </c>
      <c r="F101" s="34">
        <v>9.71576909277478E-2</v>
      </c>
      <c r="G101" s="34">
        <v>2.5931591349851343E-2</v>
      </c>
      <c r="H101" s="34">
        <v>1.5914052931811872E-2</v>
      </c>
      <c r="I101" s="34">
        <v>8.2100167646624644E-2</v>
      </c>
      <c r="J101" s="34">
        <v>4.559259560757449E-2</v>
      </c>
      <c r="K101" s="34">
        <v>1.9429218779096584E-2</v>
      </c>
      <c r="L101" s="34">
        <v>1.7518536624413661E-2</v>
      </c>
      <c r="M101" s="34">
        <v>1.0618483405286503</v>
      </c>
      <c r="N101" s="34">
        <v>7.7729821746955821E-2</v>
      </c>
      <c r="O101" s="34">
        <v>2.2687827046479016E-2</v>
      </c>
      <c r="P101" s="34">
        <v>1.7538782853329382E-2</v>
      </c>
      <c r="Q101" s="34">
        <v>1.4969980737494049E-2</v>
      </c>
      <c r="R101" s="34">
        <v>2.216560089453487E-2</v>
      </c>
      <c r="S101" s="34">
        <v>2.6298119729630635E-2</v>
      </c>
      <c r="T101" s="7"/>
    </row>
    <row r="102" spans="1:20" x14ac:dyDescent="0.3">
      <c r="B102" s="3" t="s">
        <v>30</v>
      </c>
      <c r="C102" s="34">
        <v>1.905303886423021E-3</v>
      </c>
      <c r="D102" s="34">
        <v>1.6013304294162027E-2</v>
      </c>
      <c r="E102" s="34">
        <v>1.6850100679927201E-2</v>
      </c>
      <c r="F102" s="34">
        <v>3.3087844414384864E-3</v>
      </c>
      <c r="G102" s="34">
        <v>1.4637681114164988E-2</v>
      </c>
      <c r="H102" s="34">
        <v>1.5496015718314429E-2</v>
      </c>
      <c r="I102" s="34">
        <v>5.0626683362857312E-2</v>
      </c>
      <c r="J102" s="34">
        <v>1.755611589534042E-2</v>
      </c>
      <c r="K102" s="34">
        <v>2.0412443396155229E-2</v>
      </c>
      <c r="L102" s="34">
        <v>1.9894326295843836E-2</v>
      </c>
      <c r="M102" s="34">
        <v>7.4716740313779118E-3</v>
      </c>
      <c r="N102" s="34">
        <v>1.005147681954986</v>
      </c>
      <c r="O102" s="34">
        <v>9.4939168948593184E-3</v>
      </c>
      <c r="P102" s="34">
        <v>1.0202837899255501E-2</v>
      </c>
      <c r="Q102" s="34">
        <v>1.5111360518361358E-2</v>
      </c>
      <c r="R102" s="34">
        <v>6.0125813939291631E-3</v>
      </c>
      <c r="S102" s="34">
        <v>4.342191522550843E-2</v>
      </c>
      <c r="T102" s="7"/>
    </row>
    <row r="103" spans="1:20" x14ac:dyDescent="0.3">
      <c r="B103" s="3" t="s">
        <v>31</v>
      </c>
      <c r="C103" s="34">
        <v>2.6204871105486743E-3</v>
      </c>
      <c r="D103" s="34">
        <v>2.2785415709316043E-2</v>
      </c>
      <c r="E103" s="34">
        <v>1.2660435283396967E-2</v>
      </c>
      <c r="F103" s="34">
        <v>6.5134599869509244E-2</v>
      </c>
      <c r="G103" s="34">
        <v>2.493125524252069E-2</v>
      </c>
      <c r="H103" s="34">
        <v>2.9357413472866536E-2</v>
      </c>
      <c r="I103" s="34">
        <v>2.4236187395615748E-2</v>
      </c>
      <c r="J103" s="34">
        <v>3.4124370628541754E-2</v>
      </c>
      <c r="K103" s="34">
        <v>1.5602648264490074E-2</v>
      </c>
      <c r="L103" s="34">
        <v>5.0051787200106848E-2</v>
      </c>
      <c r="M103" s="34">
        <v>3.6453501710295245E-2</v>
      </c>
      <c r="N103" s="34">
        <v>3.8759207348248351E-2</v>
      </c>
      <c r="O103" s="34">
        <v>1.0476959427281152</v>
      </c>
      <c r="P103" s="34">
        <v>4.1875554694103957E-2</v>
      </c>
      <c r="Q103" s="34">
        <v>3.0076195665636664E-2</v>
      </c>
      <c r="R103" s="34">
        <v>1.3857512446822014E-2</v>
      </c>
      <c r="S103" s="34">
        <v>4.220199985222918E-2</v>
      </c>
      <c r="T103" s="7"/>
    </row>
    <row r="104" spans="1:20" x14ac:dyDescent="0.3">
      <c r="B104" s="3" t="s">
        <v>32</v>
      </c>
      <c r="C104" s="34">
        <v>1.4751017313971912E-4</v>
      </c>
      <c r="D104" s="34">
        <v>4.1708226288433083E-4</v>
      </c>
      <c r="E104" s="34">
        <v>3.0126764713289239E-4</v>
      </c>
      <c r="F104" s="34">
        <v>3.6234477125888522E-3</v>
      </c>
      <c r="G104" s="34">
        <v>1.0573519811953097E-2</v>
      </c>
      <c r="H104" s="34">
        <v>3.559398039763345E-4</v>
      </c>
      <c r="I104" s="34">
        <v>7.6737049712113318E-4</v>
      </c>
      <c r="J104" s="34">
        <v>1.607770447238245E-3</v>
      </c>
      <c r="K104" s="34">
        <v>6.493537114469804E-4</v>
      </c>
      <c r="L104" s="34">
        <v>9.882793642359361E-3</v>
      </c>
      <c r="M104" s="34">
        <v>2.6609797144961688E-3</v>
      </c>
      <c r="N104" s="34">
        <v>4.3309205913039869E-3</v>
      </c>
      <c r="O104" s="34">
        <v>1.6627772537212205E-3</v>
      </c>
      <c r="P104" s="34">
        <v>1.0031894097447407</v>
      </c>
      <c r="Q104" s="34">
        <v>1.2526331280003273E-3</v>
      </c>
      <c r="R104" s="34">
        <v>1.7804108114888859E-3</v>
      </c>
      <c r="S104" s="34">
        <v>6.9929822146881876E-4</v>
      </c>
      <c r="T104" s="7"/>
    </row>
    <row r="105" spans="1:20" x14ac:dyDescent="0.3">
      <c r="B105" s="3" t="s">
        <v>33</v>
      </c>
      <c r="C105" s="34">
        <v>7.1529584741815175E-5</v>
      </c>
      <c r="D105" s="34">
        <v>1.744700238125204E-4</v>
      </c>
      <c r="E105" s="34">
        <v>2.76765182131683E-4</v>
      </c>
      <c r="F105" s="34">
        <v>7.2138687081291382E-4</v>
      </c>
      <c r="G105" s="34">
        <v>4.7001585745513963E-3</v>
      </c>
      <c r="H105" s="34">
        <v>3.2968416826498952E-4</v>
      </c>
      <c r="I105" s="34">
        <v>8.4154124508652281E-4</v>
      </c>
      <c r="J105" s="34">
        <v>2.6273206825533631E-3</v>
      </c>
      <c r="K105" s="34">
        <v>9.1725266219146889E-4</v>
      </c>
      <c r="L105" s="34">
        <v>2.0251047004591388E-3</v>
      </c>
      <c r="M105" s="34">
        <v>4.6747816772499508E-3</v>
      </c>
      <c r="N105" s="34">
        <v>4.533955184165298E-4</v>
      </c>
      <c r="O105" s="34">
        <v>8.8391358132273719E-4</v>
      </c>
      <c r="P105" s="34">
        <v>3.7515177227834249E-3</v>
      </c>
      <c r="Q105" s="34">
        <v>1.0170208642757499</v>
      </c>
      <c r="R105" s="34">
        <v>2.8460025688890759E-3</v>
      </c>
      <c r="S105" s="34">
        <v>2.2277859685487992E-3</v>
      </c>
      <c r="T105" s="7"/>
    </row>
    <row r="106" spans="1:20" x14ac:dyDescent="0.3">
      <c r="B106" s="3" t="s">
        <v>34</v>
      </c>
      <c r="C106" s="34">
        <v>3.7973530745947466E-5</v>
      </c>
      <c r="D106" s="34">
        <v>7.7319796605967533E-5</v>
      </c>
      <c r="E106" s="34">
        <v>1.5189090598489969E-4</v>
      </c>
      <c r="F106" s="34">
        <v>1.1553196721409708E-4</v>
      </c>
      <c r="G106" s="34">
        <v>1.2644319960679009E-4</v>
      </c>
      <c r="H106" s="34">
        <v>1.3406925429194512E-4</v>
      </c>
      <c r="I106" s="34">
        <v>4.2121672010652825E-4</v>
      </c>
      <c r="J106" s="34">
        <v>8.435625500219753E-4</v>
      </c>
      <c r="K106" s="34">
        <v>2.1218991073496709E-4</v>
      </c>
      <c r="L106" s="34">
        <v>1.7716431012063718E-4</v>
      </c>
      <c r="M106" s="34">
        <v>6.4167571416665309E-4</v>
      </c>
      <c r="N106" s="34">
        <v>3.9246389608044559E-4</v>
      </c>
      <c r="O106" s="34">
        <v>3.0846173421573758E-4</v>
      </c>
      <c r="P106" s="34">
        <v>2.7591494385523755E-4</v>
      </c>
      <c r="Q106" s="34">
        <v>2.3056414960744092E-3</v>
      </c>
      <c r="R106" s="34">
        <v>1.0064518692686291</v>
      </c>
      <c r="S106" s="34">
        <v>3.9318873321874392E-3</v>
      </c>
      <c r="T106" s="7"/>
    </row>
    <row r="107" spans="1:20" x14ac:dyDescent="0.3">
      <c r="B107" s="3" t="s">
        <v>35</v>
      </c>
      <c r="C107" s="34">
        <v>3.0581628230590984E-3</v>
      </c>
      <c r="D107" s="34">
        <v>2.2837410782364197E-3</v>
      </c>
      <c r="E107" s="34">
        <v>4.8641237887113269E-3</v>
      </c>
      <c r="F107" s="34">
        <v>1.8433269123214113E-3</v>
      </c>
      <c r="G107" s="34">
        <v>1.0688465492478054E-2</v>
      </c>
      <c r="H107" s="34">
        <v>4.9580768979621418E-3</v>
      </c>
      <c r="I107" s="34">
        <v>5.1077130436146508E-3</v>
      </c>
      <c r="J107" s="34">
        <v>1.9778840418663002E-2</v>
      </c>
      <c r="K107" s="34">
        <v>7.1731948147437524E-3</v>
      </c>
      <c r="L107" s="34">
        <v>3.0097840760903799E-2</v>
      </c>
      <c r="M107" s="34">
        <v>1.8164803187044958E-3</v>
      </c>
      <c r="N107" s="34">
        <v>2.3329316909681845E-3</v>
      </c>
      <c r="O107" s="34">
        <v>1.1122160929027979E-2</v>
      </c>
      <c r="P107" s="34">
        <v>6.5942790272904709E-3</v>
      </c>
      <c r="Q107" s="34">
        <v>2.9374912593485673E-3</v>
      </c>
      <c r="R107" s="34">
        <v>7.3875527340610484E-3</v>
      </c>
      <c r="S107" s="34">
        <v>1.0227171787704725</v>
      </c>
      <c r="T107" s="7"/>
    </row>
    <row r="108" spans="1:20" x14ac:dyDescent="0.3"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7"/>
    </row>
    <row r="109" spans="1:20" ht="50.55" customHeight="1" x14ac:dyDescent="0.3">
      <c r="A109" s="24"/>
      <c r="B109" s="21" t="s">
        <v>59</v>
      </c>
      <c r="C109" s="35">
        <f>SUM(C91:C107)</f>
        <v>1.1757772394451764</v>
      </c>
      <c r="D109" s="35">
        <f>SUM(D91:D107)</f>
        <v>1.191663750969908</v>
      </c>
      <c r="E109" s="35">
        <f>SUM(E91:E107)</f>
        <v>1.4632279143947196</v>
      </c>
      <c r="F109" s="35">
        <f t="shared" ref="F109:S109" si="39">SUM(F91:F107)</f>
        <v>2.6043260866678035</v>
      </c>
      <c r="G109" s="35">
        <f t="shared" si="39"/>
        <v>1.342069058029892</v>
      </c>
      <c r="H109" s="35">
        <f t="shared" si="39"/>
        <v>1.4171851406427685</v>
      </c>
      <c r="I109" s="35">
        <f t="shared" si="39"/>
        <v>1.2973839122491124</v>
      </c>
      <c r="J109" s="35">
        <f t="shared" si="39"/>
        <v>1.4188254405436034</v>
      </c>
      <c r="K109" s="35">
        <f t="shared" si="39"/>
        <v>1.3301177491493508</v>
      </c>
      <c r="L109" s="35">
        <f t="shared" si="39"/>
        <v>1.481085874059866</v>
      </c>
      <c r="M109" s="35">
        <f t="shared" si="39"/>
        <v>1.2023858111650765</v>
      </c>
      <c r="N109" s="35">
        <f t="shared" si="39"/>
        <v>1.2988950367950372</v>
      </c>
      <c r="O109" s="35">
        <f t="shared" si="39"/>
        <v>1.4821525147230876</v>
      </c>
      <c r="P109" s="35">
        <f t="shared" si="39"/>
        <v>1.4455369145846884</v>
      </c>
      <c r="Q109" s="35">
        <f t="shared" si="39"/>
        <v>1.2755502875633145</v>
      </c>
      <c r="R109" s="35">
        <f t="shared" si="39"/>
        <v>1.292861593804582</v>
      </c>
      <c r="S109" s="35">
        <f t="shared" si="39"/>
        <v>1.3908407641310512</v>
      </c>
      <c r="T109" s="7"/>
    </row>
    <row r="110" spans="1:20" ht="50.55" customHeight="1" x14ac:dyDescent="0.3">
      <c r="B110" s="23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7"/>
    </row>
    <row r="111" spans="1:20" x14ac:dyDescent="0.3">
      <c r="A111" s="24" t="s">
        <v>61</v>
      </c>
      <c r="B111" s="9"/>
      <c r="C111" s="2" t="s">
        <v>19</v>
      </c>
      <c r="D111" s="2" t="s">
        <v>20</v>
      </c>
      <c r="E111" s="2" t="s">
        <v>21</v>
      </c>
      <c r="F111" s="2" t="s">
        <v>22</v>
      </c>
      <c r="G111" s="2" t="s">
        <v>23</v>
      </c>
      <c r="H111" s="2" t="s">
        <v>24</v>
      </c>
      <c r="I111" s="2" t="s">
        <v>25</v>
      </c>
      <c r="J111" s="2" t="s">
        <v>26</v>
      </c>
      <c r="K111" s="2" t="s">
        <v>27</v>
      </c>
      <c r="L111" s="2" t="s">
        <v>28</v>
      </c>
      <c r="M111" s="2" t="s">
        <v>29</v>
      </c>
      <c r="N111" s="2" t="s">
        <v>30</v>
      </c>
      <c r="O111" s="2" t="s">
        <v>31</v>
      </c>
      <c r="P111" s="2" t="s">
        <v>32</v>
      </c>
      <c r="Q111" s="2" t="s">
        <v>33</v>
      </c>
      <c r="R111" s="2" t="s">
        <v>34</v>
      </c>
      <c r="S111" s="2" t="s">
        <v>35</v>
      </c>
      <c r="T111" s="7"/>
    </row>
    <row r="112" spans="1:20" x14ac:dyDescent="0.3">
      <c r="B112" t="s">
        <v>60</v>
      </c>
      <c r="C112" s="34">
        <f>SUM(C91:C107)</f>
        <v>1.1757772394451764</v>
      </c>
      <c r="D112" s="34">
        <f t="shared" ref="D112:S112" si="40">SUM(D91:D107)</f>
        <v>1.191663750969908</v>
      </c>
      <c r="E112" s="34">
        <f t="shared" si="40"/>
        <v>1.4632279143947196</v>
      </c>
      <c r="F112" s="34">
        <f t="shared" si="40"/>
        <v>2.6043260866678035</v>
      </c>
      <c r="G112" s="34">
        <f t="shared" si="40"/>
        <v>1.342069058029892</v>
      </c>
      <c r="H112" s="34">
        <f t="shared" si="40"/>
        <v>1.4171851406427685</v>
      </c>
      <c r="I112" s="34">
        <f t="shared" si="40"/>
        <v>1.2973839122491124</v>
      </c>
      <c r="J112" s="34">
        <f t="shared" si="40"/>
        <v>1.4188254405436034</v>
      </c>
      <c r="K112" s="34">
        <f t="shared" si="40"/>
        <v>1.3301177491493508</v>
      </c>
      <c r="L112" s="34">
        <f t="shared" si="40"/>
        <v>1.481085874059866</v>
      </c>
      <c r="M112" s="34">
        <f t="shared" si="40"/>
        <v>1.2023858111650765</v>
      </c>
      <c r="N112" s="34">
        <f t="shared" si="40"/>
        <v>1.2988950367950372</v>
      </c>
      <c r="O112" s="34">
        <f t="shared" si="40"/>
        <v>1.4821525147230876</v>
      </c>
      <c r="P112" s="34">
        <f t="shared" si="40"/>
        <v>1.4455369145846884</v>
      </c>
      <c r="Q112" s="34">
        <f t="shared" si="40"/>
        <v>1.2755502875633145</v>
      </c>
      <c r="R112" s="34">
        <f t="shared" si="40"/>
        <v>1.292861593804582</v>
      </c>
      <c r="S112" s="34">
        <f t="shared" si="40"/>
        <v>1.3908407641310512</v>
      </c>
    </row>
    <row r="113" spans="1:19" x14ac:dyDescent="0.3">
      <c r="B113" t="s">
        <v>64</v>
      </c>
      <c r="C113" s="34">
        <f>AVERAGE(C112:S112)</f>
        <v>1.4182285346422965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</row>
    <row r="114" spans="1:19" x14ac:dyDescent="0.3"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</row>
    <row r="115" spans="1:19" x14ac:dyDescent="0.3">
      <c r="A115" s="9" t="s">
        <v>62</v>
      </c>
      <c r="B115" s="9"/>
      <c r="C115" s="9"/>
    </row>
    <row r="116" spans="1:19" x14ac:dyDescent="0.3">
      <c r="A116" t="s">
        <v>60</v>
      </c>
      <c r="B116" s="3" t="s">
        <v>19</v>
      </c>
      <c r="C116" s="34">
        <f>SUM(C91:S91)</f>
        <v>1.4732437959363989</v>
      </c>
    </row>
    <row r="117" spans="1:19" x14ac:dyDescent="0.3">
      <c r="B117" s="3" t="s">
        <v>20</v>
      </c>
      <c r="C117" s="34">
        <f t="shared" ref="C117:C132" si="41">SUM(C92:S92)</f>
        <v>1.0968112913623791</v>
      </c>
    </row>
    <row r="118" spans="1:19" x14ac:dyDescent="0.3">
      <c r="B118" s="3" t="s">
        <v>21</v>
      </c>
      <c r="C118" s="34">
        <f t="shared" si="41"/>
        <v>1.3572780153408721</v>
      </c>
    </row>
    <row r="119" spans="1:19" x14ac:dyDescent="0.3">
      <c r="B119" s="3" t="s">
        <v>22</v>
      </c>
      <c r="C119" s="34">
        <f t="shared" si="41"/>
        <v>2.8201643583902616</v>
      </c>
    </row>
    <row r="120" spans="1:19" x14ac:dyDescent="0.3">
      <c r="B120" s="3" t="s">
        <v>23</v>
      </c>
      <c r="C120" s="34">
        <f t="shared" si="41"/>
        <v>1.0423541213635328</v>
      </c>
    </row>
    <row r="121" spans="1:19" x14ac:dyDescent="0.3">
      <c r="B121" s="3" t="s">
        <v>24</v>
      </c>
      <c r="C121" s="34">
        <f t="shared" si="41"/>
        <v>1.1721407883530244</v>
      </c>
    </row>
    <row r="122" spans="1:19" x14ac:dyDescent="0.3">
      <c r="B122" s="3" t="s">
        <v>25</v>
      </c>
      <c r="C122" s="34">
        <f t="shared" si="41"/>
        <v>1.5275576362187184</v>
      </c>
    </row>
    <row r="123" spans="1:19" x14ac:dyDescent="0.3">
      <c r="B123" s="3" t="s">
        <v>26</v>
      </c>
      <c r="C123" s="34">
        <f t="shared" si="41"/>
        <v>1.6383723732741193</v>
      </c>
    </row>
    <row r="124" spans="1:19" x14ac:dyDescent="0.3">
      <c r="B124" s="3" t="s">
        <v>27</v>
      </c>
      <c r="C124" s="34">
        <f t="shared" si="41"/>
        <v>1.6391137032216625</v>
      </c>
    </row>
    <row r="125" spans="1:19" x14ac:dyDescent="0.3">
      <c r="B125" s="3" t="s">
        <v>28</v>
      </c>
      <c r="C125" s="34">
        <f t="shared" si="41"/>
        <v>1.7097599043474765</v>
      </c>
    </row>
    <row r="126" spans="1:19" x14ac:dyDescent="0.3">
      <c r="B126" s="3" t="s">
        <v>29</v>
      </c>
      <c r="C126" s="34">
        <f t="shared" si="41"/>
        <v>1.5772890620114874</v>
      </c>
    </row>
    <row r="127" spans="1:19" x14ac:dyDescent="0.3">
      <c r="B127" s="3" t="s">
        <v>30</v>
      </c>
      <c r="C127" s="34">
        <f t="shared" si="41"/>
        <v>1.2735627270029046</v>
      </c>
    </row>
    <row r="128" spans="1:19" x14ac:dyDescent="0.3">
      <c r="B128" s="3" t="s">
        <v>31</v>
      </c>
      <c r="C128" s="34">
        <f t="shared" si="41"/>
        <v>1.532424514622363</v>
      </c>
    </row>
    <row r="129" spans="1:19" x14ac:dyDescent="0.3">
      <c r="B129" s="3" t="s">
        <v>32</v>
      </c>
      <c r="C129" s="34">
        <f t="shared" si="41"/>
        <v>1.0439024851750611</v>
      </c>
    </row>
    <row r="130" spans="1:19" x14ac:dyDescent="0.3">
      <c r="B130" s="3" t="s">
        <v>33</v>
      </c>
      <c r="C130" s="34">
        <f t="shared" si="41"/>
        <v>1.0445434750075662</v>
      </c>
    </row>
    <row r="131" spans="1:19" x14ac:dyDescent="0.3">
      <c r="B131" s="3" t="s">
        <v>34</v>
      </c>
      <c r="C131" s="34">
        <f t="shared" si="41"/>
        <v>1.0166052765306428</v>
      </c>
    </row>
    <row r="132" spans="1:19" x14ac:dyDescent="0.3">
      <c r="B132" s="3" t="s">
        <v>35</v>
      </c>
      <c r="C132" s="34">
        <f t="shared" si="41"/>
        <v>1.144761560760567</v>
      </c>
    </row>
    <row r="133" spans="1:19" x14ac:dyDescent="0.3">
      <c r="B133" s="25" t="s">
        <v>64</v>
      </c>
      <c r="C133" s="34">
        <f>AVERAGE((C116:C132))</f>
        <v>1.4182285346422963</v>
      </c>
    </row>
    <row r="134" spans="1:19" x14ac:dyDescent="0.3">
      <c r="C134" s="18"/>
    </row>
    <row r="135" spans="1:19" x14ac:dyDescent="0.3">
      <c r="A135" s="9" t="s">
        <v>63</v>
      </c>
      <c r="C135" s="2" t="s">
        <v>19</v>
      </c>
      <c r="D135" s="2" t="s">
        <v>20</v>
      </c>
      <c r="E135" s="2" t="s">
        <v>21</v>
      </c>
      <c r="F135" s="2" t="s">
        <v>22</v>
      </c>
      <c r="G135" s="2" t="s">
        <v>23</v>
      </c>
      <c r="H135" s="2" t="s">
        <v>24</v>
      </c>
      <c r="I135" s="2" t="s">
        <v>25</v>
      </c>
      <c r="J135" s="2" t="s">
        <v>26</v>
      </c>
      <c r="K135" s="2" t="s">
        <v>27</v>
      </c>
      <c r="L135" s="2" t="s">
        <v>28</v>
      </c>
      <c r="M135" s="2" t="s">
        <v>29</v>
      </c>
      <c r="N135" s="2" t="s">
        <v>30</v>
      </c>
      <c r="O135" s="2" t="s">
        <v>31</v>
      </c>
      <c r="P135" s="2" t="s">
        <v>32</v>
      </c>
      <c r="Q135" s="2" t="s">
        <v>33</v>
      </c>
      <c r="R135" s="2" t="s">
        <v>34</v>
      </c>
      <c r="S135" s="2" t="s">
        <v>35</v>
      </c>
    </row>
    <row r="136" spans="1:19" x14ac:dyDescent="0.3">
      <c r="C136" s="34">
        <f>C112/$C$113</f>
        <v>0.829046384785742</v>
      </c>
      <c r="D136" s="34">
        <f t="shared" ref="D136:S136" si="42">D112/$C$113</f>
        <v>0.84024804314804424</v>
      </c>
      <c r="E136" s="34">
        <f t="shared" si="42"/>
        <v>1.0317292866792958</v>
      </c>
      <c r="F136" s="36">
        <f t="shared" si="42"/>
        <v>1.8363232885627019</v>
      </c>
      <c r="G136" s="34">
        <f t="shared" si="42"/>
        <v>0.94629957390357167</v>
      </c>
      <c r="H136" s="34">
        <f t="shared" si="42"/>
        <v>0.99926429769670999</v>
      </c>
      <c r="I136" s="34">
        <f t="shared" si="42"/>
        <v>0.9147918551620009</v>
      </c>
      <c r="J136" s="34">
        <f t="shared" si="42"/>
        <v>1.0004208813225277</v>
      </c>
      <c r="K136" s="34">
        <f t="shared" si="42"/>
        <v>0.9378726465159094</v>
      </c>
      <c r="L136" s="34">
        <f t="shared" si="42"/>
        <v>1.0443210229396656</v>
      </c>
      <c r="M136" s="34">
        <f t="shared" si="42"/>
        <v>0.84780822116820576</v>
      </c>
      <c r="N136" s="34">
        <f t="shared" si="42"/>
        <v>0.91585735660201095</v>
      </c>
      <c r="O136" s="34">
        <f t="shared" si="42"/>
        <v>1.0450731165812526</v>
      </c>
      <c r="P136" s="34">
        <f t="shared" si="42"/>
        <v>1.0192552746439272</v>
      </c>
      <c r="Q136" s="34">
        <f t="shared" si="42"/>
        <v>0.89939685770391853</v>
      </c>
      <c r="R136" s="34">
        <f t="shared" si="42"/>
        <v>0.91160314591376179</v>
      </c>
      <c r="S136" s="34">
        <f t="shared" si="42"/>
        <v>0.98068874667075223</v>
      </c>
    </row>
    <row r="137" spans="1:19" x14ac:dyDescent="0.3">
      <c r="C137" s="34"/>
      <c r="D137" s="34"/>
      <c r="E137" s="34"/>
      <c r="F137" s="36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</row>
    <row r="138" spans="1:19" x14ac:dyDescent="0.3">
      <c r="A138" s="9" t="s">
        <v>65</v>
      </c>
      <c r="B138" s="3" t="s">
        <v>19</v>
      </c>
      <c r="C138" s="34">
        <f>C116/$C$133</f>
        <v>1.0387915346153844</v>
      </c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</row>
    <row r="139" spans="1:19" x14ac:dyDescent="0.3">
      <c r="B139" s="3" t="s">
        <v>20</v>
      </c>
      <c r="C139" s="34">
        <f t="shared" ref="C139:C154" si="43">C117/$C$133</f>
        <v>0.77336710168436673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</row>
    <row r="140" spans="1:19" x14ac:dyDescent="0.3">
      <c r="B140" s="3" t="s">
        <v>21</v>
      </c>
      <c r="C140" s="34">
        <f t="shared" si="43"/>
        <v>0.9570234854167583</v>
      </c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</row>
    <row r="141" spans="1:19" x14ac:dyDescent="0.3">
      <c r="B141" s="3" t="s">
        <v>22</v>
      </c>
      <c r="C141" s="36">
        <f t="shared" si="43"/>
        <v>1.9885119284400519</v>
      </c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</row>
    <row r="142" spans="1:19" x14ac:dyDescent="0.3">
      <c r="B142" s="3" t="s">
        <v>23</v>
      </c>
      <c r="C142" s="34">
        <f t="shared" si="43"/>
        <v>0.73496908001955696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</row>
    <row r="143" spans="1:19" x14ac:dyDescent="0.3">
      <c r="B143" s="3" t="s">
        <v>24</v>
      </c>
      <c r="C143" s="34">
        <f t="shared" si="43"/>
        <v>0.82648230501768893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</row>
    <row r="144" spans="1:19" x14ac:dyDescent="0.3">
      <c r="B144" s="3" t="s">
        <v>25</v>
      </c>
      <c r="C144" s="34">
        <f t="shared" si="43"/>
        <v>1.0770884937835474</v>
      </c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</row>
    <row r="145" spans="2:19" x14ac:dyDescent="0.3">
      <c r="B145" s="3" t="s">
        <v>26</v>
      </c>
      <c r="C145" s="34">
        <f t="shared" si="43"/>
        <v>1.1552245165391115</v>
      </c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</row>
    <row r="146" spans="2:19" x14ac:dyDescent="0.3">
      <c r="B146" s="3" t="s">
        <v>27</v>
      </c>
      <c r="C146" s="34">
        <f t="shared" si="43"/>
        <v>1.1557472319756121</v>
      </c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</row>
    <row r="147" spans="2:19" x14ac:dyDescent="0.3">
      <c r="B147" s="3" t="s">
        <v>28</v>
      </c>
      <c r="C147" s="34">
        <f t="shared" si="43"/>
        <v>1.2055602200802638</v>
      </c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</row>
    <row r="148" spans="2:19" x14ac:dyDescent="0.3">
      <c r="B148" s="3" t="s">
        <v>29</v>
      </c>
      <c r="C148" s="34">
        <f t="shared" si="43"/>
        <v>1.1121543696829574</v>
      </c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</row>
    <row r="149" spans="2:19" x14ac:dyDescent="0.3">
      <c r="B149" s="3" t="s">
        <v>30</v>
      </c>
      <c r="C149" s="34">
        <f t="shared" si="43"/>
        <v>0.89799541885830192</v>
      </c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</row>
    <row r="150" spans="2:19" x14ac:dyDescent="0.3">
      <c r="B150" s="3" t="s">
        <v>31</v>
      </c>
      <c r="C150" s="34">
        <f t="shared" si="43"/>
        <v>1.0805201539742457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</row>
    <row r="151" spans="2:19" x14ac:dyDescent="0.3">
      <c r="B151" s="3" t="s">
        <v>32</v>
      </c>
      <c r="C151" s="34">
        <f t="shared" si="43"/>
        <v>0.73606083905112851</v>
      </c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</row>
    <row r="152" spans="2:19" x14ac:dyDescent="0.3">
      <c r="B152" s="3" t="s">
        <v>33</v>
      </c>
      <c r="C152" s="34">
        <f t="shared" si="43"/>
        <v>0.73651280417300269</v>
      </c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</row>
    <row r="153" spans="2:19" x14ac:dyDescent="0.3">
      <c r="B153" s="3" t="s">
        <v>34</v>
      </c>
      <c r="C153" s="34">
        <f t="shared" si="43"/>
        <v>0.71681344134501546</v>
      </c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</row>
    <row r="154" spans="2:19" x14ac:dyDescent="0.3">
      <c r="B154" s="3" t="s">
        <v>35</v>
      </c>
      <c r="C154" s="34">
        <f t="shared" si="43"/>
        <v>0.80717707534300687</v>
      </c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</row>
    <row r="164" spans="14:14" x14ac:dyDescent="0.3">
      <c r="N164" t="s">
        <v>70</v>
      </c>
    </row>
  </sheetData>
  <mergeCells count="2">
    <mergeCell ref="A3:A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C11F-0C9B-4D32-8C95-AFF5E3365B29}">
  <dimension ref="A1:R18"/>
  <sheetViews>
    <sheetView workbookViewId="0">
      <selection activeCell="B1" sqref="B1:R1"/>
    </sheetView>
  </sheetViews>
  <sheetFormatPr defaultRowHeight="14.4" x14ac:dyDescent="0.3"/>
  <cols>
    <col min="2" max="2" width="12.6640625" customWidth="1"/>
    <col min="3" max="3" width="9" bestFit="1" customWidth="1"/>
    <col min="4" max="4" width="10.6640625" customWidth="1"/>
    <col min="5" max="5" width="9.44140625" bestFit="1" customWidth="1"/>
    <col min="6" max="6" width="9" bestFit="1" customWidth="1"/>
    <col min="7" max="11" width="9.44140625" bestFit="1" customWidth="1"/>
    <col min="12" max="12" width="9" bestFit="1" customWidth="1"/>
    <col min="13" max="13" width="9.44140625" bestFit="1" customWidth="1"/>
    <col min="14" max="14" width="9" bestFit="1" customWidth="1"/>
    <col min="15" max="15" width="9.44140625" bestFit="1" customWidth="1"/>
    <col min="16" max="18" width="9" bestFit="1" customWidth="1"/>
  </cols>
  <sheetData>
    <row r="1" spans="1:18" ht="108" x14ac:dyDescent="0.3">
      <c r="A1" s="40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0.799999999999997" x14ac:dyDescent="0.3">
      <c r="A2" s="10" t="s">
        <v>36</v>
      </c>
      <c r="B2" s="39">
        <v>1706888.51285734</v>
      </c>
      <c r="C2" s="6">
        <v>400.64832746243439</v>
      </c>
      <c r="D2" s="6">
        <v>4793258.8066747896</v>
      </c>
      <c r="E2" s="6">
        <v>179.37957897660769</v>
      </c>
      <c r="F2" s="6">
        <v>412.08120409533063</v>
      </c>
      <c r="G2" s="6">
        <v>182596.33942312101</v>
      </c>
      <c r="H2" s="6">
        <v>32.980607998605919</v>
      </c>
      <c r="I2" s="6">
        <v>0</v>
      </c>
      <c r="J2" s="6">
        <v>5329032.5753955832</v>
      </c>
      <c r="K2" s="6">
        <v>0.87095047623719002</v>
      </c>
      <c r="L2" s="6">
        <v>635.30345099973943</v>
      </c>
      <c r="M2" s="6">
        <v>0</v>
      </c>
      <c r="N2" s="6">
        <v>0</v>
      </c>
      <c r="O2" s="6">
        <v>28750.081037056156</v>
      </c>
      <c r="P2" s="6">
        <v>5724.0497914017351</v>
      </c>
      <c r="Q2" s="6">
        <v>145411.93834722764</v>
      </c>
      <c r="R2" s="6">
        <v>78471.749106690258</v>
      </c>
    </row>
    <row r="3" spans="1:18" ht="30.6" x14ac:dyDescent="0.3">
      <c r="A3" s="10" t="s">
        <v>37</v>
      </c>
      <c r="B3" s="6">
        <v>0.26669718114647201</v>
      </c>
      <c r="C3" s="6">
        <v>58614.391525940271</v>
      </c>
      <c r="D3" s="6">
        <v>432956.01302292792</v>
      </c>
      <c r="E3" s="6">
        <v>1901.2820359509474</v>
      </c>
      <c r="F3" s="6">
        <v>5.103384515771453E-2</v>
      </c>
      <c r="G3" s="6">
        <v>1919818.469795634</v>
      </c>
      <c r="H3" s="6">
        <v>1.1932974908080158</v>
      </c>
      <c r="I3" s="6">
        <v>3.5251090149003517</v>
      </c>
      <c r="J3" s="6">
        <v>14378.276562874838</v>
      </c>
      <c r="K3" s="6">
        <v>1.3200845696055424E-3</v>
      </c>
      <c r="L3" s="6">
        <v>6.3591866409225843E-3</v>
      </c>
      <c r="M3" s="6">
        <v>0.44788347286061436</v>
      </c>
      <c r="N3" s="6">
        <v>0.1840233422277347</v>
      </c>
      <c r="O3" s="6">
        <v>7274.166930177209</v>
      </c>
      <c r="P3" s="6">
        <v>0.7398330917129371</v>
      </c>
      <c r="Q3" s="6">
        <v>0.7516080308580414</v>
      </c>
      <c r="R3" s="6">
        <v>0.37803158357154104</v>
      </c>
    </row>
    <row r="4" spans="1:18" ht="20.399999999999999" x14ac:dyDescent="0.3">
      <c r="A4" s="10" t="s">
        <v>38</v>
      </c>
      <c r="B4" s="6">
        <v>398835.63051376858</v>
      </c>
      <c r="C4" s="6">
        <v>7462.1023292709633</v>
      </c>
      <c r="D4" s="6">
        <v>1543339.4663051311</v>
      </c>
      <c r="E4" s="6">
        <v>7700.9918464999128</v>
      </c>
      <c r="F4" s="6">
        <v>1573.2490239914855</v>
      </c>
      <c r="G4" s="6">
        <v>3239597.0082202693</v>
      </c>
      <c r="H4" s="6">
        <v>142857.33688694361</v>
      </c>
      <c r="I4" s="6">
        <v>299141.60989918106</v>
      </c>
      <c r="J4" s="6">
        <v>2837437.1667643921</v>
      </c>
      <c r="K4" s="6">
        <v>69211.270136725434</v>
      </c>
      <c r="L4" s="6">
        <v>53222.08585205971</v>
      </c>
      <c r="M4" s="6">
        <v>23210.096698282228</v>
      </c>
      <c r="N4" s="6">
        <v>42817.680291700177</v>
      </c>
      <c r="O4" s="6">
        <v>149218.29539779332</v>
      </c>
      <c r="P4" s="6">
        <v>118698.08660434763</v>
      </c>
      <c r="Q4" s="6">
        <v>118381.50578441369</v>
      </c>
      <c r="R4" s="6">
        <v>208851.94082329102</v>
      </c>
    </row>
    <row r="5" spans="1:18" ht="30.6" x14ac:dyDescent="0.3">
      <c r="A5" s="10" t="s">
        <v>39</v>
      </c>
      <c r="B5" s="6">
        <v>200508.06851636563</v>
      </c>
      <c r="C5" s="6">
        <v>6561.7540155641846</v>
      </c>
      <c r="D5" s="6">
        <v>280052.86052421085</v>
      </c>
      <c r="E5" s="6">
        <v>4857129.2444019662</v>
      </c>
      <c r="F5" s="6">
        <v>38668.565001902381</v>
      </c>
      <c r="G5" s="6">
        <v>58753.403744200157</v>
      </c>
      <c r="H5" s="6">
        <v>150095.10140643077</v>
      </c>
      <c r="I5" s="6">
        <v>217181.45941706476</v>
      </c>
      <c r="J5" s="6">
        <v>930923.99699189037</v>
      </c>
      <c r="K5" s="6">
        <v>227805.89688450508</v>
      </c>
      <c r="L5" s="6">
        <v>22417.083912508137</v>
      </c>
      <c r="M5" s="6">
        <v>51314.474693053678</v>
      </c>
      <c r="N5" s="6">
        <v>65286.260961511252</v>
      </c>
      <c r="O5" s="6">
        <v>121000.2213693387</v>
      </c>
      <c r="P5" s="6">
        <v>96770.494302623338</v>
      </c>
      <c r="Q5" s="6">
        <v>108129.53222742741</v>
      </c>
      <c r="R5" s="6">
        <v>249759.17273737397</v>
      </c>
    </row>
    <row r="6" spans="1:18" ht="61.2" x14ac:dyDescent="0.3">
      <c r="A6" s="10" t="s">
        <v>40</v>
      </c>
      <c r="B6" s="6">
        <v>1238.9226459954448</v>
      </c>
      <c r="C6" s="6">
        <v>999.05357465447867</v>
      </c>
      <c r="D6" s="6">
        <v>2728.091770498741</v>
      </c>
      <c r="E6" s="6">
        <v>1217.138816092531</v>
      </c>
      <c r="F6" s="6">
        <v>27907.639310372942</v>
      </c>
      <c r="G6" s="6">
        <v>1323.9034318919173</v>
      </c>
      <c r="H6" s="6">
        <v>1008.0749811317</v>
      </c>
      <c r="I6" s="6">
        <v>7383.4116828331589</v>
      </c>
      <c r="J6" s="6">
        <v>162018.14131288097</v>
      </c>
      <c r="K6" s="6">
        <v>522.45168018004904</v>
      </c>
      <c r="L6" s="6">
        <v>644.37872469731155</v>
      </c>
      <c r="M6" s="6">
        <v>251.35912225064942</v>
      </c>
      <c r="N6" s="6">
        <v>185.29367241509419</v>
      </c>
      <c r="O6" s="6">
        <v>7063.3698011967972</v>
      </c>
      <c r="P6" s="6">
        <v>2401.1687798330195</v>
      </c>
      <c r="Q6" s="6">
        <v>4169.665105599066</v>
      </c>
      <c r="R6" s="6">
        <v>24059.43524034907</v>
      </c>
    </row>
    <row r="7" spans="1:18" x14ac:dyDescent="0.3">
      <c r="A7" s="10" t="s">
        <v>7</v>
      </c>
      <c r="B7" s="6">
        <v>42270.405371917128</v>
      </c>
      <c r="C7" s="6">
        <v>88.307958367566698</v>
      </c>
      <c r="D7" s="6">
        <v>43167.153917006843</v>
      </c>
      <c r="E7" s="6">
        <v>536.20113158412403</v>
      </c>
      <c r="F7" s="6">
        <v>3988.4468402988573</v>
      </c>
      <c r="G7" s="6">
        <v>776551.20734806103</v>
      </c>
      <c r="H7" s="6">
        <v>3236.3807916087758</v>
      </c>
      <c r="I7" s="6">
        <v>43738.507814949582</v>
      </c>
      <c r="J7" s="6">
        <v>54825.880992318576</v>
      </c>
      <c r="K7" s="6">
        <v>13403.741395625459</v>
      </c>
      <c r="L7" s="6">
        <v>117773.18137935015</v>
      </c>
      <c r="M7" s="6">
        <v>1152627.5832063037</v>
      </c>
      <c r="N7" s="6">
        <v>10082.79355523613</v>
      </c>
      <c r="O7" s="6">
        <v>84306.155799618675</v>
      </c>
      <c r="P7" s="6">
        <v>51933.932745502665</v>
      </c>
      <c r="Q7" s="6">
        <v>15385.199431414781</v>
      </c>
      <c r="R7" s="6">
        <v>49467.905074488175</v>
      </c>
    </row>
    <row r="8" spans="1:18" ht="71.400000000000006" x14ac:dyDescent="0.3">
      <c r="A8" s="10" t="s">
        <v>41</v>
      </c>
      <c r="B8" s="6">
        <v>577958.52677012444</v>
      </c>
      <c r="C8" s="6">
        <v>105525.73644403669</v>
      </c>
      <c r="D8" s="6">
        <v>1598500.827881081</v>
      </c>
      <c r="E8" s="6">
        <v>99617.184639775616</v>
      </c>
      <c r="F8" s="6">
        <v>19315.533215698597</v>
      </c>
      <c r="G8" s="6">
        <v>2551640.4904557345</v>
      </c>
      <c r="H8" s="6">
        <v>315024.88356577104</v>
      </c>
      <c r="I8" s="6">
        <v>1692207.7406746862</v>
      </c>
      <c r="J8" s="6">
        <v>2602721.3268240234</v>
      </c>
      <c r="K8" s="6">
        <v>80784.168475969025</v>
      </c>
      <c r="L8" s="6">
        <v>73737.88623326637</v>
      </c>
      <c r="M8" s="6">
        <v>23126.977585992507</v>
      </c>
      <c r="N8" s="6">
        <v>59132.17762933913</v>
      </c>
      <c r="O8" s="6">
        <v>153684.61847339885</v>
      </c>
      <c r="P8" s="6">
        <v>121273.22886868112</v>
      </c>
      <c r="Q8" s="6">
        <v>291246.25260851521</v>
      </c>
      <c r="R8" s="6">
        <v>223892.16355290503</v>
      </c>
    </row>
    <row r="9" spans="1:18" ht="30.6" x14ac:dyDescent="0.3">
      <c r="A9" s="10" t="s">
        <v>42</v>
      </c>
      <c r="B9" s="6">
        <v>139236.99443807028</v>
      </c>
      <c r="C9" s="6">
        <v>83418.164640576186</v>
      </c>
      <c r="D9" s="6">
        <v>718246.88001713844</v>
      </c>
      <c r="E9" s="6">
        <v>44559.629055207544</v>
      </c>
      <c r="F9" s="6">
        <v>16639.57857564653</v>
      </c>
      <c r="G9" s="6">
        <v>1144105.2340264227</v>
      </c>
      <c r="H9" s="6">
        <v>583405.11374826124</v>
      </c>
      <c r="I9" s="6">
        <v>3079084.572612023</v>
      </c>
      <c r="J9" s="6">
        <v>1008552.0231550346</v>
      </c>
      <c r="K9" s="6">
        <v>185240.21256835424</v>
      </c>
      <c r="L9" s="6">
        <v>57920.887894986648</v>
      </c>
      <c r="M9" s="6">
        <v>38478.280545454094</v>
      </c>
      <c r="N9" s="6">
        <v>948653.43906822056</v>
      </c>
      <c r="O9" s="6">
        <v>857458.73847323132</v>
      </c>
      <c r="P9" s="6">
        <v>188861.8489428068</v>
      </c>
      <c r="Q9" s="6">
        <v>118467.62251981889</v>
      </c>
      <c r="R9" s="6">
        <v>206820.00368030564</v>
      </c>
    </row>
    <row r="10" spans="1:18" ht="40.799999999999997" x14ac:dyDescent="0.3">
      <c r="A10" s="10" t="s">
        <v>43</v>
      </c>
      <c r="B10" s="6">
        <v>12605.818774669742</v>
      </c>
      <c r="C10" s="6">
        <v>29288.493453799707</v>
      </c>
      <c r="D10" s="6">
        <v>156984.81517023462</v>
      </c>
      <c r="E10" s="6">
        <v>34918.669530190753</v>
      </c>
      <c r="F10" s="6">
        <v>11397.989975058132</v>
      </c>
      <c r="G10" s="6">
        <v>775953.15332931397</v>
      </c>
      <c r="H10" s="6">
        <v>397172.83807311987</v>
      </c>
      <c r="I10" s="6">
        <v>2473167.944319082</v>
      </c>
      <c r="J10" s="6">
        <v>582159.005862811</v>
      </c>
      <c r="K10" s="6">
        <v>101185.40512168565</v>
      </c>
      <c r="L10" s="6">
        <v>31421.4126374312</v>
      </c>
      <c r="M10" s="6">
        <v>41338.59769780717</v>
      </c>
      <c r="N10" s="6">
        <v>683775.77274459891</v>
      </c>
      <c r="O10" s="6">
        <v>1484637.1611378023</v>
      </c>
      <c r="P10" s="6">
        <v>789250.80791863403</v>
      </c>
      <c r="Q10" s="6">
        <v>314978.39974161919</v>
      </c>
      <c r="R10" s="6">
        <v>610356.86510926369</v>
      </c>
    </row>
    <row r="11" spans="1:18" ht="30.6" x14ac:dyDescent="0.3">
      <c r="A11" s="10" t="s">
        <v>44</v>
      </c>
      <c r="B11" s="6">
        <v>31625.996892850628</v>
      </c>
      <c r="C11" s="6">
        <v>28121.826369030307</v>
      </c>
      <c r="D11" s="6">
        <v>145155.91585169389</v>
      </c>
      <c r="E11" s="6">
        <v>35188.77245029925</v>
      </c>
      <c r="F11" s="6">
        <v>5948.8479911897921</v>
      </c>
      <c r="G11" s="6">
        <v>448436.8873438075</v>
      </c>
      <c r="H11" s="6">
        <v>735787.06011652923</v>
      </c>
      <c r="I11" s="6">
        <v>1592481.5604792505</v>
      </c>
      <c r="J11" s="6">
        <v>891540.64581014519</v>
      </c>
      <c r="K11" s="6">
        <v>3106898.4639852056</v>
      </c>
      <c r="L11" s="6">
        <v>276394.0138837616</v>
      </c>
      <c r="M11" s="6">
        <v>244213.03218389317</v>
      </c>
      <c r="N11" s="6">
        <v>551118.40384361951</v>
      </c>
      <c r="O11" s="6">
        <v>125459.36580542228</v>
      </c>
      <c r="P11" s="6">
        <v>128879.34002393305</v>
      </c>
      <c r="Q11" s="6">
        <v>97236.76715033481</v>
      </c>
      <c r="R11" s="6">
        <v>263197.99843756855</v>
      </c>
    </row>
    <row r="12" spans="1:18" ht="30.6" x14ac:dyDescent="0.3">
      <c r="A12" s="10" t="s">
        <v>45</v>
      </c>
      <c r="B12" s="6">
        <v>42645.232714352911</v>
      </c>
      <c r="C12" s="6">
        <v>1470.493216478583</v>
      </c>
      <c r="D12" s="6">
        <v>233123.92131072946</v>
      </c>
      <c r="E12" s="6">
        <v>319545.72300965607</v>
      </c>
      <c r="F12" s="6">
        <v>12938.306242961466</v>
      </c>
      <c r="G12" s="6">
        <v>222346.11432615976</v>
      </c>
      <c r="H12" s="6">
        <v>2002375.6125407619</v>
      </c>
      <c r="I12" s="6">
        <v>1449122.3521995409</v>
      </c>
      <c r="J12" s="6">
        <v>799366.35474882973</v>
      </c>
      <c r="K12" s="6">
        <v>139669.87511302321</v>
      </c>
      <c r="L12" s="6">
        <v>713105.05844431568</v>
      </c>
      <c r="M12" s="6">
        <v>1019314.6433552244</v>
      </c>
      <c r="N12" s="6">
        <v>97140.941688249091</v>
      </c>
      <c r="O12" s="6">
        <v>84354.594798051156</v>
      </c>
      <c r="P12" s="6">
        <v>98250.529039474772</v>
      </c>
      <c r="Q12" s="6">
        <v>100285.73692733154</v>
      </c>
      <c r="R12" s="6">
        <v>184266.91024310343</v>
      </c>
    </row>
    <row r="13" spans="1:18" x14ac:dyDescent="0.3">
      <c r="A13" s="10" t="s">
        <v>13</v>
      </c>
      <c r="B13" s="6">
        <v>127.80111541946009</v>
      </c>
      <c r="C13" s="6">
        <v>37866.67589123769</v>
      </c>
      <c r="D13" s="6">
        <v>352782.12779240694</v>
      </c>
      <c r="E13" s="6">
        <v>147.9046914793542</v>
      </c>
      <c r="F13" s="6">
        <v>9676.234812423465</v>
      </c>
      <c r="G13" s="6">
        <v>355878.74276540475</v>
      </c>
      <c r="H13" s="6">
        <v>1357569.4331194442</v>
      </c>
      <c r="I13" s="6">
        <v>487669.50162912259</v>
      </c>
      <c r="J13" s="6">
        <v>1227140.5888148239</v>
      </c>
      <c r="K13" s="6">
        <v>226312.20499218404</v>
      </c>
      <c r="L13" s="6">
        <v>71205.291479390915</v>
      </c>
      <c r="M13" s="6">
        <v>35638.387961543594</v>
      </c>
      <c r="N13" s="6">
        <v>28730.963374943363</v>
      </c>
      <c r="O13" s="6">
        <v>51083.295684629018</v>
      </c>
      <c r="P13" s="6">
        <v>136380.84150395868</v>
      </c>
      <c r="Q13" s="6">
        <v>12057.963185847599</v>
      </c>
      <c r="R13" s="6">
        <v>477705.77934841567</v>
      </c>
    </row>
    <row r="14" spans="1:18" ht="20.399999999999999" x14ac:dyDescent="0.3">
      <c r="A14" s="10" t="s">
        <v>46</v>
      </c>
      <c r="B14" s="6">
        <v>15507.230411402257</v>
      </c>
      <c r="C14" s="6">
        <v>54573.081713538028</v>
      </c>
      <c r="D14" s="6">
        <v>209355.89560862354</v>
      </c>
      <c r="E14" s="6">
        <v>210034.3133329867</v>
      </c>
      <c r="F14" s="6">
        <v>14413.30551312774</v>
      </c>
      <c r="G14" s="6">
        <v>904472.57734644914</v>
      </c>
      <c r="H14" s="6">
        <v>455421.36103879556</v>
      </c>
      <c r="I14" s="6">
        <v>1059926.4789604354</v>
      </c>
      <c r="J14" s="6">
        <v>753317.43312062288</v>
      </c>
      <c r="K14" s="6">
        <v>573831.67129781458</v>
      </c>
      <c r="L14" s="6">
        <v>392729.75628897687</v>
      </c>
      <c r="M14" s="6">
        <v>448011.3204421532</v>
      </c>
      <c r="N14" s="6">
        <v>305033.47440427367</v>
      </c>
      <c r="O14" s="6">
        <v>382888.9567949003</v>
      </c>
      <c r="P14" s="6">
        <v>282407.07129900984</v>
      </c>
      <c r="Q14" s="6">
        <v>60709.743655389422</v>
      </c>
      <c r="R14" s="6">
        <v>407232.52804017946</v>
      </c>
    </row>
    <row r="15" spans="1:18" ht="61.2" x14ac:dyDescent="0.3">
      <c r="A15" s="10" t="s">
        <v>47</v>
      </c>
      <c r="B15" s="6">
        <v>1345.18688765088</v>
      </c>
      <c r="C15" s="6">
        <v>409.29839444276712</v>
      </c>
      <c r="D15" s="6">
        <v>144.75208959324829</v>
      </c>
      <c r="E15" s="6">
        <v>11504.487627277091</v>
      </c>
      <c r="F15" s="6">
        <v>8479.4628705934301</v>
      </c>
      <c r="G15" s="6">
        <v>49.889787569731823</v>
      </c>
      <c r="H15" s="6">
        <v>459.73461960156573</v>
      </c>
      <c r="I15" s="6">
        <v>37614.937563779516</v>
      </c>
      <c r="J15" s="6">
        <v>19319.401927912029</v>
      </c>
      <c r="K15" s="6">
        <v>126610.9939230452</v>
      </c>
      <c r="L15" s="6">
        <v>28013.403233175919</v>
      </c>
      <c r="M15" s="6">
        <v>55982.305552564343</v>
      </c>
      <c r="N15" s="6">
        <v>5413.0287571432309</v>
      </c>
      <c r="O15" s="6">
        <v>31410.402213158621</v>
      </c>
      <c r="P15" s="6">
        <v>10290.286260149622</v>
      </c>
      <c r="Q15" s="6">
        <v>10371.458703612141</v>
      </c>
      <c r="R15" s="6">
        <v>342.37860086790351</v>
      </c>
    </row>
    <row r="16" spans="1:18" ht="20.399999999999999" x14ac:dyDescent="0.3">
      <c r="A16" s="10" t="s">
        <v>48</v>
      </c>
      <c r="B16" s="6">
        <v>90.669620166672075</v>
      </c>
      <c r="C16" s="6">
        <v>26.724112351331321</v>
      </c>
      <c r="D16" s="6">
        <v>1888.3968057535276</v>
      </c>
      <c r="E16" s="6">
        <v>595.70212391552957</v>
      </c>
      <c r="F16" s="6">
        <v>3640.6144824535709</v>
      </c>
      <c r="G16" s="6">
        <v>3088.4957866500804</v>
      </c>
      <c r="H16" s="6">
        <v>9359.9005589128683</v>
      </c>
      <c r="I16" s="6">
        <v>88978.311339145948</v>
      </c>
      <c r="J16" s="6">
        <v>51165.496028178401</v>
      </c>
      <c r="K16" s="6">
        <v>23015.688715870278</v>
      </c>
      <c r="L16" s="6">
        <v>54245.914725593175</v>
      </c>
      <c r="M16" s="6">
        <v>80.806807962819889</v>
      </c>
      <c r="N16" s="6">
        <v>2227.548184685957</v>
      </c>
      <c r="O16" s="6">
        <v>37686.322719441647</v>
      </c>
      <c r="P16" s="6">
        <v>191874.23643378765</v>
      </c>
      <c r="Q16" s="6">
        <v>18545.383185169776</v>
      </c>
      <c r="R16" s="6">
        <v>22744.467606882121</v>
      </c>
    </row>
    <row r="17" spans="1:18" ht="40.799999999999997" x14ac:dyDescent="0.3">
      <c r="A17" s="10" t="s">
        <v>49</v>
      </c>
      <c r="B17" s="6">
        <v>147.44002573523025</v>
      </c>
      <c r="C17" s="6">
        <v>54.654095773419627</v>
      </c>
      <c r="D17" s="6">
        <v>2012.3539187564395</v>
      </c>
      <c r="E17" s="6">
        <v>49.995277854389784</v>
      </c>
      <c r="F17" s="6">
        <v>17.361203102862341</v>
      </c>
      <c r="G17" s="6">
        <v>1514.109007878068</v>
      </c>
      <c r="H17" s="6">
        <v>8703.2940909822537</v>
      </c>
      <c r="I17" s="6">
        <v>28291.70436905928</v>
      </c>
      <c r="J17" s="6">
        <v>9663.8400095460202</v>
      </c>
      <c r="K17" s="6">
        <v>171.56893223431973</v>
      </c>
      <c r="L17" s="6">
        <v>7249.8602449308164</v>
      </c>
      <c r="M17" s="6">
        <v>4545.2257156952646</v>
      </c>
      <c r="N17" s="6">
        <v>1155.6269794099605</v>
      </c>
      <c r="O17" s="6">
        <v>1578.4654132577432</v>
      </c>
      <c r="P17" s="6">
        <v>25482.377370759357</v>
      </c>
      <c r="Q17" s="6">
        <v>46303.80001029477</v>
      </c>
      <c r="R17" s="6">
        <v>46176.491630536693</v>
      </c>
    </row>
    <row r="18" spans="1:18" x14ac:dyDescent="0.3">
      <c r="A18" s="10" t="s">
        <v>50</v>
      </c>
      <c r="B18" s="6">
        <v>59475.892177033653</v>
      </c>
      <c r="C18" s="6">
        <v>2613.075605213176</v>
      </c>
      <c r="D18" s="6">
        <v>88549.83833255533</v>
      </c>
      <c r="E18" s="6">
        <v>979.78399980488302</v>
      </c>
      <c r="F18" s="6">
        <v>7725.8530784898312</v>
      </c>
      <c r="G18" s="6">
        <v>113052.6649881216</v>
      </c>
      <c r="H18" s="6">
        <v>92078.16095590053</v>
      </c>
      <c r="I18" s="6">
        <v>699970.82263123372</v>
      </c>
      <c r="J18" s="6">
        <v>409825.36592169869</v>
      </c>
      <c r="K18" s="6">
        <v>376389.51489760174</v>
      </c>
      <c r="L18" s="6">
        <v>5952.3453256715929</v>
      </c>
      <c r="M18" s="6">
        <v>11849.532561604492</v>
      </c>
      <c r="N18" s="6">
        <v>48423.427445296191</v>
      </c>
      <c r="O18" s="6">
        <v>37008.266825901148</v>
      </c>
      <c r="P18" s="6">
        <v>14395.168463534716</v>
      </c>
      <c r="Q18" s="6">
        <v>41446.334913934486</v>
      </c>
      <c r="R18" s="6">
        <v>248162.05991139842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9A11-3CD6-4EBF-BDBC-4DE970C383F3}">
  <dimension ref="A1:Q2"/>
  <sheetViews>
    <sheetView workbookViewId="0">
      <selection sqref="A1:Q1"/>
    </sheetView>
  </sheetViews>
  <sheetFormatPr defaultRowHeight="14.4" x14ac:dyDescent="0.3"/>
  <cols>
    <col min="1" max="1" width="10.6640625" customWidth="1"/>
    <col min="2" max="2" width="10.44140625" customWidth="1"/>
    <col min="3" max="3" width="12" customWidth="1"/>
    <col min="4" max="4" width="13.6640625" customWidth="1"/>
  </cols>
  <sheetData>
    <row r="1" spans="1:17" ht="10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3">
      <c r="A2" s="8">
        <v>24716840.707241427</v>
      </c>
      <c r="B2" s="8">
        <v>2983526.6340868282</v>
      </c>
      <c r="C2" s="8">
        <v>30002782.979388595</v>
      </c>
      <c r="D2" s="8">
        <v>8521487.0050773695</v>
      </c>
      <c r="E2" s="8">
        <v>866477.80754104978</v>
      </c>
      <c r="F2" s="8">
        <v>41615672.825495891</v>
      </c>
      <c r="G2" s="8">
        <v>28442398.450654715</v>
      </c>
      <c r="H2" s="8">
        <v>43961893.240965895</v>
      </c>
      <c r="I2" s="8">
        <v>73925265.651541606</v>
      </c>
      <c r="J2" s="8">
        <v>16351656.946459165</v>
      </c>
      <c r="K2" s="8">
        <v>12812754.338249579</v>
      </c>
      <c r="L2" s="8">
        <v>14526891.835423172</v>
      </c>
      <c r="M2" s="8">
        <v>8464953.2887775749</v>
      </c>
      <c r="N2" s="8">
        <v>11589817.333391808</v>
      </c>
      <c r="O2" s="8">
        <v>11619194.18609922</v>
      </c>
      <c r="P2" s="8">
        <v>7322559.8611834915</v>
      </c>
      <c r="Q2" s="8">
        <v>12322881.021738924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8FA0-0816-4568-844C-0439A7AED293}">
  <dimension ref="A1:Q2"/>
  <sheetViews>
    <sheetView workbookViewId="0">
      <selection activeCell="M15" sqref="M15"/>
    </sheetView>
  </sheetViews>
  <sheetFormatPr defaultRowHeight="14.4" x14ac:dyDescent="0.3"/>
  <sheetData>
    <row r="1" spans="1:17" ht="10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3">
      <c r="A2">
        <v>495732</v>
      </c>
      <c r="B2">
        <v>6093</v>
      </c>
      <c r="C2">
        <v>384323</v>
      </c>
      <c r="D2">
        <v>5202</v>
      </c>
      <c r="E2">
        <v>18255</v>
      </c>
      <c r="F2">
        <v>174496</v>
      </c>
      <c r="G2">
        <v>559836</v>
      </c>
      <c r="H2">
        <v>99521</v>
      </c>
      <c r="I2">
        <v>357657</v>
      </c>
      <c r="J2">
        <v>12649</v>
      </c>
      <c r="K2">
        <v>55658</v>
      </c>
      <c r="L2">
        <v>4629</v>
      </c>
      <c r="M2">
        <v>46330</v>
      </c>
      <c r="N2">
        <v>114436</v>
      </c>
      <c r="O2">
        <v>109176</v>
      </c>
      <c r="P2">
        <v>49101</v>
      </c>
      <c r="Q2">
        <v>124722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OHS 2021</dc:creator>
  <cp:lastModifiedBy>syair dafiq</cp:lastModifiedBy>
  <dcterms:created xsi:type="dcterms:W3CDTF">2023-12-12T12:47:22Z</dcterms:created>
  <dcterms:modified xsi:type="dcterms:W3CDTF">2024-02-26T03:59:08Z</dcterms:modified>
</cp:coreProperties>
</file>