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EstaPasta_de_trabalho" defaultThemeVersion="124226"/>
  <bookViews>
    <workbookView xWindow="240" yWindow="195" windowWidth="15120" windowHeight="7620"/>
  </bookViews>
  <sheets>
    <sheet name="Gestão da Rotina" sheetId="6" r:id="rId1"/>
  </sheets>
  <definedNames>
    <definedName name="_xlnm.Print_Area" localSheetId="0">'Gestão da Rotina'!$A$1:$O$95</definedName>
    <definedName name="_xlnm.Print_Titles" localSheetId="0">'Gestão da Rotina'!$1:$1</definedName>
  </definedNames>
  <calcPr calcId="145621"/>
</workbook>
</file>

<file path=xl/calcChain.xml><?xml version="1.0" encoding="utf-8"?>
<calcChain xmlns="http://schemas.openxmlformats.org/spreadsheetml/2006/main">
  <c r="C112" i="6" l="1"/>
  <c r="C111" i="6"/>
  <c r="C110" i="6"/>
  <c r="C109" i="6"/>
  <c r="C84" i="6" l="1"/>
  <c r="C67" i="6"/>
  <c r="C65" i="6"/>
  <c r="J43" i="6" l="1"/>
  <c r="N53" i="6" l="1"/>
  <c r="N115" i="6"/>
  <c r="N124" i="6"/>
  <c r="N132" i="6"/>
  <c r="L53" i="6" l="1"/>
  <c r="Q63" i="6"/>
  <c r="R63" i="6"/>
  <c r="Q64" i="6"/>
  <c r="R64" i="6"/>
  <c r="Q65" i="6"/>
  <c r="R65" i="6"/>
  <c r="Q66" i="6"/>
  <c r="R66" i="6"/>
  <c r="Q67" i="6"/>
  <c r="R67" i="6"/>
  <c r="Q68" i="6"/>
  <c r="R68" i="6"/>
  <c r="Q69" i="6"/>
  <c r="R69" i="6"/>
  <c r="Q70" i="6"/>
  <c r="R70" i="6"/>
  <c r="J60" i="6"/>
  <c r="J53" i="6"/>
  <c r="Q120" i="6"/>
  <c r="R120" i="6"/>
  <c r="R111" i="6"/>
  <c r="R103" i="6"/>
  <c r="Q103" i="6"/>
  <c r="Q94" i="6"/>
  <c r="R94" i="6"/>
  <c r="Q92" i="6"/>
  <c r="R92" i="6"/>
  <c r="Q93" i="6"/>
  <c r="R93" i="6"/>
  <c r="R57" i="6"/>
  <c r="Q57" i="6"/>
  <c r="R56" i="6"/>
  <c r="Q56" i="6"/>
  <c r="N60" i="6" l="1"/>
  <c r="L60" i="6"/>
  <c r="Q111" i="6"/>
  <c r="R49" i="6"/>
  <c r="Q49" i="6"/>
  <c r="R48" i="6"/>
  <c r="Q48" i="6"/>
  <c r="R47" i="6"/>
  <c r="Q47" i="6"/>
  <c r="R46" i="6"/>
  <c r="Q46" i="6"/>
  <c r="Q129" i="6" l="1"/>
  <c r="R129" i="6"/>
  <c r="R136" i="6" l="1"/>
  <c r="Q136" i="6"/>
  <c r="R135" i="6"/>
  <c r="Q135" i="6"/>
  <c r="R134" i="6"/>
  <c r="Q134" i="6"/>
  <c r="J132" i="6"/>
  <c r="D18" i="6" s="1"/>
  <c r="R128" i="6"/>
  <c r="Q128" i="6"/>
  <c r="R127" i="6"/>
  <c r="Q127" i="6"/>
  <c r="R126" i="6"/>
  <c r="Q126" i="6"/>
  <c r="J124" i="6"/>
  <c r="D17" i="6" s="1"/>
  <c r="R121" i="6"/>
  <c r="Q121" i="6"/>
  <c r="R119" i="6"/>
  <c r="Q119" i="6"/>
  <c r="R118" i="6"/>
  <c r="Q118" i="6"/>
  <c r="R117" i="6"/>
  <c r="Q117" i="6"/>
  <c r="J115" i="6"/>
  <c r="D16" i="6" s="1"/>
  <c r="R112" i="6"/>
  <c r="Q112" i="6"/>
  <c r="R110" i="6"/>
  <c r="Q110" i="6"/>
  <c r="R109" i="6"/>
  <c r="Q109" i="6"/>
  <c r="J107" i="6"/>
  <c r="D15" i="6" s="1"/>
  <c r="R104" i="6"/>
  <c r="Q104" i="6"/>
  <c r="R102" i="6"/>
  <c r="Q102" i="6"/>
  <c r="R101" i="6"/>
  <c r="Q101" i="6"/>
  <c r="R100" i="6"/>
  <c r="Q100" i="6"/>
  <c r="J98" i="6"/>
  <c r="D14" i="6" s="1"/>
  <c r="L98" i="6" l="1"/>
  <c r="E14" i="6" s="1"/>
  <c r="F14" i="6" s="1"/>
  <c r="N107" i="6"/>
  <c r="G15" i="6" s="1"/>
  <c r="H15" i="6" s="1"/>
  <c r="L132" i="6"/>
  <c r="E18" i="6" s="1"/>
  <c r="L107" i="6"/>
  <c r="E15" i="6" s="1"/>
  <c r="F15" i="6" s="1"/>
  <c r="L124" i="6"/>
  <c r="E17" i="6" s="1"/>
  <c r="F17" i="6" s="1"/>
  <c r="L115" i="6"/>
  <c r="E16" i="6" s="1"/>
  <c r="F16" i="6" s="1"/>
  <c r="G17" i="6"/>
  <c r="N98" i="6"/>
  <c r="G14" i="6" s="1"/>
  <c r="H14" i="6" s="1"/>
  <c r="G16" i="6"/>
  <c r="H16" i="6" s="1"/>
  <c r="G18" i="6"/>
  <c r="H18" i="6" s="1"/>
  <c r="H17" i="6"/>
  <c r="F18" i="6"/>
  <c r="Q95" i="6" l="1"/>
  <c r="R95" i="6"/>
  <c r="Q85" i="6" l="1"/>
  <c r="R85" i="6"/>
  <c r="J73" i="6"/>
  <c r="R91" i="6" l="1"/>
  <c r="Q91" i="6"/>
  <c r="R90" i="6"/>
  <c r="Q90" i="6"/>
  <c r="J88" i="6"/>
  <c r="D13" i="6" s="1"/>
  <c r="R84" i="6"/>
  <c r="Q84" i="6"/>
  <c r="R83" i="6"/>
  <c r="Q83" i="6"/>
  <c r="J81" i="6"/>
  <c r="D12" i="6" s="1"/>
  <c r="R78" i="6"/>
  <c r="Q78" i="6"/>
  <c r="R77" i="6"/>
  <c r="Q77" i="6"/>
  <c r="R76" i="6"/>
  <c r="Q76" i="6"/>
  <c r="R75" i="6"/>
  <c r="Q75" i="6"/>
  <c r="D11" i="6"/>
  <c r="R62" i="6"/>
  <c r="Q62" i="6"/>
  <c r="D10" i="6"/>
  <c r="D9" i="6"/>
  <c r="R55" i="6"/>
  <c r="Q55" i="6"/>
  <c r="L73" i="6" l="1"/>
  <c r="E11" i="6" s="1"/>
  <c r="F11" i="6" s="1"/>
  <c r="N73" i="6"/>
  <c r="G11" i="6" s="1"/>
  <c r="H11" i="6" s="1"/>
  <c r="L88" i="6"/>
  <c r="L81" i="6"/>
  <c r="E12" i="6" s="1"/>
  <c r="F12" i="6" s="1"/>
  <c r="N88" i="6"/>
  <c r="N81" i="6"/>
  <c r="G12" i="6" s="1"/>
  <c r="H12" i="6" s="1"/>
  <c r="G10" i="6"/>
  <c r="E9" i="6"/>
  <c r="E10" i="6"/>
  <c r="G9" i="6"/>
  <c r="G13" i="6" l="1"/>
  <c r="E13" i="6"/>
  <c r="Q50" i="6"/>
  <c r="R50" i="6"/>
  <c r="R45" i="6"/>
  <c r="Q45" i="6"/>
  <c r="H13" i="6" l="1"/>
  <c r="F13" i="6"/>
  <c r="L43" i="6"/>
  <c r="E8" i="6" s="1"/>
  <c r="N43" i="6"/>
  <c r="D8" i="6" l="1"/>
  <c r="F8" i="6" l="1"/>
  <c r="G8" i="6"/>
  <c r="F9" i="6"/>
  <c r="F10" i="6"/>
  <c r="H9" i="6"/>
  <c r="H10" i="6"/>
  <c r="C20" i="6" l="1"/>
  <c r="H8" i="6"/>
</calcChain>
</file>

<file path=xl/sharedStrings.xml><?xml version="1.0" encoding="utf-8"?>
<sst xmlns="http://schemas.openxmlformats.org/spreadsheetml/2006/main" count="471" uniqueCount="284">
  <si>
    <t>Resumo da Avaliação</t>
  </si>
  <si>
    <t>Peso</t>
  </si>
  <si>
    <t>Ad%</t>
  </si>
  <si>
    <t>Diretoria de Operações F&amp;I</t>
  </si>
  <si>
    <t>Pontuação Validada</t>
  </si>
  <si>
    <r>
      <t xml:space="preserve">Melhor Área Equivalente
</t>
    </r>
    <r>
      <rPr>
        <sz val="18"/>
        <color theme="1" tint="0.34998626667073579"/>
        <rFont val="Calibri"/>
        <family val="2"/>
      </rPr>
      <t>(BENCHMARK BU/CLUSTER)</t>
    </r>
  </si>
  <si>
    <t>Pts</t>
  </si>
  <si>
    <t>Autoavaliação</t>
  </si>
  <si>
    <t>Validação</t>
  </si>
  <si>
    <t>Desvio</t>
  </si>
  <si>
    <t>Desvios Identificados na Autoavaliação</t>
  </si>
  <si>
    <t>Observações Relevantes / Alternativas Sugeridas</t>
  </si>
  <si>
    <t>2.1</t>
  </si>
  <si>
    <t>Cod</t>
  </si>
  <si>
    <t>Pergunta</t>
  </si>
  <si>
    <t xml:space="preserve">Peso </t>
  </si>
  <si>
    <t>Critérios de Pontuação</t>
  </si>
  <si>
    <t>1.1</t>
  </si>
  <si>
    <t>1.2</t>
  </si>
  <si>
    <t>Guia  para Avaliação</t>
  </si>
  <si>
    <t>1.</t>
  </si>
  <si>
    <t>2.</t>
  </si>
  <si>
    <t>Pts Auto</t>
  </si>
  <si>
    <t>Pts Valid</t>
  </si>
  <si>
    <t>Auto</t>
  </si>
  <si>
    <t>Valid</t>
  </si>
  <si>
    <t>3.</t>
  </si>
  <si>
    <t>3.1</t>
  </si>
  <si>
    <t>4.</t>
  </si>
  <si>
    <t>4.1</t>
  </si>
  <si>
    <t>4.2</t>
  </si>
  <si>
    <t>4.3</t>
  </si>
  <si>
    <t>4.4</t>
  </si>
  <si>
    <t>5.</t>
  </si>
  <si>
    <t>5.1</t>
  </si>
  <si>
    <t>5.2</t>
  </si>
  <si>
    <t>5.3</t>
  </si>
  <si>
    <t>6.</t>
  </si>
  <si>
    <t>6.1</t>
  </si>
  <si>
    <t>6.2</t>
  </si>
  <si>
    <t>6.3</t>
  </si>
  <si>
    <t>6.4</t>
  </si>
  <si>
    <t xml:space="preserve">
</t>
  </si>
  <si>
    <t>7.</t>
  </si>
  <si>
    <t>8.</t>
  </si>
  <si>
    <t>9.</t>
  </si>
  <si>
    <t>10.</t>
  </si>
  <si>
    <t>11.</t>
  </si>
  <si>
    <t>7.1</t>
  </si>
  <si>
    <t>7.2</t>
  </si>
  <si>
    <t>7.3</t>
  </si>
  <si>
    <t>7.4</t>
  </si>
  <si>
    <t>8.1</t>
  </si>
  <si>
    <t>8.2</t>
  </si>
  <si>
    <t>8.3</t>
  </si>
  <si>
    <t>9.1</t>
  </si>
  <si>
    <t>9.2</t>
  </si>
  <si>
    <t>9.4</t>
  </si>
  <si>
    <t>9.3</t>
  </si>
  <si>
    <t>10.1</t>
  </si>
  <si>
    <t>10.2</t>
  </si>
  <si>
    <t>10.3</t>
  </si>
  <si>
    <t>10.4</t>
  </si>
  <si>
    <t>11.1</t>
  </si>
  <si>
    <t>11.2</t>
  </si>
  <si>
    <t>11.3</t>
  </si>
  <si>
    <t>Ordens de Serviço</t>
  </si>
  <si>
    <t>2. Ordens de Serviço</t>
  </si>
  <si>
    <t>3. PDM &amp; PM</t>
  </si>
  <si>
    <t xml:space="preserve">PDM &amp; PM </t>
  </si>
  <si>
    <t>Gestão de Ativos</t>
  </si>
  <si>
    <t>1. Gestão de Ativos</t>
  </si>
  <si>
    <t>4. Procedimentos de Manutenção</t>
  </si>
  <si>
    <t>Procedimentos de Manutenção</t>
  </si>
  <si>
    <t xml:space="preserve">5. Planejamento de Manutenção  </t>
  </si>
  <si>
    <t xml:space="preserve">Planejamento de Manutenção  </t>
  </si>
  <si>
    <t xml:space="preserve">6. Programação de Manutenção </t>
  </si>
  <si>
    <t xml:space="preserve">Programação de Manutenção </t>
  </si>
  <si>
    <t>7. Metrologia</t>
  </si>
  <si>
    <t>Metrologia</t>
  </si>
  <si>
    <t>8. Planejamento da Parada Anual de Manutenção</t>
  </si>
  <si>
    <t xml:space="preserve">Planejamento da Parada Anual de Manutenção </t>
  </si>
  <si>
    <t>9. Gestão de Indicadores</t>
  </si>
  <si>
    <t>Gestão de Indicadores</t>
  </si>
  <si>
    <t>10. Análise Causa Raiz</t>
  </si>
  <si>
    <t>11. Gestão de Mudanças</t>
  </si>
  <si>
    <t>Gestão de Mudanças</t>
  </si>
  <si>
    <t>Análise Causa Raiz</t>
  </si>
  <si>
    <t>Avaliação Pilar Manutenção</t>
  </si>
  <si>
    <t>GESTÃO DE ATIVOS</t>
  </si>
  <si>
    <t>1.3</t>
  </si>
  <si>
    <t>1.4</t>
  </si>
  <si>
    <t>1.5</t>
  </si>
  <si>
    <t>1.6</t>
  </si>
  <si>
    <t xml:space="preserve">  A unidade cadastra os ativos no CMMS  de acordo com padrão definido pelo pilar manutenção?</t>
  </si>
  <si>
    <t xml:space="preserve">  Existe Matriz de criticidade  para as Localizações Funcionais da planta avaliando as dimensões segurança, meio ambiente, qualidade, manutenção e produção? (0,5 ponto). A mesma esta de fácil acesso. </t>
  </si>
  <si>
    <t xml:space="preserve"> A Documentação Técnica (física) está de acordo com as diretrizes ?</t>
  </si>
  <si>
    <t xml:space="preserve"> A localização funcional está fácil de ser identificada no campo?</t>
  </si>
  <si>
    <t xml:space="preserve">  Todos os ativos da  unidade estão Tagueados e as plaquetas estão instaladas em todos os ativos, e o tag dos ativos cadastrados no CMMS conforme diretriz do treinamento de  Walkdown?</t>
  </si>
  <si>
    <t xml:space="preserve"> Existe controle em ordem de serviço de entrada e saída de ativos, inclusive quanto à sua identificação pela plaqueta para reparo e manutenção externa ?</t>
  </si>
  <si>
    <t>Guia para Avaliação</t>
  </si>
  <si>
    <t>Verificar no  CMMS se a unidade cadastrou os equipamentos da planta, bem como seus componentes e atributos técnicos conforme padrão estabelecido  ARROP.</t>
  </si>
  <si>
    <t>Verificar se a unidade possui matriz de criticidade, segregando  as Localizações Funcionais em níveis de importância para o negocio em planilha de Excel como memorial de cálculo.</t>
  </si>
  <si>
    <t>Verificar se existe local definido para o Arquivo Técnico / b)Verificar se o arquivo técnico possui um dono/ c) Se está organizado e se existe uma sistemática de controle de retirada e devolução da documentação/ d) Verificar a atualização e/ou inclusão da documentação na aquisição de novos equipamentos.</t>
  </si>
  <si>
    <t xml:space="preserve">Verificar aleatoriamente 10  Localizações Funcionais no campo.
</t>
  </si>
  <si>
    <t>Verificar aleatoriamente 10 ativos no campo</t>
  </si>
  <si>
    <t>Verificar fluxo de ordens de serviço e a movimentação dos ativos no CMMS.Verificar procedimento e conversar com os envolvidos</t>
  </si>
  <si>
    <t>ORDENS DE SERVIÇO</t>
  </si>
  <si>
    <t>2.2</t>
  </si>
  <si>
    <t>2.3</t>
  </si>
  <si>
    <t>Verificar lista de presença e carga horária dos colaboradores treinados vs que deveriam ser treinados.
Ir a campo e verificar estrutura para abertura de solicitação de serviço
Verificar lista de S.S. no CMMS.
Amostragem de 10 solicitações.</t>
  </si>
  <si>
    <t>Verificar as confirmações do serviço em 10 Ordens de Manutenção aleatoriamente</t>
  </si>
  <si>
    <t>Verificar percentual de apontamento de horas no CMMS em relação a horas registradas em ponto.</t>
  </si>
  <si>
    <t xml:space="preserve"> A solicitação de serviço  é feita através de CMMS pelo solicitante?</t>
  </si>
  <si>
    <t xml:space="preserve">   O executante faz a confirmação da execução do serviço no CMMS? Detalhando as informações do serviço executado, materiais executado e descreve os  desvios que ocorreram entre o planejado e o realizado.</t>
  </si>
  <si>
    <t>A apropriação de horas dos técnicos apontadas no CMMS reflete a quantidade de horas apontadas em sistema de ponto de Gente &amp; Gestão ?</t>
  </si>
  <si>
    <t>PDM &amp; PM</t>
  </si>
  <si>
    <t>3.2</t>
  </si>
  <si>
    <t>3.3</t>
  </si>
  <si>
    <t>3.4</t>
  </si>
  <si>
    <t>3.5</t>
  </si>
  <si>
    <t>3.6</t>
  </si>
  <si>
    <t>3.7</t>
  </si>
  <si>
    <t>3.8</t>
  </si>
  <si>
    <t>3.9</t>
  </si>
  <si>
    <t>Esta contemplado no plano de manutenção dos ativos mais críticos da planta atividades de PDM cadastradas no CMMS?</t>
  </si>
  <si>
    <t xml:space="preserve"> Esta contemplado no plano de manutenção dos ativos mais críticos da planta atividades de  PM cadastrados no CMMS?</t>
  </si>
  <si>
    <t xml:space="preserve"> O plano de  PMs estão sendo cumpridas conforme periodicidade definida no sistema e dentro das metas estabelecidas?</t>
  </si>
  <si>
    <t xml:space="preserve">  Os pontos levantados nas Inspeções de Rota  ( PM)  estão gerando CPM (Ordens de Serviços Corretiva Originados da Manutenção Preventiva) no CMMS?</t>
  </si>
  <si>
    <t xml:space="preserve">  As Inspeções de PDM estão sendo cumpridas conforme periodicidade definida na Sessão de Estratégia de Confiabilidade?</t>
  </si>
  <si>
    <t xml:space="preserve">    Os pontos levantados nas Inspeções de PDM estão gerando CPDM (ordens de serviço corretiva originados da manutenção Preditiva) no CMMS?</t>
  </si>
  <si>
    <t xml:space="preserve"> O plano de lubrificação esta sendo cumprido conforme periodicidade definida no sistema?</t>
  </si>
  <si>
    <t xml:space="preserve"> As inspeções de rotas civil  estão sendo realizadas na periodicidade indicada?</t>
  </si>
  <si>
    <t xml:space="preserve"> Os pontos levantados nas inspeções de Rota Civil estão gerando CPM (Ordens de Serviço Corretivas originadas da Manutenção Preventiva) no CMMS?</t>
  </si>
  <si>
    <t>Verificar se as inspeções de PDM  estão cadastradas no CMMS conforme definição do ARROP para os equipamentos conforme sua criticidade (Conforme definição da sessão de estratégia de confiabilidade da planta).</t>
  </si>
  <si>
    <t>Verificar se as inspeções de PM estão cadastradas no CMMS conforme definição  do ARROP para os equipamentos conforme sua criticidade (Conforme definição da sessão de estratégia de confiabilidade da planta)</t>
  </si>
  <si>
    <t>Verificar % de cumprimento das rotas de inspeção. As preventivas devem ser realizadas com tolerância de +/- 15% da frequencia de execução.</t>
  </si>
  <si>
    <t>Verificar se a ultima inspeção de rota esta arquivada (fisicamente) e se as não conformidades estão no CMMS. Data de execução deve estar alinhada com a prioridade definida na programação semanal, prazo de execução não deve ser maior que 60 dias do levantamento do problema e deve estar devidamente cadastrada no CMMS.</t>
  </si>
  <si>
    <t>Verificar  cumprimento das inspeções de PDM (ultimo quadrimestre)</t>
  </si>
  <si>
    <t>Verificar se as não conformidades dos relatórios de PDM estão sendo incluídas no CMMS e se há evidencia de programação e de intervenção no equipamento após não conformidade encontrada (abertura e fechamento de OS). Data de execução deve estar alinhada com as definições do fornecedor de análises preditivas. Considerando como tolerância de máxima de execução 30 dias.. Checar no mínimo 5 atividades por amostra.</t>
  </si>
  <si>
    <t>Verificar se existe plano de lubrificação cadastrado em CMMS ou software específico de lubrificação, bem como seu cumprimento nos sistema para o último período de auditoria.</t>
  </si>
  <si>
    <t>Verificar % de cumprimento das rotas de inspeção. As rotas devem ser realizadas na sua data prevista (trimestral).</t>
  </si>
  <si>
    <t>Verificar se a ultima inspeção de rota esta arquivada (fisicamente) e se as não conformidade estão inseridas no sistema. Data de execução deve estar alinhada com a prioridade definida na programação semanal e devidamente cadastrada no CMMS.</t>
  </si>
  <si>
    <t>PROCEDIMENTO DE MANUTENÇÃO</t>
  </si>
  <si>
    <t xml:space="preserve"> Todas as OS´s de Manutenção Periódica cadastradas no CMMS possuem procedimentos de segurança, execução e encerramento para sua execução?</t>
  </si>
  <si>
    <t xml:space="preserve">   Os procedimentos de manutenção de todas OS's indicam as necessidades de segurança para realização das tarefas?</t>
  </si>
  <si>
    <t xml:space="preserve">  Os procedimentos de manutenção são quantificáveis?</t>
  </si>
  <si>
    <t xml:space="preserve"> Existe sistemática de treinamento dos procedimentos de forma a não evidenciar execução de tarefas por executor não treinado?</t>
  </si>
  <si>
    <t>Verificar se as manutenções periódicas estão com procedimentos cadastrados no CMMS. Para Inspeções de Rota, devem ser considerados os espelhos.</t>
  </si>
  <si>
    <t>Verificar por amostragem se no mínimo 5 procedimentos constam as necessidades de segurança. ( bloqueio de energia, ptp )</t>
  </si>
  <si>
    <t>Verificar se o passo-a-passo para realização da tarefa consta no procedimento de forma quantitativa</t>
  </si>
  <si>
    <t xml:space="preserve">Deve existir cronograma de treinamentos de todos procedimentos com lista de presença e teste de eficácia. </t>
  </si>
  <si>
    <t>PLANEJAMENTO DE MANUTENÇÃO</t>
  </si>
  <si>
    <t xml:space="preserve"> Quando uma solicitação não tem informações suficientes, o responsável pela triagem solicita mais informações?</t>
  </si>
  <si>
    <t xml:space="preserve">  A área de planejamento  detalha   o procedimentos &amp; instruções, mão de obra e qualificações, estima tempo, desenhos e manuais, ferramentas e dispositivos especiais, documentos e licenças especiais  para os  ordens de serviços  no mínimo para os  ativos classificados como críticos  no documento  de sessão de estratégia de confiabilidade?</t>
  </si>
  <si>
    <t xml:space="preserve"> As ordens de serviços que não podem ser programadas os impedimentos estão sendo cadastrados?
</t>
  </si>
  <si>
    <t>Verificar lista de notas no CMMS.
Solicitações imprecisas são aquelas que não permitem o detalhamento do trabalho com as informações descritas na SS.
Amostragem de 10 notas (Solicitação de Serviço).
Verificar atitude do planejador quando falta informações.</t>
  </si>
  <si>
    <t xml:space="preserve">Analisar 10 ordens de serviço planejadas.
</t>
  </si>
  <si>
    <t>Analisar 10 OS's.</t>
  </si>
  <si>
    <t>6.5</t>
  </si>
  <si>
    <t>6.6</t>
  </si>
  <si>
    <t>PROGRAMA DE MANUTENÇÃO</t>
  </si>
  <si>
    <t xml:space="preserve">  Existe programação semanal da manutenção ?A programação Semanal da manutenção está baseado em  O.S  e realizada no CMMS?As ordens de serviço são impressas e entregues aos executantes conforme programação?</t>
  </si>
  <si>
    <t xml:space="preserve"> Existe programação para as paradas programadas de manutenção? A programação das paradas programadas de manutenção é realizada no CMMS? está baseado em  O.S? As ordens de serviço são impressas e entregues aos executantes conforme programação?</t>
  </si>
  <si>
    <t xml:space="preserve">  Existe um cronograma de manutenção semanal, indicando a manutenção preventiva e corretiva que deve ser realizado? É usado para gerar uma coordenação diária, que detalha as tarefas que precisam ser feitas a cada dia? 
O cronograma contem o numero da ordem de serviço; descrição da tarefa;  executante; grupo de executante, tipo de manutenção, tempo previsto para executar a tarefa; data e hora que a tarefa esta programada para ser executada? No campo as atividades que estão sendo executadas fazem parte do cronograma da última reunião de programação?</t>
  </si>
  <si>
    <t>Existe um cronograma das paradas programadas de manutenção, indicando a manutenção preventiva e corretiva que deve ser realizada? É este usado para gerar uma coordenação da parada, que detalha todas as tarefas que precisam ser feitas?</t>
  </si>
  <si>
    <t xml:space="preserve">A unidade possui gestão do índice de cumprimento de programação semanal?  No mínimo, 90% da mão de obra técnica  disponível estão sendo programados?
</t>
  </si>
  <si>
    <t xml:space="preserve"> A unidade possui gestão do índice de cumprimento de parada programada?  No mínimo 90% da mão de obra técnica  disponível estão sendo programados?</t>
  </si>
  <si>
    <t xml:space="preserve">Verificar se existem as Reuniões com as áreas onde a programação da semana é definida.
Verificar na Reunião de programação se os planejadores e ou programadores estão levando as informações necessárias tais como a programação prévia, recursos disponíveis. Não será aceito programação em sistema paralelo, apenas no CMMS.
</t>
  </si>
  <si>
    <t>Verificar se existem as reuniões com as áreas onde a programação da parada é definida.
Verificar na reunião de programação se os planejadores e ou programadores estão levando as informações necessárias tais como -- a programação prévia, recursos disponíveis, etc. Não será aceito programação em sistema paralelo apenas no CMMS.</t>
  </si>
  <si>
    <t>Verificar se existe cronograma, com tempo, ordem de serviço, descrição da tarefa, executante, grupo de executante; tipo de manutenção, tempo previsto para executar a tarefa; data e hora que a tarefa esta programada para ser executada; 
Verificar em campo  se as atividade executadas  pela equipe de manutenção fazem parte do cronograma  da última reunião de manutenção programação. Não será aceito cronograma paralelo apenas no CMMS.</t>
  </si>
  <si>
    <t>O cronograma contém o número da ordem de serviço; descrição da tarefa;  executante; tipo de manutenção; tempo previsto para executar a tarefa; hora que a tarefa esta programada para ser executada? No campo as atividades que estão sendo executadas fazem parte do cronograma da última reunião?
Verificar se existe cronograma, com tempo, ordem de serviço, descrição da tarefa, executante, tipo de manutenção, tempo previsto para executar a tarefa; hora que a tarefa esta programada para ser executada.
Verificar em campo  se as atividade executadas  pela equipe de manutenção fazem parte do cronograma  da última reunião de programação. Não será aceito cronograma em sistema paralelo apenas no CMMS.</t>
  </si>
  <si>
    <t>Verificar índice de programação.</t>
  </si>
  <si>
    <t>Verificar se a evidencia de cumprimento da programação semanal (O.S fechada no sistema)</t>
  </si>
  <si>
    <t>7.5</t>
  </si>
  <si>
    <t xml:space="preserve">  A unidade utiliza matriz de criticidade para avaliação  dos equipamentos e instrumentos da fabrica para  definição  quanto a  calibração.</t>
  </si>
  <si>
    <t xml:space="preserve">     A unidade possui plano de calibração  dos instrumentos / equipamentos  no CMMS conforme diretriz do produto?</t>
  </si>
  <si>
    <t xml:space="preserve">  O cumprimento da frequência de execução das calibrações estão conforme plano de calibração ?</t>
  </si>
  <si>
    <t xml:space="preserve">  Os instrumentos (padrões) usados para execução do plano de calibração tem certificados validos e rasteados pela RBC?</t>
  </si>
  <si>
    <t xml:space="preserve"> As válvulas de segurança estão com suas calibrações em dia?</t>
  </si>
  <si>
    <t>Verificar se  é utilizada a  matriz de criticidade de  para definir a calibração para dos  instrumentos / equipamentos.</t>
  </si>
  <si>
    <t>Verificar se existe  plano de calibração  para dos instrumentos / equipamentos e se todos os campos do produto estão  cadastrados no CMMS: criticidade, equipamento, tag, classe de exatidão, erro, incerteza, grandeza controlada e etc.</t>
  </si>
  <si>
    <t>Verificar se o cumprimento da  frequência de execução  está conforme plano de calibração</t>
  </si>
  <si>
    <t>Verificar se os certificados estão validados e rasteados pela RBC</t>
  </si>
  <si>
    <t xml:space="preserve">Checar ultima intervenção no equipamento e verificar se foi feita calibração do dispositivo de segurança ou realizado conforme recomendação do certificado de calibração / livro de inspeção NR13. Não há tolerância para atraso de execução de calibração. </t>
  </si>
  <si>
    <t>METROLOGIA</t>
  </si>
  <si>
    <t>PLANEJAMENTO DA PARADA ANUAL DE MANUTENÇÃO</t>
  </si>
  <si>
    <t>8.4</t>
  </si>
  <si>
    <t>São feitas reuniões de planejamento de parada entre todas as áreas envolvidas  4 meses antes do inicio  parada anual  conforme padrão pilar manutenção? As atividades planejadas possuem ordens cadastradas no CMMS? O fluxo de trabalho de planejamento foi seguido?</t>
  </si>
  <si>
    <t>A unidade  elabora e compila Lista de materiais e de serviços  contendo os números das  ordens de serviços que foram planejadas e  número das requisições de materiais e serviços  que serão utilizados na parada anual 3 meses antes  do inicio da parada anual?</t>
  </si>
  <si>
    <t>A unidade faz reunião de  follow  up    com as áreas um mês antes do inicio da parada anual e reunião de coordenação das atividades uma semana antes do inicio da parada anual? Foram tomadas ações para os devido diagnosticados nas reuniões de follow up e coordenação das atividades?</t>
  </si>
  <si>
    <t xml:space="preserve">  A unidade faz a gestão do índice de cumprimento do planejamento da parada anual de manutenção?</t>
  </si>
  <si>
    <t>Verificar Ata de reunião, participantes, ordens de serviço das atividades. Verificar atendimento ao fluxo de trabalho do planejamento e data da reunião.</t>
  </si>
  <si>
    <t>Verificar lista de materiais atreladas as ordens de serviço das atividades da reunião de planejamento e se possuem requisição de materiais e serviços no sistema</t>
  </si>
  <si>
    <t>Verificar Atas de reunião de follow up e coordenação: participantes, ordens de serviço das atividades. Verificar  follow up dos  serviços e entrega dos materiais  a tempo da execução da parada e quais contramedidas foram tomadas para os desvios.</t>
  </si>
  <si>
    <t>Verificar O.S fechadas no sistema referentes a parada</t>
  </si>
  <si>
    <t>GESTÃO DE INDICADORES</t>
  </si>
  <si>
    <t>9.5</t>
  </si>
  <si>
    <t>As métricas são enviadas aos líderes de confiabilidade até a data determinada (5º dia útil do mês subsequente) com pleno conhecimento do especialista de confiabilidade (sem necessidade de cobrança)?</t>
  </si>
  <si>
    <t xml:space="preserve">     As métricas especificadas na gestão a vista estão  sendo acompanhadas  e atualizadas  (gestão à vista)?</t>
  </si>
  <si>
    <t>As métricas são analisadas em reunião com gerentes e coordenadores e comunicadas para a fábrica?</t>
  </si>
  <si>
    <t>A equipe de manutenção tem pleno conhecimento sobre as métricas enviadas?</t>
  </si>
  <si>
    <t>Quais decisões foram tomadas em relação às métricas analisadas?</t>
  </si>
  <si>
    <t>Considerar últimos período da auditoria. Planilha de métricas deve ser salva na rede no endereço \\gsp-w2k-arq01\PQSE F&amp;I\(unidade) na pasta Manutenção\Métricas.</t>
  </si>
  <si>
    <t>Verificar quadro gestão a vista</t>
  </si>
  <si>
    <t>Considerar  apenas o período auditado</t>
  </si>
  <si>
    <t>Considerar último relatório enviado</t>
  </si>
  <si>
    <t>Avaliar planos de ação propostos a partir da reunião do comitê de confiabilidade da unidade</t>
  </si>
  <si>
    <t>0 -  As informações sobre os indicadores   não são enviadas no prazo estabelecido
1 - As  informações sobre indicadores são enviados no prazo estabelecido</t>
  </si>
  <si>
    <t>0 -  Não há evidencia que os indicadores  estão sendo acompanhados e atualizados
1 -   A evidência que os indicadores  estão sendo acompanhados e atualizados</t>
  </si>
  <si>
    <t>0 -  Não há evidencia que os indicadores  estão analisados  em reunião com gerentes e coordenadores e comunicadas para a fábrica.
1 -   Há evidencia que os indicadores  estão analisados  em reunião com gerentes e coordenadores e comunicadas para a fábrica.</t>
  </si>
  <si>
    <t xml:space="preserve">0 - Não há evidencia que a  equipe de confiabilidade tem pleno conhecimento sobre os indicadores reportados.
1 - Há evidencia que  a  equipe de confiabilidade tem pleno conhecimento sobre os indicadores reportados. </t>
  </si>
  <si>
    <t>0 -  Não há evidencia que foram tomadas decisão em relação aos indicadores analisados.
1 -  Há evidencia que foram tomadas decisão em relação aos indicadores analisados.</t>
  </si>
  <si>
    <t>ANÁLISE CAUSA RAIZ</t>
  </si>
  <si>
    <t>Especialista ou  responsável pela analise causa raiz  da equipe de confiabilidade  tem pleno conhecimento sobre métodos de análise de causa raiz?</t>
  </si>
  <si>
    <t>Os gatilhos estão sendo levados em consideração na análise?</t>
  </si>
  <si>
    <t>O resultado da análise de causa raiz foi implementado conforme data limite proposta?</t>
  </si>
  <si>
    <t>Se implementado, o resultado da análise de causa raiz trouxe resultado?</t>
  </si>
  <si>
    <t>Entrevista o Especialista ou  responsável pela analise de causa Raiz</t>
  </si>
  <si>
    <t>Analisar três ARCA's ou condições em que pelo menos um dos gatilhos foi acionado e a ARCA não foi realizada</t>
  </si>
  <si>
    <t>Analisar três ARCA's</t>
  </si>
  <si>
    <t>0 -   Não há evidencia que o especialista ou  responsável pela analise causa raiz  da equipe de confiabilidade  tem pleno conhecimento sobre métodos de análise de causa raiz.
1 - Há evidência   que o especialista ou  responsável pela analise causa raiz  da equipe de confiabilidade  tem pleno conhecimento sobre métodos de análise de causa raiz</t>
  </si>
  <si>
    <t>0 - Não há evidencia que  os gatilhos estão sendo levados em consideração na análise
1 - Há evidencia que  os gatilhos estão sendo levados em consideração na análise</t>
  </si>
  <si>
    <t>0 -  Para menos de 50% das ações  das analises de causa raiz foram implementadas no prazo.
½ -   Entre 50% e 80%  das ações das analises de causa raiz foram implementadas no prazo.
1 - Para mais de 80% dos ativos das analises de causa raiz foram implementadas no prazo.</t>
  </si>
  <si>
    <t>0 - Não há evidencia que as ações da  analise de causa raiz trouxe o resultado esperado.
1 - Há evidencia que as ações da  analise de causa raiz trouxe o resultado esperado.</t>
  </si>
  <si>
    <t xml:space="preserve">GESTÃO DE MUDANÇA
</t>
  </si>
  <si>
    <t xml:space="preserve"> A unidade segue  sistemática/fluxograma corporativo para avaliação de alteração de projetos ou alteração de atributos técnicos nos equipamentos, conforme padrão de gestão de mudança?</t>
  </si>
  <si>
    <t>Quando  é  instalado  um novo  ativo, ou modificado algum subconjunto do ativo , o mesmo  passa pelo processo de Walkdown, Análise de criticidade, FEMEA/RCM, criação da BOM, criação de plano de PM/PDM?</t>
  </si>
  <si>
    <t>Quando um ativo é desativado, obsoletado,  retirado de operação. O status no CMMS é alterado? As peças em estoque deste equipamento soa obsoletadas ou disponibilizadas para transferência ou ainda o níveis de mínimo e máximo são revisados? A placa de legado de patrimônio é entregue a área fiscal para travento correto d área financeira da CIA?</t>
  </si>
  <si>
    <t>Verificar se a unidade segue padrão de gestão de mudança., em entrevista , checando no campo  e confrontando informações com capex aprovados e implantados.</t>
  </si>
  <si>
    <t>Verificar através de entrevistas e se para os novos projetos (capex)  se foram realizados  Walkdown, Análise de criticidade, FEMEA/RCM, criação da BOM, criação de plano de PM/PDM?</t>
  </si>
  <si>
    <t>Verificar ativos que foram obsoletos comparar no campo  e na área fiscal  e Almoxarifado se todos os itens em questão foram atendidos</t>
  </si>
  <si>
    <t>0 - Menos de  50%  das  ordens de manutenção estão: confirmadas pelos executante, contendo informações importantes do serviço executado, materiais utilizados apontados e com relato dos desvios entre planejado X realizado ( se relevante).
0,5 -  Entre  50  e 80% das  ordens de manutenção estão: confirmadas pelos executante, contendo informações importantes do serviço executado, materiais utilizados apontados e com relato dos desvios entre planejado X realizado ( se relevante).
1 - Acima de 80% das  ordens de manutenção estão: confirmadas pelos executante, contendo informações importantes do serviço executado, materiais utilizados apontados e com relato dos desvios entre planejado X realizado ( se relevante).</t>
  </si>
  <si>
    <t xml:space="preserve">0 - Dos ativos mais críticos da planta (conforme definição de sessão de estratégia de confiabilidade) menos de 50% esta coberto por PDM.
0,5 - Dos ativos mais críticos da planta (conforme definição de sessão de estratégia de confiabilidade) , entre 50% e 75% esta coberto por PDM .
1 - Dos ativos mais críticos da planta (conforme definição de sessão de estratégia de confiabilidade) , mais de 75% esta coberto por PDM </t>
  </si>
  <si>
    <t>0 - Dos ativos mais críticos da planta (conforme definição de sessão de estratégia de confiabilidade) menos de 50% esta coberto por PM.
0,5 – Dos ativos mais críticos da planta (conforme definição de sessão de estratégia de confiabilidade) , entre 50% e 75% esta coberto por PM.
1 – Dos ativos mais críticos da planta (conforme definição de sessão de estratégia de confiabilidade) , mais de 75% esta coberto por PM.</t>
  </si>
  <si>
    <t>0 - Menos de 70% das inspeções existentes estão sendo executadas de acordo com  a periodicidade definida na RSS e menos de 10% da mão de obra técnica disponível está sendo empregada em PM.
0,5 – Entre 70% e 85% das inspeções existentes estão sendo executadas de acordo com  a periodicidade definida na RSS e entre 10% e 15% ou mais de 25% da mão de obra técnica disponível está sendo empregada em PM.
1 – Mais de 85% das inspeções existentes estão sendo executadas de acordo com  a periodicidade definida na RSS e entre 15% e 25% da mão de obra técnica disponível está sendo empregada em PM.</t>
  </si>
  <si>
    <t>0 – Menos de 60% dos problemas levantados foram cadastrados (Solicitação de Serviço) no CMMS e executados  conforme prioridade definida.
0,5 –  Entre 60% e 80% dos problemas encontrados foram cadastrados (Solicitação de Serviço) no CMMS e executados  conforme prioridade definida.
1 – Acima de 80% dos problemas  levantados foram cadastrados (Solicitação de Serviço) no CMMS e executados  conforme prioridade definida.</t>
  </si>
  <si>
    <t>0 - Menos de 80% das inspeções existentes estão sendo feitas de acordo com  a periodicidade definida na RSS e menos de 4% da mão de obra técnica disponível está sendo empregada em PdM.
0,5 -  Entre 80% e 90% das inspeções existentes estão sendo feitas de acordo com  a periodicidade definida na RSS e entre 4% e 7% da mão de obra técnica disponível está sendo empregada em PdM.
1 - Acima de 90% das inspeções existentes estão sendo feitas de acordo com  a periodicidade definida na RSS e mais de 7% da mão de obra técnica disponível está sendo empregada em PdM.</t>
  </si>
  <si>
    <t>0 -  Menos de 70% dos problemas estão sendo levantados, cadastrados, programados e executados.
0,5 -  Entre 70% e 90% dos problemas estão sendo levantados, cadastrados, programados e executados conforme prioridade definida.
1 - Acima de 90% dos problemas estão sendo levantados, cadastrados, programados e executados conforme prioridade definida.</t>
  </si>
  <si>
    <t>0 - Menos de 80% das inspeções estão cadastradas no CMMS e sendo realizadas na periodicidade correta.
0,5 - Entre 80% a 95% das inspeções estão cadastradas no CMMS e sendo realizadas na periodicidade correta.
1 - Acima de 95% das inspeções estão cadastradas no CMMS e sendo realizadas na periodicidade correta.</t>
  </si>
  <si>
    <t>0 – Para menos de 60% dos procedimentos possuem cronograma de treinamento,  execução  no prazo,   lista de presença e teste de eficácia dos treinamentos realizados.
0,5 – Entre 60% e 80% dos procedimentos possuem cronograma de treinamento,  execução  no prazo,   lista de presença e teste de eficácia dos treinamentos realizados.
1 – Acima de 90% dos procedimentos possuem cronograma de treinamento,  execução  no prazo,   lista de presença e teste de eficácia dos treinamentos realizados.</t>
  </si>
  <si>
    <t>0 -  Para menos de 50% das ordens de serviço, a área de planejamento   detalha procedimentos &amp; instruções, mão de obra e qualificações, estima tempo, desenhos e manuais, ferramentas e dispositivos especiais, documentos e licenças especiais  para no mínimo os ativos classificados como crítico no documento  de sessão de estratégia de confiabilidade.
0,5 -  Entre 50% e 80% das ordens de serviço, o planejamento  detalha: procedimentos &amp; instruções, mão de obra e qualificações, estima tempo, desenhos e manuais, ferramentas e dispositivos especiais, documentos e licenças especiais  para no mínimo os ativos classificados como critico  no documento  de sessão de estratégia de confiabilidade.
1 -  Acima de 80% das ordens de serviço, a área de planejamento   detalha procedimentos &amp; instruções, mão de obra e qualificações, estima tempo, desenhos e manuais, ferramentas e dispositivos especiais, documentos e licenças especiais  para no mínimo os ativos classificados como critico no documento  de sessão de estratégia de confiabilidade.</t>
  </si>
  <si>
    <t>0 -   Para menos de 50%  das ordens de serviços que não podem ser programadas os impedimentos estão sendo cadastrados.
0,5 - Entre 50% e 80%  das ordens de serviços que não podem ser programadas os impedimentos estão sendo cadastrados.
1 - Acima de 80%  das ordens de serviços que não podem ser programadas os impedimentos estão sendo cadastrados.</t>
  </si>
  <si>
    <t>0 - Não existe cronograma das paradas programadas de manutenção.
0,5 - Existe cronograma  indicando manutenção preventiva, corretiva, número de ordem de serviço, descrição da tarefa, executante, tempo previsto para executar a tarefa, hora que a tarefa esta programada para ser executada, mas não há evidência da coordenação diária e no campo as atividades que estão sendo executadas não fazem parte do cronograma definido na última reunião de programação.
1 - Existe cronograma  indicando manutenção preventiva, corretiva, número de ordem de serviço, descrição da tarefa, executante, tempo previsto para executar a tarefa, hora que a tarefa esta programada para ser executada e há evidência da coordenação diária e no campo as atividades que estão sendo executadas  fazem parte do cronograma definido na última reunião de programação.</t>
  </si>
  <si>
    <t>0 - Menos de 70% da mão de obra técnica disponível está sendo programada ou menos de 50% da programação está sendo cumprida.
0,5 -  Entre 70% e 90% da mão de obra técnica disponível está sendo programada e no mínimo 50% da programação está sendo cumprida.
1 - Acima de 90% da mão de obra técnica disponível está sendo programada e no mínimo 70% da programação está sendo cumprida.</t>
  </si>
  <si>
    <t>0 - Menos de 70% das atividades de parada programada estão sendo concluídos no período da parada ou menos de 90% da mão de obra técnica disponível foram programados.
0,5 - Entre 70% e 90% das  atividades da parada programada   estão sendo concluídos no período da parada  e no mínimo 90% da mão de obra técnica disponível foram programados.
1 - Acima de 90% das atividades da parada programada estão sendo concluídos no período da parada e no mínimo 90% da mão de obra técnica disponível  foram programados.</t>
  </si>
  <si>
    <t>0 -  A unidade não utiliza a matriz de criticidade para definir a calibração dos instrumentos / equipamentos
0,5 -  A unidade utiliza  matriz de criticidade , e  avalia  entre   90% e 98% dos instrumentos e  equipamentos.
1 - A unidade utiliza a matriz de criticidade e avalia  mais de 98% dos e instrumentos e equipamentos.</t>
  </si>
  <si>
    <t>0 -  Dos ativos mais críticos da planta (conforme definição de sessão de estratégia de confiabilidade) menos de 50%  possuem plano de calibração
0,5 -  Dos ativos mais críticos da planta (conforme definição de sessão de estratégia de confiabilidade) , entre 50% e 75%  possuem plano de calibração.
1 -  Dos ativos mais críticos da planta (conforme definição de sessão de estratégia de confiabilidade) , mais de 75%  possuem plano de calibração.</t>
  </si>
  <si>
    <t>0 - Menos de 70% dos instrumentos tem cumprimento de frequência de execução conforme plano de calibração 
0,5 -Entre 70% e 90% dos instrumentos tem cumprimento de frequência de execução conforme plano de calibração 
1 -  Acima de 90% dos instrumentos tem cumprimento de frequência de execução conforme plano de calibração</t>
  </si>
  <si>
    <t>0 - Menos de 70% dos certificados de calibração dos padrões usados para calibração interna e / ou    emitidos por  empresa que prestam serviço de calibração   externa são  válidos e rastreados pela RBC.
0,5 - Entre 70% e 90% dos certificados de calibração dos padrões usados para calibração interna e / ou    emitidos por  empresa que prestam serviço de calibração   externa são  válidos e rastreados pela RBC.
1 - Acima de 90% dos certificados de calibração dos padrões usados para calibração interna e / ou    emitidos por  empresa que prestam serviço de calibração   externa são  válidos e rastreados pela RBC.</t>
  </si>
  <si>
    <t>0 - Para menos de 50% das alterações de projetos e novos ativos  há evidência que foram realizados  Walkdown, Análise de criticidade, FEMEA/RCM, criação da BOM, criação de plano de PM/PDM. 
0,5 - Entre 50% e 80%  as alterações de projetos e novos ativos  há evidência que foram realizados  Walkdown, Análise de criticidade, FÊMEA/RCM, criação da BOM, criação de plano de PM/PDM.
1 -  Acima de 80%  as alterações de projetos e novos ativos  há evidência que foram realizados  Walkdown, Análise de criticidade, FÊMEA/RCM, criação da BOM, criação de plano de PM/PDM.</t>
  </si>
  <si>
    <t>0 -  para menos de 50% dos ativos  que são desativados, obsoletados,  retirados de operação, o status no CMMS é alterado, as peças em estoque deste equipamento são obsoletadas ou disponibilizadas para transferência ou ainda o níveis de mínimo e máximo são revisados e A placa de legado de patrimônio é entregue a área fiscal para travento correto d área financeira da CIA. 
0,5 -  entre 50% e 80%  dos ativos que são desativados, obsoletados,  retirados de operação o status no CMMS é alterado, as peças em estoque deste equipamento são obsoletadas ou disponibilizadas para transferência ou ainda o níveis de mínimo e máximo são revisados e A placa de legado de patrimônio é entregue a área fiscal para travento correto d área financeira da CIA.
1 -  Para mais de 80% dos ativos que são desativados, obsoletados,  retirados de operação o status no CMMS é alterado, as peças em estoque deste equipamento são obsoletadas ou disponibilizadas para transferência ou ainda o níveis de mínimo e máximo são revisados e A placa de legado de patrimônio é entregue a área fiscal para travento correto d área financeira da CIA.</t>
  </si>
  <si>
    <t>0 - A unidade tem cadastrado menos de 50% dos ativos da planta conforme padrão estabelecido pelo  ARROP.
0,5 -  A unidade tem cadastrado entre 50% e 80% dos ativos da planta conforme padrão estabelecido pelo ARROP.
1 - A unidade tem cadastrado mais de 80% doa ativos da planta conforme 
padrão estabelecido pelo ARROP.</t>
  </si>
  <si>
    <t xml:space="preserve"> 0 - A unidade não tem matriz de criticidade.
0,5 - A unidade tem matriz de criticidade dividindo as Localizações Funcionais em 3 níveis (A / B / C).
1 - A unidade tem matriz de criticidade dividindo  as Localizações Funcionais por score (ranking numérico).</t>
  </si>
  <si>
    <t>0 - A unidade possui  menos  de 50% das localizações funcionais identificadas  no campo.
0,5 - A unidade possui Entre 50% e 80% das localizações funcionais identificadas no campo.
1 - Acima de 80% das as localizações funcionais da planta  estão identificadas no campo.</t>
  </si>
  <si>
    <t xml:space="preserve"> 0 - A área possui  menos  de 50% dos  ativos com tags instalados e cadastrados no CMMS.
0,5 - A área possui entre 50% e 80% dos  ativos com tags instalados e cadastrados no CMMS.
1 - Acima de 80% dos  ativos da unidade estão com os tags instalados nos ativos e cadastrados no CMMS.</t>
  </si>
  <si>
    <t>0 - A área possui  menos  de 70% das  solicitações de serviços  abertas pelo solicitantes.
0,5 - A área possui  entre  70%  e 90% das  solicitações de serviços  abertas pelo solicitantes .
1 -  Acima de 90%  das  solicitações de serviços  abertas pelo solicitantes.</t>
  </si>
  <si>
    <t>0 - Menos de 75% das horas de ponto estão registradas no CMMS.
0,5 - Entre  75 e 90% das horas de ponto estão registradas no CMMS.
1 - Acima de 90% das horas de ponto estão registradas no CMMS.</t>
  </si>
  <si>
    <t>0 – Para menos de 60% das Ordens de Serviço.
0,5 – Entre 60% e 80% das ordens de serviço.
1 – Acima de 80% das ordens de serviço.</t>
  </si>
  <si>
    <t>0 – Para menos de 60% das Ordens de Serviço.
0,5 -  Entre 60% e 80% das ordens de serviço.
1 – Acima de 80% das ordens de serviço.</t>
  </si>
  <si>
    <t xml:space="preserve">0 -  Para menos de 30% dos problemas estão  sendo levantados, cadastrados no CMMS e executados conforme prioridade definida.
0,5 - Entre 30% a 50% dos problemas encontrados estão sendo cadastrados no CMMS e executados  conforme prioridade definida.
1 - Acima de 50% dos problemas estão sendo levantados, cadastrados no CMMS e executados conforme prioridade definida.
</t>
  </si>
  <si>
    <t>0 -  Para menos de 50% das solicitações não precisas, foram tomadas ações pelo responsável da triagem.;
0,5 -  Entre 50% e 80% das solicitações não precisas, foram tomadas ações pelo responsável da triagem.;
1 - Acima de 80% as solicitações não precisas, foram tomadas ações pelo responsável da triagem;</t>
  </si>
  <si>
    <t>0 - Não existe programação  semanal
0,5 - Existe programação semanal realizada no CMMS, porém não há participação de produção e/ou não é seguido o fluxo de priorização de tarefas, mas as ordens de serviços são impressas e entregue aos executante.
1 - Existe programação semanal realizada no CMMS com participação mínima da produção e manutenção, seguindo o fluxo de priorização de tarefas e as ordens de serviços são impressas e entregue aos executantes.</t>
  </si>
  <si>
    <t>0 - Não existe programação  de paradas programadas de manutenção
0,5 - Existe programação de parada programada de manutenção realizada no CMMS, porém não há participação da produção e/ou não é seguido o fluxo de priorização de tarefas, mas as ordens de serviços são impressas e entregue aos executantes.
1 - Existe programação de parada programada de manutenção realizada no CMMS, com participação mínima da produção e manutenção, seguindo o fluxo de priorização de tarefas e as ordens de serviços são impressas e entregue aos executantes.</t>
  </si>
  <si>
    <t>0 - Não existe cronograma de manutenção semanal
0,5 - Existe cronograma  indicando manutenção preventiva, corretiva, numero de ordem de serviço, descrição da tarefa, executante, grupo de executante, tipo de manutenção, tempo previsto para executar a tarefa, data e hora que a tarefa esta programada para ser executada, mas não há evidência da coordenação diária e no campo as atividades que estão sendo executadas não fazem parte do cronograma definido na última reunião.
1 -  Existe cronograma  indicando manutenção preventiva, corretiva, numero de ordem de serviço, executante, grupo de executante, tipo de manutenção, tempo previsto para executar a tarefa, data e hora que a tarefa esta programada para ser executada e há evidência da coordenação diária e no campo as atividades que estão sendo executadas  fazem parte do cronograma definido na última reunião.</t>
  </si>
  <si>
    <t>0 -  Menos de 1000% das válvulas de segurança estão com suas calibrações em dia.
1 -  100% das válvulas de segurança estão com suas calibrações em dia.</t>
  </si>
  <si>
    <t>0 -  Não existe planejamento formal de paradas
0,5 -  Existe planejamento formal de parada, porem não atende 100% das exigências  da questão
1 -  Existe planejamento formal de parada e a mesma  atende 100% das exigências da questão</t>
  </si>
  <si>
    <t xml:space="preserve">0 - Não evidenciado reunião de follow up e nem de coordenação das atividades da parada anual..
0,5 - Existe reunião de follow up  e coordenação das atividades da parada anual mas não estão conforme ao padrão do pilar manutenção.
1 - Existe reunião de follow up  e coordenação das atividades da parada anual  e estão  esta conforme ao padrão do pilar manutenção. </t>
  </si>
  <si>
    <t>0 - Não há gestão do índice de cumprimento
0,5 - Foi cumprido entre 90% e 95% do que foi planejado
1 - Foi cumprido mais do que 95% do que foi planejado</t>
  </si>
  <si>
    <t>0 -  As informações sobre os indicadores   não são enviadas no prazo estabelecido
1 - As  informações sobre indicadores são enviados no prazo estabelecido</t>
  </si>
  <si>
    <t>0 -  Não há evidencia que os indicadores  estão sendo acompanhados e atualizados
1 -   A evidência que os indicadores  estão sendo acompanhados e atualizados</t>
  </si>
  <si>
    <t xml:space="preserve">0 - Não há evidencia que a  equipe de confiabilidade tem pleno conhecimento sobre os indicadores reportados.
1 - Há evidencia que  a  equipe de confiabilidade tem pleno conhecimento sobre os indicadores reportados. </t>
  </si>
  <si>
    <t>0 -  Não há evidencia que os indicadores  estão analisados  em reunião com gerentes e coordenadores e comunicadas para a fábrica.
1 -   Há evidencia que os indicadores  estão analisados  em reunião com gerentes e coordenadores e comunicadas para a fábrica.</t>
  </si>
  <si>
    <t>0 -  Não há evidencia que foram tomadas decisão em relação aos indicadores analisados.
1 -  Há evidencia que foram tomadas decisão em relação aos indicadores analisados.</t>
  </si>
  <si>
    <t>0 -   Não há evidencia que o especialista ou  responsável pela analise causa raiz  da equipe de confiabilidade  tem pleno conhecimento sobre métodos de análise de causa raiz.
1 - Há evidência   que o especialista ou  responsável pela analise causa raiz  da equipe de confiabilidade  tem pleno conhecimento sobre métodos de análise de causa raiz</t>
  </si>
  <si>
    <t>0 - Não há evidencia que  os gatilhos estão sendo levados em consideração na análise
1 - Há evidencia que  os gatilhos estão sendo levados em consideração na análise</t>
  </si>
  <si>
    <t>0 -  Para menos de 50% das ações  das analises de causa raiz foram implementadas no prazo.
0,5 -   Entre 50% e 80%  das ações das analises de causa raiz foram implementadas no prazo.
1 - Para mais de 80% dos ativos das analises de causa raiz foram implementadas no prazo.</t>
  </si>
  <si>
    <t>0 - Não há  evidência que a unidade segue sistemática/fluxograma corporativo para gestão de mudança. 
0,5 -  Há sistemática/fluxograma de alteração de projeto, porem não há evidencia de uso no dia a dia
1 - Há sistemática/fluxograma de alteração de projeto e há evidencia de uso no dia a dia</t>
  </si>
  <si>
    <t>0 - Não existe lista de materiais. 
0,5 - Existe Lista de materiais mas não atende 100% das exigências da questão
1 -   Existe  lista de materiais  e   mesma atende  100% das exigências da  questão</t>
  </si>
  <si>
    <t>0 – Para menos de 60% das Ordens de Serviço.
0,5 – Entre 60% e 80% das ordens de serviço.
1 -   Acima de 80% das ordens de serviço.</t>
  </si>
  <si>
    <t>0 - Não existe plano de lubrificação
0,5 -  Existe plano de lubrificação com cumprimento entre 90% e 98% sendo realizadas na periodicidade correta.
1 -  Existe plano de lubrificação com cumprimento maior do que 98% sendo realizadas na periodicidade correta.</t>
  </si>
  <si>
    <t>0 - Não existe controle  quando o ativo volta de manutenção externa, inclusive quanto a identificação da plaqueta.
1 -  Existe controle  quando o  ativo volta de manutenção externa, inclusive à sua identificação pela plaqueta</t>
  </si>
  <si>
    <t>Unidade realiza Parada Anual de Manutenção?</t>
  </si>
  <si>
    <t>SIM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</si>
</sst>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16]mmm\-yy;@"/>
    <numFmt numFmtId="166" formatCode="0.0"/>
  </numFmts>
  <fonts count="54" x14ac:knownFonts="1">
    <font>
      <sz val="11"/>
      <color theme="1"/>
      <name val="Calibri"/>
      <family val="2"/>
      <scheme val="minor"/>
    </font>
    <font>
      <sz val="11"/>
      <color theme="1"/>
      <name val="Calibri"/>
      <family val="2"/>
      <scheme val="minor"/>
    </font>
    <font>
      <b/>
      <sz val="36"/>
      <color indexed="18"/>
      <name val="Candara"/>
      <family val="2"/>
    </font>
    <font>
      <b/>
      <sz val="40"/>
      <color indexed="56"/>
      <name val="Calibri"/>
      <family val="2"/>
    </font>
    <font>
      <b/>
      <sz val="36"/>
      <color indexed="18"/>
      <name val="Calibri"/>
      <family val="2"/>
    </font>
    <font>
      <sz val="28"/>
      <color theme="1" tint="0.249977111117893"/>
      <name val="Calibri"/>
      <family val="2"/>
    </font>
    <font>
      <sz val="32"/>
      <color theme="1" tint="0.249977111117893"/>
      <name val="Calibri"/>
      <family val="2"/>
    </font>
    <font>
      <b/>
      <sz val="26"/>
      <name val="Calibri"/>
      <family val="2"/>
    </font>
    <font>
      <sz val="22"/>
      <name val="Calibri"/>
      <family val="2"/>
    </font>
    <font>
      <sz val="22"/>
      <color rgb="FF000080"/>
      <name val="Calibri"/>
      <family val="2"/>
    </font>
    <font>
      <b/>
      <sz val="9"/>
      <color theme="0"/>
      <name val="Calibri"/>
      <family val="2"/>
      <scheme val="minor"/>
    </font>
    <font>
      <sz val="20"/>
      <color indexed="18"/>
      <name val="Calibri"/>
      <family val="2"/>
    </font>
    <font>
      <sz val="20"/>
      <color theme="1"/>
      <name val="Calibri"/>
      <family val="2"/>
      <scheme val="minor"/>
    </font>
    <font>
      <sz val="20"/>
      <color indexed="18"/>
      <name val="Calibri"/>
      <family val="2"/>
      <scheme val="minor"/>
    </font>
    <font>
      <b/>
      <sz val="40"/>
      <color indexed="56"/>
      <name val="Candara"/>
      <family val="2"/>
    </font>
    <font>
      <sz val="11"/>
      <color theme="1"/>
      <name val="Candara"/>
      <family val="2"/>
    </font>
    <font>
      <sz val="28"/>
      <name val="Calibri"/>
      <family val="2"/>
    </font>
    <font>
      <sz val="18"/>
      <color theme="1" tint="0.34998626667073579"/>
      <name val="Calibri"/>
      <family val="2"/>
    </font>
    <font>
      <sz val="26"/>
      <name val="Calibri"/>
      <family val="2"/>
    </font>
    <font>
      <sz val="1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sz val="10"/>
      <name val="MS Sans Serif"/>
      <family val="2"/>
    </font>
    <font>
      <b/>
      <sz val="10"/>
      <name val="MS Sans Serif"/>
      <family val="2"/>
    </font>
    <font>
      <b/>
      <sz val="18"/>
      <color indexed="56"/>
      <name val="Cambria"/>
      <family val="2"/>
    </font>
    <font>
      <sz val="11"/>
      <color indexed="10"/>
      <name val="Calibri"/>
      <family val="2"/>
    </font>
    <font>
      <sz val="42"/>
      <color indexed="18"/>
      <name val="Calibri"/>
      <family val="2"/>
    </font>
    <font>
      <b/>
      <sz val="20"/>
      <color indexed="18"/>
      <name val="Calibri"/>
      <family val="2"/>
      <scheme val="minor"/>
    </font>
    <font>
      <sz val="18"/>
      <color theme="1"/>
      <name val="Calibri"/>
      <family val="2"/>
      <scheme val="minor"/>
    </font>
    <font>
      <sz val="12"/>
      <color indexed="8"/>
      <name val="Calibri"/>
      <family val="2"/>
    </font>
    <font>
      <sz val="24"/>
      <color theme="1"/>
      <name val="Calibri"/>
      <family val="2"/>
    </font>
    <font>
      <b/>
      <sz val="28"/>
      <color theme="1"/>
      <name val="Calibri"/>
      <family val="2"/>
    </font>
    <font>
      <sz val="28"/>
      <color theme="1"/>
      <name val="Calibri"/>
      <family val="2"/>
    </font>
    <font>
      <b/>
      <sz val="18"/>
      <color theme="1"/>
      <name val="Calibri"/>
      <family val="2"/>
    </font>
    <font>
      <sz val="12"/>
      <color theme="1"/>
      <name val="Calibri"/>
      <family val="2"/>
    </font>
    <font>
      <sz val="18"/>
      <color theme="1"/>
      <name val="Calibri"/>
      <family val="2"/>
    </font>
    <font>
      <sz val="16"/>
      <color theme="1"/>
      <name val="Calibri"/>
      <family val="2"/>
    </font>
    <font>
      <sz val="22"/>
      <color theme="1" tint="0.34998626667073579"/>
      <name val="Calibri"/>
      <family val="2"/>
    </font>
    <font>
      <sz val="20"/>
      <name val="Calibri"/>
      <family val="2"/>
    </font>
    <font>
      <b/>
      <sz val="22"/>
      <color indexed="8"/>
      <name val="Calibri"/>
      <family val="2"/>
    </font>
    <font>
      <sz val="11"/>
      <color theme="0"/>
      <name val="Calibri"/>
      <family val="2"/>
      <scheme val="minor"/>
    </font>
  </fonts>
  <fills count="2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bgColor indexed="64"/>
      </patternFill>
    </fill>
    <fill>
      <patternFill patternType="solid">
        <fgColor theme="6" tint="0.79998168889431442"/>
        <bgColor indexed="64"/>
      </patternFill>
    </fill>
  </fills>
  <borders count="24">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style="thin">
        <color theme="0" tint="-0.499984740745262"/>
      </right>
      <top/>
      <bottom/>
      <diagonal/>
    </border>
    <border>
      <left style="thin">
        <color theme="0" tint="-0.499984740745262"/>
      </left>
      <right/>
      <top/>
      <bottom/>
      <diagonal/>
    </border>
    <border>
      <left/>
      <right style="thin">
        <color theme="0" tint="-0.499984740745262"/>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1">
    <xf numFmtId="0" fontId="0" fillId="0" borderId="0"/>
    <xf numFmtId="9" fontId="1" fillId="0" borderId="0" applyFont="0" applyFill="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5" applyNumberFormat="0" applyAlignment="0" applyProtection="0"/>
    <xf numFmtId="0" fontId="24" fillId="23" borderId="6" applyNumberFormat="0" applyAlignment="0" applyProtection="0"/>
    <xf numFmtId="0" fontId="25" fillId="0" borderId="0" applyNumberFormat="0" applyFill="0" applyBorder="0" applyAlignment="0" applyProtection="0"/>
    <xf numFmtId="0" fontId="26" fillId="6" borderId="0" applyNumberFormat="0" applyBorder="0" applyAlignment="0" applyProtection="0"/>
    <xf numFmtId="0" fontId="27" fillId="0" borderId="7" applyNumberFormat="0" applyFill="0" applyAlignment="0" applyProtection="0"/>
    <xf numFmtId="0" fontId="28" fillId="0" borderId="8" applyNumberFormat="0" applyFill="0" applyAlignment="0" applyProtection="0"/>
    <xf numFmtId="0" fontId="29" fillId="0" borderId="9" applyNumberFormat="0" applyFill="0" applyAlignment="0" applyProtection="0"/>
    <xf numFmtId="0" fontId="29" fillId="0" borderId="0" applyNumberFormat="0" applyFill="0" applyBorder="0" applyAlignment="0" applyProtection="0"/>
    <xf numFmtId="0" fontId="30" fillId="9" borderId="5" applyNumberFormat="0" applyAlignment="0" applyProtection="0"/>
    <xf numFmtId="0" fontId="31" fillId="0" borderId="10" applyNumberFormat="0" applyFill="0" applyAlignment="0" applyProtection="0"/>
    <xf numFmtId="0" fontId="32" fillId="2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25" borderId="11" applyNumberFormat="0" applyFont="0" applyAlignment="0" applyProtection="0"/>
    <xf numFmtId="0" fontId="34" fillId="22" borderId="12"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0" fillId="0" borderId="0" applyFont="0" applyFill="0" applyBorder="0" applyAlignment="0" applyProtection="0"/>
    <xf numFmtId="0" fontId="35" fillId="0" borderId="0" applyNumberFormat="0" applyFont="0" applyFill="0" applyBorder="0" applyAlignment="0" applyProtection="0">
      <alignment horizontal="left"/>
    </xf>
    <xf numFmtId="0" fontId="35" fillId="0" borderId="0" applyNumberFormat="0" applyFont="0" applyFill="0" applyBorder="0" applyAlignment="0" applyProtection="0">
      <alignment horizontal="left"/>
    </xf>
    <xf numFmtId="0" fontId="36" fillId="0" borderId="13">
      <alignment horizontal="center"/>
    </xf>
    <xf numFmtId="0" fontId="36" fillId="0" borderId="13">
      <alignment horizontal="center"/>
    </xf>
    <xf numFmtId="3" fontId="35" fillId="0" borderId="0" applyFont="0" applyFill="0" applyBorder="0" applyAlignment="0" applyProtection="0"/>
    <xf numFmtId="3" fontId="35" fillId="0" borderId="0" applyFont="0" applyFill="0" applyBorder="0" applyAlignment="0" applyProtection="0"/>
    <xf numFmtId="0" fontId="33" fillId="0" borderId="0"/>
    <xf numFmtId="0" fontId="37" fillId="0" borderId="0" applyNumberFormat="0" applyFill="0" applyBorder="0" applyAlignment="0" applyProtection="0"/>
    <xf numFmtId="0" fontId="38" fillId="0" borderId="0" applyNumberFormat="0" applyFill="0" applyBorder="0" applyAlignment="0" applyProtection="0"/>
  </cellStyleXfs>
  <cellXfs count="110">
    <xf numFmtId="0" fontId="0" fillId="0" borderId="0" xfId="0"/>
    <xf numFmtId="0" fontId="3" fillId="0" borderId="0" xfId="0" applyFont="1" applyBorder="1" applyAlignment="1">
      <alignment vertical="center"/>
    </xf>
    <xf numFmtId="0" fontId="4" fillId="2" borderId="0" xfId="0" applyFont="1" applyFill="1" applyBorder="1" applyAlignment="1">
      <alignment horizontal="center" vertical="center" textRotation="90"/>
    </xf>
    <xf numFmtId="0" fontId="4" fillId="2" borderId="0" xfId="0" applyFont="1" applyFill="1" applyBorder="1" applyAlignment="1">
      <alignment vertical="center"/>
    </xf>
    <xf numFmtId="0" fontId="6" fillId="2" borderId="0" xfId="0" applyFont="1" applyFill="1" applyBorder="1" applyAlignment="1">
      <alignment horizontal="left" indent="2"/>
    </xf>
    <xf numFmtId="49" fontId="6" fillId="2" borderId="0" xfId="0" applyNumberFormat="1" applyFont="1" applyFill="1" applyBorder="1" applyAlignment="1">
      <alignment horizontal="left" indent="2"/>
    </xf>
    <xf numFmtId="0" fontId="8" fillId="2" borderId="0" xfId="0" applyFont="1" applyFill="1" applyBorder="1" applyAlignment="1">
      <alignment horizontal="center"/>
    </xf>
    <xf numFmtId="0" fontId="9" fillId="2" borderId="0" xfId="0" applyFont="1" applyFill="1" applyBorder="1" applyAlignment="1">
      <alignment horizontal="center"/>
    </xf>
    <xf numFmtId="0" fontId="10" fillId="2" borderId="0" xfId="0" applyFont="1" applyFill="1" applyBorder="1" applyAlignment="1">
      <alignment horizontal="center" vertical="center" textRotation="90"/>
    </xf>
    <xf numFmtId="164" fontId="12" fillId="3" borderId="0" xfId="1" applyNumberFormat="1" applyFont="1" applyFill="1" applyBorder="1" applyAlignment="1">
      <alignment horizontal="center" vertical="center"/>
    </xf>
    <xf numFmtId="9" fontId="13" fillId="3" borderId="0" xfId="1" applyFont="1" applyFill="1" applyBorder="1" applyAlignment="1">
      <alignment horizontal="center" vertical="center"/>
    </xf>
    <xf numFmtId="0" fontId="2" fillId="2" borderId="0" xfId="0" applyFont="1" applyFill="1" applyBorder="1" applyAlignment="1">
      <alignment horizontal="center" vertical="center"/>
    </xf>
    <xf numFmtId="0" fontId="14" fillId="0" borderId="0" xfId="0" applyFont="1" applyBorder="1" applyAlignment="1">
      <alignment vertical="center"/>
    </xf>
    <xf numFmtId="0" fontId="15" fillId="0" borderId="0" xfId="0" applyFont="1"/>
    <xf numFmtId="164" fontId="12" fillId="2" borderId="0" xfId="1" applyNumberFormat="1" applyFont="1" applyFill="1" applyBorder="1" applyAlignment="1">
      <alignment horizontal="center" vertical="center"/>
    </xf>
    <xf numFmtId="9" fontId="13" fillId="2" borderId="0" xfId="1" applyFont="1" applyFill="1" applyBorder="1" applyAlignment="1">
      <alignment horizontal="center" vertical="center"/>
    </xf>
    <xf numFmtId="0" fontId="0" fillId="0" borderId="0" xfId="0" applyAlignment="1">
      <alignment textRotation="90"/>
    </xf>
    <xf numFmtId="0" fontId="0" fillId="0" borderId="0" xfId="0" applyAlignment="1">
      <alignment vertical="center" wrapText="1"/>
    </xf>
    <xf numFmtId="0" fontId="0" fillId="0" borderId="0" xfId="0" applyAlignment="1">
      <alignment horizontal="center" vertical="center" wrapText="1"/>
    </xf>
    <xf numFmtId="0" fontId="4"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7" fillId="2" borderId="0" xfId="0" applyFont="1" applyFill="1" applyBorder="1" applyAlignment="1">
      <alignment horizontal="left"/>
    </xf>
    <xf numFmtId="0" fontId="8" fillId="2" borderId="0" xfId="0" applyFont="1" applyFill="1" applyBorder="1" applyAlignment="1">
      <alignment wrapText="1"/>
    </xf>
    <xf numFmtId="0" fontId="9" fillId="2" borderId="14" xfId="0" applyFont="1" applyFill="1" applyBorder="1" applyAlignment="1">
      <alignment horizontal="center"/>
    </xf>
    <xf numFmtId="9" fontId="13" fillId="3" borderId="14" xfId="1" applyFont="1" applyFill="1" applyBorder="1" applyAlignment="1">
      <alignment horizontal="center" vertical="center"/>
    </xf>
    <xf numFmtId="9" fontId="13" fillId="2" borderId="14" xfId="1" applyFont="1" applyFill="1" applyBorder="1" applyAlignment="1">
      <alignment horizontal="center" vertical="center"/>
    </xf>
    <xf numFmtId="0" fontId="9" fillId="2" borderId="15" xfId="0" applyFont="1" applyFill="1" applyBorder="1" applyAlignment="1">
      <alignment horizontal="center"/>
    </xf>
    <xf numFmtId="0" fontId="15" fillId="0" borderId="0" xfId="0" applyFont="1" applyBorder="1"/>
    <xf numFmtId="0" fontId="16" fillId="2" borderId="0" xfId="0" applyFont="1" applyFill="1" applyBorder="1" applyAlignment="1">
      <alignment vertical="center" wrapText="1"/>
    </xf>
    <xf numFmtId="164" fontId="40" fillId="3" borderId="0" xfId="1" applyNumberFormat="1" applyFont="1" applyFill="1" applyBorder="1" applyAlignment="1" applyProtection="1">
      <alignment horizontal="center" vertical="center"/>
      <protection locked="0"/>
    </xf>
    <xf numFmtId="164" fontId="40" fillId="2" borderId="0" xfId="1" applyNumberFormat="1" applyFont="1" applyFill="1" applyBorder="1" applyAlignment="1" applyProtection="1">
      <alignment horizontal="center" vertical="center"/>
      <protection locked="0"/>
    </xf>
    <xf numFmtId="0" fontId="42" fillId="0" borderId="4" xfId="0" applyFont="1" applyBorder="1" applyAlignment="1">
      <alignment vertical="center"/>
    </xf>
    <xf numFmtId="0" fontId="42" fillId="0" borderId="0" xfId="0" applyFont="1" applyBorder="1" applyAlignment="1">
      <alignment vertical="center"/>
    </xf>
    <xf numFmtId="0" fontId="44" fillId="2" borderId="17" xfId="0" applyFont="1" applyFill="1" applyBorder="1" applyAlignment="1">
      <alignment horizontal="center" vertical="center"/>
    </xf>
    <xf numFmtId="0" fontId="46" fillId="2" borderId="17" xfId="0" applyFont="1" applyFill="1" applyBorder="1" applyAlignment="1">
      <alignment horizontal="center" vertical="center"/>
    </xf>
    <xf numFmtId="164" fontId="46" fillId="2" borderId="20" xfId="0" applyNumberFormat="1" applyFont="1" applyFill="1" applyBorder="1" applyAlignment="1">
      <alignment horizontal="center" vertical="center"/>
    </xf>
    <xf numFmtId="166" fontId="46" fillId="2" borderId="20" xfId="1" applyNumberFormat="1" applyFont="1" applyFill="1" applyBorder="1" applyAlignment="1">
      <alignment horizontal="center" vertical="center"/>
    </xf>
    <xf numFmtId="0" fontId="0" fillId="0" borderId="0" xfId="0" applyFont="1" applyAlignment="1">
      <alignment horizontal="center" vertical="center" wrapText="1"/>
    </xf>
    <xf numFmtId="0" fontId="47" fillId="0" borderId="0" xfId="0" applyFont="1" applyBorder="1" applyAlignment="1">
      <alignment vertical="center"/>
    </xf>
    <xf numFmtId="0" fontId="44" fillId="2" borderId="3" xfId="0" applyFont="1" applyFill="1" applyBorder="1" applyAlignment="1">
      <alignment vertical="center"/>
    </xf>
    <xf numFmtId="0" fontId="46" fillId="2" borderId="20" xfId="0" applyFont="1" applyFill="1" applyBorder="1" applyAlignment="1">
      <alignment horizontal="center" vertical="center" textRotation="90" wrapText="1"/>
    </xf>
    <xf numFmtId="0" fontId="48" fillId="2" borderId="17" xfId="0" applyFont="1" applyFill="1" applyBorder="1" applyAlignment="1">
      <alignment horizontal="center" vertical="center"/>
    </xf>
    <xf numFmtId="0" fontId="0" fillId="0" borderId="4" xfId="0" applyFont="1" applyBorder="1" applyAlignment="1">
      <alignment horizontal="center" vertical="center" wrapText="1"/>
    </xf>
    <xf numFmtId="0" fontId="0" fillId="0" borderId="0" xfId="0" applyFont="1" applyBorder="1" applyAlignment="1">
      <alignment horizontal="center" vertical="center" wrapText="1"/>
    </xf>
    <xf numFmtId="0" fontId="43" fillId="2" borderId="3" xfId="0" applyFont="1" applyFill="1" applyBorder="1" applyAlignment="1">
      <alignment horizontal="center" vertical="center" wrapText="1"/>
    </xf>
    <xf numFmtId="9" fontId="45" fillId="2" borderId="19" xfId="0" applyNumberFormat="1" applyFont="1" applyFill="1" applyBorder="1" applyAlignment="1">
      <alignment horizontal="center" vertical="center"/>
    </xf>
    <xf numFmtId="9" fontId="44" fillId="2" borderId="19" xfId="0" applyNumberFormat="1" applyFont="1" applyFill="1" applyBorder="1" applyAlignment="1">
      <alignment horizontal="center" vertical="center"/>
    </xf>
    <xf numFmtId="0" fontId="44" fillId="2" borderId="18" xfId="0" applyFont="1" applyFill="1" applyBorder="1" applyAlignment="1">
      <alignment horizontal="center" vertical="center" wrapText="1"/>
    </xf>
    <xf numFmtId="164" fontId="41" fillId="0" borderId="20" xfId="1" applyNumberFormat="1" applyFont="1" applyBorder="1" applyAlignment="1">
      <alignment horizontal="center" vertical="center"/>
    </xf>
    <xf numFmtId="166" fontId="46" fillId="26" borderId="20" xfId="1" applyNumberFormat="1" applyFont="1" applyFill="1" applyBorder="1" applyAlignment="1">
      <alignment horizontal="center" vertical="center"/>
    </xf>
    <xf numFmtId="0" fontId="46" fillId="2" borderId="20"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49" fillId="28" borderId="20" xfId="0" applyFont="1" applyFill="1" applyBorder="1" applyAlignment="1">
      <alignment horizontal="left" vertical="center" wrapText="1" indent="1"/>
    </xf>
    <xf numFmtId="0" fontId="10" fillId="2" borderId="0" xfId="0" applyFont="1" applyFill="1" applyBorder="1" applyAlignment="1">
      <alignment horizontal="center" vertical="center" textRotation="90" wrapText="1"/>
    </xf>
    <xf numFmtId="0" fontId="11" fillId="3" borderId="0"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0" fillId="0" borderId="0" xfId="0" applyAlignment="1">
      <alignment wrapText="1"/>
    </xf>
    <xf numFmtId="0" fontId="47" fillId="0" borderId="0" xfId="0" applyFont="1" applyBorder="1" applyAlignment="1">
      <alignment vertical="center" wrapText="1"/>
    </xf>
    <xf numFmtId="164" fontId="40" fillId="2" borderId="15" xfId="1" applyNumberFormat="1" applyFont="1" applyFill="1" applyBorder="1" applyAlignment="1" applyProtection="1">
      <alignment horizontal="center" vertical="center"/>
      <protection locked="0"/>
    </xf>
    <xf numFmtId="0" fontId="52" fillId="0" borderId="20" xfId="0" applyFont="1" applyFill="1" applyBorder="1" applyAlignment="1">
      <alignment horizontal="center" vertical="center" wrapText="1"/>
    </xf>
    <xf numFmtId="0" fontId="53" fillId="0" borderId="0" xfId="0" applyFont="1"/>
    <xf numFmtId="0" fontId="53" fillId="27" borderId="0" xfId="0" applyFont="1" applyFill="1"/>
    <xf numFmtId="9" fontId="13" fillId="3" borderId="14" xfId="1" applyNumberFormat="1" applyFont="1" applyFill="1" applyBorder="1" applyAlignment="1">
      <alignment horizontal="center" vertical="center"/>
    </xf>
    <xf numFmtId="0" fontId="51" fillId="2" borderId="0" xfId="0" applyFont="1" applyFill="1" applyBorder="1" applyAlignment="1">
      <alignment horizontal="right" vertical="center" wrapText="1"/>
    </xf>
    <xf numFmtId="0" fontId="51" fillId="2" borderId="2" xfId="0" applyFont="1" applyFill="1" applyBorder="1" applyAlignment="1">
      <alignment horizontal="right" vertical="center" wrapText="1"/>
    </xf>
    <xf numFmtId="0" fontId="4" fillId="2" borderId="0" xfId="0" applyFont="1" applyFill="1" applyBorder="1" applyAlignment="1">
      <alignment horizontal="center" vertical="center"/>
    </xf>
    <xf numFmtId="0" fontId="47" fillId="0" borderId="21" xfId="0" quotePrefix="1" applyFont="1" applyFill="1" applyBorder="1" applyAlignment="1">
      <alignment horizontal="left" vertical="center" wrapText="1"/>
    </xf>
    <xf numFmtId="0" fontId="47" fillId="0" borderId="22" xfId="0" quotePrefix="1" applyFont="1" applyFill="1" applyBorder="1" applyAlignment="1">
      <alignment horizontal="left" vertical="center" wrapText="1"/>
    </xf>
    <xf numFmtId="0" fontId="47" fillId="0" borderId="23" xfId="0" quotePrefix="1" applyFont="1" applyFill="1" applyBorder="1" applyAlignment="1">
      <alignment horizontal="left" vertical="center" wrapText="1"/>
    </xf>
    <xf numFmtId="0" fontId="47" fillId="2" borderId="21" xfId="0" applyFont="1" applyFill="1" applyBorder="1" applyAlignment="1">
      <alignment horizontal="left" vertical="center" wrapText="1" indent="1"/>
    </xf>
    <xf numFmtId="0" fontId="47" fillId="2" borderId="22" xfId="0" applyFont="1" applyFill="1" applyBorder="1" applyAlignment="1">
      <alignment horizontal="left" vertical="center" wrapText="1" indent="1"/>
    </xf>
    <xf numFmtId="0" fontId="47" fillId="2" borderId="23" xfId="0" applyFont="1" applyFill="1" applyBorder="1" applyAlignment="1">
      <alignment horizontal="left" vertical="center" wrapText="1" indent="1"/>
    </xf>
    <xf numFmtId="0" fontId="47" fillId="0" borderId="21" xfId="0" quotePrefix="1" applyFont="1" applyFill="1" applyBorder="1" applyAlignment="1">
      <alignment horizontal="left" vertical="center" wrapText="1" indent="1"/>
    </xf>
    <xf numFmtId="0" fontId="47" fillId="0" borderId="22" xfId="0" quotePrefix="1" applyFont="1" applyFill="1" applyBorder="1" applyAlignment="1">
      <alignment horizontal="left" vertical="center" wrapText="1" indent="1"/>
    </xf>
    <xf numFmtId="0" fontId="47" fillId="0" borderId="23" xfId="0" quotePrefix="1" applyFont="1" applyFill="1" applyBorder="1" applyAlignment="1">
      <alignment horizontal="left" vertical="center" wrapText="1" indent="1"/>
    </xf>
    <xf numFmtId="0" fontId="39" fillId="2" borderId="0" xfId="0" applyFont="1" applyFill="1" applyBorder="1" applyAlignment="1">
      <alignment horizontal="right" vertical="center" indent="5"/>
    </xf>
    <xf numFmtId="0" fontId="5" fillId="2" borderId="1" xfId="0" applyFont="1" applyFill="1" applyBorder="1" applyAlignment="1" applyProtection="1">
      <alignment horizontal="left" indent="3"/>
      <protection locked="0"/>
    </xf>
    <xf numFmtId="0" fontId="5" fillId="2" borderId="0" xfId="0" applyFont="1" applyFill="1" applyBorder="1" applyAlignment="1" applyProtection="1">
      <alignment horizontal="left" indent="3"/>
      <protection locked="0"/>
    </xf>
    <xf numFmtId="0" fontId="5" fillId="2" borderId="2" xfId="0" applyFont="1" applyFill="1" applyBorder="1" applyAlignment="1" applyProtection="1">
      <alignment horizontal="left" indent="3"/>
      <protection locked="0"/>
    </xf>
    <xf numFmtId="165" fontId="5" fillId="2" borderId="1" xfId="0" applyNumberFormat="1" applyFont="1" applyFill="1" applyBorder="1" applyAlignment="1" applyProtection="1">
      <alignment horizontal="left" indent="3"/>
      <protection locked="0"/>
    </xf>
    <xf numFmtId="165" fontId="5" fillId="2" borderId="0" xfId="0" applyNumberFormat="1" applyFont="1" applyFill="1" applyBorder="1" applyAlignment="1" applyProtection="1">
      <alignment horizontal="left" indent="3"/>
      <protection locked="0"/>
    </xf>
    <xf numFmtId="165" fontId="5" fillId="2" borderId="2" xfId="0" applyNumberFormat="1" applyFont="1" applyFill="1" applyBorder="1" applyAlignment="1" applyProtection="1">
      <alignment horizontal="left" indent="3"/>
      <protection locked="0"/>
    </xf>
    <xf numFmtId="0" fontId="7" fillId="2" borderId="3" xfId="0" applyFont="1" applyFill="1" applyBorder="1" applyAlignment="1">
      <alignment horizontal="left"/>
    </xf>
    <xf numFmtId="0" fontId="44" fillId="2" borderId="1" xfId="0" applyFont="1" applyFill="1" applyBorder="1" applyAlignment="1">
      <alignment horizontal="center" vertical="center"/>
    </xf>
    <xf numFmtId="0" fontId="44" fillId="2" borderId="0" xfId="0" applyFont="1" applyFill="1" applyBorder="1" applyAlignment="1">
      <alignment horizontal="center" vertical="center"/>
    </xf>
    <xf numFmtId="0" fontId="16" fillId="2" borderId="1" xfId="0" applyFont="1" applyFill="1" applyBorder="1" applyAlignment="1" applyProtection="1">
      <alignment horizontal="left" indent="2"/>
      <protection locked="0"/>
    </xf>
    <xf numFmtId="0" fontId="16" fillId="2" borderId="0" xfId="0" applyFont="1" applyFill="1" applyBorder="1" applyAlignment="1" applyProtection="1">
      <alignment horizontal="left" indent="2"/>
      <protection locked="0"/>
    </xf>
    <xf numFmtId="0" fontId="16" fillId="2" borderId="2" xfId="0" applyFont="1" applyFill="1" applyBorder="1" applyAlignment="1" applyProtection="1">
      <alignment horizontal="left" indent="2"/>
      <protection locked="0"/>
    </xf>
    <xf numFmtId="0" fontId="50" fillId="2" borderId="4" xfId="0" applyFont="1" applyFill="1" applyBorder="1" applyAlignment="1">
      <alignment horizontal="center"/>
    </xf>
    <xf numFmtId="0" fontId="50" fillId="2" borderId="16" xfId="0" applyFont="1" applyFill="1" applyBorder="1" applyAlignment="1">
      <alignment horizontal="center"/>
    </xf>
    <xf numFmtId="0" fontId="50" fillId="2" borderId="0" xfId="0" applyFont="1" applyFill="1" applyBorder="1" applyAlignment="1">
      <alignment horizontal="center"/>
    </xf>
    <xf numFmtId="0" fontId="19" fillId="2" borderId="4" xfId="0" applyFont="1" applyFill="1" applyBorder="1" applyAlignment="1" applyProtection="1">
      <alignment horizontal="left" vertical="top" wrapText="1" indent="2"/>
      <protection locked="0"/>
    </xf>
    <xf numFmtId="0" fontId="19" fillId="2" borderId="0" xfId="0" applyFont="1" applyFill="1" applyBorder="1" applyAlignment="1" applyProtection="1">
      <alignment horizontal="left" vertical="top" wrapText="1" indent="2"/>
      <protection locked="0"/>
    </xf>
    <xf numFmtId="0" fontId="11" fillId="3" borderId="0"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6" fillId="2" borderId="0" xfId="0" applyFont="1" applyFill="1" applyBorder="1" applyAlignment="1">
      <alignment horizontal="right" vertical="center" wrapText="1" indent="2"/>
    </xf>
    <xf numFmtId="0" fontId="16" fillId="2" borderId="2" xfId="0" applyFont="1" applyFill="1" applyBorder="1" applyAlignment="1">
      <alignment horizontal="right" vertical="center" wrapText="1" indent="2"/>
    </xf>
    <xf numFmtId="0" fontId="16" fillId="2" borderId="0"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1" xfId="0" applyFont="1" applyFill="1" applyBorder="1" applyAlignment="1" applyProtection="1">
      <alignment horizontal="center" vertical="center"/>
      <protection locked="0"/>
    </xf>
    <xf numFmtId="0" fontId="16" fillId="2" borderId="0" xfId="0" applyFont="1" applyFill="1" applyBorder="1" applyAlignment="1" applyProtection="1">
      <alignment horizontal="center" vertical="center"/>
      <protection locked="0"/>
    </xf>
    <xf numFmtId="0" fontId="18" fillId="2" borderId="3" xfId="0" applyFont="1" applyFill="1" applyBorder="1" applyAlignment="1">
      <alignment horizontal="left"/>
    </xf>
    <xf numFmtId="0" fontId="44" fillId="2" borderId="21" xfId="0" applyFont="1" applyFill="1" applyBorder="1" applyAlignment="1">
      <alignment horizontal="center" vertical="center"/>
    </xf>
    <xf numFmtId="0" fontId="44" fillId="2" borderId="22" xfId="0" applyFont="1" applyFill="1" applyBorder="1" applyAlignment="1">
      <alignment horizontal="center" vertical="center"/>
    </xf>
    <xf numFmtId="0" fontId="44" fillId="2" borderId="23" xfId="0" applyFont="1" applyFill="1" applyBorder="1" applyAlignment="1">
      <alignment horizontal="center" vertical="center"/>
    </xf>
    <xf numFmtId="164" fontId="5" fillId="2" borderId="1" xfId="0" applyNumberFormat="1" applyFont="1" applyFill="1" applyBorder="1" applyAlignment="1">
      <alignment horizontal="left" vertical="center" indent="2"/>
    </xf>
    <xf numFmtId="164" fontId="5" fillId="2" borderId="0" xfId="0" applyNumberFormat="1" applyFont="1" applyFill="1" applyBorder="1" applyAlignment="1">
      <alignment horizontal="left" vertical="center" indent="2"/>
    </xf>
    <xf numFmtId="0" fontId="47" fillId="0" borderId="21" xfId="0" quotePrefix="1" applyFont="1" applyFill="1" applyBorder="1" applyAlignment="1">
      <alignment horizontal="center" vertical="center" wrapText="1"/>
    </xf>
    <xf numFmtId="0" fontId="47" fillId="0" borderId="22" xfId="0" quotePrefix="1" applyFont="1" applyFill="1" applyBorder="1" applyAlignment="1">
      <alignment horizontal="center" vertical="center" wrapText="1"/>
    </xf>
    <xf numFmtId="0" fontId="47" fillId="0" borderId="23" xfId="0" quotePrefix="1" applyFont="1" applyFill="1" applyBorder="1" applyAlignment="1">
      <alignment horizontal="center" vertical="center" wrapText="1"/>
    </xf>
  </cellXfs>
  <cellStyles count="6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rmal - Style1" xfId="38"/>
    <cellStyle name="Normal 2" xfId="39"/>
    <cellStyle name="Normal 2 2" xfId="40"/>
    <cellStyle name="Normal 2_Categoria 2 - VPO Pilar Gente" xfId="41"/>
    <cellStyle name="Normal 3" xfId="42"/>
    <cellStyle name="Normal 4" xfId="43"/>
    <cellStyle name="Note" xfId="44"/>
    <cellStyle name="Output" xfId="45"/>
    <cellStyle name="Porcentagem" xfId="1" builtinId="5"/>
    <cellStyle name="Porcentagem 2" xfId="46"/>
    <cellStyle name="Porcentagem 2 2" xfId="47"/>
    <cellStyle name="Porcentagem 2 3" xfId="48"/>
    <cellStyle name="Porcentagem 2 3 2" xfId="49"/>
    <cellStyle name="Porcentagem 3" xfId="50"/>
    <cellStyle name="Porcentagem 4" xfId="51"/>
    <cellStyle name="PSChar" xfId="52"/>
    <cellStyle name="PSChar 2" xfId="53"/>
    <cellStyle name="PSHeading" xfId="54"/>
    <cellStyle name="PSHeading 2" xfId="55"/>
    <cellStyle name="PSInt" xfId="56"/>
    <cellStyle name="PSInt 2" xfId="57"/>
    <cellStyle name="Standard_NEGS" xfId="58"/>
    <cellStyle name="Title" xfId="59"/>
    <cellStyle name="Warning Text" xfId="60"/>
  </cellStyles>
  <dxfs count="69">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b/>
        <i val="0"/>
        <color rgb="FFFF0000"/>
      </font>
    </dxf>
    <dxf>
      <font>
        <b/>
        <i val="0"/>
        <color rgb="FFFF0000"/>
      </font>
    </dxf>
    <dxf>
      <font>
        <color theme="0"/>
      </font>
      <fill>
        <patternFill patternType="solid">
          <fgColor auto="1"/>
          <bgColor theme="1" tint="0.14996795556505021"/>
        </patternFill>
      </fill>
    </dxf>
    <dxf>
      <font>
        <b/>
        <i val="0"/>
        <color rgb="FFFF0000"/>
      </font>
    </dxf>
    <dxf>
      <font>
        <b/>
        <i val="0"/>
        <color rgb="FFFF000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47775332672925"/>
          <c:y val="0.14642766167984403"/>
          <c:w val="0.5144638256060633"/>
          <c:h val="0.72117709588611623"/>
        </c:manualLayout>
      </c:layout>
      <c:radarChart>
        <c:radarStyle val="marker"/>
        <c:varyColors val="0"/>
        <c:ser>
          <c:idx val="0"/>
          <c:order val="0"/>
          <c:tx>
            <c:v>Validação</c:v>
          </c:tx>
          <c:spPr>
            <a:ln w="50800">
              <a:prstDash val="sysDash"/>
            </a:ln>
          </c:spPr>
          <c:marker>
            <c:symbol val="circle"/>
            <c:size val="10"/>
          </c:marker>
          <c:cat>
            <c:strRef>
              <c:f>'Gestão da Rotina'!$A$8:$A$18</c:f>
              <c:strCache>
                <c:ptCount val="11"/>
                <c:pt idx="0">
                  <c:v>Gestão de Ativos</c:v>
                </c:pt>
                <c:pt idx="1">
                  <c:v>Ordens de Serviço</c:v>
                </c:pt>
                <c:pt idx="2">
                  <c:v>PDM &amp; PM </c:v>
                </c:pt>
                <c:pt idx="3">
                  <c:v>Procedimentos de Manutenção</c:v>
                </c:pt>
                <c:pt idx="4">
                  <c:v>Planejamento de Manutenção  </c:v>
                </c:pt>
                <c:pt idx="5">
                  <c:v>Programação de Manutenção </c:v>
                </c:pt>
                <c:pt idx="6">
                  <c:v>Metrologia</c:v>
                </c:pt>
                <c:pt idx="7">
                  <c:v>Planejamento da Parada Anual de Manutenção </c:v>
                </c:pt>
                <c:pt idx="8">
                  <c:v>Gestão de Indicadores</c:v>
                </c:pt>
                <c:pt idx="9">
                  <c:v>Análise Causa Raiz</c:v>
                </c:pt>
                <c:pt idx="10">
                  <c:v>Gestão de Mudanças</c:v>
                </c:pt>
              </c:strCache>
            </c:strRef>
          </c:cat>
          <c:val>
            <c:numRef>
              <c:f>'Gestão da Rotina'!$H$8:$H$18</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er>
        <c:ser>
          <c:idx val="1"/>
          <c:order val="1"/>
          <c:marker>
            <c:spPr>
              <a:solidFill>
                <a:schemeClr val="bg1"/>
              </a:solidFill>
            </c:spPr>
          </c:marker>
          <c:val>
            <c:numRef>
              <c:f>'Gestão da Rotina'!$F$8:$F$18</c:f>
              <c:numCache>
                <c:formatCode>0%</c:formatCode>
                <c:ptCount val="11"/>
                <c:pt idx="0">
                  <c:v>1</c:v>
                </c:pt>
                <c:pt idx="1">
                  <c:v>1</c:v>
                </c:pt>
                <c:pt idx="2">
                  <c:v>1</c:v>
                </c:pt>
                <c:pt idx="3">
                  <c:v>1</c:v>
                </c:pt>
                <c:pt idx="4">
                  <c:v>1</c:v>
                </c:pt>
                <c:pt idx="5">
                  <c:v>1</c:v>
                </c:pt>
                <c:pt idx="6">
                  <c:v>1</c:v>
                </c:pt>
                <c:pt idx="7">
                  <c:v>1</c:v>
                </c:pt>
                <c:pt idx="8">
                  <c:v>1</c:v>
                </c:pt>
                <c:pt idx="9">
                  <c:v>1</c:v>
                </c:pt>
                <c:pt idx="10">
                  <c:v>1</c:v>
                </c:pt>
              </c:numCache>
            </c:numRef>
          </c:val>
        </c:ser>
        <c:dLbls>
          <c:showLegendKey val="0"/>
          <c:showVal val="0"/>
          <c:showCatName val="0"/>
          <c:showSerName val="0"/>
          <c:showPercent val="0"/>
          <c:showBubbleSize val="0"/>
        </c:dLbls>
        <c:axId val="247713792"/>
        <c:axId val="241454464"/>
      </c:radarChart>
      <c:catAx>
        <c:axId val="247713792"/>
        <c:scaling>
          <c:orientation val="minMax"/>
        </c:scaling>
        <c:delete val="0"/>
        <c:axPos val="b"/>
        <c:majorGridlines/>
        <c:numFmt formatCode="General" sourceLinked="1"/>
        <c:majorTickMark val="out"/>
        <c:minorTickMark val="none"/>
        <c:tickLblPos val="nextTo"/>
        <c:txPr>
          <a:bodyPr/>
          <a:lstStyle/>
          <a:p>
            <a:pPr>
              <a:defRPr sz="1200" baseline="0"/>
            </a:pPr>
            <a:endParaRPr lang="pt-BR"/>
          </a:p>
        </c:txPr>
        <c:crossAx val="241454464"/>
        <c:crosses val="autoZero"/>
        <c:auto val="0"/>
        <c:lblAlgn val="ctr"/>
        <c:lblOffset val="100"/>
        <c:noMultiLvlLbl val="0"/>
      </c:catAx>
      <c:valAx>
        <c:axId val="241454464"/>
        <c:scaling>
          <c:orientation val="minMax"/>
          <c:max val="1"/>
          <c:min val="0"/>
        </c:scaling>
        <c:delete val="0"/>
        <c:axPos val="l"/>
        <c:majorGridlines/>
        <c:numFmt formatCode="0%" sourceLinked="1"/>
        <c:majorTickMark val="cross"/>
        <c:minorTickMark val="none"/>
        <c:tickLblPos val="none"/>
        <c:crossAx val="247713792"/>
        <c:crosses val="autoZero"/>
        <c:crossBetween val="between"/>
        <c:majorUnit val="0.2"/>
      </c:valAx>
    </c:plotArea>
    <c:legend>
      <c:legendPos val="l"/>
      <c:layout>
        <c:manualLayout>
          <c:xMode val="edge"/>
          <c:yMode val="edge"/>
          <c:x val="0.65367965367965364"/>
          <c:y val="0.80745608721986672"/>
          <c:w val="0.31019514606128779"/>
          <c:h val="0.1581492698028131"/>
        </c:manualLayout>
      </c:layout>
      <c:overlay val="1"/>
      <c:txPr>
        <a:bodyPr/>
        <a:lstStyle/>
        <a:p>
          <a:pPr>
            <a:defRPr sz="1800"/>
          </a:pPr>
          <a:endParaRPr lang="pt-BR"/>
        </a:p>
      </c:txPr>
    </c:legend>
    <c:plotVisOnly val="1"/>
    <c:dispBlanksAs val="gap"/>
    <c:showDLblsOverMax val="0"/>
  </c:chart>
  <c:spPr>
    <a:ln>
      <a:noFill/>
    </a:ln>
  </c:sp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288637</xdr:colOff>
      <xdr:row>8</xdr:row>
      <xdr:rowOff>571500</xdr:rowOff>
    </xdr:from>
    <xdr:to>
      <xdr:col>14</xdr:col>
      <xdr:colOff>98137</xdr:colOff>
      <xdr:row>18</xdr:row>
      <xdr:rowOff>0</xdr:rowOff>
    </xdr:to>
    <xdr:graphicFrame macro="">
      <xdr:nvGraphicFramePr>
        <xdr:cNvPr id="3"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44532</xdr:colOff>
      <xdr:row>2</xdr:row>
      <xdr:rowOff>30926</xdr:rowOff>
    </xdr:from>
    <xdr:to>
      <xdr:col>1</xdr:col>
      <xdr:colOff>823850</xdr:colOff>
      <xdr:row>2</xdr:row>
      <xdr:rowOff>256062</xdr:rowOff>
    </xdr:to>
    <xdr:sp macro="" textlink="">
      <xdr:nvSpPr>
        <xdr:cNvPr id="4" name="CaixaDeTexto 3"/>
        <xdr:cNvSpPr txBox="1"/>
      </xdr:nvSpPr>
      <xdr:spPr>
        <a:xfrm>
          <a:off x="479961" y="1405247"/>
          <a:ext cx="779318" cy="2251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400"/>
            <a:t>GESTOR</a:t>
          </a:r>
        </a:p>
      </xdr:txBody>
    </xdr:sp>
    <xdr:clientData/>
  </xdr:twoCellAnchor>
  <xdr:twoCellAnchor>
    <xdr:from>
      <xdr:col>6</xdr:col>
      <xdr:colOff>40963</xdr:colOff>
      <xdr:row>2</xdr:row>
      <xdr:rowOff>27464</xdr:rowOff>
    </xdr:from>
    <xdr:to>
      <xdr:col>7</xdr:col>
      <xdr:colOff>519867</xdr:colOff>
      <xdr:row>2</xdr:row>
      <xdr:rowOff>238744</xdr:rowOff>
    </xdr:to>
    <xdr:sp macro="" textlink="">
      <xdr:nvSpPr>
        <xdr:cNvPr id="5" name="CaixaDeTexto 4"/>
        <xdr:cNvSpPr txBox="1"/>
      </xdr:nvSpPr>
      <xdr:spPr>
        <a:xfrm>
          <a:off x="8014749" y="1401785"/>
          <a:ext cx="1485832" cy="211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400"/>
            <a:t>UNIDADE</a:t>
          </a:r>
        </a:p>
      </xdr:txBody>
    </xdr:sp>
    <xdr:clientData/>
  </xdr:twoCellAnchor>
  <xdr:twoCellAnchor>
    <xdr:from>
      <xdr:col>11</xdr:col>
      <xdr:colOff>57863</xdr:colOff>
      <xdr:row>2</xdr:row>
      <xdr:rowOff>27712</xdr:rowOff>
    </xdr:from>
    <xdr:to>
      <xdr:col>12</xdr:col>
      <xdr:colOff>895350</xdr:colOff>
      <xdr:row>2</xdr:row>
      <xdr:rowOff>266699</xdr:rowOff>
    </xdr:to>
    <xdr:sp macro="" textlink="">
      <xdr:nvSpPr>
        <xdr:cNvPr id="6" name="CaixaDeTexto 5"/>
        <xdr:cNvSpPr txBox="1"/>
      </xdr:nvSpPr>
      <xdr:spPr>
        <a:xfrm>
          <a:off x="13030913" y="1161187"/>
          <a:ext cx="1847137" cy="2389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400"/>
            <a:t>MÊS/ANO DO CHECK</a:t>
          </a:r>
        </a:p>
      </xdr:txBody>
    </xdr:sp>
    <xdr:clientData/>
  </xdr:twoCellAnchor>
  <xdr:twoCellAnchor>
    <xdr:from>
      <xdr:col>1</xdr:col>
      <xdr:colOff>17318</xdr:colOff>
      <xdr:row>39</xdr:row>
      <xdr:rowOff>17319</xdr:rowOff>
    </xdr:from>
    <xdr:to>
      <xdr:col>1</xdr:col>
      <xdr:colOff>1214438</xdr:colOff>
      <xdr:row>39</xdr:row>
      <xdr:rowOff>238125</xdr:rowOff>
    </xdr:to>
    <xdr:sp macro="" textlink="">
      <xdr:nvSpPr>
        <xdr:cNvPr id="7" name="CaixaDeTexto 6"/>
        <xdr:cNvSpPr txBox="1"/>
      </xdr:nvSpPr>
      <xdr:spPr>
        <a:xfrm>
          <a:off x="455468" y="22934469"/>
          <a:ext cx="1197120" cy="2208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400"/>
            <a:t>AVALIADOR</a:t>
          </a:r>
        </a:p>
      </xdr:txBody>
    </xdr:sp>
    <xdr:clientData/>
  </xdr:twoCellAnchor>
  <xdr:twoCellAnchor>
    <xdr:from>
      <xdr:col>6</xdr:col>
      <xdr:colOff>13749</xdr:colOff>
      <xdr:row>39</xdr:row>
      <xdr:rowOff>13857</xdr:rowOff>
    </xdr:from>
    <xdr:to>
      <xdr:col>7</xdr:col>
      <xdr:colOff>492653</xdr:colOff>
      <xdr:row>39</xdr:row>
      <xdr:rowOff>225137</xdr:rowOff>
    </xdr:to>
    <xdr:sp macro="" textlink="">
      <xdr:nvSpPr>
        <xdr:cNvPr id="8" name="CaixaDeTexto 7"/>
        <xdr:cNvSpPr txBox="1"/>
      </xdr:nvSpPr>
      <xdr:spPr>
        <a:xfrm>
          <a:off x="7938549" y="22931007"/>
          <a:ext cx="1488554" cy="211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400"/>
            <a:t>ÁREA</a:t>
          </a: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Z137"/>
  <sheetViews>
    <sheetView showGridLines="0" tabSelected="1" showWhiteSpace="0" topLeftCell="A67" zoomScale="70" zoomScaleNormal="70" zoomScaleSheetLayoutView="70" workbookViewId="0">
      <selection sqref="A1:O1"/>
    </sheetView>
  </sheetViews>
  <sheetFormatPr defaultRowHeight="15" x14ac:dyDescent="0.25"/>
  <cols>
    <col min="1" max="1" width="8.5703125" style="16" customWidth="1"/>
    <col min="2" max="2" width="51.42578125" customWidth="1"/>
    <col min="3" max="3" width="16.28515625" style="17" customWidth="1"/>
    <col min="4" max="12" width="15.140625" style="17" customWidth="1"/>
    <col min="13" max="14" width="15.140625" style="18" customWidth="1"/>
    <col min="15" max="15" width="6.5703125" style="17" customWidth="1"/>
    <col min="16" max="16" width="5.42578125" customWidth="1"/>
    <col min="17" max="17" width="16.5703125" customWidth="1"/>
    <col min="18" max="18" width="16.28515625" customWidth="1"/>
    <col min="19" max="20" width="9.5703125" customWidth="1"/>
    <col min="21" max="40" width="7.85546875" customWidth="1"/>
  </cols>
  <sheetData>
    <row r="1" spans="1:26" ht="78.75" customHeight="1" x14ac:dyDescent="0.25">
      <c r="A1" s="75" t="s">
        <v>88</v>
      </c>
      <c r="B1" s="75"/>
      <c r="C1" s="75"/>
      <c r="D1" s="75"/>
      <c r="E1" s="75"/>
      <c r="F1" s="75"/>
      <c r="G1" s="75"/>
      <c r="H1" s="75"/>
      <c r="I1" s="75"/>
      <c r="J1" s="75"/>
      <c r="K1" s="75"/>
      <c r="L1" s="75"/>
      <c r="M1" s="75"/>
      <c r="N1" s="75"/>
      <c r="O1" s="75"/>
      <c r="P1" s="1"/>
      <c r="Q1" s="1"/>
      <c r="R1" s="1"/>
      <c r="W1" s="60"/>
      <c r="X1" s="61">
        <v>1</v>
      </c>
      <c r="Y1" s="60">
        <v>1</v>
      </c>
      <c r="Z1" s="60"/>
    </row>
    <row r="2" spans="1:26" ht="23.25" customHeight="1" x14ac:dyDescent="0.25">
      <c r="A2" s="2"/>
      <c r="B2" s="19"/>
      <c r="C2" s="19"/>
      <c r="D2" s="19"/>
      <c r="E2" s="19"/>
      <c r="F2" s="19"/>
      <c r="G2" s="19"/>
      <c r="H2" s="19"/>
      <c r="I2" s="19"/>
      <c r="J2" s="19"/>
      <c r="K2" s="19"/>
      <c r="L2" s="19"/>
      <c r="M2" s="19"/>
      <c r="N2" s="19"/>
      <c r="O2" s="19"/>
      <c r="P2" s="1"/>
      <c r="Q2" s="1"/>
      <c r="R2" s="1"/>
      <c r="W2" s="60"/>
      <c r="X2" s="61">
        <v>0.5</v>
      </c>
      <c r="Y2" s="60">
        <v>0</v>
      </c>
      <c r="Z2" s="60"/>
    </row>
    <row r="3" spans="1:26" ht="60" customHeight="1" x14ac:dyDescent="0.55000000000000004">
      <c r="A3" s="2"/>
      <c r="B3" s="76"/>
      <c r="C3" s="77"/>
      <c r="D3" s="77"/>
      <c r="E3" s="77"/>
      <c r="F3" s="78"/>
      <c r="G3" s="76"/>
      <c r="H3" s="77"/>
      <c r="I3" s="77"/>
      <c r="J3" s="77"/>
      <c r="K3" s="78"/>
      <c r="L3" s="79"/>
      <c r="M3" s="80"/>
      <c r="N3" s="81"/>
      <c r="O3" s="3"/>
      <c r="P3" s="1"/>
      <c r="Q3" s="1"/>
      <c r="R3" s="1"/>
      <c r="W3" s="60"/>
      <c r="X3" s="61">
        <v>0</v>
      </c>
      <c r="Y3" s="60"/>
      <c r="Z3" s="60"/>
    </row>
    <row r="4" spans="1:26" ht="11.25" customHeight="1" x14ac:dyDescent="0.65">
      <c r="A4" s="2"/>
      <c r="B4" s="4"/>
      <c r="C4" s="4"/>
      <c r="D4" s="4"/>
      <c r="E4" s="4"/>
      <c r="F4" s="4"/>
      <c r="G4" s="4"/>
      <c r="H4" s="4"/>
      <c r="I4" s="4"/>
      <c r="J4" s="4"/>
      <c r="K4" s="4"/>
      <c r="L4" s="5"/>
      <c r="M4" s="5"/>
      <c r="N4" s="5"/>
      <c r="O4" s="3"/>
      <c r="P4" s="1"/>
      <c r="Q4" s="1"/>
      <c r="R4" s="1"/>
      <c r="W4" s="60"/>
      <c r="X4" s="60"/>
      <c r="Y4" s="60"/>
      <c r="Z4" s="60"/>
    </row>
    <row r="5" spans="1:26" ht="41.25" customHeight="1" x14ac:dyDescent="0.5">
      <c r="A5" s="2"/>
      <c r="B5" s="82" t="s">
        <v>0</v>
      </c>
      <c r="C5" s="82"/>
      <c r="D5" s="82"/>
      <c r="E5" s="82"/>
      <c r="F5" s="82"/>
      <c r="G5" s="82"/>
      <c r="H5" s="82"/>
      <c r="I5" s="82"/>
      <c r="J5" s="82"/>
      <c r="K5" s="82"/>
      <c r="L5" s="82"/>
      <c r="M5" s="82"/>
      <c r="N5" s="82"/>
      <c r="O5" s="19"/>
      <c r="P5" s="1"/>
      <c r="Q5" s="1"/>
      <c r="R5" s="1"/>
    </row>
    <row r="6" spans="1:26" ht="32.25" customHeight="1" x14ac:dyDescent="0.5">
      <c r="A6" s="2"/>
      <c r="B6" s="21"/>
      <c r="C6" s="21"/>
      <c r="D6" s="21"/>
      <c r="E6" s="88" t="s">
        <v>7</v>
      </c>
      <c r="F6" s="89"/>
      <c r="G6" s="90" t="s">
        <v>8</v>
      </c>
      <c r="H6" s="90"/>
      <c r="I6" s="21"/>
      <c r="J6" s="21"/>
      <c r="K6" s="21"/>
      <c r="L6" s="21"/>
      <c r="M6" s="21"/>
      <c r="N6" s="21"/>
      <c r="O6" s="19"/>
      <c r="P6" s="1"/>
      <c r="Q6" s="1"/>
      <c r="R6" s="1"/>
    </row>
    <row r="7" spans="1:26" ht="30.75" customHeight="1" x14ac:dyDescent="0.45">
      <c r="A7" s="2"/>
      <c r="B7" s="22"/>
      <c r="C7" s="22"/>
      <c r="D7" s="6" t="s">
        <v>1</v>
      </c>
      <c r="E7" s="7" t="s">
        <v>6</v>
      </c>
      <c r="F7" s="23" t="s">
        <v>2</v>
      </c>
      <c r="G7" s="26" t="s">
        <v>6</v>
      </c>
      <c r="H7" s="7" t="s">
        <v>2</v>
      </c>
      <c r="I7" s="63" t="s">
        <v>282</v>
      </c>
      <c r="J7" s="63"/>
      <c r="K7" s="63"/>
      <c r="L7" s="63"/>
      <c r="M7" s="64"/>
      <c r="N7" s="59" t="s">
        <v>283</v>
      </c>
      <c r="O7" s="19"/>
      <c r="P7" s="1"/>
      <c r="Q7" s="1"/>
      <c r="R7" s="1"/>
    </row>
    <row r="8" spans="1:26" s="13" customFormat="1" ht="56.25" customHeight="1" x14ac:dyDescent="0.25">
      <c r="A8" s="8" t="s">
        <v>70</v>
      </c>
      <c r="B8" s="93" t="s">
        <v>71</v>
      </c>
      <c r="C8" s="93"/>
      <c r="D8" s="9">
        <f>J43</f>
        <v>6.9999999999999993E-2</v>
      </c>
      <c r="E8" s="29">
        <f>L43</f>
        <v>6.9999999999999993E-2</v>
      </c>
      <c r="F8" s="62">
        <f>E8/D8</f>
        <v>1</v>
      </c>
      <c r="G8" s="29">
        <f>N43</f>
        <v>0</v>
      </c>
      <c r="H8" s="10">
        <f>G8/D8</f>
        <v>0</v>
      </c>
      <c r="O8" s="11"/>
      <c r="P8" s="12"/>
      <c r="Q8" s="12"/>
      <c r="R8" s="12"/>
    </row>
    <row r="9" spans="1:26" s="13" customFormat="1" ht="56.25" customHeight="1" x14ac:dyDescent="0.25">
      <c r="A9" s="8" t="s">
        <v>66</v>
      </c>
      <c r="B9" s="94" t="s">
        <v>67</v>
      </c>
      <c r="C9" s="94"/>
      <c r="D9" s="14">
        <f>J53</f>
        <v>0.08</v>
      </c>
      <c r="E9" s="30">
        <f>L53</f>
        <v>0.08</v>
      </c>
      <c r="F9" s="25">
        <f t="shared" ref="F9:F10" si="0">E9/D9</f>
        <v>1</v>
      </c>
      <c r="G9" s="30">
        <f>N53</f>
        <v>0</v>
      </c>
      <c r="H9" s="15">
        <f>G9/D9</f>
        <v>0</v>
      </c>
      <c r="I9" s="11"/>
      <c r="J9" s="11"/>
      <c r="K9" s="11"/>
      <c r="L9" s="11"/>
      <c r="M9" s="11"/>
      <c r="N9" s="11"/>
      <c r="O9" s="11"/>
      <c r="P9" s="12"/>
      <c r="Q9" s="12"/>
      <c r="R9" s="12"/>
    </row>
    <row r="10" spans="1:26" s="13" customFormat="1" ht="56.25" customHeight="1" x14ac:dyDescent="0.25">
      <c r="A10" s="8" t="s">
        <v>69</v>
      </c>
      <c r="B10" s="93" t="s">
        <v>68</v>
      </c>
      <c r="C10" s="93"/>
      <c r="D10" s="9">
        <f>J60</f>
        <v>0.22999999999999998</v>
      </c>
      <c r="E10" s="29">
        <f>L60</f>
        <v>0.22999999999999998</v>
      </c>
      <c r="F10" s="24">
        <f t="shared" si="0"/>
        <v>1</v>
      </c>
      <c r="G10" s="29">
        <f>N60</f>
        <v>0</v>
      </c>
      <c r="H10" s="10">
        <f t="shared" ref="H10" si="1">G10/D10</f>
        <v>0</v>
      </c>
      <c r="I10" s="11"/>
      <c r="J10" s="11"/>
      <c r="K10" s="11"/>
      <c r="L10" s="11"/>
      <c r="M10" s="11"/>
      <c r="N10" s="11"/>
      <c r="O10" s="11"/>
      <c r="P10" s="12"/>
      <c r="Q10" s="12"/>
      <c r="R10" s="12"/>
    </row>
    <row r="11" spans="1:26" s="13" customFormat="1" ht="56.25" customHeight="1" x14ac:dyDescent="0.25">
      <c r="A11" s="8" t="s">
        <v>73</v>
      </c>
      <c r="B11" s="94" t="s">
        <v>72</v>
      </c>
      <c r="C11" s="94"/>
      <c r="D11" s="14">
        <f>J73</f>
        <v>7.0000000000000007E-2</v>
      </c>
      <c r="E11" s="30">
        <f>L73</f>
        <v>7.0000000000000007E-2</v>
      </c>
      <c r="F11" s="25">
        <f t="shared" ref="F11" si="2">E11/D11</f>
        <v>1</v>
      </c>
      <c r="G11" s="30">
        <f>N73</f>
        <v>0</v>
      </c>
      <c r="H11" s="15">
        <f>G11/D11</f>
        <v>0</v>
      </c>
      <c r="I11" s="11"/>
      <c r="J11" s="11"/>
      <c r="K11" s="11"/>
      <c r="L11" s="11"/>
      <c r="M11" s="11"/>
      <c r="N11" s="11"/>
      <c r="O11" s="11"/>
      <c r="P11" s="12"/>
      <c r="Q11" s="12"/>
      <c r="R11" s="12"/>
      <c r="S11" s="27"/>
      <c r="T11" s="27"/>
    </row>
    <row r="12" spans="1:26" s="13" customFormat="1" ht="56.25" customHeight="1" x14ac:dyDescent="0.25">
      <c r="A12" s="53" t="s">
        <v>75</v>
      </c>
      <c r="B12" s="93" t="s">
        <v>74</v>
      </c>
      <c r="C12" s="93"/>
      <c r="D12" s="9">
        <f>J81</f>
        <v>6.9999999999999993E-2</v>
      </c>
      <c r="E12" s="29">
        <f>L81</f>
        <v>6.9999999999999993E-2</v>
      </c>
      <c r="F12" s="62">
        <f>E12/D12</f>
        <v>1</v>
      </c>
      <c r="G12" s="29">
        <f>N81</f>
        <v>0</v>
      </c>
      <c r="H12" s="10">
        <f t="shared" ref="H12" si="3">G12/D12</f>
        <v>0</v>
      </c>
      <c r="I12" s="11"/>
      <c r="J12" s="11"/>
      <c r="K12" s="11"/>
      <c r="L12" s="11"/>
      <c r="M12" s="11"/>
      <c r="N12" s="11"/>
      <c r="O12" s="11"/>
      <c r="P12" s="12"/>
      <c r="Q12" s="12"/>
      <c r="R12" s="12"/>
      <c r="S12" s="27"/>
      <c r="T12" s="27"/>
    </row>
    <row r="13" spans="1:26" s="13" customFormat="1" ht="56.25" customHeight="1" x14ac:dyDescent="0.25">
      <c r="A13" s="8" t="s">
        <v>77</v>
      </c>
      <c r="B13" s="94" t="s">
        <v>76</v>
      </c>
      <c r="C13" s="94"/>
      <c r="D13" s="14">
        <f>J88</f>
        <v>0.15999999999999998</v>
      </c>
      <c r="E13" s="30">
        <f>L88</f>
        <v>0.15999999999999998</v>
      </c>
      <c r="F13" s="25">
        <f t="shared" ref="F13:F18" si="4">E13/D13</f>
        <v>1</v>
      </c>
      <c r="G13" s="58">
        <f>N88</f>
        <v>0</v>
      </c>
      <c r="H13" s="15">
        <f>G13/D13</f>
        <v>0</v>
      </c>
      <c r="I13" s="11"/>
      <c r="J13" s="11"/>
      <c r="K13" s="11"/>
      <c r="L13" s="11"/>
      <c r="M13" s="11"/>
      <c r="N13" s="11"/>
      <c r="O13" s="11"/>
      <c r="P13" s="12"/>
      <c r="Q13" s="12"/>
      <c r="R13" s="12"/>
      <c r="S13" s="27"/>
      <c r="T13" s="27"/>
    </row>
    <row r="14" spans="1:26" s="13" customFormat="1" ht="56.25" customHeight="1" x14ac:dyDescent="0.25">
      <c r="A14" s="8" t="s">
        <v>79</v>
      </c>
      <c r="B14" s="93" t="s">
        <v>78</v>
      </c>
      <c r="C14" s="93"/>
      <c r="D14" s="9">
        <f>J98</f>
        <v>7.0000000000000007E-2</v>
      </c>
      <c r="E14" s="29">
        <f>L98</f>
        <v>7.0000000000000007E-2</v>
      </c>
      <c r="F14" s="62">
        <f t="shared" si="4"/>
        <v>1</v>
      </c>
      <c r="G14" s="29">
        <f>N98</f>
        <v>0</v>
      </c>
      <c r="H14" s="10">
        <f t="shared" ref="H14:H18" si="5">G14/D14</f>
        <v>0</v>
      </c>
      <c r="I14" s="11"/>
      <c r="J14" s="11"/>
      <c r="K14" s="11"/>
      <c r="L14" s="11"/>
      <c r="M14" s="11"/>
      <c r="N14" s="11"/>
      <c r="O14" s="11"/>
      <c r="P14" s="12"/>
      <c r="Q14" s="12"/>
      <c r="R14" s="12"/>
      <c r="S14" s="27"/>
      <c r="T14" s="27"/>
    </row>
    <row r="15" spans="1:26" s="13" customFormat="1" ht="56.25" customHeight="1" x14ac:dyDescent="0.25">
      <c r="A15" s="8" t="s">
        <v>81</v>
      </c>
      <c r="B15" s="55" t="s">
        <v>80</v>
      </c>
      <c r="C15" s="55"/>
      <c r="D15" s="14">
        <f>J107</f>
        <v>6.0000000000000005E-2</v>
      </c>
      <c r="E15" s="30">
        <f>L107</f>
        <v>6.0000000000000005E-2</v>
      </c>
      <c r="F15" s="25">
        <f t="shared" si="4"/>
        <v>1</v>
      </c>
      <c r="G15" s="58">
        <f>N107</f>
        <v>0</v>
      </c>
      <c r="H15" s="15">
        <f t="shared" si="5"/>
        <v>0</v>
      </c>
      <c r="I15" s="11"/>
      <c r="J15" s="11"/>
      <c r="K15" s="11"/>
      <c r="L15" s="11"/>
      <c r="M15" s="11"/>
      <c r="N15" s="11"/>
      <c r="O15" s="11"/>
      <c r="P15" s="12"/>
      <c r="Q15" s="12"/>
      <c r="R15" s="12"/>
      <c r="S15" s="27"/>
      <c r="T15" s="27"/>
    </row>
    <row r="16" spans="1:26" s="13" customFormat="1" ht="56.25" customHeight="1" x14ac:dyDescent="0.25">
      <c r="A16" s="53" t="s">
        <v>83</v>
      </c>
      <c r="B16" s="54" t="s">
        <v>82</v>
      </c>
      <c r="C16" s="54"/>
      <c r="D16" s="9">
        <f>J115</f>
        <v>6.0000000000000005E-2</v>
      </c>
      <c r="E16" s="29">
        <f>L115</f>
        <v>6.0000000000000005E-2</v>
      </c>
      <c r="F16" s="62">
        <f t="shared" si="4"/>
        <v>1</v>
      </c>
      <c r="G16" s="29">
        <f>N115</f>
        <v>0</v>
      </c>
      <c r="H16" s="10">
        <f t="shared" si="5"/>
        <v>0</v>
      </c>
      <c r="I16" s="11"/>
      <c r="J16" s="11"/>
      <c r="K16" s="11"/>
      <c r="L16" s="11"/>
      <c r="M16" s="11"/>
      <c r="N16" s="11"/>
      <c r="O16" s="11"/>
      <c r="P16" s="12"/>
      <c r="Q16" s="12"/>
      <c r="R16" s="12"/>
    </row>
    <row r="17" spans="1:18" s="13" customFormat="1" ht="56.25" customHeight="1" x14ac:dyDescent="0.25">
      <c r="A17" s="53" t="s">
        <v>87</v>
      </c>
      <c r="B17" s="94" t="s">
        <v>84</v>
      </c>
      <c r="C17" s="94"/>
      <c r="D17" s="14">
        <f>J124</f>
        <v>7.0000000000000007E-2</v>
      </c>
      <c r="E17" s="30">
        <f>L124</f>
        <v>7.0000000000000007E-2</v>
      </c>
      <c r="F17" s="25">
        <f t="shared" si="4"/>
        <v>1</v>
      </c>
      <c r="G17" s="58">
        <f>N124</f>
        <v>0</v>
      </c>
      <c r="H17" s="15">
        <f t="shared" si="5"/>
        <v>0</v>
      </c>
      <c r="I17" s="11"/>
      <c r="J17" s="11"/>
      <c r="K17" s="11"/>
      <c r="L17" s="11"/>
      <c r="M17" s="11"/>
      <c r="N17" s="11"/>
      <c r="O17" s="11"/>
      <c r="P17" s="12"/>
      <c r="Q17" s="12"/>
      <c r="R17" s="12"/>
    </row>
    <row r="18" spans="1:18" s="13" customFormat="1" ht="56.25" customHeight="1" x14ac:dyDescent="0.25">
      <c r="A18" s="53" t="s">
        <v>86</v>
      </c>
      <c r="B18" s="54" t="s">
        <v>85</v>
      </c>
      <c r="C18" s="54"/>
      <c r="D18" s="9">
        <f>J132</f>
        <v>0.06</v>
      </c>
      <c r="E18" s="29">
        <f>L132</f>
        <v>0.06</v>
      </c>
      <c r="F18" s="62">
        <f t="shared" si="4"/>
        <v>1</v>
      </c>
      <c r="G18" s="29">
        <f>N132</f>
        <v>0</v>
      </c>
      <c r="H18" s="10">
        <f t="shared" si="5"/>
        <v>0</v>
      </c>
      <c r="I18" s="11"/>
      <c r="J18" s="11"/>
      <c r="K18" s="11"/>
      <c r="L18" s="11"/>
      <c r="M18" s="11"/>
      <c r="N18" s="11"/>
      <c r="O18" s="11"/>
      <c r="P18" s="12"/>
      <c r="Q18" s="12"/>
      <c r="R18" s="12"/>
    </row>
    <row r="19" spans="1:18" ht="37.5" customHeight="1" x14ac:dyDescent="0.25">
      <c r="A19" s="2"/>
      <c r="B19" s="19"/>
      <c r="C19" s="19"/>
      <c r="D19" s="19"/>
      <c r="E19" s="19"/>
      <c r="F19" s="19"/>
      <c r="G19" s="19"/>
      <c r="H19" s="19"/>
      <c r="I19" s="19"/>
      <c r="J19" s="19"/>
      <c r="K19" s="19"/>
      <c r="L19" s="19"/>
      <c r="M19" s="19"/>
      <c r="N19" s="19"/>
      <c r="O19" s="19"/>
      <c r="P19" s="1"/>
      <c r="Q19" s="1"/>
      <c r="R19" s="1"/>
    </row>
    <row r="20" spans="1:18" ht="61.5" customHeight="1" x14ac:dyDescent="0.25">
      <c r="A20" s="2"/>
      <c r="B20" s="28" t="s">
        <v>4</v>
      </c>
      <c r="C20" s="51" t="str">
        <f>IF(SUM(G8:G18)=0,"",SUM(G8:G18))</f>
        <v/>
      </c>
      <c r="D20" s="95" t="s">
        <v>9</v>
      </c>
      <c r="E20" s="95"/>
      <c r="F20" s="96"/>
      <c r="G20" s="105"/>
      <c r="H20" s="106"/>
      <c r="I20" s="97" t="s">
        <v>5</v>
      </c>
      <c r="J20" s="97"/>
      <c r="K20" s="97"/>
      <c r="L20" s="98"/>
      <c r="M20" s="99"/>
      <c r="N20" s="100"/>
      <c r="O20" s="19"/>
      <c r="P20" s="1"/>
      <c r="Q20" s="1"/>
      <c r="R20" s="1"/>
    </row>
    <row r="21" spans="1:18" ht="37.5" customHeight="1" x14ac:dyDescent="0.25">
      <c r="A21" s="2"/>
      <c r="B21" s="19"/>
      <c r="C21" s="19"/>
      <c r="D21" s="19"/>
      <c r="E21" s="19"/>
      <c r="F21" s="19"/>
      <c r="G21" s="19"/>
      <c r="H21" s="19"/>
      <c r="I21" s="19"/>
      <c r="J21" s="19"/>
      <c r="K21" s="19"/>
      <c r="L21" s="19"/>
      <c r="M21" s="19"/>
      <c r="N21" s="19"/>
      <c r="O21" s="19"/>
      <c r="P21" s="1"/>
      <c r="Q21" s="1"/>
      <c r="R21" s="1"/>
    </row>
    <row r="22" spans="1:18" ht="41.25" customHeight="1" x14ac:dyDescent="0.5">
      <c r="A22" s="2"/>
      <c r="B22" s="101" t="s">
        <v>10</v>
      </c>
      <c r="C22" s="101"/>
      <c r="D22" s="101"/>
      <c r="E22" s="101"/>
      <c r="F22" s="101"/>
      <c r="G22" s="101"/>
      <c r="H22" s="101"/>
      <c r="I22" s="101"/>
      <c r="J22" s="101"/>
      <c r="K22" s="101"/>
      <c r="L22" s="101"/>
      <c r="M22" s="101"/>
      <c r="N22" s="101"/>
      <c r="O22" s="19"/>
      <c r="P22" s="1"/>
      <c r="Q22" s="1"/>
      <c r="R22" s="1"/>
    </row>
    <row r="23" spans="1:18" ht="71.25" customHeight="1" x14ac:dyDescent="0.25">
      <c r="A23" s="2"/>
      <c r="B23" s="91"/>
      <c r="C23" s="91"/>
      <c r="D23" s="91"/>
      <c r="E23" s="91"/>
      <c r="F23" s="91"/>
      <c r="G23" s="91"/>
      <c r="H23" s="91"/>
      <c r="I23" s="91"/>
      <c r="J23" s="91"/>
      <c r="K23" s="91"/>
      <c r="L23" s="91"/>
      <c r="M23" s="91"/>
      <c r="N23" s="91"/>
      <c r="O23" s="19"/>
      <c r="P23" s="1"/>
      <c r="Q23" s="1"/>
      <c r="R23" s="1"/>
    </row>
    <row r="24" spans="1:18" ht="71.25" customHeight="1" x14ac:dyDescent="0.25">
      <c r="A24" s="2"/>
      <c r="B24" s="92"/>
      <c r="C24" s="92"/>
      <c r="D24" s="92"/>
      <c r="E24" s="92"/>
      <c r="F24" s="92"/>
      <c r="G24" s="92"/>
      <c r="H24" s="92"/>
      <c r="I24" s="92"/>
      <c r="J24" s="92"/>
      <c r="K24" s="92"/>
      <c r="L24" s="92"/>
      <c r="M24" s="92"/>
      <c r="N24" s="92"/>
      <c r="O24" s="19"/>
      <c r="P24" s="1"/>
      <c r="Q24" s="1"/>
      <c r="R24" s="1"/>
    </row>
    <row r="25" spans="1:18" ht="71.25" customHeight="1" x14ac:dyDescent="0.25">
      <c r="A25" s="2"/>
      <c r="B25" s="92"/>
      <c r="C25" s="92"/>
      <c r="D25" s="92"/>
      <c r="E25" s="92"/>
      <c r="F25" s="92"/>
      <c r="G25" s="92"/>
      <c r="H25" s="92"/>
      <c r="I25" s="92"/>
      <c r="J25" s="92"/>
      <c r="K25" s="92"/>
      <c r="L25" s="92"/>
      <c r="M25" s="92"/>
      <c r="N25" s="92"/>
      <c r="O25" s="19"/>
      <c r="P25" s="1"/>
      <c r="Q25" s="1"/>
      <c r="R25" s="1"/>
    </row>
    <row r="26" spans="1:18" ht="71.25" customHeight="1" x14ac:dyDescent="0.25">
      <c r="A26" s="2"/>
      <c r="B26" s="92"/>
      <c r="C26" s="92"/>
      <c r="D26" s="92"/>
      <c r="E26" s="92"/>
      <c r="F26" s="92"/>
      <c r="G26" s="92"/>
      <c r="H26" s="92"/>
      <c r="I26" s="92"/>
      <c r="J26" s="92"/>
      <c r="K26" s="92"/>
      <c r="L26" s="92"/>
      <c r="M26" s="92"/>
      <c r="N26" s="92"/>
      <c r="O26" s="19"/>
      <c r="P26" s="1"/>
      <c r="Q26" s="1"/>
      <c r="R26" s="1"/>
    </row>
    <row r="27" spans="1:18" ht="37.5" customHeight="1" x14ac:dyDescent="0.25">
      <c r="A27" s="2"/>
      <c r="B27" s="65"/>
      <c r="C27" s="65"/>
      <c r="D27" s="65"/>
      <c r="E27" s="65"/>
      <c r="F27" s="65"/>
      <c r="G27" s="65"/>
      <c r="H27" s="65"/>
      <c r="I27" s="65"/>
      <c r="J27" s="65"/>
      <c r="K27" s="65"/>
      <c r="L27" s="65"/>
      <c r="M27" s="65"/>
      <c r="N27" s="65"/>
      <c r="O27" s="19"/>
      <c r="P27" s="1"/>
      <c r="Q27" s="1"/>
      <c r="R27" s="1"/>
    </row>
    <row r="28" spans="1:18" ht="41.25" customHeight="1" x14ac:dyDescent="0.5">
      <c r="A28" s="2"/>
      <c r="B28" s="101" t="s">
        <v>11</v>
      </c>
      <c r="C28" s="101"/>
      <c r="D28" s="101"/>
      <c r="E28" s="101"/>
      <c r="F28" s="101"/>
      <c r="G28" s="101"/>
      <c r="H28" s="101"/>
      <c r="I28" s="101"/>
      <c r="J28" s="101"/>
      <c r="K28" s="101"/>
      <c r="L28" s="101"/>
      <c r="M28" s="101"/>
      <c r="N28" s="101"/>
      <c r="O28" s="19"/>
      <c r="P28" s="1"/>
      <c r="Q28" s="1"/>
      <c r="R28" s="1"/>
    </row>
    <row r="29" spans="1:18" ht="71.25" customHeight="1" x14ac:dyDescent="0.25">
      <c r="A29" s="2"/>
      <c r="B29" s="91"/>
      <c r="C29" s="91"/>
      <c r="D29" s="91"/>
      <c r="E29" s="91"/>
      <c r="F29" s="91"/>
      <c r="G29" s="91"/>
      <c r="H29" s="91"/>
      <c r="I29" s="91"/>
      <c r="J29" s="91"/>
      <c r="K29" s="91"/>
      <c r="L29" s="91"/>
      <c r="M29" s="91"/>
      <c r="N29" s="91"/>
      <c r="O29" s="19"/>
      <c r="P29" s="1"/>
      <c r="Q29" s="1"/>
      <c r="R29" s="1"/>
    </row>
    <row r="30" spans="1:18" ht="71.25" customHeight="1" x14ac:dyDescent="0.25">
      <c r="A30" s="2"/>
      <c r="B30" s="92"/>
      <c r="C30" s="92"/>
      <c r="D30" s="92"/>
      <c r="E30" s="92"/>
      <c r="F30" s="92"/>
      <c r="G30" s="92"/>
      <c r="H30" s="92"/>
      <c r="I30" s="92"/>
      <c r="J30" s="92"/>
      <c r="K30" s="92"/>
      <c r="L30" s="92"/>
      <c r="M30" s="92"/>
      <c r="N30" s="92"/>
      <c r="O30" s="19"/>
      <c r="P30" s="1"/>
      <c r="Q30" s="1"/>
      <c r="R30" s="1"/>
    </row>
    <row r="31" spans="1:18" ht="71.25" customHeight="1" x14ac:dyDescent="0.25">
      <c r="A31" s="2"/>
      <c r="B31" s="92"/>
      <c r="C31" s="92"/>
      <c r="D31" s="92"/>
      <c r="E31" s="92"/>
      <c r="F31" s="92"/>
      <c r="G31" s="92"/>
      <c r="H31" s="92"/>
      <c r="I31" s="92"/>
      <c r="J31" s="92"/>
      <c r="K31" s="92"/>
      <c r="L31" s="92"/>
      <c r="M31" s="92"/>
      <c r="N31" s="92"/>
      <c r="O31" s="19"/>
      <c r="P31" s="1"/>
      <c r="Q31" s="1"/>
      <c r="R31" s="1"/>
    </row>
    <row r="32" spans="1:18" ht="71.25" customHeight="1" x14ac:dyDescent="0.25">
      <c r="A32" s="2"/>
      <c r="B32" s="92"/>
      <c r="C32" s="92"/>
      <c r="D32" s="92"/>
      <c r="E32" s="92"/>
      <c r="F32" s="92"/>
      <c r="G32" s="92"/>
      <c r="H32" s="92"/>
      <c r="I32" s="92"/>
      <c r="J32" s="92"/>
      <c r="K32" s="92"/>
      <c r="L32" s="92"/>
      <c r="M32" s="92"/>
      <c r="N32" s="92"/>
      <c r="O32" s="19"/>
      <c r="P32" s="1"/>
      <c r="Q32" s="1"/>
      <c r="R32" s="1"/>
    </row>
    <row r="33" spans="1:18" ht="71.25" customHeight="1" x14ac:dyDescent="0.25">
      <c r="A33" s="2"/>
      <c r="B33" s="92"/>
      <c r="C33" s="92"/>
      <c r="D33" s="92"/>
      <c r="E33" s="92"/>
      <c r="F33" s="92"/>
      <c r="G33" s="92"/>
      <c r="H33" s="92"/>
      <c r="I33" s="92"/>
      <c r="J33" s="92"/>
      <c r="K33" s="92"/>
      <c r="L33" s="92"/>
      <c r="M33" s="92"/>
      <c r="N33" s="92"/>
      <c r="O33" s="20"/>
      <c r="P33" s="1"/>
      <c r="Q33" s="1"/>
      <c r="R33" s="1"/>
    </row>
    <row r="34" spans="1:18" ht="71.25" customHeight="1" x14ac:dyDescent="0.25">
      <c r="A34" s="2"/>
      <c r="B34" s="92"/>
      <c r="C34" s="92"/>
      <c r="D34" s="92"/>
      <c r="E34" s="92"/>
      <c r="F34" s="92"/>
      <c r="G34" s="92"/>
      <c r="H34" s="92"/>
      <c r="I34" s="92"/>
      <c r="J34" s="92"/>
      <c r="K34" s="92"/>
      <c r="L34" s="92"/>
      <c r="M34" s="92"/>
      <c r="N34" s="92"/>
      <c r="O34" s="20"/>
      <c r="P34" s="1"/>
      <c r="Q34" s="1"/>
      <c r="R34" s="1"/>
    </row>
    <row r="35" spans="1:18" ht="75" customHeight="1" x14ac:dyDescent="0.25">
      <c r="A35" s="2"/>
      <c r="B35" s="92"/>
      <c r="C35" s="92"/>
      <c r="D35" s="92"/>
      <c r="E35" s="92"/>
      <c r="F35" s="92"/>
      <c r="G35" s="92"/>
      <c r="H35" s="92"/>
      <c r="I35" s="92"/>
      <c r="J35" s="92"/>
      <c r="K35" s="92"/>
      <c r="L35" s="92"/>
      <c r="M35" s="92"/>
      <c r="N35" s="92"/>
      <c r="O35" s="19"/>
      <c r="P35" s="1"/>
      <c r="Q35" s="1"/>
      <c r="R35" s="1"/>
    </row>
    <row r="36" spans="1:18" ht="75" customHeight="1" x14ac:dyDescent="0.25">
      <c r="A36" s="2"/>
      <c r="B36" s="92"/>
      <c r="C36" s="92"/>
      <c r="D36" s="92"/>
      <c r="E36" s="92"/>
      <c r="F36" s="92"/>
      <c r="G36" s="92"/>
      <c r="H36" s="92"/>
      <c r="I36" s="92"/>
      <c r="J36" s="92"/>
      <c r="K36" s="92"/>
      <c r="L36" s="92"/>
      <c r="M36" s="92"/>
      <c r="N36" s="92"/>
      <c r="O36" s="19"/>
      <c r="P36" s="1"/>
      <c r="Q36" s="1"/>
      <c r="R36" s="1"/>
    </row>
    <row r="37" spans="1:18" ht="75" customHeight="1" x14ac:dyDescent="0.25">
      <c r="A37" s="2"/>
      <c r="B37" s="92"/>
      <c r="C37" s="92"/>
      <c r="D37" s="92"/>
      <c r="E37" s="92"/>
      <c r="F37" s="92"/>
      <c r="G37" s="92"/>
      <c r="H37" s="92"/>
      <c r="I37" s="92"/>
      <c r="J37" s="92"/>
      <c r="K37" s="92"/>
      <c r="L37" s="92"/>
      <c r="M37" s="92"/>
      <c r="N37" s="92"/>
      <c r="O37" s="19"/>
      <c r="P37" s="1"/>
      <c r="Q37" s="1"/>
      <c r="R37" s="1"/>
    </row>
    <row r="38" spans="1:18" ht="75" customHeight="1" x14ac:dyDescent="0.25">
      <c r="A38" s="2"/>
      <c r="B38" s="92"/>
      <c r="C38" s="92"/>
      <c r="D38" s="92"/>
      <c r="E38" s="92"/>
      <c r="F38" s="92"/>
      <c r="G38" s="92"/>
      <c r="H38" s="92"/>
      <c r="I38" s="92"/>
      <c r="J38" s="92"/>
      <c r="K38" s="92"/>
      <c r="L38" s="92"/>
      <c r="M38" s="92"/>
      <c r="N38" s="92"/>
      <c r="O38" s="19"/>
      <c r="P38" s="1"/>
      <c r="Q38" s="1"/>
      <c r="R38" s="1"/>
    </row>
    <row r="39" spans="1:18" ht="37.5" customHeight="1" x14ac:dyDescent="0.25">
      <c r="A39" s="2"/>
      <c r="B39" s="65"/>
      <c r="C39" s="65"/>
      <c r="D39" s="65"/>
      <c r="E39" s="65"/>
      <c r="F39" s="65"/>
      <c r="G39" s="65"/>
      <c r="H39" s="65"/>
      <c r="I39" s="65"/>
      <c r="J39" s="65"/>
      <c r="K39" s="65"/>
      <c r="L39" s="65"/>
      <c r="M39" s="65"/>
      <c r="N39" s="65"/>
      <c r="O39" s="19"/>
      <c r="P39" s="1"/>
      <c r="Q39" s="1"/>
      <c r="R39" s="1"/>
    </row>
    <row r="40" spans="1:18" ht="75" customHeight="1" x14ac:dyDescent="0.55000000000000004">
      <c r="A40" s="2"/>
      <c r="B40" s="85"/>
      <c r="C40" s="86"/>
      <c r="D40" s="86"/>
      <c r="E40" s="86"/>
      <c r="F40" s="87"/>
      <c r="G40" s="85" t="s">
        <v>3</v>
      </c>
      <c r="H40" s="86"/>
      <c r="I40" s="86"/>
      <c r="J40" s="86"/>
      <c r="K40" s="86"/>
      <c r="L40" s="86"/>
      <c r="M40" s="86"/>
      <c r="N40" s="87"/>
      <c r="O40" s="19"/>
      <c r="P40" s="1"/>
      <c r="Q40" s="1"/>
      <c r="R40" s="1"/>
    </row>
    <row r="41" spans="1:18" ht="37.5" customHeight="1" x14ac:dyDescent="0.25">
      <c r="A41" s="2"/>
      <c r="B41" s="19"/>
      <c r="C41" s="19"/>
      <c r="D41" s="19"/>
      <c r="E41" s="19"/>
      <c r="F41" s="19"/>
      <c r="G41" s="19"/>
      <c r="H41" s="19"/>
      <c r="I41" s="19"/>
      <c r="J41" s="19"/>
      <c r="K41" s="19"/>
      <c r="L41" s="19"/>
      <c r="M41" s="19"/>
      <c r="N41" s="19"/>
      <c r="O41" s="19"/>
      <c r="P41" s="1"/>
      <c r="Q41" s="1"/>
      <c r="R41" s="1"/>
    </row>
    <row r="42" spans="1:18" ht="30" customHeight="1" x14ac:dyDescent="0.25">
      <c r="B42" s="56"/>
    </row>
    <row r="43" spans="1:18" ht="36" customHeight="1" x14ac:dyDescent="0.25">
      <c r="A43" s="47" t="s">
        <v>20</v>
      </c>
      <c r="B43" s="39" t="s">
        <v>89</v>
      </c>
      <c r="C43" s="39"/>
      <c r="D43" s="39"/>
      <c r="E43" s="39"/>
      <c r="F43" s="39"/>
      <c r="G43" s="39"/>
      <c r="H43" s="39"/>
      <c r="I43" s="44" t="s">
        <v>1</v>
      </c>
      <c r="J43" s="45">
        <f>SUM(C45:C50)</f>
        <v>6.9999999999999993E-2</v>
      </c>
      <c r="K43" s="44" t="s">
        <v>24</v>
      </c>
      <c r="L43" s="46">
        <f>SUM(Q45:Q50)</f>
        <v>6.9999999999999993E-2</v>
      </c>
      <c r="M43" s="44" t="s">
        <v>25</v>
      </c>
      <c r="N43" s="46">
        <f>SUM(R45:R50)</f>
        <v>0</v>
      </c>
    </row>
    <row r="44" spans="1:18" ht="36" x14ac:dyDescent="0.25">
      <c r="A44" s="41" t="s">
        <v>13</v>
      </c>
      <c r="B44" s="33" t="s">
        <v>14</v>
      </c>
      <c r="C44" s="34" t="s">
        <v>15</v>
      </c>
      <c r="D44" s="34" t="s">
        <v>24</v>
      </c>
      <c r="E44" s="34" t="s">
        <v>25</v>
      </c>
      <c r="F44" s="102" t="s">
        <v>100</v>
      </c>
      <c r="G44" s="103"/>
      <c r="H44" s="103"/>
      <c r="I44" s="104"/>
      <c r="J44" s="83" t="s">
        <v>16</v>
      </c>
      <c r="K44" s="84"/>
      <c r="L44" s="84"/>
      <c r="M44" s="84"/>
      <c r="N44" s="84"/>
      <c r="Q44" s="50" t="s">
        <v>22</v>
      </c>
      <c r="R44" s="50" t="s">
        <v>23</v>
      </c>
    </row>
    <row r="45" spans="1:18" ht="225.75" customHeight="1" x14ac:dyDescent="0.25">
      <c r="A45" s="40" t="s">
        <v>17</v>
      </c>
      <c r="B45" s="52" t="s">
        <v>94</v>
      </c>
      <c r="C45" s="35">
        <v>0.01</v>
      </c>
      <c r="D45" s="49">
        <v>1</v>
      </c>
      <c r="E45" s="36"/>
      <c r="F45" s="72" t="s">
        <v>101</v>
      </c>
      <c r="G45" s="73"/>
      <c r="H45" s="73"/>
      <c r="I45" s="74"/>
      <c r="J45" s="69" t="s">
        <v>252</v>
      </c>
      <c r="K45" s="70"/>
      <c r="L45" s="70"/>
      <c r="M45" s="70"/>
      <c r="N45" s="71"/>
      <c r="Q45" s="48">
        <f>C45*D45</f>
        <v>0.01</v>
      </c>
      <c r="R45" s="48">
        <f>C45*E45</f>
        <v>0</v>
      </c>
    </row>
    <row r="46" spans="1:18" ht="225.75" customHeight="1" x14ac:dyDescent="0.25">
      <c r="A46" s="40" t="s">
        <v>18</v>
      </c>
      <c r="B46" s="52" t="s">
        <v>95</v>
      </c>
      <c r="C46" s="35">
        <v>0.01</v>
      </c>
      <c r="D46" s="49">
        <v>1</v>
      </c>
      <c r="E46" s="36"/>
      <c r="F46" s="66" t="s">
        <v>102</v>
      </c>
      <c r="G46" s="67"/>
      <c r="H46" s="67"/>
      <c r="I46" s="68"/>
      <c r="J46" s="69" t="s">
        <v>253</v>
      </c>
      <c r="K46" s="70"/>
      <c r="L46" s="70"/>
      <c r="M46" s="70"/>
      <c r="N46" s="71"/>
      <c r="Q46" s="48">
        <f>C46*D46</f>
        <v>0.01</v>
      </c>
      <c r="R46" s="48">
        <f>C46*E46</f>
        <v>0</v>
      </c>
    </row>
    <row r="47" spans="1:18" ht="225.75" customHeight="1" x14ac:dyDescent="0.25">
      <c r="A47" s="40" t="s">
        <v>90</v>
      </c>
      <c r="B47" s="52" t="s">
        <v>96</v>
      </c>
      <c r="C47" s="35">
        <v>0.01</v>
      </c>
      <c r="D47" s="49">
        <v>1</v>
      </c>
      <c r="E47" s="36"/>
      <c r="F47" s="72" t="s">
        <v>103</v>
      </c>
      <c r="G47" s="73"/>
      <c r="H47" s="73"/>
      <c r="I47" s="74"/>
      <c r="J47" s="69" t="s">
        <v>254</v>
      </c>
      <c r="K47" s="70"/>
      <c r="L47" s="70"/>
      <c r="M47" s="70"/>
      <c r="N47" s="71"/>
      <c r="Q47" s="48">
        <f>C47*D47</f>
        <v>0.01</v>
      </c>
      <c r="R47" s="48">
        <f>C47*E47</f>
        <v>0</v>
      </c>
    </row>
    <row r="48" spans="1:18" ht="225.75" customHeight="1" x14ac:dyDescent="0.25">
      <c r="A48" s="40" t="s">
        <v>91</v>
      </c>
      <c r="B48" s="52" t="s">
        <v>97</v>
      </c>
      <c r="C48" s="35">
        <v>0.01</v>
      </c>
      <c r="D48" s="49">
        <v>1</v>
      </c>
      <c r="E48" s="36"/>
      <c r="F48" s="72" t="s">
        <v>104</v>
      </c>
      <c r="G48" s="73"/>
      <c r="H48" s="73"/>
      <c r="I48" s="74"/>
      <c r="J48" s="69" t="s">
        <v>254</v>
      </c>
      <c r="K48" s="70"/>
      <c r="L48" s="70"/>
      <c r="M48" s="70"/>
      <c r="N48" s="71"/>
      <c r="Q48" s="48">
        <f>C48*D48</f>
        <v>0.01</v>
      </c>
      <c r="R48" s="48">
        <f>C48*E48</f>
        <v>0</v>
      </c>
    </row>
    <row r="49" spans="1:18" ht="225.75" customHeight="1" x14ac:dyDescent="0.25">
      <c r="A49" s="40" t="s">
        <v>92</v>
      </c>
      <c r="B49" s="52" t="s">
        <v>98</v>
      </c>
      <c r="C49" s="35">
        <v>0.02</v>
      </c>
      <c r="D49" s="49">
        <v>1</v>
      </c>
      <c r="E49" s="36"/>
      <c r="F49" s="72" t="s">
        <v>105</v>
      </c>
      <c r="G49" s="73"/>
      <c r="H49" s="73"/>
      <c r="I49" s="74"/>
      <c r="J49" s="69" t="s">
        <v>255</v>
      </c>
      <c r="K49" s="70"/>
      <c r="L49" s="70"/>
      <c r="M49" s="70"/>
      <c r="N49" s="71"/>
      <c r="Q49" s="48">
        <f>C49*D49</f>
        <v>0.02</v>
      </c>
      <c r="R49" s="48">
        <f>C49*E49</f>
        <v>0</v>
      </c>
    </row>
    <row r="50" spans="1:18" ht="205.5" customHeight="1" x14ac:dyDescent="0.25">
      <c r="A50" s="40" t="s">
        <v>93</v>
      </c>
      <c r="B50" s="52" t="s">
        <v>99</v>
      </c>
      <c r="C50" s="35">
        <v>0.01</v>
      </c>
      <c r="D50" s="49">
        <v>1</v>
      </c>
      <c r="E50" s="36"/>
      <c r="F50" s="72" t="s">
        <v>106</v>
      </c>
      <c r="G50" s="73"/>
      <c r="H50" s="73"/>
      <c r="I50" s="74"/>
      <c r="J50" s="69" t="s">
        <v>281</v>
      </c>
      <c r="K50" s="70"/>
      <c r="L50" s="70"/>
      <c r="M50" s="70"/>
      <c r="N50" s="71"/>
      <c r="Q50" s="48">
        <f t="shared" ref="Q50" si="6">C50*D50</f>
        <v>0.01</v>
      </c>
      <c r="R50" s="48">
        <f t="shared" ref="R50" si="7">C50*E50</f>
        <v>0</v>
      </c>
    </row>
    <row r="51" spans="1:18" ht="30.75" customHeight="1" x14ac:dyDescent="0.25">
      <c r="A51" s="31"/>
      <c r="B51" s="38"/>
      <c r="C51" s="38"/>
      <c r="D51" s="38"/>
      <c r="E51" s="38"/>
      <c r="F51" s="38"/>
      <c r="G51" s="38"/>
      <c r="H51" s="38"/>
      <c r="I51" s="38"/>
      <c r="J51" s="38"/>
      <c r="K51" s="38"/>
      <c r="L51" s="38"/>
      <c r="M51" s="42"/>
      <c r="N51" s="37"/>
    </row>
    <row r="52" spans="1:18" ht="30.75" customHeight="1" x14ac:dyDescent="0.25">
      <c r="A52" s="32"/>
      <c r="B52" s="57" t="s">
        <v>42</v>
      </c>
      <c r="C52" s="38"/>
      <c r="D52" s="38"/>
      <c r="E52" s="38"/>
      <c r="F52" s="38"/>
      <c r="G52" s="38"/>
      <c r="H52" s="38"/>
      <c r="I52" s="38"/>
      <c r="J52" s="38"/>
      <c r="K52" s="38"/>
      <c r="L52" s="38"/>
      <c r="M52" s="43"/>
      <c r="N52" s="37"/>
    </row>
    <row r="53" spans="1:18" ht="36" customHeight="1" x14ac:dyDescent="0.25">
      <c r="A53" s="47" t="s">
        <v>21</v>
      </c>
      <c r="B53" s="39" t="s">
        <v>107</v>
      </c>
      <c r="C53" s="39"/>
      <c r="D53" s="39"/>
      <c r="E53" s="39"/>
      <c r="F53" s="39"/>
      <c r="G53" s="39"/>
      <c r="H53" s="39"/>
      <c r="I53" s="44" t="s">
        <v>1</v>
      </c>
      <c r="J53" s="45">
        <f>SUM(C55:C57)</f>
        <v>0.08</v>
      </c>
      <c r="K53" s="44" t="s">
        <v>24</v>
      </c>
      <c r="L53" s="46">
        <f>SUM(Q55:Q57)</f>
        <v>0.08</v>
      </c>
      <c r="M53" s="44" t="s">
        <v>25</v>
      </c>
      <c r="N53" s="46">
        <f>SUM(R55:R57)</f>
        <v>0</v>
      </c>
    </row>
    <row r="54" spans="1:18" ht="36" x14ac:dyDescent="0.25">
      <c r="A54" s="41" t="s">
        <v>13</v>
      </c>
      <c r="B54" s="33" t="s">
        <v>14</v>
      </c>
      <c r="C54" s="34" t="s">
        <v>15</v>
      </c>
      <c r="D54" s="34" t="s">
        <v>24</v>
      </c>
      <c r="E54" s="34" t="s">
        <v>25</v>
      </c>
      <c r="F54" s="102" t="s">
        <v>19</v>
      </c>
      <c r="G54" s="103"/>
      <c r="H54" s="103"/>
      <c r="I54" s="104"/>
      <c r="J54" s="83" t="s">
        <v>16</v>
      </c>
      <c r="K54" s="84"/>
      <c r="L54" s="84"/>
      <c r="M54" s="84"/>
      <c r="N54" s="84"/>
      <c r="Q54" s="50" t="s">
        <v>22</v>
      </c>
      <c r="R54" s="50" t="s">
        <v>23</v>
      </c>
    </row>
    <row r="55" spans="1:18" ht="220.5" customHeight="1" x14ac:dyDescent="0.25">
      <c r="A55" s="40" t="s">
        <v>12</v>
      </c>
      <c r="B55" s="52" t="s">
        <v>113</v>
      </c>
      <c r="C55" s="35">
        <v>0.03</v>
      </c>
      <c r="D55" s="49">
        <v>1</v>
      </c>
      <c r="E55" s="36"/>
      <c r="F55" s="72" t="s">
        <v>110</v>
      </c>
      <c r="G55" s="73"/>
      <c r="H55" s="73"/>
      <c r="I55" s="74"/>
      <c r="J55" s="69" t="s">
        <v>256</v>
      </c>
      <c r="K55" s="70"/>
      <c r="L55" s="70"/>
      <c r="M55" s="70"/>
      <c r="N55" s="71"/>
      <c r="Q55" s="48">
        <f>C55*D55</f>
        <v>0.03</v>
      </c>
      <c r="R55" s="48">
        <f>C55*E55</f>
        <v>0</v>
      </c>
    </row>
    <row r="56" spans="1:18" ht="220.5" customHeight="1" x14ac:dyDescent="0.25">
      <c r="A56" s="40" t="s">
        <v>108</v>
      </c>
      <c r="B56" s="52" t="s">
        <v>114</v>
      </c>
      <c r="C56" s="35">
        <v>0.02</v>
      </c>
      <c r="D56" s="49">
        <v>1</v>
      </c>
      <c r="E56" s="36"/>
      <c r="F56" s="72" t="s">
        <v>111</v>
      </c>
      <c r="G56" s="73"/>
      <c r="H56" s="73"/>
      <c r="I56" s="74"/>
      <c r="J56" s="69" t="s">
        <v>232</v>
      </c>
      <c r="K56" s="70"/>
      <c r="L56" s="70"/>
      <c r="M56" s="70"/>
      <c r="N56" s="71"/>
      <c r="Q56" s="48">
        <f>C56*D56</f>
        <v>0.02</v>
      </c>
      <c r="R56" s="48">
        <f>C56*E56</f>
        <v>0</v>
      </c>
    </row>
    <row r="57" spans="1:18" ht="220.5" customHeight="1" x14ac:dyDescent="0.25">
      <c r="A57" s="40" t="s">
        <v>109</v>
      </c>
      <c r="B57" s="52" t="s">
        <v>115</v>
      </c>
      <c r="C57" s="35">
        <v>0.03</v>
      </c>
      <c r="D57" s="49">
        <v>1</v>
      </c>
      <c r="E57" s="36"/>
      <c r="F57" s="72" t="s">
        <v>112</v>
      </c>
      <c r="G57" s="73"/>
      <c r="H57" s="73"/>
      <c r="I57" s="74"/>
      <c r="J57" s="69" t="s">
        <v>257</v>
      </c>
      <c r="K57" s="70"/>
      <c r="L57" s="70"/>
      <c r="M57" s="70"/>
      <c r="N57" s="71"/>
      <c r="Q57" s="48">
        <f>C57*D57</f>
        <v>0.03</v>
      </c>
      <c r="R57" s="48">
        <f>C57*E57</f>
        <v>0</v>
      </c>
    </row>
    <row r="58" spans="1:18" ht="30.75" customHeight="1" x14ac:dyDescent="0.25">
      <c r="A58" s="31"/>
      <c r="B58" s="38"/>
      <c r="C58" s="38"/>
      <c r="D58" s="38"/>
      <c r="E58" s="38"/>
      <c r="F58" s="38"/>
      <c r="G58" s="38"/>
      <c r="H58" s="38"/>
      <c r="I58" s="38"/>
      <c r="J58" s="38"/>
      <c r="K58" s="38"/>
      <c r="L58" s="38"/>
      <c r="M58" s="42"/>
      <c r="N58" s="37"/>
    </row>
    <row r="59" spans="1:18" ht="30.75" customHeight="1" x14ac:dyDescent="0.25">
      <c r="A59" s="32"/>
      <c r="B59" s="38"/>
      <c r="C59" s="38"/>
      <c r="D59" s="38"/>
      <c r="E59" s="38"/>
      <c r="F59" s="38"/>
      <c r="G59" s="38"/>
      <c r="H59" s="38"/>
      <c r="I59" s="38"/>
      <c r="J59" s="38"/>
      <c r="K59" s="38"/>
      <c r="L59" s="38"/>
      <c r="M59" s="43"/>
      <c r="N59" s="37"/>
    </row>
    <row r="60" spans="1:18" ht="36" customHeight="1" x14ac:dyDescent="0.25">
      <c r="A60" s="47" t="s">
        <v>26</v>
      </c>
      <c r="B60" s="39" t="s">
        <v>116</v>
      </c>
      <c r="C60" s="39"/>
      <c r="D60" s="39"/>
      <c r="E60" s="39"/>
      <c r="F60" s="39"/>
      <c r="G60" s="39"/>
      <c r="H60" s="39"/>
      <c r="I60" s="44" t="s">
        <v>1</v>
      </c>
      <c r="J60" s="45">
        <f>SUM(C62:C70)</f>
        <v>0.22999999999999998</v>
      </c>
      <c r="K60" s="44" t="s">
        <v>24</v>
      </c>
      <c r="L60" s="46">
        <f>SUM(Q62:Q70)</f>
        <v>0.22999999999999998</v>
      </c>
      <c r="M60" s="44" t="s">
        <v>25</v>
      </c>
      <c r="N60" s="46">
        <f>SUM(R62:R70)</f>
        <v>0</v>
      </c>
    </row>
    <row r="61" spans="1:18" ht="36" x14ac:dyDescent="0.25">
      <c r="A61" s="41" t="s">
        <v>13</v>
      </c>
      <c r="B61" s="33" t="s">
        <v>14</v>
      </c>
      <c r="C61" s="34" t="s">
        <v>15</v>
      </c>
      <c r="D61" s="34" t="s">
        <v>24</v>
      </c>
      <c r="E61" s="34" t="s">
        <v>25</v>
      </c>
      <c r="F61" s="102" t="s">
        <v>19</v>
      </c>
      <c r="G61" s="103"/>
      <c r="H61" s="103"/>
      <c r="I61" s="104"/>
      <c r="J61" s="83" t="s">
        <v>16</v>
      </c>
      <c r="K61" s="84"/>
      <c r="L61" s="84"/>
      <c r="M61" s="84"/>
      <c r="N61" s="84"/>
      <c r="Q61" s="50" t="s">
        <v>22</v>
      </c>
      <c r="R61" s="50" t="s">
        <v>23</v>
      </c>
    </row>
    <row r="62" spans="1:18" ht="204.75" customHeight="1" x14ac:dyDescent="0.25">
      <c r="A62" s="40" t="s">
        <v>27</v>
      </c>
      <c r="B62" s="52" t="s">
        <v>125</v>
      </c>
      <c r="C62" s="35">
        <v>0.02</v>
      </c>
      <c r="D62" s="49">
        <v>1</v>
      </c>
      <c r="E62" s="36"/>
      <c r="F62" s="72" t="s">
        <v>134</v>
      </c>
      <c r="G62" s="73"/>
      <c r="H62" s="73"/>
      <c r="I62" s="74"/>
      <c r="J62" s="69" t="s">
        <v>233</v>
      </c>
      <c r="K62" s="70"/>
      <c r="L62" s="70"/>
      <c r="M62" s="70"/>
      <c r="N62" s="71"/>
      <c r="Q62" s="48">
        <f>C62*D62</f>
        <v>0.02</v>
      </c>
      <c r="R62" s="48">
        <f>C62*E62</f>
        <v>0</v>
      </c>
    </row>
    <row r="63" spans="1:18" ht="204.75" customHeight="1" x14ac:dyDescent="0.25">
      <c r="A63" s="40" t="s">
        <v>117</v>
      </c>
      <c r="B63" s="52" t="s">
        <v>126</v>
      </c>
      <c r="C63" s="35">
        <v>0.02</v>
      </c>
      <c r="D63" s="49">
        <v>1</v>
      </c>
      <c r="E63" s="36"/>
      <c r="F63" s="72" t="s">
        <v>135</v>
      </c>
      <c r="G63" s="73"/>
      <c r="H63" s="73"/>
      <c r="I63" s="74"/>
      <c r="J63" s="69" t="s">
        <v>234</v>
      </c>
      <c r="K63" s="70"/>
      <c r="L63" s="70"/>
      <c r="M63" s="70"/>
      <c r="N63" s="71"/>
      <c r="Q63" s="48">
        <f t="shared" ref="Q63:Q70" si="8">C63*D63</f>
        <v>0.02</v>
      </c>
      <c r="R63" s="48">
        <f t="shared" ref="R63:R70" si="9">C63*E63</f>
        <v>0</v>
      </c>
    </row>
    <row r="64" spans="1:18" ht="204.75" customHeight="1" x14ac:dyDescent="0.25">
      <c r="A64" s="40" t="s">
        <v>118</v>
      </c>
      <c r="B64" s="52" t="s">
        <v>127</v>
      </c>
      <c r="C64" s="35">
        <v>0.04</v>
      </c>
      <c r="D64" s="49">
        <v>1</v>
      </c>
      <c r="E64" s="36"/>
      <c r="F64" s="72" t="s">
        <v>136</v>
      </c>
      <c r="G64" s="73"/>
      <c r="H64" s="73"/>
      <c r="I64" s="74"/>
      <c r="J64" s="69" t="s">
        <v>235</v>
      </c>
      <c r="K64" s="70"/>
      <c r="L64" s="70"/>
      <c r="M64" s="70"/>
      <c r="N64" s="71"/>
      <c r="Q64" s="48">
        <f t="shared" si="8"/>
        <v>0.04</v>
      </c>
      <c r="R64" s="48">
        <f t="shared" si="9"/>
        <v>0</v>
      </c>
    </row>
    <row r="65" spans="1:18" ht="204.75" customHeight="1" x14ac:dyDescent="0.25">
      <c r="A65" s="40" t="s">
        <v>119</v>
      </c>
      <c r="B65" s="52" t="s">
        <v>128</v>
      </c>
      <c r="C65" s="35">
        <f>IF($N$7="SIM",0.02,0.04)</f>
        <v>0.02</v>
      </c>
      <c r="D65" s="49">
        <v>1</v>
      </c>
      <c r="E65" s="36"/>
      <c r="F65" s="72" t="s">
        <v>137</v>
      </c>
      <c r="G65" s="73"/>
      <c r="H65" s="73"/>
      <c r="I65" s="74"/>
      <c r="J65" s="69" t="s">
        <v>236</v>
      </c>
      <c r="K65" s="70"/>
      <c r="L65" s="70"/>
      <c r="M65" s="70"/>
      <c r="N65" s="71"/>
      <c r="Q65" s="48">
        <f t="shared" si="8"/>
        <v>0.02</v>
      </c>
      <c r="R65" s="48">
        <f t="shared" si="9"/>
        <v>0</v>
      </c>
    </row>
    <row r="66" spans="1:18" ht="204.75" customHeight="1" x14ac:dyDescent="0.25">
      <c r="A66" s="40" t="s">
        <v>120</v>
      </c>
      <c r="B66" s="52" t="s">
        <v>129</v>
      </c>
      <c r="C66" s="35">
        <v>0.03</v>
      </c>
      <c r="D66" s="49">
        <v>1</v>
      </c>
      <c r="E66" s="36"/>
      <c r="F66" s="72" t="s">
        <v>138</v>
      </c>
      <c r="G66" s="73"/>
      <c r="H66" s="73"/>
      <c r="I66" s="74"/>
      <c r="J66" s="69" t="s">
        <v>237</v>
      </c>
      <c r="K66" s="70"/>
      <c r="L66" s="70"/>
      <c r="M66" s="70"/>
      <c r="N66" s="71"/>
      <c r="Q66" s="48">
        <f t="shared" si="8"/>
        <v>0.03</v>
      </c>
      <c r="R66" s="48">
        <f t="shared" si="9"/>
        <v>0</v>
      </c>
    </row>
    <row r="67" spans="1:18" ht="204.75" customHeight="1" x14ac:dyDescent="0.25">
      <c r="A67" s="40" t="s">
        <v>121</v>
      </c>
      <c r="B67" s="52" t="s">
        <v>130</v>
      </c>
      <c r="C67" s="35">
        <f>IF($N$7="SIM",0.03,0.05)</f>
        <v>0.03</v>
      </c>
      <c r="D67" s="49">
        <v>1</v>
      </c>
      <c r="E67" s="36"/>
      <c r="F67" s="72" t="s">
        <v>139</v>
      </c>
      <c r="G67" s="73"/>
      <c r="H67" s="73"/>
      <c r="I67" s="74"/>
      <c r="J67" s="69" t="s">
        <v>238</v>
      </c>
      <c r="K67" s="70"/>
      <c r="L67" s="70"/>
      <c r="M67" s="70"/>
      <c r="N67" s="71"/>
      <c r="Q67" s="48">
        <f t="shared" si="8"/>
        <v>0.03</v>
      </c>
      <c r="R67" s="48">
        <f t="shared" si="9"/>
        <v>0</v>
      </c>
    </row>
    <row r="68" spans="1:18" ht="204.75" customHeight="1" x14ac:dyDescent="0.25">
      <c r="A68" s="40" t="s">
        <v>122</v>
      </c>
      <c r="B68" s="52" t="s">
        <v>131</v>
      </c>
      <c r="C68" s="35">
        <v>0.03</v>
      </c>
      <c r="D68" s="49">
        <v>1</v>
      </c>
      <c r="E68" s="36"/>
      <c r="F68" s="72" t="s">
        <v>140</v>
      </c>
      <c r="G68" s="73"/>
      <c r="H68" s="73"/>
      <c r="I68" s="74"/>
      <c r="J68" s="69" t="s">
        <v>280</v>
      </c>
      <c r="K68" s="70"/>
      <c r="L68" s="70"/>
      <c r="M68" s="70"/>
      <c r="N68" s="71"/>
      <c r="Q68" s="48">
        <f t="shared" si="8"/>
        <v>0.03</v>
      </c>
      <c r="R68" s="48">
        <f t="shared" si="9"/>
        <v>0</v>
      </c>
    </row>
    <row r="69" spans="1:18" ht="204.75" customHeight="1" x14ac:dyDescent="0.25">
      <c r="A69" s="40" t="s">
        <v>123</v>
      </c>
      <c r="B69" s="52" t="s">
        <v>132</v>
      </c>
      <c r="C69" s="35">
        <v>0.02</v>
      </c>
      <c r="D69" s="49">
        <v>1</v>
      </c>
      <c r="E69" s="36"/>
      <c r="F69" s="72" t="s">
        <v>141</v>
      </c>
      <c r="G69" s="73"/>
      <c r="H69" s="73"/>
      <c r="I69" s="74"/>
      <c r="J69" s="69" t="s">
        <v>239</v>
      </c>
      <c r="K69" s="70"/>
      <c r="L69" s="70"/>
      <c r="M69" s="70"/>
      <c r="N69" s="71"/>
      <c r="Q69" s="48">
        <f t="shared" si="8"/>
        <v>0.02</v>
      </c>
      <c r="R69" s="48">
        <f t="shared" si="9"/>
        <v>0</v>
      </c>
    </row>
    <row r="70" spans="1:18" ht="204.75" customHeight="1" x14ac:dyDescent="0.25">
      <c r="A70" s="40" t="s">
        <v>124</v>
      </c>
      <c r="B70" s="52" t="s">
        <v>133</v>
      </c>
      <c r="C70" s="35">
        <v>0.02</v>
      </c>
      <c r="D70" s="49">
        <v>1</v>
      </c>
      <c r="E70" s="36"/>
      <c r="F70" s="72" t="s">
        <v>142</v>
      </c>
      <c r="G70" s="73"/>
      <c r="H70" s="73"/>
      <c r="I70" s="74"/>
      <c r="J70" s="69" t="s">
        <v>260</v>
      </c>
      <c r="K70" s="70"/>
      <c r="L70" s="70"/>
      <c r="M70" s="70"/>
      <c r="N70" s="71"/>
      <c r="Q70" s="48">
        <f t="shared" si="8"/>
        <v>0.02</v>
      </c>
      <c r="R70" s="48">
        <f t="shared" si="9"/>
        <v>0</v>
      </c>
    </row>
    <row r="71" spans="1:18" ht="30.75" customHeight="1" x14ac:dyDescent="0.25">
      <c r="A71" s="31"/>
      <c r="B71" s="38"/>
      <c r="C71" s="38"/>
      <c r="D71" s="38"/>
      <c r="E71" s="38"/>
      <c r="F71" s="38"/>
      <c r="G71" s="38"/>
      <c r="H71" s="38"/>
      <c r="I71" s="38"/>
      <c r="J71" s="38"/>
      <c r="K71" s="38"/>
      <c r="L71" s="38"/>
      <c r="M71" s="42"/>
      <c r="N71" s="37"/>
    </row>
    <row r="72" spans="1:18" ht="30.75" customHeight="1" x14ac:dyDescent="0.25">
      <c r="A72" s="32"/>
      <c r="B72" s="38"/>
      <c r="C72" s="38"/>
      <c r="D72" s="38"/>
      <c r="E72" s="38"/>
      <c r="F72" s="38"/>
      <c r="G72" s="38"/>
      <c r="H72" s="38"/>
      <c r="I72" s="38"/>
      <c r="J72" s="38"/>
      <c r="K72" s="38"/>
      <c r="L72" s="38"/>
      <c r="M72" s="43"/>
      <c r="N72" s="37"/>
    </row>
    <row r="73" spans="1:18" ht="36" customHeight="1" x14ac:dyDescent="0.25">
      <c r="A73" s="47" t="s">
        <v>28</v>
      </c>
      <c r="B73" s="39" t="s">
        <v>143</v>
      </c>
      <c r="C73" s="39"/>
      <c r="D73" s="39"/>
      <c r="E73" s="39"/>
      <c r="F73" s="39"/>
      <c r="G73" s="39"/>
      <c r="H73" s="39"/>
      <c r="I73" s="44" t="s">
        <v>1</v>
      </c>
      <c r="J73" s="45">
        <f>SUM(C75:C78)</f>
        <v>7.0000000000000007E-2</v>
      </c>
      <c r="K73" s="44" t="s">
        <v>24</v>
      </c>
      <c r="L73" s="46">
        <f>SUM(Q75:Q78)</f>
        <v>7.0000000000000007E-2</v>
      </c>
      <c r="M73" s="44" t="s">
        <v>25</v>
      </c>
      <c r="N73" s="46">
        <f>SUM(R75:R78)</f>
        <v>0</v>
      </c>
    </row>
    <row r="74" spans="1:18" ht="36" x14ac:dyDescent="0.25">
      <c r="A74" s="41" t="s">
        <v>13</v>
      </c>
      <c r="B74" s="33" t="s">
        <v>14</v>
      </c>
      <c r="C74" s="34" t="s">
        <v>15</v>
      </c>
      <c r="D74" s="34" t="s">
        <v>24</v>
      </c>
      <c r="E74" s="34" t="s">
        <v>25</v>
      </c>
      <c r="F74" s="102" t="s">
        <v>19</v>
      </c>
      <c r="G74" s="103"/>
      <c r="H74" s="103"/>
      <c r="I74" s="104"/>
      <c r="J74" s="83" t="s">
        <v>16</v>
      </c>
      <c r="K74" s="84"/>
      <c r="L74" s="84"/>
      <c r="M74" s="84"/>
      <c r="N74" s="84"/>
      <c r="Q74" s="50" t="s">
        <v>22</v>
      </c>
      <c r="R74" s="50" t="s">
        <v>23</v>
      </c>
    </row>
    <row r="75" spans="1:18" ht="254.25" customHeight="1" x14ac:dyDescent="0.25">
      <c r="A75" s="40" t="s">
        <v>29</v>
      </c>
      <c r="B75" s="52" t="s">
        <v>144</v>
      </c>
      <c r="C75" s="35">
        <v>0.01</v>
      </c>
      <c r="D75" s="49">
        <v>1</v>
      </c>
      <c r="E75" s="36"/>
      <c r="F75" s="72" t="s">
        <v>148</v>
      </c>
      <c r="G75" s="73"/>
      <c r="H75" s="73"/>
      <c r="I75" s="74"/>
      <c r="J75" s="69" t="s">
        <v>258</v>
      </c>
      <c r="K75" s="70"/>
      <c r="L75" s="70"/>
      <c r="M75" s="70"/>
      <c r="N75" s="71"/>
      <c r="Q75" s="48">
        <f>C75*D75</f>
        <v>0.01</v>
      </c>
      <c r="R75" s="48">
        <f>C75*E75</f>
        <v>0</v>
      </c>
    </row>
    <row r="76" spans="1:18" ht="233.25" customHeight="1" x14ac:dyDescent="0.25">
      <c r="A76" s="40" t="s">
        <v>30</v>
      </c>
      <c r="B76" s="52" t="s">
        <v>145</v>
      </c>
      <c r="C76" s="35">
        <v>0.01</v>
      </c>
      <c r="D76" s="49">
        <v>1</v>
      </c>
      <c r="E76" s="36"/>
      <c r="F76" s="72" t="s">
        <v>149</v>
      </c>
      <c r="G76" s="73"/>
      <c r="H76" s="73"/>
      <c r="I76" s="74"/>
      <c r="J76" s="69" t="s">
        <v>259</v>
      </c>
      <c r="K76" s="70"/>
      <c r="L76" s="70"/>
      <c r="M76" s="70"/>
      <c r="N76" s="71"/>
      <c r="Q76" s="48">
        <f t="shared" ref="Q76:Q78" si="10">C76*D76</f>
        <v>0.01</v>
      </c>
      <c r="R76" s="48">
        <f t="shared" ref="R76:R78" si="11">C76*E76</f>
        <v>0</v>
      </c>
    </row>
    <row r="77" spans="1:18" ht="269.25" customHeight="1" x14ac:dyDescent="0.25">
      <c r="A77" s="40" t="s">
        <v>31</v>
      </c>
      <c r="B77" s="52" t="s">
        <v>146</v>
      </c>
      <c r="C77" s="35">
        <v>0.03</v>
      </c>
      <c r="D77" s="49">
        <v>1</v>
      </c>
      <c r="E77" s="36"/>
      <c r="F77" s="72" t="s">
        <v>150</v>
      </c>
      <c r="G77" s="73"/>
      <c r="H77" s="73"/>
      <c r="I77" s="74"/>
      <c r="J77" s="69" t="s">
        <v>279</v>
      </c>
      <c r="K77" s="70"/>
      <c r="L77" s="70"/>
      <c r="M77" s="70"/>
      <c r="N77" s="71"/>
      <c r="Q77" s="48">
        <f t="shared" si="10"/>
        <v>0.03</v>
      </c>
      <c r="R77" s="48">
        <f t="shared" si="11"/>
        <v>0</v>
      </c>
    </row>
    <row r="78" spans="1:18" ht="192" customHeight="1" x14ac:dyDescent="0.25">
      <c r="A78" s="40" t="s">
        <v>32</v>
      </c>
      <c r="B78" s="52" t="s">
        <v>147</v>
      </c>
      <c r="C78" s="35">
        <v>0.02</v>
      </c>
      <c r="D78" s="49">
        <v>1</v>
      </c>
      <c r="E78" s="36"/>
      <c r="F78" s="72" t="s">
        <v>151</v>
      </c>
      <c r="G78" s="73"/>
      <c r="H78" s="73"/>
      <c r="I78" s="74"/>
      <c r="J78" s="69" t="s">
        <v>240</v>
      </c>
      <c r="K78" s="70"/>
      <c r="L78" s="70"/>
      <c r="M78" s="70"/>
      <c r="N78" s="71"/>
      <c r="Q78" s="48">
        <f t="shared" si="10"/>
        <v>0.02</v>
      </c>
      <c r="R78" s="48">
        <f t="shared" si="11"/>
        <v>0</v>
      </c>
    </row>
    <row r="79" spans="1:18" ht="30.75" customHeight="1" x14ac:dyDescent="0.25">
      <c r="A79" s="31"/>
      <c r="B79" s="38"/>
      <c r="C79" s="38"/>
      <c r="D79" s="38"/>
      <c r="E79" s="38"/>
      <c r="F79" s="38"/>
      <c r="G79" s="38"/>
      <c r="H79" s="38"/>
      <c r="I79" s="38"/>
      <c r="J79" s="38"/>
      <c r="K79" s="38"/>
      <c r="L79" s="38"/>
      <c r="M79" s="42"/>
      <c r="N79" s="37"/>
    </row>
    <row r="80" spans="1:18" ht="30.75" customHeight="1" x14ac:dyDescent="0.25">
      <c r="A80" s="32"/>
      <c r="B80" s="38"/>
      <c r="C80" s="38"/>
      <c r="D80" s="38"/>
      <c r="E80" s="38"/>
      <c r="F80" s="38"/>
      <c r="G80" s="38"/>
      <c r="H80" s="38"/>
      <c r="I80" s="38"/>
      <c r="J80" s="38"/>
      <c r="K80" s="38"/>
      <c r="L80" s="38"/>
      <c r="M80" s="43"/>
      <c r="N80" s="37"/>
    </row>
    <row r="81" spans="1:18" ht="36" customHeight="1" x14ac:dyDescent="0.25">
      <c r="A81" s="47" t="s">
        <v>33</v>
      </c>
      <c r="B81" s="39" t="s">
        <v>152</v>
      </c>
      <c r="C81" s="39"/>
      <c r="D81" s="39"/>
      <c r="E81" s="39"/>
      <c r="F81" s="39"/>
      <c r="G81" s="39"/>
      <c r="H81" s="39"/>
      <c r="I81" s="44" t="s">
        <v>1</v>
      </c>
      <c r="J81" s="45">
        <f>SUM(C83:C85)</f>
        <v>6.9999999999999993E-2</v>
      </c>
      <c r="K81" s="44" t="s">
        <v>24</v>
      </c>
      <c r="L81" s="46">
        <f>SUM(Q83:Q85)</f>
        <v>6.9999999999999993E-2</v>
      </c>
      <c r="M81" s="44" t="s">
        <v>25</v>
      </c>
      <c r="N81" s="46">
        <f>SUM(R83:R85)</f>
        <v>0</v>
      </c>
    </row>
    <row r="82" spans="1:18" ht="36" x14ac:dyDescent="0.25">
      <c r="A82" s="41" t="s">
        <v>13</v>
      </c>
      <c r="B82" s="33" t="s">
        <v>14</v>
      </c>
      <c r="C82" s="34" t="s">
        <v>15</v>
      </c>
      <c r="D82" s="34" t="s">
        <v>24</v>
      </c>
      <c r="E82" s="34" t="s">
        <v>25</v>
      </c>
      <c r="F82" s="102" t="s">
        <v>19</v>
      </c>
      <c r="G82" s="103"/>
      <c r="H82" s="103"/>
      <c r="I82" s="104"/>
      <c r="J82" s="83" t="s">
        <v>16</v>
      </c>
      <c r="K82" s="84"/>
      <c r="L82" s="84"/>
      <c r="M82" s="84"/>
      <c r="N82" s="84"/>
      <c r="Q82" s="50" t="s">
        <v>22</v>
      </c>
      <c r="R82" s="50" t="s">
        <v>23</v>
      </c>
    </row>
    <row r="83" spans="1:18" ht="260.25" customHeight="1" x14ac:dyDescent="0.25">
      <c r="A83" s="40" t="s">
        <v>34</v>
      </c>
      <c r="B83" s="52" t="s">
        <v>153</v>
      </c>
      <c r="C83" s="35">
        <v>0.03</v>
      </c>
      <c r="D83" s="49">
        <v>1</v>
      </c>
      <c r="E83" s="36"/>
      <c r="F83" s="72" t="s">
        <v>156</v>
      </c>
      <c r="G83" s="73"/>
      <c r="H83" s="73"/>
      <c r="I83" s="74"/>
      <c r="J83" s="69" t="s">
        <v>261</v>
      </c>
      <c r="K83" s="70"/>
      <c r="L83" s="70"/>
      <c r="M83" s="70"/>
      <c r="N83" s="71"/>
      <c r="Q83" s="48">
        <f>C83*D83</f>
        <v>0.03</v>
      </c>
      <c r="R83" s="48">
        <f>C83*E83</f>
        <v>0</v>
      </c>
    </row>
    <row r="84" spans="1:18" ht="336.75" customHeight="1" x14ac:dyDescent="0.25">
      <c r="A84" s="40" t="s">
        <v>35</v>
      </c>
      <c r="B84" s="52" t="s">
        <v>154</v>
      </c>
      <c r="C84" s="35">
        <f>IF($N$7="SIM",0.03,0.05)</f>
        <v>0.03</v>
      </c>
      <c r="D84" s="49">
        <v>1</v>
      </c>
      <c r="E84" s="36"/>
      <c r="F84" s="72" t="s">
        <v>157</v>
      </c>
      <c r="G84" s="73"/>
      <c r="H84" s="73"/>
      <c r="I84" s="74"/>
      <c r="J84" s="69" t="s">
        <v>241</v>
      </c>
      <c r="K84" s="70"/>
      <c r="L84" s="70"/>
      <c r="M84" s="70"/>
      <c r="N84" s="71"/>
      <c r="Q84" s="48">
        <f>C84*D84</f>
        <v>0.03</v>
      </c>
      <c r="R84" s="48">
        <f>C84*E84</f>
        <v>0</v>
      </c>
    </row>
    <row r="85" spans="1:18" ht="240" customHeight="1" x14ac:dyDescent="0.25">
      <c r="A85" s="40" t="s">
        <v>36</v>
      </c>
      <c r="B85" s="52" t="s">
        <v>155</v>
      </c>
      <c r="C85" s="35">
        <v>0.01</v>
      </c>
      <c r="D85" s="49">
        <v>1</v>
      </c>
      <c r="E85" s="36"/>
      <c r="F85" s="72" t="s">
        <v>158</v>
      </c>
      <c r="G85" s="73"/>
      <c r="H85" s="73"/>
      <c r="I85" s="74"/>
      <c r="J85" s="69" t="s">
        <v>242</v>
      </c>
      <c r="K85" s="70"/>
      <c r="L85" s="70"/>
      <c r="M85" s="70"/>
      <c r="N85" s="71"/>
      <c r="Q85" s="48">
        <f t="shared" ref="Q85" si="12">C85*D85</f>
        <v>0.01</v>
      </c>
      <c r="R85" s="48">
        <f t="shared" ref="R85" si="13">C85*E85</f>
        <v>0</v>
      </c>
    </row>
    <row r="86" spans="1:18" ht="30.75" customHeight="1" x14ac:dyDescent="0.25">
      <c r="A86" s="31"/>
      <c r="B86" s="38"/>
      <c r="C86" s="38"/>
      <c r="D86" s="38"/>
      <c r="E86" s="38"/>
      <c r="F86" s="38"/>
      <c r="G86" s="38"/>
      <c r="H86" s="38"/>
      <c r="I86" s="38"/>
      <c r="J86" s="38"/>
      <c r="K86" s="38"/>
      <c r="L86" s="38"/>
      <c r="M86" s="42"/>
      <c r="N86" s="37"/>
    </row>
    <row r="87" spans="1:18" ht="30.75" customHeight="1" x14ac:dyDescent="0.25">
      <c r="A87" s="32"/>
      <c r="B87" s="38"/>
      <c r="C87" s="38"/>
      <c r="D87" s="38"/>
      <c r="E87" s="38"/>
      <c r="F87" s="38"/>
      <c r="G87" s="38"/>
      <c r="H87" s="38"/>
      <c r="I87" s="38"/>
      <c r="J87" s="38"/>
      <c r="K87" s="38"/>
      <c r="L87" s="38"/>
      <c r="M87" s="43"/>
      <c r="N87" s="37"/>
    </row>
    <row r="88" spans="1:18" ht="36" customHeight="1" x14ac:dyDescent="0.25">
      <c r="A88" s="47" t="s">
        <v>37</v>
      </c>
      <c r="B88" s="39" t="s">
        <v>161</v>
      </c>
      <c r="C88" s="39"/>
      <c r="D88" s="39"/>
      <c r="E88" s="39"/>
      <c r="F88" s="39"/>
      <c r="G88" s="39"/>
      <c r="H88" s="39"/>
      <c r="I88" s="44" t="s">
        <v>1</v>
      </c>
      <c r="J88" s="45">
        <f>SUM(C90:C95)</f>
        <v>0.15999999999999998</v>
      </c>
      <c r="K88" s="44" t="s">
        <v>24</v>
      </c>
      <c r="L88" s="46">
        <f>SUM(Q90:Q95)</f>
        <v>0.15999999999999998</v>
      </c>
      <c r="M88" s="44" t="s">
        <v>25</v>
      </c>
      <c r="N88" s="46">
        <f>SUM(R90:R95)</f>
        <v>0</v>
      </c>
    </row>
    <row r="89" spans="1:18" ht="36" x14ac:dyDescent="0.25">
      <c r="A89" s="41" t="s">
        <v>13</v>
      </c>
      <c r="B89" s="33" t="s">
        <v>14</v>
      </c>
      <c r="C89" s="34" t="s">
        <v>15</v>
      </c>
      <c r="D89" s="34" t="s">
        <v>24</v>
      </c>
      <c r="E89" s="34" t="s">
        <v>25</v>
      </c>
      <c r="F89" s="102" t="s">
        <v>19</v>
      </c>
      <c r="G89" s="103"/>
      <c r="H89" s="103"/>
      <c r="I89" s="104"/>
      <c r="J89" s="83" t="s">
        <v>16</v>
      </c>
      <c r="K89" s="84"/>
      <c r="L89" s="84"/>
      <c r="M89" s="84"/>
      <c r="N89" s="84"/>
      <c r="Q89" s="50" t="s">
        <v>22</v>
      </c>
      <c r="R89" s="50" t="s">
        <v>23</v>
      </c>
    </row>
    <row r="90" spans="1:18" ht="287.25" customHeight="1" x14ac:dyDescent="0.25">
      <c r="A90" s="40" t="s">
        <v>38</v>
      </c>
      <c r="B90" s="52" t="s">
        <v>162</v>
      </c>
      <c r="C90" s="35">
        <v>0.03</v>
      </c>
      <c r="D90" s="49">
        <v>1</v>
      </c>
      <c r="E90" s="36"/>
      <c r="F90" s="72" t="s">
        <v>168</v>
      </c>
      <c r="G90" s="73"/>
      <c r="H90" s="73"/>
      <c r="I90" s="74"/>
      <c r="J90" s="69" t="s">
        <v>262</v>
      </c>
      <c r="K90" s="70"/>
      <c r="L90" s="70"/>
      <c r="M90" s="70"/>
      <c r="N90" s="71"/>
      <c r="Q90" s="48">
        <f>C90*D90</f>
        <v>0.03</v>
      </c>
      <c r="R90" s="48">
        <f>C90*E90</f>
        <v>0</v>
      </c>
    </row>
    <row r="91" spans="1:18" ht="240" customHeight="1" x14ac:dyDescent="0.25">
      <c r="A91" s="40" t="s">
        <v>39</v>
      </c>
      <c r="B91" s="52" t="s">
        <v>163</v>
      </c>
      <c r="C91" s="35">
        <v>0.03</v>
      </c>
      <c r="D91" s="49">
        <v>1</v>
      </c>
      <c r="E91" s="36"/>
      <c r="F91" s="72" t="s">
        <v>169</v>
      </c>
      <c r="G91" s="73"/>
      <c r="H91" s="73"/>
      <c r="I91" s="74"/>
      <c r="J91" s="69" t="s">
        <v>263</v>
      </c>
      <c r="K91" s="70"/>
      <c r="L91" s="70"/>
      <c r="M91" s="70"/>
      <c r="N91" s="71"/>
      <c r="Q91" s="48">
        <f t="shared" ref="Q91:Q95" si="14">C91*D91</f>
        <v>0.03</v>
      </c>
      <c r="R91" s="48">
        <f t="shared" ref="R91:R95" si="15">C91*E91</f>
        <v>0</v>
      </c>
    </row>
    <row r="92" spans="1:18" ht="357" x14ac:dyDescent="0.25">
      <c r="A92" s="40" t="s">
        <v>40</v>
      </c>
      <c r="B92" s="52" t="s">
        <v>164</v>
      </c>
      <c r="C92" s="35">
        <v>0.03</v>
      </c>
      <c r="D92" s="49">
        <v>1</v>
      </c>
      <c r="E92" s="36"/>
      <c r="F92" s="72" t="s">
        <v>170</v>
      </c>
      <c r="G92" s="73"/>
      <c r="H92" s="73"/>
      <c r="I92" s="74"/>
      <c r="J92" s="69" t="s">
        <v>264</v>
      </c>
      <c r="K92" s="70"/>
      <c r="L92" s="70"/>
      <c r="M92" s="70"/>
      <c r="N92" s="71"/>
      <c r="Q92" s="48">
        <f t="shared" ref="Q92:Q93" si="16">C92*D92</f>
        <v>0.03</v>
      </c>
      <c r="R92" s="48">
        <f t="shared" ref="R92:R93" si="17">C92*E92</f>
        <v>0</v>
      </c>
    </row>
    <row r="93" spans="1:18" ht="315" customHeight="1" x14ac:dyDescent="0.25">
      <c r="A93" s="40" t="s">
        <v>41</v>
      </c>
      <c r="B93" s="52" t="s">
        <v>165</v>
      </c>
      <c r="C93" s="35">
        <v>0.03</v>
      </c>
      <c r="D93" s="49">
        <v>1</v>
      </c>
      <c r="E93" s="36"/>
      <c r="F93" s="72" t="s">
        <v>171</v>
      </c>
      <c r="G93" s="73"/>
      <c r="H93" s="73"/>
      <c r="I93" s="74"/>
      <c r="J93" s="69" t="s">
        <v>243</v>
      </c>
      <c r="K93" s="70"/>
      <c r="L93" s="70"/>
      <c r="M93" s="70"/>
      <c r="N93" s="71"/>
      <c r="Q93" s="48">
        <f t="shared" si="16"/>
        <v>0.03</v>
      </c>
      <c r="R93" s="48">
        <f t="shared" si="17"/>
        <v>0</v>
      </c>
    </row>
    <row r="94" spans="1:18" ht="240" customHeight="1" x14ac:dyDescent="0.25">
      <c r="A94" s="40" t="s">
        <v>159</v>
      </c>
      <c r="B94" s="52" t="s">
        <v>166</v>
      </c>
      <c r="C94" s="35">
        <v>0.02</v>
      </c>
      <c r="D94" s="49">
        <v>1</v>
      </c>
      <c r="E94" s="36"/>
      <c r="F94" s="72" t="s">
        <v>172</v>
      </c>
      <c r="G94" s="73"/>
      <c r="H94" s="73"/>
      <c r="I94" s="74"/>
      <c r="J94" s="69" t="s">
        <v>244</v>
      </c>
      <c r="K94" s="70"/>
      <c r="L94" s="70"/>
      <c r="M94" s="70"/>
      <c r="N94" s="71"/>
      <c r="Q94" s="48">
        <f t="shared" ref="Q94" si="18">C94*D94</f>
        <v>0.02</v>
      </c>
      <c r="R94" s="48">
        <f t="shared" ref="R94" si="19">C94*E94</f>
        <v>0</v>
      </c>
    </row>
    <row r="95" spans="1:18" ht="267" customHeight="1" x14ac:dyDescent="0.25">
      <c r="A95" s="40" t="s">
        <v>160</v>
      </c>
      <c r="B95" s="52" t="s">
        <v>167</v>
      </c>
      <c r="C95" s="35">
        <v>0.02</v>
      </c>
      <c r="D95" s="49">
        <v>1</v>
      </c>
      <c r="E95" s="36"/>
      <c r="F95" s="72" t="s">
        <v>173</v>
      </c>
      <c r="G95" s="73"/>
      <c r="H95" s="73"/>
      <c r="I95" s="74"/>
      <c r="J95" s="69" t="s">
        <v>245</v>
      </c>
      <c r="K95" s="70"/>
      <c r="L95" s="70"/>
      <c r="M95" s="70"/>
      <c r="N95" s="71"/>
      <c r="Q95" s="48">
        <f t="shared" si="14"/>
        <v>0.02</v>
      </c>
      <c r="R95" s="48">
        <f t="shared" si="15"/>
        <v>0</v>
      </c>
    </row>
    <row r="96" spans="1:18" ht="30.75" customHeight="1" x14ac:dyDescent="0.25">
      <c r="A96" s="31"/>
      <c r="B96" s="38"/>
      <c r="C96" s="38"/>
      <c r="D96" s="38"/>
      <c r="E96" s="38"/>
      <c r="F96" s="38"/>
      <c r="G96" s="38"/>
      <c r="H96" s="38"/>
      <c r="I96" s="38"/>
      <c r="J96" s="38"/>
      <c r="K96" s="38"/>
      <c r="L96" s="38"/>
      <c r="M96" s="42"/>
      <c r="N96" s="37"/>
    </row>
    <row r="97" spans="1:18" ht="30.75" customHeight="1" x14ac:dyDescent="0.25">
      <c r="A97" s="32"/>
      <c r="B97" s="38"/>
      <c r="C97" s="38"/>
      <c r="D97" s="38"/>
      <c r="E97" s="38"/>
      <c r="F97" s="38"/>
      <c r="G97" s="38"/>
      <c r="H97" s="38"/>
      <c r="I97" s="38"/>
      <c r="J97" s="38"/>
      <c r="K97" s="38"/>
      <c r="L97" s="38"/>
      <c r="M97" s="43"/>
      <c r="N97" s="37"/>
    </row>
    <row r="98" spans="1:18" ht="36" x14ac:dyDescent="0.25">
      <c r="A98" s="47" t="s">
        <v>43</v>
      </c>
      <c r="B98" s="39" t="s">
        <v>185</v>
      </c>
      <c r="C98" s="39"/>
      <c r="D98" s="39"/>
      <c r="E98" s="39"/>
      <c r="F98" s="39"/>
      <c r="G98" s="39"/>
      <c r="H98" s="39"/>
      <c r="I98" s="44" t="s">
        <v>1</v>
      </c>
      <c r="J98" s="45">
        <f>SUM(C100:C104)</f>
        <v>7.0000000000000007E-2</v>
      </c>
      <c r="K98" s="44" t="s">
        <v>24</v>
      </c>
      <c r="L98" s="46">
        <f>SUM(Q100:Q104)</f>
        <v>7.0000000000000007E-2</v>
      </c>
      <c r="M98" s="44" t="s">
        <v>25</v>
      </c>
      <c r="N98" s="46">
        <f>SUM(R100:R104)</f>
        <v>0</v>
      </c>
    </row>
    <row r="99" spans="1:18" ht="36" x14ac:dyDescent="0.25">
      <c r="A99" s="41" t="s">
        <v>13</v>
      </c>
      <c r="B99" s="33" t="s">
        <v>14</v>
      </c>
      <c r="C99" s="34" t="s">
        <v>15</v>
      </c>
      <c r="D99" s="34" t="s">
        <v>24</v>
      </c>
      <c r="E99" s="34" t="s">
        <v>25</v>
      </c>
      <c r="F99" s="102" t="s">
        <v>19</v>
      </c>
      <c r="G99" s="103"/>
      <c r="H99" s="103"/>
      <c r="I99" s="104"/>
      <c r="J99" s="83" t="s">
        <v>16</v>
      </c>
      <c r="K99" s="84"/>
      <c r="L99" s="84"/>
      <c r="M99" s="84"/>
      <c r="N99" s="84"/>
      <c r="Q99" s="50" t="s">
        <v>22</v>
      </c>
      <c r="R99" s="50" t="s">
        <v>23</v>
      </c>
    </row>
    <row r="100" spans="1:18" ht="222.75" customHeight="1" x14ac:dyDescent="0.25">
      <c r="A100" s="40" t="s">
        <v>48</v>
      </c>
      <c r="B100" s="52" t="s">
        <v>175</v>
      </c>
      <c r="C100" s="35">
        <v>0.01</v>
      </c>
      <c r="D100" s="49">
        <v>1</v>
      </c>
      <c r="E100" s="36"/>
      <c r="F100" s="72" t="s">
        <v>180</v>
      </c>
      <c r="G100" s="73"/>
      <c r="H100" s="73"/>
      <c r="I100" s="74"/>
      <c r="J100" s="69" t="s">
        <v>246</v>
      </c>
      <c r="K100" s="70"/>
      <c r="L100" s="70"/>
      <c r="M100" s="70"/>
      <c r="N100" s="71"/>
      <c r="Q100" s="48">
        <f>C100*D100</f>
        <v>0.01</v>
      </c>
      <c r="R100" s="48">
        <f>C100*E100</f>
        <v>0</v>
      </c>
    </row>
    <row r="101" spans="1:18" ht="159.75" customHeight="1" x14ac:dyDescent="0.25">
      <c r="A101" s="40" t="s">
        <v>49</v>
      </c>
      <c r="B101" s="52" t="s">
        <v>176</v>
      </c>
      <c r="C101" s="35">
        <v>0.02</v>
      </c>
      <c r="D101" s="49">
        <v>1</v>
      </c>
      <c r="E101" s="36"/>
      <c r="F101" s="72" t="s">
        <v>181</v>
      </c>
      <c r="G101" s="73"/>
      <c r="H101" s="73"/>
      <c r="I101" s="74"/>
      <c r="J101" s="69" t="s">
        <v>247</v>
      </c>
      <c r="K101" s="70"/>
      <c r="L101" s="70"/>
      <c r="M101" s="70"/>
      <c r="N101" s="71"/>
      <c r="Q101" s="48">
        <f t="shared" ref="Q101:Q104" si="20">C101*D101</f>
        <v>0.02</v>
      </c>
      <c r="R101" s="48">
        <f t="shared" ref="R101:R104" si="21">C101*E101</f>
        <v>0</v>
      </c>
    </row>
    <row r="102" spans="1:18" ht="171.75" customHeight="1" x14ac:dyDescent="0.25">
      <c r="A102" s="40" t="s">
        <v>50</v>
      </c>
      <c r="B102" s="52" t="s">
        <v>177</v>
      </c>
      <c r="C102" s="35">
        <v>0.02</v>
      </c>
      <c r="D102" s="49">
        <v>1</v>
      </c>
      <c r="E102" s="36"/>
      <c r="F102" s="72" t="s">
        <v>182</v>
      </c>
      <c r="G102" s="73"/>
      <c r="H102" s="73"/>
      <c r="I102" s="74"/>
      <c r="J102" s="69" t="s">
        <v>248</v>
      </c>
      <c r="K102" s="70"/>
      <c r="L102" s="70"/>
      <c r="M102" s="70"/>
      <c r="N102" s="71"/>
      <c r="Q102" s="48">
        <f t="shared" si="20"/>
        <v>0.02</v>
      </c>
      <c r="R102" s="48">
        <f t="shared" si="21"/>
        <v>0</v>
      </c>
    </row>
    <row r="103" spans="1:18" ht="228.75" customHeight="1" x14ac:dyDescent="0.25">
      <c r="A103" s="40" t="s">
        <v>51</v>
      </c>
      <c r="B103" s="52" t="s">
        <v>178</v>
      </c>
      <c r="C103" s="35">
        <v>0.01</v>
      </c>
      <c r="D103" s="49">
        <v>1</v>
      </c>
      <c r="E103" s="36"/>
      <c r="F103" s="72" t="s">
        <v>183</v>
      </c>
      <c r="G103" s="73"/>
      <c r="H103" s="73"/>
      <c r="I103" s="74"/>
      <c r="J103" s="69" t="s">
        <v>249</v>
      </c>
      <c r="K103" s="70"/>
      <c r="L103" s="70"/>
      <c r="M103" s="70"/>
      <c r="N103" s="71"/>
      <c r="Q103" s="48">
        <f t="shared" ref="Q103" si="22">C103*D103</f>
        <v>0.01</v>
      </c>
      <c r="R103" s="48">
        <f t="shared" ref="R103" si="23">C103*E103</f>
        <v>0</v>
      </c>
    </row>
    <row r="104" spans="1:18" ht="201" customHeight="1" x14ac:dyDescent="0.25">
      <c r="A104" s="40" t="s">
        <v>174</v>
      </c>
      <c r="B104" s="52" t="s">
        <v>179</v>
      </c>
      <c r="C104" s="35">
        <v>0.01</v>
      </c>
      <c r="D104" s="49">
        <v>1</v>
      </c>
      <c r="E104" s="36"/>
      <c r="F104" s="72" t="s">
        <v>184</v>
      </c>
      <c r="G104" s="73"/>
      <c r="H104" s="73"/>
      <c r="I104" s="74"/>
      <c r="J104" s="69" t="s">
        <v>265</v>
      </c>
      <c r="K104" s="70"/>
      <c r="L104" s="70"/>
      <c r="M104" s="70"/>
      <c r="N104" s="71"/>
      <c r="Q104" s="48">
        <f t="shared" si="20"/>
        <v>0.01</v>
      </c>
      <c r="R104" s="48">
        <f t="shared" si="21"/>
        <v>0</v>
      </c>
    </row>
    <row r="105" spans="1:18" ht="30.75" customHeight="1" x14ac:dyDescent="0.25">
      <c r="A105" s="31"/>
      <c r="B105" s="38"/>
      <c r="C105" s="38"/>
      <c r="D105" s="38"/>
      <c r="E105" s="38"/>
      <c r="F105" s="38"/>
      <c r="G105" s="38"/>
      <c r="H105" s="38"/>
      <c r="I105" s="38"/>
      <c r="J105" s="38"/>
      <c r="K105" s="38"/>
      <c r="L105" s="38"/>
      <c r="M105" s="42"/>
      <c r="N105" s="37"/>
    </row>
    <row r="106" spans="1:18" ht="30.75" customHeight="1" x14ac:dyDescent="0.25">
      <c r="A106" s="32"/>
      <c r="B106" s="38"/>
      <c r="C106" s="38"/>
      <c r="D106" s="38"/>
      <c r="E106" s="38"/>
      <c r="F106" s="38"/>
      <c r="G106" s="38"/>
      <c r="H106" s="38"/>
      <c r="I106" s="38"/>
      <c r="J106" s="38"/>
      <c r="K106" s="38"/>
      <c r="L106" s="38"/>
      <c r="M106" s="43"/>
      <c r="N106" s="37"/>
    </row>
    <row r="107" spans="1:18" ht="36" x14ac:dyDescent="0.25">
      <c r="A107" s="47" t="s">
        <v>44</v>
      </c>
      <c r="B107" s="39" t="s">
        <v>186</v>
      </c>
      <c r="C107" s="39"/>
      <c r="D107" s="39"/>
      <c r="E107" s="39"/>
      <c r="F107" s="39"/>
      <c r="G107" s="39"/>
      <c r="H107" s="39"/>
      <c r="I107" s="44" t="s">
        <v>1</v>
      </c>
      <c r="J107" s="45">
        <f>SUM(C109:C112)</f>
        <v>6.0000000000000005E-2</v>
      </c>
      <c r="K107" s="44" t="s">
        <v>24</v>
      </c>
      <c r="L107" s="46">
        <f>SUM(Q109:Q112)</f>
        <v>6.0000000000000005E-2</v>
      </c>
      <c r="M107" s="44" t="s">
        <v>25</v>
      </c>
      <c r="N107" s="46">
        <f>SUM(R109:R112)</f>
        <v>0</v>
      </c>
    </row>
    <row r="108" spans="1:18" ht="36" x14ac:dyDescent="0.25">
      <c r="A108" s="41" t="s">
        <v>13</v>
      </c>
      <c r="B108" s="33" t="s">
        <v>14</v>
      </c>
      <c r="C108" s="34" t="s">
        <v>15</v>
      </c>
      <c r="D108" s="34" t="s">
        <v>24</v>
      </c>
      <c r="E108" s="34" t="s">
        <v>25</v>
      </c>
      <c r="F108" s="102" t="s">
        <v>19</v>
      </c>
      <c r="G108" s="103"/>
      <c r="H108" s="103"/>
      <c r="I108" s="104"/>
      <c r="J108" s="83" t="s">
        <v>16</v>
      </c>
      <c r="K108" s="84"/>
      <c r="L108" s="84"/>
      <c r="M108" s="84"/>
      <c r="N108" s="84"/>
      <c r="Q108" s="50" t="s">
        <v>22</v>
      </c>
      <c r="R108" s="50" t="s">
        <v>23</v>
      </c>
    </row>
    <row r="109" spans="1:18" ht="218.25" customHeight="1" x14ac:dyDescent="0.25">
      <c r="A109" s="40" t="s">
        <v>52</v>
      </c>
      <c r="B109" s="52" t="s">
        <v>188</v>
      </c>
      <c r="C109" s="35">
        <f>IF($N$7="SIM",0.02,0)</f>
        <v>0.02</v>
      </c>
      <c r="D109" s="49">
        <v>1</v>
      </c>
      <c r="E109" s="36"/>
      <c r="F109" s="72" t="s">
        <v>192</v>
      </c>
      <c r="G109" s="73"/>
      <c r="H109" s="73"/>
      <c r="I109" s="74"/>
      <c r="J109" s="69" t="s">
        <v>266</v>
      </c>
      <c r="K109" s="70"/>
      <c r="L109" s="70"/>
      <c r="M109" s="70"/>
      <c r="N109" s="71"/>
      <c r="Q109" s="48">
        <f>C109*D109</f>
        <v>0.02</v>
      </c>
      <c r="R109" s="48">
        <f>C109*E109</f>
        <v>0</v>
      </c>
    </row>
    <row r="110" spans="1:18" ht="262.5" customHeight="1" x14ac:dyDescent="0.25">
      <c r="A110" s="40" t="s">
        <v>53</v>
      </c>
      <c r="B110" s="52" t="s">
        <v>189</v>
      </c>
      <c r="C110" s="35">
        <f>IF($N$7="SIM",0.02,0)</f>
        <v>0.02</v>
      </c>
      <c r="D110" s="49">
        <v>1</v>
      </c>
      <c r="E110" s="36"/>
      <c r="F110" s="72" t="s">
        <v>193</v>
      </c>
      <c r="G110" s="73"/>
      <c r="H110" s="73"/>
      <c r="I110" s="74"/>
      <c r="J110" s="69" t="s">
        <v>278</v>
      </c>
      <c r="K110" s="70"/>
      <c r="L110" s="70"/>
      <c r="M110" s="70"/>
      <c r="N110" s="71"/>
      <c r="Q110" s="48">
        <f t="shared" ref="Q110:Q112" si="24">C110*D110</f>
        <v>0.02</v>
      </c>
      <c r="R110" s="48">
        <f t="shared" ref="R110:R112" si="25">C110*E110</f>
        <v>0</v>
      </c>
    </row>
    <row r="111" spans="1:18" ht="262.5" customHeight="1" x14ac:dyDescent="0.25">
      <c r="A111" s="40" t="s">
        <v>54</v>
      </c>
      <c r="B111" s="52" t="s">
        <v>190</v>
      </c>
      <c r="C111" s="35">
        <f>IF($N$7="SIM",0.01,0)</f>
        <v>0.01</v>
      </c>
      <c r="D111" s="49">
        <v>1</v>
      </c>
      <c r="E111" s="36"/>
      <c r="F111" s="72" t="s">
        <v>194</v>
      </c>
      <c r="G111" s="73"/>
      <c r="H111" s="73"/>
      <c r="I111" s="74"/>
      <c r="J111" s="69" t="s">
        <v>267</v>
      </c>
      <c r="K111" s="70"/>
      <c r="L111" s="70"/>
      <c r="M111" s="70"/>
      <c r="N111" s="71"/>
      <c r="Q111" s="48">
        <f t="shared" ref="Q111" si="26">C111*D111</f>
        <v>0.01</v>
      </c>
      <c r="R111" s="48">
        <f t="shared" ref="R111" si="27">C111*E111</f>
        <v>0</v>
      </c>
    </row>
    <row r="112" spans="1:18" ht="179.25" customHeight="1" x14ac:dyDescent="0.25">
      <c r="A112" s="40" t="s">
        <v>187</v>
      </c>
      <c r="B112" s="52" t="s">
        <v>191</v>
      </c>
      <c r="C112" s="35">
        <f>IF($N$7="SIM",0.01,0)</f>
        <v>0.01</v>
      </c>
      <c r="D112" s="49">
        <v>1</v>
      </c>
      <c r="E112" s="36"/>
      <c r="F112" s="72" t="s">
        <v>195</v>
      </c>
      <c r="G112" s="73"/>
      <c r="H112" s="73"/>
      <c r="I112" s="74"/>
      <c r="J112" s="69" t="s">
        <v>268</v>
      </c>
      <c r="K112" s="70"/>
      <c r="L112" s="70"/>
      <c r="M112" s="70"/>
      <c r="N112" s="71"/>
      <c r="Q112" s="48">
        <f t="shared" si="24"/>
        <v>0.01</v>
      </c>
      <c r="R112" s="48">
        <f t="shared" si="25"/>
        <v>0</v>
      </c>
    </row>
    <row r="113" spans="1:18" ht="30.75" customHeight="1" x14ac:dyDescent="0.25">
      <c r="A113" s="31"/>
      <c r="B113" s="38"/>
      <c r="C113" s="38"/>
      <c r="D113" s="38"/>
      <c r="E113" s="38"/>
      <c r="F113" s="38"/>
      <c r="G113" s="38"/>
      <c r="H113" s="38"/>
      <c r="I113" s="38"/>
      <c r="J113" s="38"/>
      <c r="K113" s="38"/>
      <c r="L113" s="38"/>
      <c r="M113" s="42"/>
      <c r="N113" s="37"/>
    </row>
    <row r="114" spans="1:18" ht="30.75" customHeight="1" x14ac:dyDescent="0.25">
      <c r="A114" s="32"/>
      <c r="B114" s="38"/>
      <c r="C114" s="38"/>
      <c r="D114" s="38"/>
      <c r="E114" s="38"/>
      <c r="F114" s="38"/>
      <c r="G114" s="38"/>
      <c r="H114" s="38"/>
      <c r="I114" s="38"/>
      <c r="J114" s="38"/>
      <c r="K114" s="38"/>
      <c r="L114" s="38"/>
      <c r="M114" s="43"/>
      <c r="N114" s="37"/>
    </row>
    <row r="115" spans="1:18" ht="36" x14ac:dyDescent="0.25">
      <c r="A115" s="47" t="s">
        <v>45</v>
      </c>
      <c r="B115" s="39" t="s">
        <v>196</v>
      </c>
      <c r="C115" s="39"/>
      <c r="D115" s="39"/>
      <c r="E115" s="39"/>
      <c r="F115" s="39"/>
      <c r="G115" s="39"/>
      <c r="H115" s="39"/>
      <c r="I115" s="44" t="s">
        <v>1</v>
      </c>
      <c r="J115" s="45">
        <f>SUM(C117:C121)</f>
        <v>6.0000000000000005E-2</v>
      </c>
      <c r="K115" s="44" t="s">
        <v>24</v>
      </c>
      <c r="L115" s="46">
        <f>SUM(Q117:Q121)</f>
        <v>6.0000000000000005E-2</v>
      </c>
      <c r="M115" s="44" t="s">
        <v>25</v>
      </c>
      <c r="N115" s="46">
        <f>SUM(R117:R121)</f>
        <v>0</v>
      </c>
    </row>
    <row r="116" spans="1:18" ht="36" x14ac:dyDescent="0.25">
      <c r="A116" s="41" t="s">
        <v>13</v>
      </c>
      <c r="B116" s="33" t="s">
        <v>14</v>
      </c>
      <c r="C116" s="34" t="s">
        <v>15</v>
      </c>
      <c r="D116" s="34" t="s">
        <v>24</v>
      </c>
      <c r="E116" s="34" t="s">
        <v>25</v>
      </c>
      <c r="F116" s="102" t="s">
        <v>19</v>
      </c>
      <c r="G116" s="103"/>
      <c r="H116" s="103"/>
      <c r="I116" s="104"/>
      <c r="J116" s="83" t="s">
        <v>16</v>
      </c>
      <c r="K116" s="84"/>
      <c r="L116" s="84"/>
      <c r="M116" s="84"/>
      <c r="N116" s="84"/>
      <c r="Q116" s="50" t="s">
        <v>22</v>
      </c>
      <c r="R116" s="50" t="s">
        <v>23</v>
      </c>
    </row>
    <row r="117" spans="1:18" ht="183.75" customHeight="1" x14ac:dyDescent="0.25">
      <c r="A117" s="40" t="s">
        <v>55</v>
      </c>
      <c r="B117" s="52" t="s">
        <v>198</v>
      </c>
      <c r="C117" s="35">
        <v>0.01</v>
      </c>
      <c r="D117" s="49">
        <v>1</v>
      </c>
      <c r="E117" s="36"/>
      <c r="F117" s="72" t="s">
        <v>203</v>
      </c>
      <c r="G117" s="73" t="s">
        <v>203</v>
      </c>
      <c r="H117" s="73" t="s">
        <v>203</v>
      </c>
      <c r="I117" s="74" t="s">
        <v>203</v>
      </c>
      <c r="J117" s="69" t="s">
        <v>269</v>
      </c>
      <c r="K117" s="70" t="s">
        <v>208</v>
      </c>
      <c r="L117" s="70" t="s">
        <v>208</v>
      </c>
      <c r="M117" s="70" t="s">
        <v>208</v>
      </c>
      <c r="N117" s="71" t="s">
        <v>208</v>
      </c>
      <c r="Q117" s="48">
        <f>C117*D117</f>
        <v>0.01</v>
      </c>
      <c r="R117" s="48">
        <f>C117*E117</f>
        <v>0</v>
      </c>
    </row>
    <row r="118" spans="1:18" ht="177" customHeight="1" x14ac:dyDescent="0.25">
      <c r="A118" s="40" t="s">
        <v>56</v>
      </c>
      <c r="B118" s="52" t="s">
        <v>199</v>
      </c>
      <c r="C118" s="35">
        <v>0.01</v>
      </c>
      <c r="D118" s="49">
        <v>1</v>
      </c>
      <c r="E118" s="36"/>
      <c r="F118" s="72" t="s">
        <v>204</v>
      </c>
      <c r="G118" s="73" t="s">
        <v>204</v>
      </c>
      <c r="H118" s="73" t="s">
        <v>204</v>
      </c>
      <c r="I118" s="74" t="s">
        <v>204</v>
      </c>
      <c r="J118" s="69" t="s">
        <v>270</v>
      </c>
      <c r="K118" s="70" t="s">
        <v>209</v>
      </c>
      <c r="L118" s="70" t="s">
        <v>209</v>
      </c>
      <c r="M118" s="70" t="s">
        <v>209</v>
      </c>
      <c r="N118" s="71" t="s">
        <v>209</v>
      </c>
      <c r="Q118" s="48">
        <f t="shared" ref="Q118:Q121" si="28">C118*D118</f>
        <v>0.01</v>
      </c>
      <c r="R118" s="48">
        <f t="shared" ref="R118:R121" si="29">C118*E118</f>
        <v>0</v>
      </c>
    </row>
    <row r="119" spans="1:18" ht="175.5" customHeight="1" x14ac:dyDescent="0.25">
      <c r="A119" s="40" t="s">
        <v>58</v>
      </c>
      <c r="B119" s="52" t="s">
        <v>200</v>
      </c>
      <c r="C119" s="35">
        <v>0.02</v>
      </c>
      <c r="D119" s="49">
        <v>1</v>
      </c>
      <c r="E119" s="36"/>
      <c r="F119" s="72" t="s">
        <v>205</v>
      </c>
      <c r="G119" s="73" t="s">
        <v>205</v>
      </c>
      <c r="H119" s="73" t="s">
        <v>205</v>
      </c>
      <c r="I119" s="74" t="s">
        <v>205</v>
      </c>
      <c r="J119" s="69" t="s">
        <v>272</v>
      </c>
      <c r="K119" s="70" t="s">
        <v>210</v>
      </c>
      <c r="L119" s="70" t="s">
        <v>210</v>
      </c>
      <c r="M119" s="70" t="s">
        <v>210</v>
      </c>
      <c r="N119" s="71" t="s">
        <v>210</v>
      </c>
      <c r="Q119" s="48">
        <f t="shared" si="28"/>
        <v>0.02</v>
      </c>
      <c r="R119" s="48">
        <f t="shared" si="29"/>
        <v>0</v>
      </c>
    </row>
    <row r="120" spans="1:18" ht="175.5" customHeight="1" x14ac:dyDescent="0.25">
      <c r="A120" s="40" t="s">
        <v>57</v>
      </c>
      <c r="B120" s="52" t="s">
        <v>201</v>
      </c>
      <c r="C120" s="35">
        <v>0.01</v>
      </c>
      <c r="D120" s="49">
        <v>1</v>
      </c>
      <c r="E120" s="36"/>
      <c r="F120" s="107" t="s">
        <v>206</v>
      </c>
      <c r="G120" s="108"/>
      <c r="H120" s="108"/>
      <c r="I120" s="109"/>
      <c r="J120" s="69" t="s">
        <v>271</v>
      </c>
      <c r="K120" s="70" t="s">
        <v>211</v>
      </c>
      <c r="L120" s="70" t="s">
        <v>211</v>
      </c>
      <c r="M120" s="70" t="s">
        <v>211</v>
      </c>
      <c r="N120" s="71" t="s">
        <v>211</v>
      </c>
      <c r="Q120" s="48">
        <f t="shared" ref="Q120" si="30">C120*D120</f>
        <v>0.01</v>
      </c>
      <c r="R120" s="48">
        <f t="shared" ref="R120" si="31">C120*E120</f>
        <v>0</v>
      </c>
    </row>
    <row r="121" spans="1:18" ht="173.25" customHeight="1" x14ac:dyDescent="0.25">
      <c r="A121" s="40" t="s">
        <v>197</v>
      </c>
      <c r="B121" s="52" t="s">
        <v>202</v>
      </c>
      <c r="C121" s="35">
        <v>0.01</v>
      </c>
      <c r="D121" s="49">
        <v>1</v>
      </c>
      <c r="E121" s="36"/>
      <c r="F121" s="72" t="s">
        <v>207</v>
      </c>
      <c r="G121" s="73" t="s">
        <v>207</v>
      </c>
      <c r="H121" s="73" t="s">
        <v>207</v>
      </c>
      <c r="I121" s="74" t="s">
        <v>207</v>
      </c>
      <c r="J121" s="69" t="s">
        <v>273</v>
      </c>
      <c r="K121" s="70" t="s">
        <v>212</v>
      </c>
      <c r="L121" s="70" t="s">
        <v>212</v>
      </c>
      <c r="M121" s="70" t="s">
        <v>212</v>
      </c>
      <c r="N121" s="71" t="s">
        <v>212</v>
      </c>
      <c r="Q121" s="48">
        <f t="shared" si="28"/>
        <v>0.01</v>
      </c>
      <c r="R121" s="48">
        <f t="shared" si="29"/>
        <v>0</v>
      </c>
    </row>
    <row r="122" spans="1:18" ht="30" customHeight="1" x14ac:dyDescent="0.25">
      <c r="A122" s="31"/>
      <c r="B122" s="38"/>
      <c r="C122" s="38"/>
      <c r="D122" s="38"/>
      <c r="E122" s="38"/>
      <c r="F122" s="38"/>
      <c r="G122" s="38"/>
      <c r="H122" s="38"/>
      <c r="I122" s="38"/>
      <c r="J122" s="38"/>
      <c r="K122" s="38"/>
      <c r="L122" s="38"/>
      <c r="M122" s="42"/>
      <c r="N122" s="37"/>
    </row>
    <row r="123" spans="1:18" ht="30" customHeight="1" x14ac:dyDescent="0.25">
      <c r="A123" s="32"/>
      <c r="B123" s="38"/>
      <c r="C123" s="38"/>
      <c r="D123" s="38"/>
      <c r="E123" s="38"/>
      <c r="F123" s="38"/>
      <c r="G123" s="38"/>
      <c r="H123" s="38"/>
      <c r="I123" s="38"/>
      <c r="J123" s="38"/>
      <c r="K123" s="38"/>
      <c r="L123" s="38"/>
      <c r="M123" s="43"/>
      <c r="N123" s="37"/>
    </row>
    <row r="124" spans="1:18" ht="36" customHeight="1" x14ac:dyDescent="0.25">
      <c r="A124" s="47" t="s">
        <v>46</v>
      </c>
      <c r="B124" s="39" t="s">
        <v>213</v>
      </c>
      <c r="C124" s="39"/>
      <c r="D124" s="39"/>
      <c r="E124" s="39"/>
      <c r="F124" s="39"/>
      <c r="G124" s="39"/>
      <c r="H124" s="39"/>
      <c r="I124" s="44" t="s">
        <v>1</v>
      </c>
      <c r="J124" s="45">
        <f>SUM(C126:C129)</f>
        <v>7.0000000000000007E-2</v>
      </c>
      <c r="K124" s="44" t="s">
        <v>24</v>
      </c>
      <c r="L124" s="46">
        <f>SUM(Q126:Q129)</f>
        <v>7.0000000000000007E-2</v>
      </c>
      <c r="M124" s="44" t="s">
        <v>25</v>
      </c>
      <c r="N124" s="46">
        <f>SUM(R126:R129)</f>
        <v>0</v>
      </c>
    </row>
    <row r="125" spans="1:18" ht="36" x14ac:dyDescent="0.25">
      <c r="A125" s="41" t="s">
        <v>13</v>
      </c>
      <c r="B125" s="33" t="s">
        <v>14</v>
      </c>
      <c r="C125" s="34" t="s">
        <v>15</v>
      </c>
      <c r="D125" s="34" t="s">
        <v>24</v>
      </c>
      <c r="E125" s="34" t="s">
        <v>25</v>
      </c>
      <c r="F125" s="102" t="s">
        <v>19</v>
      </c>
      <c r="G125" s="103"/>
      <c r="H125" s="103"/>
      <c r="I125" s="104"/>
      <c r="J125" s="83" t="s">
        <v>16</v>
      </c>
      <c r="K125" s="84"/>
      <c r="L125" s="84"/>
      <c r="M125" s="84"/>
      <c r="N125" s="84"/>
      <c r="Q125" s="50" t="s">
        <v>22</v>
      </c>
      <c r="R125" s="50" t="s">
        <v>23</v>
      </c>
    </row>
    <row r="126" spans="1:18" ht="168" customHeight="1" x14ac:dyDescent="0.25">
      <c r="A126" s="40" t="s">
        <v>59</v>
      </c>
      <c r="B126" s="52" t="s">
        <v>214</v>
      </c>
      <c r="C126" s="35">
        <v>0.01</v>
      </c>
      <c r="D126" s="49">
        <v>1</v>
      </c>
      <c r="E126" s="36"/>
      <c r="F126" s="72" t="s">
        <v>218</v>
      </c>
      <c r="G126" s="73" t="s">
        <v>218</v>
      </c>
      <c r="H126" s="73" t="s">
        <v>218</v>
      </c>
      <c r="I126" s="74" t="s">
        <v>218</v>
      </c>
      <c r="J126" s="69" t="s">
        <v>274</v>
      </c>
      <c r="K126" s="70" t="s">
        <v>221</v>
      </c>
      <c r="L126" s="70" t="s">
        <v>221</v>
      </c>
      <c r="M126" s="70" t="s">
        <v>221</v>
      </c>
      <c r="N126" s="71" t="s">
        <v>221</v>
      </c>
      <c r="Q126" s="48">
        <f>C126*D126</f>
        <v>0.01</v>
      </c>
      <c r="R126" s="48">
        <f>C126*E126</f>
        <v>0</v>
      </c>
    </row>
    <row r="127" spans="1:18" ht="180" customHeight="1" x14ac:dyDescent="0.25">
      <c r="A127" s="40" t="s">
        <v>60</v>
      </c>
      <c r="B127" s="52" t="s">
        <v>215</v>
      </c>
      <c r="C127" s="35">
        <v>0.01</v>
      </c>
      <c r="D127" s="49">
        <v>1</v>
      </c>
      <c r="E127" s="36"/>
      <c r="F127" s="72" t="s">
        <v>219</v>
      </c>
      <c r="G127" s="73" t="s">
        <v>219</v>
      </c>
      <c r="H127" s="73" t="s">
        <v>219</v>
      </c>
      <c r="I127" s="74" t="s">
        <v>219</v>
      </c>
      <c r="J127" s="69" t="s">
        <v>275</v>
      </c>
      <c r="K127" s="70" t="s">
        <v>222</v>
      </c>
      <c r="L127" s="70" t="s">
        <v>222</v>
      </c>
      <c r="M127" s="70" t="s">
        <v>222</v>
      </c>
      <c r="N127" s="71" t="s">
        <v>222</v>
      </c>
      <c r="Q127" s="48">
        <f t="shared" ref="Q127:Q128" si="32">C127*D127</f>
        <v>0.01</v>
      </c>
      <c r="R127" s="48">
        <f t="shared" ref="R127:R128" si="33">C127*E127</f>
        <v>0</v>
      </c>
    </row>
    <row r="128" spans="1:18" ht="204.75" customHeight="1" x14ac:dyDescent="0.25">
      <c r="A128" s="40" t="s">
        <v>61</v>
      </c>
      <c r="B128" s="52" t="s">
        <v>216</v>
      </c>
      <c r="C128" s="35">
        <v>0.03</v>
      </c>
      <c r="D128" s="49">
        <v>1</v>
      </c>
      <c r="E128" s="36"/>
      <c r="F128" s="72" t="s">
        <v>220</v>
      </c>
      <c r="G128" s="73" t="s">
        <v>220</v>
      </c>
      <c r="H128" s="73" t="s">
        <v>220</v>
      </c>
      <c r="I128" s="74" t="s">
        <v>220</v>
      </c>
      <c r="J128" s="69" t="s">
        <v>276</v>
      </c>
      <c r="K128" s="70" t="s">
        <v>223</v>
      </c>
      <c r="L128" s="70" t="s">
        <v>223</v>
      </c>
      <c r="M128" s="70" t="s">
        <v>223</v>
      </c>
      <c r="N128" s="71" t="s">
        <v>223</v>
      </c>
      <c r="Q128" s="48">
        <f t="shared" si="32"/>
        <v>0.03</v>
      </c>
      <c r="R128" s="48">
        <f t="shared" si="33"/>
        <v>0</v>
      </c>
    </row>
    <row r="129" spans="1:18" ht="218.25" customHeight="1" x14ac:dyDescent="0.25">
      <c r="A129" s="40" t="s">
        <v>62</v>
      </c>
      <c r="B129" s="52" t="s">
        <v>217</v>
      </c>
      <c r="C129" s="35">
        <v>0.02</v>
      </c>
      <c r="D129" s="49">
        <v>1</v>
      </c>
      <c r="E129" s="36"/>
      <c r="F129" s="72" t="s">
        <v>220</v>
      </c>
      <c r="G129" s="73" t="s">
        <v>220</v>
      </c>
      <c r="H129" s="73" t="s">
        <v>220</v>
      </c>
      <c r="I129" s="74" t="s">
        <v>220</v>
      </c>
      <c r="J129" s="69" t="s">
        <v>224</v>
      </c>
      <c r="K129" s="70" t="s">
        <v>224</v>
      </c>
      <c r="L129" s="70" t="s">
        <v>224</v>
      </c>
      <c r="M129" s="70" t="s">
        <v>224</v>
      </c>
      <c r="N129" s="71" t="s">
        <v>224</v>
      </c>
      <c r="Q129" s="48">
        <f t="shared" ref="Q129" si="34">C129*D129</f>
        <v>0.02</v>
      </c>
      <c r="R129" s="48">
        <f t="shared" ref="R129" si="35">C129*E129</f>
        <v>0</v>
      </c>
    </row>
    <row r="130" spans="1:18" ht="30.75" customHeight="1" x14ac:dyDescent="0.25">
      <c r="A130" s="31"/>
      <c r="B130" s="38"/>
      <c r="C130" s="38"/>
      <c r="D130" s="38"/>
      <c r="E130" s="38"/>
      <c r="F130" s="38"/>
      <c r="G130" s="38"/>
      <c r="H130" s="38"/>
      <c r="I130" s="38"/>
      <c r="J130" s="38"/>
      <c r="K130" s="38"/>
      <c r="L130" s="38"/>
      <c r="M130" s="42"/>
      <c r="N130" s="37"/>
    </row>
    <row r="131" spans="1:18" ht="30.75" customHeight="1" x14ac:dyDescent="0.25">
      <c r="A131" s="32"/>
      <c r="B131" s="38"/>
      <c r="C131" s="38"/>
      <c r="D131" s="38"/>
      <c r="E131" s="38"/>
      <c r="F131" s="38"/>
      <c r="G131" s="38"/>
      <c r="H131" s="38"/>
      <c r="I131" s="38"/>
      <c r="J131" s="38"/>
      <c r="K131" s="38"/>
      <c r="L131" s="38"/>
      <c r="M131" s="43"/>
      <c r="N131" s="37"/>
    </row>
    <row r="132" spans="1:18" ht="36" customHeight="1" x14ac:dyDescent="0.25">
      <c r="A132" s="47" t="s">
        <v>47</v>
      </c>
      <c r="B132" s="39" t="s">
        <v>225</v>
      </c>
      <c r="C132" s="39"/>
      <c r="D132" s="39"/>
      <c r="E132" s="39"/>
      <c r="F132" s="39"/>
      <c r="G132" s="39"/>
      <c r="H132" s="39"/>
      <c r="I132" s="44" t="s">
        <v>1</v>
      </c>
      <c r="J132" s="45">
        <f>SUM(C134:C136)</f>
        <v>0.06</v>
      </c>
      <c r="K132" s="44" t="s">
        <v>24</v>
      </c>
      <c r="L132" s="46">
        <f>SUM(Q134:Q136)</f>
        <v>0.06</v>
      </c>
      <c r="M132" s="44" t="s">
        <v>25</v>
      </c>
      <c r="N132" s="46">
        <f>SUM(R134:R136)</f>
        <v>0</v>
      </c>
    </row>
    <row r="133" spans="1:18" ht="36" x14ac:dyDescent="0.25">
      <c r="A133" s="41" t="s">
        <v>13</v>
      </c>
      <c r="B133" s="33" t="s">
        <v>14</v>
      </c>
      <c r="C133" s="34" t="s">
        <v>15</v>
      </c>
      <c r="D133" s="34" t="s">
        <v>24</v>
      </c>
      <c r="E133" s="34" t="s">
        <v>25</v>
      </c>
      <c r="F133" s="102" t="s">
        <v>19</v>
      </c>
      <c r="G133" s="103"/>
      <c r="H133" s="103"/>
      <c r="I133" s="104"/>
      <c r="J133" s="83" t="s">
        <v>16</v>
      </c>
      <c r="K133" s="84"/>
      <c r="L133" s="84"/>
      <c r="M133" s="84"/>
      <c r="N133" s="84"/>
      <c r="Q133" s="50" t="s">
        <v>22</v>
      </c>
      <c r="R133" s="50" t="s">
        <v>23</v>
      </c>
    </row>
    <row r="134" spans="1:18" ht="183.75" customHeight="1" x14ac:dyDescent="0.25">
      <c r="A134" s="40" t="s">
        <v>63</v>
      </c>
      <c r="B134" s="52" t="s">
        <v>226</v>
      </c>
      <c r="C134" s="35">
        <v>0.02</v>
      </c>
      <c r="D134" s="49">
        <v>1</v>
      </c>
      <c r="E134" s="36"/>
      <c r="F134" s="72" t="s">
        <v>229</v>
      </c>
      <c r="G134" s="73" t="s">
        <v>229</v>
      </c>
      <c r="H134" s="73" t="s">
        <v>229</v>
      </c>
      <c r="I134" s="74" t="s">
        <v>229</v>
      </c>
      <c r="J134" s="69" t="s">
        <v>277</v>
      </c>
      <c r="K134" s="70"/>
      <c r="L134" s="70"/>
      <c r="M134" s="70"/>
      <c r="N134" s="71"/>
      <c r="Q134" s="48">
        <f>C134*D134</f>
        <v>0.02</v>
      </c>
      <c r="R134" s="48">
        <f>C134*E134</f>
        <v>0</v>
      </c>
    </row>
    <row r="135" spans="1:18" ht="240.75" customHeight="1" x14ac:dyDescent="0.25">
      <c r="A135" s="40" t="s">
        <v>64</v>
      </c>
      <c r="B135" s="52" t="s">
        <v>227</v>
      </c>
      <c r="C135" s="35">
        <v>0.02</v>
      </c>
      <c r="D135" s="49">
        <v>1</v>
      </c>
      <c r="E135" s="36"/>
      <c r="F135" s="72" t="s">
        <v>230</v>
      </c>
      <c r="G135" s="73" t="s">
        <v>230</v>
      </c>
      <c r="H135" s="73" t="s">
        <v>230</v>
      </c>
      <c r="I135" s="74" t="s">
        <v>230</v>
      </c>
      <c r="J135" s="69" t="s">
        <v>250</v>
      </c>
      <c r="K135" s="70"/>
      <c r="L135" s="70"/>
      <c r="M135" s="70"/>
      <c r="N135" s="71"/>
      <c r="Q135" s="48">
        <f t="shared" ref="Q135:Q136" si="36">C135*D135</f>
        <v>0.02</v>
      </c>
      <c r="R135" s="48">
        <f t="shared" ref="R135:R136" si="37">C135*E135</f>
        <v>0</v>
      </c>
    </row>
    <row r="136" spans="1:18" ht="337.5" customHeight="1" x14ac:dyDescent="0.25">
      <c r="A136" s="40" t="s">
        <v>65</v>
      </c>
      <c r="B136" s="52" t="s">
        <v>228</v>
      </c>
      <c r="C136" s="35">
        <v>0.02</v>
      </c>
      <c r="D136" s="49">
        <v>1</v>
      </c>
      <c r="E136" s="36"/>
      <c r="F136" s="72" t="s">
        <v>231</v>
      </c>
      <c r="G136" s="73" t="s">
        <v>231</v>
      </c>
      <c r="H136" s="73" t="s">
        <v>231</v>
      </c>
      <c r="I136" s="74" t="s">
        <v>231</v>
      </c>
      <c r="J136" s="69" t="s">
        <v>251</v>
      </c>
      <c r="K136" s="70"/>
      <c r="L136" s="70"/>
      <c r="M136" s="70"/>
      <c r="N136" s="71"/>
      <c r="Q136" s="48">
        <f t="shared" si="36"/>
        <v>0.02</v>
      </c>
      <c r="R136" s="48">
        <f t="shared" si="37"/>
        <v>0</v>
      </c>
    </row>
    <row r="137" spans="1:18" ht="15.75" x14ac:dyDescent="0.25">
      <c r="A137" s="31"/>
      <c r="B137" s="38"/>
      <c r="C137" s="38"/>
      <c r="D137" s="38"/>
      <c r="E137" s="38"/>
      <c r="F137" s="38"/>
      <c r="G137" s="38"/>
      <c r="H137" s="38"/>
      <c r="I137" s="38"/>
      <c r="J137" s="38"/>
      <c r="K137" s="38"/>
      <c r="L137" s="38"/>
      <c r="M137" s="42"/>
      <c r="N137" s="37"/>
    </row>
  </sheetData>
  <sheetProtection selectLockedCells="1"/>
  <mergeCells count="154">
    <mergeCell ref="F69:I69"/>
    <mergeCell ref="J69:N69"/>
    <mergeCell ref="F93:I93"/>
    <mergeCell ref="F94:I94"/>
    <mergeCell ref="J94:N94"/>
    <mergeCell ref="J93:N93"/>
    <mergeCell ref="F103:I103"/>
    <mergeCell ref="J103:N103"/>
    <mergeCell ref="F102:I102"/>
    <mergeCell ref="J102:N102"/>
    <mergeCell ref="F95:I95"/>
    <mergeCell ref="J95:N95"/>
    <mergeCell ref="J90:N90"/>
    <mergeCell ref="F78:I78"/>
    <mergeCell ref="J78:N78"/>
    <mergeCell ref="F75:I75"/>
    <mergeCell ref="J75:N75"/>
    <mergeCell ref="F76:I76"/>
    <mergeCell ref="J76:N76"/>
    <mergeCell ref="J85:N85"/>
    <mergeCell ref="J89:N89"/>
    <mergeCell ref="F90:I90"/>
    <mergeCell ref="J74:N74"/>
    <mergeCell ref="F83:I83"/>
    <mergeCell ref="J56:N56"/>
    <mergeCell ref="F57:I57"/>
    <mergeCell ref="J57:N57"/>
    <mergeCell ref="F63:I63"/>
    <mergeCell ref="J63:N63"/>
    <mergeCell ref="J47:N47"/>
    <mergeCell ref="F48:I48"/>
    <mergeCell ref="J48:N48"/>
    <mergeCell ref="F49:I49"/>
    <mergeCell ref="J49:N49"/>
    <mergeCell ref="F134:I134"/>
    <mergeCell ref="J134:N134"/>
    <mergeCell ref="F135:I135"/>
    <mergeCell ref="J135:N135"/>
    <mergeCell ref="F136:I136"/>
    <mergeCell ref="J136:N136"/>
    <mergeCell ref="F128:I128"/>
    <mergeCell ref="J128:N128"/>
    <mergeCell ref="F133:I133"/>
    <mergeCell ref="J133:N133"/>
    <mergeCell ref="F129:I129"/>
    <mergeCell ref="J129:N129"/>
    <mergeCell ref="F125:I125"/>
    <mergeCell ref="J125:N125"/>
    <mergeCell ref="F126:I126"/>
    <mergeCell ref="J126:N126"/>
    <mergeCell ref="F127:I127"/>
    <mergeCell ref="J127:N127"/>
    <mergeCell ref="F118:I118"/>
    <mergeCell ref="J118:N118"/>
    <mergeCell ref="F119:I119"/>
    <mergeCell ref="J119:N119"/>
    <mergeCell ref="F121:I121"/>
    <mergeCell ref="J121:N121"/>
    <mergeCell ref="F116:I116"/>
    <mergeCell ref="J116:N116"/>
    <mergeCell ref="F117:I117"/>
    <mergeCell ref="J117:N117"/>
    <mergeCell ref="F120:I120"/>
    <mergeCell ref="J120:N120"/>
    <mergeCell ref="F109:I109"/>
    <mergeCell ref="J109:N109"/>
    <mergeCell ref="F110:I110"/>
    <mergeCell ref="J110:N110"/>
    <mergeCell ref="F112:I112"/>
    <mergeCell ref="J112:N112"/>
    <mergeCell ref="F104:I104"/>
    <mergeCell ref="J104:N104"/>
    <mergeCell ref="F108:I108"/>
    <mergeCell ref="J108:N108"/>
    <mergeCell ref="F111:I111"/>
    <mergeCell ref="J111:N111"/>
    <mergeCell ref="F99:I99"/>
    <mergeCell ref="J99:N99"/>
    <mergeCell ref="F100:I100"/>
    <mergeCell ref="J100:N100"/>
    <mergeCell ref="F101:I101"/>
    <mergeCell ref="J101:N101"/>
    <mergeCell ref="G20:H20"/>
    <mergeCell ref="B12:C12"/>
    <mergeCell ref="B14:C14"/>
    <mergeCell ref="B17:C17"/>
    <mergeCell ref="B28:N28"/>
    <mergeCell ref="B39:N39"/>
    <mergeCell ref="F92:I92"/>
    <mergeCell ref="J92:N92"/>
    <mergeCell ref="G40:N40"/>
    <mergeCell ref="F50:I50"/>
    <mergeCell ref="F84:I84"/>
    <mergeCell ref="J84:N84"/>
    <mergeCell ref="F44:I44"/>
    <mergeCell ref="F45:I45"/>
    <mergeCell ref="J50:N50"/>
    <mergeCell ref="F54:I54"/>
    <mergeCell ref="J54:N54"/>
    <mergeCell ref="J55:N55"/>
    <mergeCell ref="F91:I91"/>
    <mergeCell ref="J91:N91"/>
    <mergeCell ref="F55:I55"/>
    <mergeCell ref="F85:I85"/>
    <mergeCell ref="F89:I89"/>
    <mergeCell ref="F56:I56"/>
    <mergeCell ref="B22:N22"/>
    <mergeCell ref="J83:N83"/>
    <mergeCell ref="F82:I82"/>
    <mergeCell ref="J82:N82"/>
    <mergeCell ref="F62:I62"/>
    <mergeCell ref="J62:N62"/>
    <mergeCell ref="F74:I74"/>
    <mergeCell ref="F61:I61"/>
    <mergeCell ref="J61:N61"/>
    <mergeCell ref="F77:I77"/>
    <mergeCell ref="J77:N77"/>
    <mergeCell ref="F64:I64"/>
    <mergeCell ref="J64:N64"/>
    <mergeCell ref="F65:I65"/>
    <mergeCell ref="J65:N65"/>
    <mergeCell ref="F68:I68"/>
    <mergeCell ref="J68:N68"/>
    <mergeCell ref="F67:I67"/>
    <mergeCell ref="J67:N67"/>
    <mergeCell ref="F66:I66"/>
    <mergeCell ref="J66:N66"/>
    <mergeCell ref="F70:I70"/>
    <mergeCell ref="J70:N70"/>
    <mergeCell ref="B23:N26"/>
    <mergeCell ref="I7:M7"/>
    <mergeCell ref="B27:N27"/>
    <mergeCell ref="F46:I46"/>
    <mergeCell ref="J46:N46"/>
    <mergeCell ref="F47:I47"/>
    <mergeCell ref="A1:O1"/>
    <mergeCell ref="B3:F3"/>
    <mergeCell ref="G3:K3"/>
    <mergeCell ref="L3:N3"/>
    <mergeCell ref="B5:N5"/>
    <mergeCell ref="J45:N45"/>
    <mergeCell ref="J44:N44"/>
    <mergeCell ref="B40:F40"/>
    <mergeCell ref="E6:F6"/>
    <mergeCell ref="G6:H6"/>
    <mergeCell ref="B29:N38"/>
    <mergeCell ref="B8:C8"/>
    <mergeCell ref="B11:C11"/>
    <mergeCell ref="B13:C13"/>
    <mergeCell ref="D20:F20"/>
    <mergeCell ref="I20:L20"/>
    <mergeCell ref="B9:C9"/>
    <mergeCell ref="B10:C10"/>
    <mergeCell ref="M20:N20"/>
  </mergeCells>
  <conditionalFormatting sqref="H8 H10 F13 F15 F17 H13">
    <cfRule type="cellIs" dxfId="68" priority="190" operator="lessThan">
      <formula>0.85</formula>
    </cfRule>
  </conditionalFormatting>
  <conditionalFormatting sqref="F9">
    <cfRule type="cellIs" dxfId="67" priority="191" operator="lessThan">
      <formula>0.85</formula>
    </cfRule>
  </conditionalFormatting>
  <conditionalFormatting sqref="F8 F10">
    <cfRule type="cellIs" dxfId="66" priority="194" operator="lessThan">
      <formula>0.85</formula>
    </cfRule>
  </conditionalFormatting>
  <conditionalFormatting sqref="H9">
    <cfRule type="cellIs" dxfId="65" priority="188" operator="lessThan">
      <formula>0.85</formula>
    </cfRule>
  </conditionalFormatting>
  <conditionalFormatting sqref="E45">
    <cfRule type="expression" dxfId="64" priority="185">
      <formula>IF(E45="",falsoo,IF(E45&lt;&gt;D45,TRUE,FALSE))</formula>
    </cfRule>
  </conditionalFormatting>
  <conditionalFormatting sqref="F11">
    <cfRule type="cellIs" dxfId="63" priority="181" operator="lessThan">
      <formula>0.85</formula>
    </cfRule>
  </conditionalFormatting>
  <conditionalFormatting sqref="H11">
    <cfRule type="cellIs" dxfId="62" priority="180" operator="lessThan">
      <formula>0.85</formula>
    </cfRule>
  </conditionalFormatting>
  <conditionalFormatting sqref="E75">
    <cfRule type="expression" dxfId="61" priority="156">
      <formula>IF(E75="",falsoo,IF(E75&lt;&gt;D75,TRUE,FALSE))</formula>
    </cfRule>
  </conditionalFormatting>
  <conditionalFormatting sqref="E85">
    <cfRule type="expression" dxfId="60" priority="151">
      <formula>IF(E85="",falsoo,IF(E85&lt;&gt;D85,TRUE,FALSE))</formula>
    </cfRule>
  </conditionalFormatting>
  <conditionalFormatting sqref="H12">
    <cfRule type="cellIs" dxfId="59" priority="146" operator="lessThan">
      <formula>0.85</formula>
    </cfRule>
  </conditionalFormatting>
  <conditionalFormatting sqref="F12">
    <cfRule type="cellIs" dxfId="58" priority="147" operator="lessThan">
      <formula>0.85</formula>
    </cfRule>
  </conditionalFormatting>
  <conditionalFormatting sqref="F16">
    <cfRule type="cellIs" dxfId="57" priority="133" operator="lessThan">
      <formula>0.85</formula>
    </cfRule>
  </conditionalFormatting>
  <conditionalFormatting sqref="H14 H17">
    <cfRule type="cellIs" dxfId="56" priority="131" operator="lessThan">
      <formula>0.85</formula>
    </cfRule>
  </conditionalFormatting>
  <conditionalFormatting sqref="H16">
    <cfRule type="cellIs" dxfId="55" priority="129" operator="lessThan">
      <formula>0.85</formula>
    </cfRule>
  </conditionalFormatting>
  <conditionalFormatting sqref="H18">
    <cfRule type="cellIs" dxfId="54" priority="127" operator="lessThan">
      <formula>0.85</formula>
    </cfRule>
  </conditionalFormatting>
  <conditionalFormatting sqref="F14">
    <cfRule type="cellIs" dxfId="53" priority="134" operator="lessThan">
      <formula>0.85</formula>
    </cfRule>
  </conditionalFormatting>
  <conditionalFormatting sqref="F18">
    <cfRule type="cellIs" dxfId="52" priority="132" operator="lessThan">
      <formula>0.85</formula>
    </cfRule>
  </conditionalFormatting>
  <conditionalFormatting sqref="H15">
    <cfRule type="cellIs" dxfId="51" priority="130" operator="lessThan">
      <formula>0.85</formula>
    </cfRule>
  </conditionalFormatting>
  <conditionalFormatting sqref="E100">
    <cfRule type="expression" dxfId="50" priority="123">
      <formula>IF(E100="",falsoo,IF(E100&lt;&gt;D100,TRUE,FALSE))</formula>
    </cfRule>
  </conditionalFormatting>
  <conditionalFormatting sqref="E109">
    <cfRule type="expression" dxfId="49" priority="119">
      <formula>IF(E109="",falsoo,IF(E109&lt;&gt;D109,TRUE,FALSE))</formula>
    </cfRule>
  </conditionalFormatting>
  <conditionalFormatting sqref="E134">
    <cfRule type="expression" dxfId="48" priority="107">
      <formula>IF(E134="",falsoo,IF(E134&lt;&gt;D134,TRUE,FALSE))</formula>
    </cfRule>
  </conditionalFormatting>
  <conditionalFormatting sqref="E128">
    <cfRule type="expression" dxfId="47" priority="83">
      <formula>IF(E128="",falsoo,IF(E128&lt;&gt;D128,TRUE,FALSE))</formula>
    </cfRule>
  </conditionalFormatting>
  <conditionalFormatting sqref="E128">
    <cfRule type="expression" dxfId="46" priority="84">
      <formula>IF(E128="",falsoo,IF(E128&lt;&gt;D128,TRUE,FALSE))</formula>
    </cfRule>
  </conditionalFormatting>
  <conditionalFormatting sqref="E46">
    <cfRule type="expression" dxfId="45" priority="74">
      <formula>IF(E46="",falsoo,IF(E46&lt;&gt;D46,TRUE,FALSE))</formula>
    </cfRule>
  </conditionalFormatting>
  <conditionalFormatting sqref="E47">
    <cfRule type="expression" dxfId="44" priority="73">
      <formula>IF(E47="",falsoo,IF(E47&lt;&gt;D47,TRUE,FALSE))</formula>
    </cfRule>
  </conditionalFormatting>
  <conditionalFormatting sqref="E48">
    <cfRule type="expression" dxfId="43" priority="72">
      <formula>IF(E48="",falsoo,IF(E48&lt;&gt;D48,TRUE,FALSE))</formula>
    </cfRule>
  </conditionalFormatting>
  <conditionalFormatting sqref="E49">
    <cfRule type="expression" dxfId="42" priority="71">
      <formula>IF(E49="",falsoo,IF(E49&lt;&gt;D49,TRUE,FALSE))</formula>
    </cfRule>
  </conditionalFormatting>
  <conditionalFormatting sqref="E76">
    <cfRule type="expression" dxfId="41" priority="60">
      <formula>IF(E76="",falsoo,IF(E76&lt;&gt;D76,TRUE,FALSE))</formula>
    </cfRule>
  </conditionalFormatting>
  <conditionalFormatting sqref="E78">
    <cfRule type="expression" dxfId="40" priority="58">
      <formula>IF(E78="",falsoo,IF(E78&lt;&gt;D78,TRUE,FALSE))</formula>
    </cfRule>
  </conditionalFormatting>
  <conditionalFormatting sqref="E77">
    <cfRule type="expression" dxfId="39" priority="59">
      <formula>IF(E77="",falsoo,IF(E77&lt;&gt;D77,TRUE,FALSE))</formula>
    </cfRule>
  </conditionalFormatting>
  <conditionalFormatting sqref="E65">
    <cfRule type="expression" dxfId="38" priority="66">
      <formula>IF(E65="",falsoo,IF(E65&lt;&gt;D65,TRUE,FALSE))</formula>
    </cfRule>
  </conditionalFormatting>
  <conditionalFormatting sqref="E68">
    <cfRule type="expression" dxfId="37" priority="55">
      <formula>IF(E68="",falsoo,IF(E68&lt;&gt;D68,TRUE,FALSE))</formula>
    </cfRule>
  </conditionalFormatting>
  <conditionalFormatting sqref="E70">
    <cfRule type="expression" dxfId="36" priority="53">
      <formula>IF(E70="",falsoo,IF(E70&lt;&gt;D70,TRUE,FALSE))</formula>
    </cfRule>
  </conditionalFormatting>
  <conditionalFormatting sqref="E66">
    <cfRule type="expression" dxfId="35" priority="63">
      <formula>IF(E66="",falsoo,IF(E66&lt;&gt;D66,TRUE,FALSE))</formula>
    </cfRule>
  </conditionalFormatting>
  <conditionalFormatting sqref="E69">
    <cfRule type="expression" dxfId="34" priority="54">
      <formula>IF(E69="",falsoo,IF(E69&lt;&gt;D69,TRUE,FALSE))</formula>
    </cfRule>
  </conditionalFormatting>
  <conditionalFormatting sqref="E62">
    <cfRule type="expression" dxfId="33" priority="52">
      <formula>IF(E62="",falsoo,IF(E62&lt;&gt;D62,TRUE,FALSE))</formula>
    </cfRule>
  </conditionalFormatting>
  <conditionalFormatting sqref="E64">
    <cfRule type="expression" dxfId="32" priority="50">
      <formula>IF(E64="",falsoo,IF(E64&lt;&gt;D64,TRUE,FALSE))</formula>
    </cfRule>
  </conditionalFormatting>
  <conditionalFormatting sqref="E67">
    <cfRule type="expression" dxfId="31" priority="56">
      <formula>IF(E67="",falsoo,IF(E67&lt;&gt;D67,TRUE,FALSE))</formula>
    </cfRule>
  </conditionalFormatting>
  <conditionalFormatting sqref="E63">
    <cfRule type="expression" dxfId="30" priority="51">
      <formula>IF(E63="",falsoo,IF(E63&lt;&gt;D63,TRUE,FALSE))</formula>
    </cfRule>
  </conditionalFormatting>
  <conditionalFormatting sqref="E56">
    <cfRule type="expression" dxfId="29" priority="47">
      <formula>IF(E56="",falsoo,IF(E56&lt;&gt;D56,TRUE,FALSE))</formula>
    </cfRule>
  </conditionalFormatting>
  <conditionalFormatting sqref="E57">
    <cfRule type="expression" dxfId="28" priority="49">
      <formula>IF(E57="",falsoo,IF(E57&lt;&gt;D57,TRUE,FALSE))</formula>
    </cfRule>
  </conditionalFormatting>
  <conditionalFormatting sqref="E55">
    <cfRule type="expression" dxfId="27" priority="46">
      <formula>IF(E55="",falsoo,IF(E55&lt;&gt;D55,TRUE,FALSE))</formula>
    </cfRule>
  </conditionalFormatting>
  <conditionalFormatting sqref="E83">
    <cfRule type="expression" dxfId="26" priority="44">
      <formula>IF(E83="",falsoo,IF(E83&lt;&gt;D83,TRUE,FALSE))</formula>
    </cfRule>
  </conditionalFormatting>
  <conditionalFormatting sqref="E84">
    <cfRule type="expression" dxfId="25" priority="43">
      <formula>IF(E84="",falsoo,IF(E84&lt;&gt;D84,TRUE,FALSE))</formula>
    </cfRule>
  </conditionalFormatting>
  <conditionalFormatting sqref="E101:E103">
    <cfRule type="expression" dxfId="24" priority="40">
      <formula>IF(E101="",falsoo,IF(E101&lt;&gt;D101,TRUE,FALSE))</formula>
    </cfRule>
  </conditionalFormatting>
  <conditionalFormatting sqref="E93:E95">
    <cfRule type="expression" dxfId="23" priority="39">
      <formula>IF(E93="",falsoo,IF(E93&lt;&gt;D93,TRUE,FALSE))</formula>
    </cfRule>
  </conditionalFormatting>
  <conditionalFormatting sqref="E90:E92">
    <cfRule type="expression" dxfId="22" priority="42">
      <formula>IF(E90="",falsoo,IF(E90&lt;&gt;D90,TRUE,FALSE))</formula>
    </cfRule>
  </conditionalFormatting>
  <conditionalFormatting sqref="E110:E112">
    <cfRule type="expression" dxfId="21" priority="38">
      <formula>IF(E110="",falsoo,IF(E110&lt;&gt;D110,TRUE,FALSE))</formula>
    </cfRule>
  </conditionalFormatting>
  <conditionalFormatting sqref="E135:E136">
    <cfRule type="expression" dxfId="20" priority="37">
      <formula>IF(E135="",falsoo,IF(E135&lt;&gt;D135,TRUE,FALSE))</formula>
    </cfRule>
  </conditionalFormatting>
  <conditionalFormatting sqref="E50">
    <cfRule type="expression" dxfId="19" priority="19">
      <formula>IF(E50="",falsoo,IF(E50&lt;&gt;D50,TRUE,FALSE))</formula>
    </cfRule>
  </conditionalFormatting>
  <conditionalFormatting sqref="E50">
    <cfRule type="expression" dxfId="18" priority="20">
      <formula>IF(E50="",falsoo,IF(E50&lt;&gt;D50,TRUE,FALSE))</formula>
    </cfRule>
  </conditionalFormatting>
  <conditionalFormatting sqref="E104">
    <cfRule type="expression" dxfId="17" priority="17">
      <formula>IF(E104="",falsoo,IF(E104&lt;&gt;D104,TRUE,FALSE))</formula>
    </cfRule>
  </conditionalFormatting>
  <conditionalFormatting sqref="E104">
    <cfRule type="expression" dxfId="16" priority="18">
      <formula>IF(E104="",falsoo,IF(E104&lt;&gt;D104,TRUE,FALSE))</formula>
    </cfRule>
  </conditionalFormatting>
  <conditionalFormatting sqref="E118">
    <cfRule type="expression" dxfId="15" priority="15">
      <formula>IF(E118="",falsoo,IF(E118&lt;&gt;D118,TRUE,FALSE))</formula>
    </cfRule>
  </conditionalFormatting>
  <conditionalFormatting sqref="E118">
    <cfRule type="expression" dxfId="14" priority="16">
      <formula>IF(E118="",falsoo,IF(E118&lt;&gt;D118,TRUE,FALSE))</formula>
    </cfRule>
  </conditionalFormatting>
  <conditionalFormatting sqref="E117">
    <cfRule type="expression" dxfId="13" priority="13">
      <formula>IF(E117="",falsoo,IF(E117&lt;&gt;D117,TRUE,FALSE))</formula>
    </cfRule>
  </conditionalFormatting>
  <conditionalFormatting sqref="E117">
    <cfRule type="expression" dxfId="12" priority="14">
      <formula>IF(E117="",falsoo,IF(E117&lt;&gt;D117,TRUE,FALSE))</formula>
    </cfRule>
  </conditionalFormatting>
  <conditionalFormatting sqref="E119">
    <cfRule type="expression" dxfId="11" priority="11">
      <formula>IF(E119="",falsoo,IF(E119&lt;&gt;D119,TRUE,FALSE))</formula>
    </cfRule>
  </conditionalFormatting>
  <conditionalFormatting sqref="E119">
    <cfRule type="expression" dxfId="10" priority="12">
      <formula>IF(E119="",falsoo,IF(E119&lt;&gt;D119,TRUE,FALSE))</formula>
    </cfRule>
  </conditionalFormatting>
  <conditionalFormatting sqref="E120">
    <cfRule type="expression" dxfId="9" priority="9">
      <formula>IF(E120="",falsoo,IF(E120&lt;&gt;D120,TRUE,FALSE))</formula>
    </cfRule>
  </conditionalFormatting>
  <conditionalFormatting sqref="E120">
    <cfRule type="expression" dxfId="8" priority="10">
      <formula>IF(E120="",falsoo,IF(E120&lt;&gt;D120,TRUE,FALSE))</formula>
    </cfRule>
  </conditionalFormatting>
  <conditionalFormatting sqref="E121">
    <cfRule type="expression" dxfId="7" priority="7">
      <formula>IF(E121="",falsoo,IF(E121&lt;&gt;D121,TRUE,FALSE))</formula>
    </cfRule>
  </conditionalFormatting>
  <conditionalFormatting sqref="E121">
    <cfRule type="expression" dxfId="6" priority="8">
      <formula>IF(E121="",falsoo,IF(E121&lt;&gt;D121,TRUE,FALSE))</formula>
    </cfRule>
  </conditionalFormatting>
  <conditionalFormatting sqref="E126">
    <cfRule type="expression" dxfId="5" priority="5">
      <formula>IF(E126="",falsoo,IF(E126&lt;&gt;D126,TRUE,FALSE))</formula>
    </cfRule>
  </conditionalFormatting>
  <conditionalFormatting sqref="E126">
    <cfRule type="expression" dxfId="4" priority="6">
      <formula>IF(E126="",falsoo,IF(E126&lt;&gt;D126,TRUE,FALSE))</formula>
    </cfRule>
  </conditionalFormatting>
  <conditionalFormatting sqref="E127">
    <cfRule type="expression" dxfId="3" priority="3">
      <formula>IF(E127="",falsoo,IF(E127&lt;&gt;D127,TRUE,FALSE))</formula>
    </cfRule>
  </conditionalFormatting>
  <conditionalFormatting sqref="E127">
    <cfRule type="expression" dxfId="2" priority="4">
      <formula>IF(E127="",falsoo,IF(E127&lt;&gt;D127,TRUE,FALSE))</formula>
    </cfRule>
  </conditionalFormatting>
  <conditionalFormatting sqref="E129">
    <cfRule type="expression" dxfId="1" priority="1">
      <formula>IF(E129="",falsoo,IF(E129&lt;&gt;D129,TRUE,FALSE))</formula>
    </cfRule>
  </conditionalFormatting>
  <conditionalFormatting sqref="E129">
    <cfRule type="expression" dxfId="0" priority="2">
      <formula>IF(E129="",falsoo,IF(E129&lt;&gt;D129,TRUE,FALSE))</formula>
    </cfRule>
  </conditionalFormatting>
  <dataValidations count="3">
    <dataValidation type="list" allowBlank="1" showInputMessage="1" showErrorMessage="1" sqref="D55:E57 D45:E49 D62:E70 D75:E78 D134:E136 D83:E85 D100:E103 D90:E95 D109:E112 D128:E128">
      <formula1>$X$1:$X$3</formula1>
    </dataValidation>
    <dataValidation type="list" allowBlank="1" showInputMessage="1" showErrorMessage="1" sqref="D126:E127 D117:E121 D104:E104 D50:E50 D129:E129">
      <formula1>$Y$1:$Y$2</formula1>
    </dataValidation>
    <dataValidation type="list" allowBlank="1" showInputMessage="1" showErrorMessage="1" sqref="N7">
      <formula1>"SIM,NÃO"</formula1>
    </dataValidation>
  </dataValidations>
  <printOptions horizontalCentered="1"/>
  <pageMargins left="0.59055118110236227" right="0.39370078740157483" top="0.39370078740157483" bottom="0.39370078740157483" header="0.15748031496062992" footer="0.59055118110236227"/>
  <pageSetup paperSize="9" scale="37" fitToHeight="0" pageOrder="overThenDown" orientation="portrait" verticalDpi="599" r:id="rId1"/>
  <headerFooter differentFirst="1">
    <oddFooter>&amp;C&amp;20&amp;K01+030Página &amp;P de &amp;N&amp; - &amp;A</oddFooter>
  </headerFooter>
  <rowBreaks count="5" manualBreakCount="5">
    <brk id="41" max="14" man="1"/>
    <brk id="51" max="14" man="1"/>
    <brk id="58" max="14" man="1"/>
    <brk id="71" max="14" man="1"/>
    <brk id="79" max="14" man="1"/>
  </rowBreaks>
  <ignoredErrors>
    <ignoredError sqref="E8:E9 G8:H11 E10:E11 E12:E18 G12:G18" unlockedFormula="1"/>
    <ignoredError sqref="F8:F11 F12:F18" formula="1"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2</vt:i4>
      </vt:variant>
    </vt:vector>
  </HeadingPairs>
  <TitlesOfParts>
    <vt:vector size="3" baseType="lpstr">
      <vt:lpstr>Gestão da Rotina</vt:lpstr>
      <vt:lpstr>'Gestão da Rotina'!Area_de_impressao</vt:lpstr>
      <vt:lpstr>'Gestão da Rotina'!Titulos_de_impressao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Waterkemper</dc:creator>
  <cp:lastModifiedBy>DEll</cp:lastModifiedBy>
  <cp:lastPrinted>2014-08-26T17:01:03Z</cp:lastPrinted>
  <dcterms:created xsi:type="dcterms:W3CDTF">2014-05-09T16:57:49Z</dcterms:created>
  <dcterms:modified xsi:type="dcterms:W3CDTF">2024-05-20T13:41:27Z</dcterms:modified>
</cp:coreProperties>
</file>