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shansenthil/Desktop/"/>
    </mc:Choice>
  </mc:AlternateContent>
  <xr:revisionPtr revIDLastSave="0" documentId="13_ncr:1_{B5CED5F8-7C37-B34B-B157-C1A0B9FDFA6C}" xr6:coauthVersionLast="47" xr6:coauthVersionMax="47" xr10:uidLastSave="{00000000-0000-0000-0000-000000000000}"/>
  <bookViews>
    <workbookView xWindow="1380" yWindow="1000" windowWidth="27040" windowHeight="16440" activeTab="1" xr2:uid="{85481EF2-F3F1-8A45-A998-AB72330D70A5}"/>
  </bookViews>
  <sheets>
    <sheet name="Blank Scorecard" sheetId="4" r:id="rId1"/>
    <sheet name="Innings 1 Template" sheetId="5" r:id="rId2"/>
    <sheet name="Innings 2 Template" sheetId="6" r:id="rId3"/>
    <sheet name="Sample Scorecard" sheetId="1" r:id="rId4"/>
    <sheet name="Sample INNINGS 1" sheetId="2" r:id="rId5"/>
    <sheet name="Sample INNINGS 2" sheetId="3" r:id="rId6"/>
  </sheets>
  <externalReferences>
    <externalReference r:id="rId7"/>
    <externalReference r:id="rId8"/>
    <externalReference r:id="rId9"/>
    <externalReference r:id="rId10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U103" i="6" l="1"/>
  <c r="CU102" i="6"/>
  <c r="CU101" i="6"/>
  <c r="CW49" i="6" s="1" a="1"/>
  <c r="CW49" i="6" s="1"/>
  <c r="CU100" i="6"/>
  <c r="Q100" i="6"/>
  <c r="P100" i="6"/>
  <c r="M100" i="6"/>
  <c r="F100" i="6"/>
  <c r="E100" i="6"/>
  <c r="B100" i="6"/>
  <c r="CU99" i="6"/>
  <c r="O99" i="6"/>
  <c r="N99" i="6"/>
  <c r="D99" i="6"/>
  <c r="C99" i="6"/>
  <c r="CU98" i="6"/>
  <c r="CU97" i="6"/>
  <c r="CU96" i="6"/>
  <c r="CY44" i="6" s="1" a="1"/>
  <c r="CY44" i="6" s="1"/>
  <c r="CU95" i="6"/>
  <c r="CU94" i="6"/>
  <c r="CY42" i="6" s="1" a="1"/>
  <c r="CY42" i="6" s="1"/>
  <c r="CU93" i="6"/>
  <c r="CY41" i="6" s="1" a="1"/>
  <c r="CY41" i="6" s="1"/>
  <c r="CU92" i="6"/>
  <c r="CU91" i="6"/>
  <c r="CU90" i="6"/>
  <c r="CU89" i="6"/>
  <c r="CU88" i="6"/>
  <c r="CX36" i="6" s="1" a="1"/>
  <c r="CX36" i="6" s="1"/>
  <c r="CU87" i="6"/>
  <c r="CU86" i="6"/>
  <c r="CW34" i="6" s="1" a="1"/>
  <c r="CW34" i="6" s="1"/>
  <c r="CU85" i="6"/>
  <c r="CU84" i="6"/>
  <c r="Q84" i="6"/>
  <c r="P84" i="6"/>
  <c r="M84" i="6"/>
  <c r="F84" i="6"/>
  <c r="E84" i="6"/>
  <c r="B84" i="6"/>
  <c r="CU83" i="6"/>
  <c r="O83" i="6"/>
  <c r="N83" i="6"/>
  <c r="D83" i="6"/>
  <c r="C83" i="6"/>
  <c r="CU82" i="6"/>
  <c r="CU81" i="6"/>
  <c r="CV29" i="6" s="1" a="1"/>
  <c r="CV29" i="6" s="1"/>
  <c r="CU80" i="6"/>
  <c r="CU79" i="6"/>
  <c r="CU78" i="6"/>
  <c r="CX26" i="6" s="1" a="1"/>
  <c r="CX26" i="6" s="1"/>
  <c r="CU77" i="6"/>
  <c r="CU76" i="6"/>
  <c r="CU75" i="6"/>
  <c r="CU74" i="6"/>
  <c r="CU73" i="6"/>
  <c r="CW21" i="6" s="1" a="1"/>
  <c r="CW21" i="6" s="1"/>
  <c r="CU72" i="6"/>
  <c r="CY20" i="6" s="1" a="1"/>
  <c r="CY20" i="6" s="1"/>
  <c r="CU71" i="6"/>
  <c r="CU70" i="6"/>
  <c r="CY18" i="6" s="1" a="1"/>
  <c r="CY18" i="6" s="1"/>
  <c r="CU69" i="6"/>
  <c r="CU68" i="6"/>
  <c r="AM68" i="6"/>
  <c r="AL68" i="6"/>
  <c r="AI68" i="6"/>
  <c r="AB68" i="6"/>
  <c r="AA68" i="6"/>
  <c r="X68" i="6"/>
  <c r="Q68" i="6"/>
  <c r="P68" i="6"/>
  <c r="M68" i="6"/>
  <c r="F68" i="6"/>
  <c r="E68" i="6"/>
  <c r="B68" i="6"/>
  <c r="CU67" i="6"/>
  <c r="AK67" i="6"/>
  <c r="AJ67" i="6"/>
  <c r="Z67" i="6"/>
  <c r="Y67" i="6"/>
  <c r="O67" i="6"/>
  <c r="N67" i="6"/>
  <c r="D67" i="6"/>
  <c r="C67" i="6"/>
  <c r="CU66" i="6"/>
  <c r="CU65" i="6"/>
  <c r="CU64" i="6"/>
  <c r="CU63" i="6"/>
  <c r="CU62" i="6"/>
  <c r="CU61" i="6"/>
  <c r="CU60" i="6"/>
  <c r="CU59" i="6"/>
  <c r="CU58" i="6"/>
  <c r="CV6" i="6" s="1" a="1"/>
  <c r="CV6" i="6" s="1"/>
  <c r="CU57" i="6"/>
  <c r="CY5" i="6" s="1" a="1"/>
  <c r="CY5" i="6" s="1"/>
  <c r="CU56" i="6"/>
  <c r="CY4" i="6" s="1" a="1"/>
  <c r="CY4" i="6" s="1"/>
  <c r="CU55" i="6"/>
  <c r="CU54" i="6"/>
  <c r="CV2" i="6" s="1" a="1"/>
  <c r="CV2" i="6" s="1"/>
  <c r="AM52" i="6"/>
  <c r="AL52" i="6"/>
  <c r="AI52" i="6"/>
  <c r="AB52" i="6"/>
  <c r="AA52" i="6"/>
  <c r="X52" i="6"/>
  <c r="Q52" i="6"/>
  <c r="P52" i="6"/>
  <c r="M52" i="6"/>
  <c r="F52" i="6"/>
  <c r="E52" i="6"/>
  <c r="B52" i="6"/>
  <c r="AK51" i="6"/>
  <c r="AJ51" i="6"/>
  <c r="Z51" i="6"/>
  <c r="Y51" i="6"/>
  <c r="O51" i="6"/>
  <c r="N51" i="6"/>
  <c r="D51" i="6"/>
  <c r="C51" i="6"/>
  <c r="CY49" i="6" a="1"/>
  <c r="CY49" i="6" s="1"/>
  <c r="CX49" i="6" a="1"/>
  <c r="CX49" i="6" s="1"/>
  <c r="CX42" i="6" a="1"/>
  <c r="CX42" i="6" s="1"/>
  <c r="CW42" i="6" a="1"/>
  <c r="CW42" i="6" s="1"/>
  <c r="CV42" i="6" a="1"/>
  <c r="CV42" i="6" s="1"/>
  <c r="CW41" i="6" a="1"/>
  <c r="CW41" i="6" s="1"/>
  <c r="CV41" i="6" a="1"/>
  <c r="CV41" i="6" s="1"/>
  <c r="AV40" i="6"/>
  <c r="AU40" i="6"/>
  <c r="AV39" i="6"/>
  <c r="AU39" i="6"/>
  <c r="AV38" i="6"/>
  <c r="AU38" i="6"/>
  <c r="AV37" i="6"/>
  <c r="AU37" i="6"/>
  <c r="AV36" i="6"/>
  <c r="AU36" i="6"/>
  <c r="AM36" i="6"/>
  <c r="AL36" i="6"/>
  <c r="AI36" i="6"/>
  <c r="AB36" i="6"/>
  <c r="AA36" i="6"/>
  <c r="X36" i="6"/>
  <c r="Q36" i="6"/>
  <c r="P36" i="6"/>
  <c r="M36" i="6"/>
  <c r="F36" i="6"/>
  <c r="E36" i="6"/>
  <c r="B36" i="6"/>
  <c r="AV35" i="6"/>
  <c r="AU35" i="6"/>
  <c r="AK35" i="6"/>
  <c r="AJ35" i="6"/>
  <c r="Z35" i="6"/>
  <c r="Y35" i="6"/>
  <c r="O35" i="6"/>
  <c r="N35" i="6"/>
  <c r="D35" i="6"/>
  <c r="C35" i="6"/>
  <c r="CY34" i="6" a="1"/>
  <c r="CY34" i="6" s="1"/>
  <c r="CX34" i="6" a="1"/>
  <c r="CX34" i="6" s="1"/>
  <c r="CV34" i="6" a="1"/>
  <c r="CV34" i="6" s="1"/>
  <c r="AV34" i="6"/>
  <c r="AU34" i="6"/>
  <c r="AV33" i="6"/>
  <c r="AU33" i="6"/>
  <c r="AV32" i="6"/>
  <c r="AU32" i="6"/>
  <c r="AV31" i="6"/>
  <c r="AU31" i="6"/>
  <c r="AV30" i="6"/>
  <c r="AU30" i="6"/>
  <c r="CY29" i="6" a="1"/>
  <c r="CY29" i="6" s="1"/>
  <c r="CX29" i="6" a="1"/>
  <c r="CX29" i="6" s="1"/>
  <c r="AV29" i="6"/>
  <c r="AU29" i="6"/>
  <c r="BC28" i="6"/>
  <c r="BD28" i="6" s="1"/>
  <c r="AV28" i="6"/>
  <c r="AU28" i="6"/>
  <c r="AV27" i="6"/>
  <c r="AU27" i="6"/>
  <c r="AV26" i="6"/>
  <c r="AU26" i="6"/>
  <c r="AV25" i="6"/>
  <c r="AU25" i="6"/>
  <c r="AV24" i="6"/>
  <c r="AU24" i="6"/>
  <c r="AV23" i="6"/>
  <c r="AU23" i="6"/>
  <c r="AV22" i="6"/>
  <c r="AU22" i="6"/>
  <c r="CY21" i="6" a="1"/>
  <c r="CY21" i="6" s="1"/>
  <c r="AV21" i="6"/>
  <c r="AU21" i="6"/>
  <c r="CV20" i="6" a="1"/>
  <c r="CV20" i="6" s="1"/>
  <c r="AV20" i="6"/>
  <c r="AU20" i="6"/>
  <c r="AM20" i="6"/>
  <c r="AL20" i="6"/>
  <c r="AI20" i="6"/>
  <c r="AB20" i="6"/>
  <c r="AA20" i="6"/>
  <c r="X20" i="6"/>
  <c r="Q20" i="6"/>
  <c r="P20" i="6"/>
  <c r="M20" i="6"/>
  <c r="J20" i="6"/>
  <c r="J36" i="6" s="1"/>
  <c r="J52" i="6" s="1"/>
  <c r="J68" i="6" s="1"/>
  <c r="J84" i="6" s="1"/>
  <c r="J100" i="6" s="1"/>
  <c r="U20" i="6" s="1"/>
  <c r="U36" i="6" s="1"/>
  <c r="U52" i="6" s="1"/>
  <c r="U68" i="6" s="1"/>
  <c r="U84" i="6" s="1"/>
  <c r="U100" i="6" s="1"/>
  <c r="AF20" i="6" s="1"/>
  <c r="AF36" i="6" s="1"/>
  <c r="AF52" i="6" s="1"/>
  <c r="AF68" i="6" s="1"/>
  <c r="AQ20" i="6" s="1"/>
  <c r="AQ36" i="6" s="1"/>
  <c r="AQ52" i="6" s="1"/>
  <c r="AQ68" i="6" s="1"/>
  <c r="I20" i="6"/>
  <c r="K20" i="6" s="1"/>
  <c r="F20" i="6"/>
  <c r="E20" i="6"/>
  <c r="B20" i="6"/>
  <c r="AV19" i="6"/>
  <c r="AU19" i="6"/>
  <c r="AK19" i="6"/>
  <c r="AJ19" i="6"/>
  <c r="Z19" i="6"/>
  <c r="Y19" i="6"/>
  <c r="O19" i="6"/>
  <c r="N19" i="6"/>
  <c r="D19" i="6"/>
  <c r="C19" i="6"/>
  <c r="CW18" i="6" a="1"/>
  <c r="CW18" i="6" s="1"/>
  <c r="AV18" i="6"/>
  <c r="AU18" i="6"/>
  <c r="AV17" i="6"/>
  <c r="AU17" i="6"/>
  <c r="AV16" i="6"/>
  <c r="AU16" i="6"/>
  <c r="AV15" i="6"/>
  <c r="AU15" i="6"/>
  <c r="AV14" i="6"/>
  <c r="AU14" i="6"/>
  <c r="AV13" i="6"/>
  <c r="AU13" i="6"/>
  <c r="AV12" i="6"/>
  <c r="AU12" i="6"/>
  <c r="F12" i="6"/>
  <c r="F28" i="6" s="1"/>
  <c r="F44" i="6" s="1"/>
  <c r="F60" i="6" s="1"/>
  <c r="F76" i="6" s="1"/>
  <c r="F92" i="6" s="1"/>
  <c r="Q12" i="6" s="1"/>
  <c r="Q28" i="6" s="1"/>
  <c r="Q44" i="6" s="1"/>
  <c r="Q60" i="6" s="1"/>
  <c r="Q76" i="6" s="1"/>
  <c r="Q92" i="6" s="1"/>
  <c r="AB12" i="6" s="1"/>
  <c r="AB28" i="6" s="1"/>
  <c r="AB44" i="6" s="1"/>
  <c r="AB60" i="6" s="1"/>
  <c r="AM12" i="6" s="1"/>
  <c r="AM28" i="6" s="1"/>
  <c r="AM44" i="6" s="1"/>
  <c r="AM60" i="6" s="1"/>
  <c r="E12" i="6"/>
  <c r="E28" i="6" s="1"/>
  <c r="E44" i="6" s="1"/>
  <c r="E60" i="6" s="1"/>
  <c r="E76" i="6" s="1"/>
  <c r="E92" i="6" s="1"/>
  <c r="P12" i="6" s="1"/>
  <c r="P28" i="6" s="1"/>
  <c r="P44" i="6" s="1"/>
  <c r="P60" i="6" s="1"/>
  <c r="P76" i="6" s="1"/>
  <c r="P92" i="6" s="1"/>
  <c r="AA12" i="6" s="1"/>
  <c r="AA28" i="6" s="1"/>
  <c r="AA44" i="6" s="1"/>
  <c r="AA60" i="6" s="1"/>
  <c r="AL12" i="6" s="1"/>
  <c r="AL28" i="6" s="1"/>
  <c r="AL44" i="6" s="1"/>
  <c r="AL60" i="6" s="1"/>
  <c r="D12" i="6"/>
  <c r="D28" i="6" s="1"/>
  <c r="D44" i="6" s="1"/>
  <c r="C12" i="6"/>
  <c r="C28" i="6" s="1"/>
  <c r="C44" i="6" s="1"/>
  <c r="C60" i="6" s="1"/>
  <c r="C76" i="6" s="1"/>
  <c r="C92" i="6" s="1"/>
  <c r="N12" i="6" s="1"/>
  <c r="N28" i="6" s="1"/>
  <c r="N44" i="6" s="1"/>
  <c r="N60" i="6" s="1"/>
  <c r="N76" i="6" s="1"/>
  <c r="N92" i="6" s="1"/>
  <c r="Y12" i="6" s="1"/>
  <c r="Y28" i="6" s="1"/>
  <c r="Y44" i="6" s="1"/>
  <c r="Y60" i="6" s="1"/>
  <c r="AJ12" i="6" s="1"/>
  <c r="AJ28" i="6" s="1"/>
  <c r="AJ44" i="6" s="1"/>
  <c r="AJ60" i="6" s="1"/>
  <c r="AV11" i="6"/>
  <c r="AU11" i="6"/>
  <c r="F11" i="6"/>
  <c r="F27" i="6" s="1"/>
  <c r="F43" i="6" s="1"/>
  <c r="F59" i="6" s="1"/>
  <c r="F75" i="6" s="1"/>
  <c r="F91" i="6" s="1"/>
  <c r="Q11" i="6" s="1"/>
  <c r="Q27" i="6" s="1"/>
  <c r="Q43" i="6" s="1"/>
  <c r="Q59" i="6" s="1"/>
  <c r="Q75" i="6" s="1"/>
  <c r="Q91" i="6" s="1"/>
  <c r="AB11" i="6" s="1"/>
  <c r="AB27" i="6" s="1"/>
  <c r="AB43" i="6" s="1"/>
  <c r="AB59" i="6" s="1"/>
  <c r="AM11" i="6" s="1"/>
  <c r="AM27" i="6" s="1"/>
  <c r="AM43" i="6" s="1"/>
  <c r="AM59" i="6" s="1"/>
  <c r="E11" i="6"/>
  <c r="E27" i="6" s="1"/>
  <c r="E43" i="6" s="1"/>
  <c r="E59" i="6" s="1"/>
  <c r="E75" i="6" s="1"/>
  <c r="E91" i="6" s="1"/>
  <c r="P11" i="6" s="1"/>
  <c r="P27" i="6" s="1"/>
  <c r="P43" i="6" s="1"/>
  <c r="P59" i="6" s="1"/>
  <c r="P75" i="6" s="1"/>
  <c r="P91" i="6" s="1"/>
  <c r="AA11" i="6" s="1"/>
  <c r="AA27" i="6" s="1"/>
  <c r="AA43" i="6" s="1"/>
  <c r="AA59" i="6" s="1"/>
  <c r="AL11" i="6" s="1"/>
  <c r="AL27" i="6" s="1"/>
  <c r="AL43" i="6" s="1"/>
  <c r="AL59" i="6" s="1"/>
  <c r="D11" i="6"/>
  <c r="D27" i="6" s="1"/>
  <c r="D43" i="6" s="1"/>
  <c r="C11" i="6"/>
  <c r="C27" i="6" s="1"/>
  <c r="C43" i="6" s="1"/>
  <c r="C59" i="6" s="1"/>
  <c r="C75" i="6" s="1"/>
  <c r="C91" i="6" s="1"/>
  <c r="N11" i="6" s="1"/>
  <c r="N27" i="6" s="1"/>
  <c r="N43" i="6" s="1"/>
  <c r="N59" i="6" s="1"/>
  <c r="N75" i="6" s="1"/>
  <c r="N91" i="6" s="1"/>
  <c r="Y11" i="6" s="1"/>
  <c r="Y27" i="6" s="1"/>
  <c r="Y43" i="6" s="1"/>
  <c r="Y59" i="6" s="1"/>
  <c r="AJ11" i="6" s="1"/>
  <c r="AJ27" i="6" s="1"/>
  <c r="AJ43" i="6" s="1"/>
  <c r="AJ59" i="6" s="1"/>
  <c r="AV10" i="6"/>
  <c r="AU10" i="6"/>
  <c r="AV9" i="6"/>
  <c r="AU9" i="6"/>
  <c r="AV8" i="6"/>
  <c r="AU8" i="6"/>
  <c r="AV7" i="6"/>
  <c r="AU7" i="6" s="1"/>
  <c r="CY6" i="6" a="1"/>
  <c r="CY6" i="6" s="1"/>
  <c r="CW6" i="6" a="1"/>
  <c r="CW6" i="6" s="1"/>
  <c r="AV6" i="6"/>
  <c r="AU6" i="6"/>
  <c r="AV5" i="6"/>
  <c r="AU5" i="6"/>
  <c r="AV4" i="6"/>
  <c r="AU4" i="6"/>
  <c r="AV3" i="6"/>
  <c r="AU3" i="6"/>
  <c r="CS50" i="6"/>
  <c r="CS47" i="6"/>
  <c r="CS42" i="6"/>
  <c r="CS39" i="6"/>
  <c r="CS34" i="6"/>
  <c r="CS31" i="6"/>
  <c r="CS26" i="6"/>
  <c r="CS23" i="6"/>
  <c r="CS18" i="6"/>
  <c r="CS15" i="6"/>
  <c r="CS10" i="6"/>
  <c r="CS7" i="6"/>
  <c r="CS2" i="6"/>
  <c r="CS2" i="6" a="1"/>
  <c r="CS46" i="6" s="1"/>
  <c r="AV2" i="6"/>
  <c r="AU2" i="6"/>
  <c r="AV1" i="6"/>
  <c r="AU1" i="6"/>
  <c r="CU103" i="5"/>
  <c r="CU102" i="5"/>
  <c r="CU101" i="5"/>
  <c r="CY49" i="5" s="1" a="1"/>
  <c r="CY49" i="5" s="1"/>
  <c r="CU100" i="5"/>
  <c r="Q100" i="5"/>
  <c r="P100" i="5"/>
  <c r="M100" i="5"/>
  <c r="F100" i="5"/>
  <c r="E100" i="5"/>
  <c r="B100" i="5"/>
  <c r="CU99" i="5"/>
  <c r="CW47" i="5" s="1" a="1"/>
  <c r="CW47" i="5" s="1"/>
  <c r="O99" i="5"/>
  <c r="N99" i="5"/>
  <c r="D99" i="5"/>
  <c r="C99" i="5"/>
  <c r="CU98" i="5"/>
  <c r="CU97" i="5"/>
  <c r="CU96" i="5"/>
  <c r="CU95" i="5"/>
  <c r="CU94" i="5"/>
  <c r="CW42" i="5" s="1" a="1"/>
  <c r="CW42" i="5" s="1"/>
  <c r="CU93" i="5"/>
  <c r="CU92" i="5"/>
  <c r="CU91" i="5"/>
  <c r="CU90" i="5"/>
  <c r="CV38" i="5" s="1" a="1"/>
  <c r="CV38" i="5" s="1"/>
  <c r="CU89" i="5"/>
  <c r="CU88" i="5"/>
  <c r="CU87" i="5"/>
  <c r="CU86" i="5"/>
  <c r="CU85" i="5"/>
  <c r="CU84" i="5"/>
  <c r="Q84" i="5"/>
  <c r="P84" i="5"/>
  <c r="M84" i="5"/>
  <c r="F84" i="5"/>
  <c r="E84" i="5"/>
  <c r="B84" i="5"/>
  <c r="CU83" i="5"/>
  <c r="O83" i="5"/>
  <c r="N83" i="5"/>
  <c r="D83" i="5"/>
  <c r="C83" i="5"/>
  <c r="CU82" i="5"/>
  <c r="CU81" i="5"/>
  <c r="CV29" i="5" s="1" a="1"/>
  <c r="CV29" i="5" s="1"/>
  <c r="CU80" i="5"/>
  <c r="CV28" i="5" s="1" a="1"/>
  <c r="CV28" i="5" s="1"/>
  <c r="CU79" i="5"/>
  <c r="CU78" i="5"/>
  <c r="CY26" i="5" s="1" a="1"/>
  <c r="CY26" i="5" s="1"/>
  <c r="CU77" i="5"/>
  <c r="CU76" i="5"/>
  <c r="CU75" i="5"/>
  <c r="CU74" i="5"/>
  <c r="CU73" i="5"/>
  <c r="CU72" i="5"/>
  <c r="CU71" i="5"/>
  <c r="CU70" i="5"/>
  <c r="CU69" i="5"/>
  <c r="CU68" i="5"/>
  <c r="AM68" i="5"/>
  <c r="AL68" i="5"/>
  <c r="AI68" i="5"/>
  <c r="AB68" i="5"/>
  <c r="AA68" i="5"/>
  <c r="X68" i="5"/>
  <c r="Q68" i="5"/>
  <c r="P68" i="5"/>
  <c r="M68" i="5"/>
  <c r="F68" i="5"/>
  <c r="E68" i="5"/>
  <c r="B68" i="5"/>
  <c r="CU67" i="5"/>
  <c r="CY15" i="5" s="1" a="1"/>
  <c r="CY15" i="5" s="1"/>
  <c r="AK67" i="5"/>
  <c r="AJ67" i="5"/>
  <c r="Z67" i="5"/>
  <c r="Y67" i="5"/>
  <c r="O67" i="5"/>
  <c r="N67" i="5"/>
  <c r="D67" i="5"/>
  <c r="C67" i="5"/>
  <c r="CU66" i="5"/>
  <c r="CU65" i="5"/>
  <c r="CU64" i="5"/>
  <c r="CU63" i="5"/>
  <c r="CW11" i="5" s="1" a="1"/>
  <c r="CW11" i="5" s="1"/>
  <c r="CU62" i="5"/>
  <c r="CW10" i="5" s="1" a="1"/>
  <c r="CW10" i="5" s="1"/>
  <c r="CU61" i="5"/>
  <c r="CU60" i="5"/>
  <c r="CU59" i="5"/>
  <c r="CY7" i="5" s="1" a="1"/>
  <c r="CY7" i="5" s="1"/>
  <c r="CU58" i="5"/>
  <c r="CV6" i="5" s="1" a="1"/>
  <c r="CV6" i="5" s="1"/>
  <c r="CU57" i="5"/>
  <c r="CU56" i="5"/>
  <c r="CU55" i="5"/>
  <c r="CV3" i="5" s="1" a="1"/>
  <c r="CV3" i="5" s="1"/>
  <c r="CU54" i="5"/>
  <c r="AM52" i="5"/>
  <c r="AL52" i="5"/>
  <c r="AI52" i="5"/>
  <c r="AB52" i="5"/>
  <c r="AA52" i="5"/>
  <c r="X52" i="5"/>
  <c r="Q52" i="5"/>
  <c r="P52" i="5"/>
  <c r="M52" i="5"/>
  <c r="F52" i="5"/>
  <c r="E52" i="5"/>
  <c r="B52" i="5"/>
  <c r="AK51" i="5"/>
  <c r="AJ51" i="5"/>
  <c r="Z51" i="5"/>
  <c r="Y51" i="5"/>
  <c r="O51" i="5"/>
  <c r="N51" i="5"/>
  <c r="D51" i="5"/>
  <c r="C51" i="5"/>
  <c r="AV40" i="5"/>
  <c r="AU40" i="5"/>
  <c r="AV39" i="5"/>
  <c r="AU39" i="5" s="1"/>
  <c r="AV38" i="5"/>
  <c r="AU38" i="5"/>
  <c r="AV37" i="5"/>
  <c r="AU37" i="5" s="1"/>
  <c r="AV36" i="5"/>
  <c r="AU36" i="5"/>
  <c r="AM36" i="5"/>
  <c r="AL36" i="5"/>
  <c r="AI36" i="5"/>
  <c r="AB36" i="5"/>
  <c r="AA36" i="5"/>
  <c r="X36" i="5"/>
  <c r="Q36" i="5"/>
  <c r="P36" i="5"/>
  <c r="M36" i="5"/>
  <c r="F36" i="5"/>
  <c r="E36" i="5"/>
  <c r="B36" i="5"/>
  <c r="AV35" i="5"/>
  <c r="AU35" i="5" s="1"/>
  <c r="AK35" i="5"/>
  <c r="AJ35" i="5"/>
  <c r="Z35" i="5"/>
  <c r="Y35" i="5"/>
  <c r="O35" i="5"/>
  <c r="N35" i="5"/>
  <c r="D35" i="5"/>
  <c r="C35" i="5"/>
  <c r="AV34" i="5"/>
  <c r="AU34" i="5"/>
  <c r="AV33" i="5"/>
  <c r="AU33" i="5" s="1"/>
  <c r="AV32" i="5"/>
  <c r="AU32" i="5"/>
  <c r="AV31" i="5"/>
  <c r="AU31" i="5" s="1"/>
  <c r="AV30" i="5"/>
  <c r="AU30" i="5"/>
  <c r="AV29" i="5"/>
  <c r="AU29" i="5" s="1"/>
  <c r="AV28" i="5"/>
  <c r="AU28" i="5"/>
  <c r="AV27" i="5"/>
  <c r="AU27" i="5"/>
  <c r="AV26" i="5"/>
  <c r="AU26" i="5" s="1"/>
  <c r="AV25" i="5"/>
  <c r="AU25" i="5"/>
  <c r="AV24" i="5"/>
  <c r="AU24" i="5"/>
  <c r="AV23" i="5"/>
  <c r="AU23" i="5" s="1"/>
  <c r="AV22" i="5"/>
  <c r="AU22" i="5" s="1"/>
  <c r="AV21" i="5"/>
  <c r="AU21" i="5"/>
  <c r="AV20" i="5"/>
  <c r="AU20" i="5"/>
  <c r="AM20" i="5"/>
  <c r="AL20" i="5"/>
  <c r="AI20" i="5"/>
  <c r="AB20" i="5"/>
  <c r="AA20" i="5"/>
  <c r="X20" i="5"/>
  <c r="Q20" i="5"/>
  <c r="P20" i="5"/>
  <c r="M20" i="5"/>
  <c r="K20" i="5"/>
  <c r="J20" i="5"/>
  <c r="J36" i="5" s="1"/>
  <c r="J52" i="5" s="1"/>
  <c r="J68" i="5" s="1"/>
  <c r="J84" i="5" s="1"/>
  <c r="J100" i="5" s="1"/>
  <c r="U20" i="5" s="1"/>
  <c r="U36" i="5" s="1"/>
  <c r="U52" i="5" s="1"/>
  <c r="U68" i="5" s="1"/>
  <c r="U84" i="5" s="1"/>
  <c r="U100" i="5" s="1"/>
  <c r="AF20" i="5" s="1"/>
  <c r="AF36" i="5" s="1"/>
  <c r="AF52" i="5" s="1"/>
  <c r="AF68" i="5" s="1"/>
  <c r="AQ20" i="5" s="1"/>
  <c r="AQ36" i="5" s="1"/>
  <c r="AQ52" i="5" s="1"/>
  <c r="AQ68" i="5" s="1"/>
  <c r="I20" i="5"/>
  <c r="I36" i="5" s="1"/>
  <c r="F20" i="5"/>
  <c r="E20" i="5"/>
  <c r="B20" i="5"/>
  <c r="AV19" i="5"/>
  <c r="AU19" i="5" s="1"/>
  <c r="AK19" i="5"/>
  <c r="AJ19" i="5"/>
  <c r="Z19" i="5"/>
  <c r="Y19" i="5"/>
  <c r="O19" i="5"/>
  <c r="N19" i="5"/>
  <c r="D19" i="5"/>
  <c r="C19" i="5"/>
  <c r="AV18" i="5"/>
  <c r="AU18" i="5" s="1"/>
  <c r="AV17" i="5"/>
  <c r="AU17" i="5"/>
  <c r="AV16" i="5"/>
  <c r="AU16" i="5"/>
  <c r="AV15" i="5"/>
  <c r="AU15" i="5" s="1"/>
  <c r="AV14" i="5"/>
  <c r="AU14" i="5" s="1"/>
  <c r="AV13" i="5"/>
  <c r="AU13" i="5"/>
  <c r="AV12" i="5"/>
  <c r="AU12" i="5"/>
  <c r="F12" i="5"/>
  <c r="F28" i="5" s="1"/>
  <c r="F44" i="5" s="1"/>
  <c r="F60" i="5" s="1"/>
  <c r="F76" i="5" s="1"/>
  <c r="F92" i="5" s="1"/>
  <c r="Q12" i="5" s="1"/>
  <c r="Q28" i="5" s="1"/>
  <c r="Q44" i="5" s="1"/>
  <c r="Q60" i="5" s="1"/>
  <c r="Q76" i="5" s="1"/>
  <c r="Q92" i="5" s="1"/>
  <c r="AB12" i="5" s="1"/>
  <c r="AB28" i="5" s="1"/>
  <c r="AB44" i="5" s="1"/>
  <c r="AB60" i="5" s="1"/>
  <c r="AM12" i="5" s="1"/>
  <c r="AM28" i="5" s="1"/>
  <c r="AM44" i="5" s="1"/>
  <c r="AM60" i="5" s="1"/>
  <c r="E12" i="5"/>
  <c r="E28" i="5" s="1"/>
  <c r="E44" i="5" s="1"/>
  <c r="E60" i="5" s="1"/>
  <c r="E76" i="5" s="1"/>
  <c r="E92" i="5" s="1"/>
  <c r="P12" i="5" s="1"/>
  <c r="P28" i="5" s="1"/>
  <c r="P44" i="5" s="1"/>
  <c r="P60" i="5" s="1"/>
  <c r="P76" i="5" s="1"/>
  <c r="P92" i="5" s="1"/>
  <c r="AA12" i="5" s="1"/>
  <c r="AA28" i="5" s="1"/>
  <c r="AA44" i="5" s="1"/>
  <c r="AA60" i="5" s="1"/>
  <c r="AL12" i="5" s="1"/>
  <c r="AL28" i="5" s="1"/>
  <c r="AL44" i="5" s="1"/>
  <c r="AL60" i="5" s="1"/>
  <c r="D12" i="5"/>
  <c r="D28" i="5" s="1"/>
  <c r="C12" i="5"/>
  <c r="C28" i="5" s="1"/>
  <c r="C44" i="5" s="1"/>
  <c r="C60" i="5" s="1"/>
  <c r="C76" i="5" s="1"/>
  <c r="C92" i="5" s="1"/>
  <c r="N12" i="5" s="1"/>
  <c r="N28" i="5" s="1"/>
  <c r="N44" i="5" s="1"/>
  <c r="N60" i="5" s="1"/>
  <c r="N76" i="5" s="1"/>
  <c r="N92" i="5" s="1"/>
  <c r="Y12" i="5" s="1"/>
  <c r="Y28" i="5" s="1"/>
  <c r="Y44" i="5" s="1"/>
  <c r="Y60" i="5" s="1"/>
  <c r="AJ12" i="5" s="1"/>
  <c r="AJ28" i="5" s="1"/>
  <c r="AJ44" i="5" s="1"/>
  <c r="AJ60" i="5" s="1"/>
  <c r="AV11" i="5"/>
  <c r="AU11" i="5"/>
  <c r="F11" i="5"/>
  <c r="F27" i="5" s="1"/>
  <c r="F43" i="5" s="1"/>
  <c r="F59" i="5" s="1"/>
  <c r="F75" i="5" s="1"/>
  <c r="F91" i="5" s="1"/>
  <c r="Q11" i="5" s="1"/>
  <c r="Q27" i="5" s="1"/>
  <c r="Q43" i="5" s="1"/>
  <c r="Q59" i="5" s="1"/>
  <c r="Q75" i="5" s="1"/>
  <c r="Q91" i="5" s="1"/>
  <c r="AB11" i="5" s="1"/>
  <c r="AB27" i="5" s="1"/>
  <c r="AB43" i="5" s="1"/>
  <c r="AB59" i="5" s="1"/>
  <c r="AM11" i="5" s="1"/>
  <c r="AM27" i="5" s="1"/>
  <c r="AM43" i="5" s="1"/>
  <c r="AM59" i="5" s="1"/>
  <c r="E11" i="5"/>
  <c r="E27" i="5" s="1"/>
  <c r="E43" i="5" s="1"/>
  <c r="E59" i="5" s="1"/>
  <c r="E75" i="5" s="1"/>
  <c r="E91" i="5" s="1"/>
  <c r="P11" i="5" s="1"/>
  <c r="P27" i="5" s="1"/>
  <c r="P43" i="5" s="1"/>
  <c r="P59" i="5" s="1"/>
  <c r="P75" i="5" s="1"/>
  <c r="P91" i="5" s="1"/>
  <c r="AA11" i="5" s="1"/>
  <c r="AA27" i="5" s="1"/>
  <c r="AA43" i="5" s="1"/>
  <c r="AA59" i="5" s="1"/>
  <c r="AL11" i="5" s="1"/>
  <c r="AL27" i="5" s="1"/>
  <c r="AL43" i="5" s="1"/>
  <c r="AL59" i="5" s="1"/>
  <c r="D11" i="5"/>
  <c r="D27" i="5" s="1"/>
  <c r="C11" i="5"/>
  <c r="C27" i="5" s="1"/>
  <c r="C43" i="5" s="1"/>
  <c r="C59" i="5" s="1"/>
  <c r="C75" i="5" s="1"/>
  <c r="C91" i="5" s="1"/>
  <c r="N11" i="5" s="1"/>
  <c r="N27" i="5" s="1"/>
  <c r="N43" i="5" s="1"/>
  <c r="N59" i="5" s="1"/>
  <c r="N75" i="5" s="1"/>
  <c r="N91" i="5" s="1"/>
  <c r="Y11" i="5" s="1"/>
  <c r="Y27" i="5" s="1"/>
  <c r="Y43" i="5" s="1"/>
  <c r="Y59" i="5" s="1"/>
  <c r="AJ11" i="5" s="1"/>
  <c r="AJ27" i="5" s="1"/>
  <c r="AJ43" i="5" s="1"/>
  <c r="AJ59" i="5" s="1"/>
  <c r="AV10" i="5"/>
  <c r="AU10" i="5" s="1"/>
  <c r="AV9" i="5"/>
  <c r="AU9" i="5"/>
  <c r="AV8" i="5"/>
  <c r="AU8" i="5"/>
  <c r="AV7" i="5"/>
  <c r="AU7" i="5" s="1"/>
  <c r="AV6" i="5"/>
  <c r="AU6" i="5" s="1"/>
  <c r="AV5" i="5"/>
  <c r="AU5" i="5"/>
  <c r="AV4" i="5"/>
  <c r="AU4" i="5"/>
  <c r="AV3" i="5"/>
  <c r="AU3" i="5"/>
  <c r="CS51" i="5"/>
  <c r="CS44" i="5"/>
  <c r="CS43" i="5"/>
  <c r="CS36" i="5"/>
  <c r="CS35" i="5"/>
  <c r="CS28" i="5"/>
  <c r="CS27" i="5"/>
  <c r="CS20" i="5"/>
  <c r="CS19" i="5"/>
  <c r="CS12" i="5"/>
  <c r="CS11" i="5"/>
  <c r="CS4" i="5"/>
  <c r="CS3" i="5"/>
  <c r="CS2" i="5" a="1"/>
  <c r="CS47" i="5" s="1"/>
  <c r="AV2" i="5"/>
  <c r="AU2" i="5" s="1"/>
  <c r="AV1" i="5"/>
  <c r="AU1" i="5" s="1"/>
  <c r="G66" i="4"/>
  <c r="G65" i="4"/>
  <c r="G64" i="4"/>
  <c r="G63" i="4"/>
  <c r="G62" i="4"/>
  <c r="G61" i="4"/>
  <c r="G60" i="4"/>
  <c r="E55" i="4"/>
  <c r="D55" i="4"/>
  <c r="C55" i="4"/>
  <c r="C55" i="4" a="1"/>
  <c r="H52" i="4"/>
  <c r="H51" i="4"/>
  <c r="H50" i="4"/>
  <c r="H49" i="4"/>
  <c r="H48" i="4"/>
  <c r="H47" i="4"/>
  <c r="H46" i="4"/>
  <c r="H45" i="4"/>
  <c r="H44" i="4"/>
  <c r="H43" i="4"/>
  <c r="H42" i="4"/>
  <c r="C40" i="4"/>
  <c r="G37" i="4"/>
  <c r="G36" i="4"/>
  <c r="G35" i="4"/>
  <c r="G34" i="4"/>
  <c r="G33" i="4"/>
  <c r="G32" i="4"/>
  <c r="G31" i="4"/>
  <c r="E26" i="4"/>
  <c r="D26" i="4"/>
  <c r="C26" i="4" a="1"/>
  <c r="C26" i="4" s="1"/>
  <c r="E5" i="4" s="1"/>
  <c r="H23" i="4"/>
  <c r="H22" i="4"/>
  <c r="H21" i="4"/>
  <c r="H20" i="4"/>
  <c r="H19" i="4"/>
  <c r="H18" i="4"/>
  <c r="H17" i="4"/>
  <c r="CX16" i="4" a="1"/>
  <c r="CX16" i="4" s="1"/>
  <c r="CV16" i="4" a="1"/>
  <c r="CV16" i="4" s="1"/>
  <c r="H16" i="4"/>
  <c r="H15" i="4"/>
  <c r="H14" i="4"/>
  <c r="H13" i="4"/>
  <c r="K10" i="4"/>
  <c r="J10" i="4"/>
  <c r="CW8" i="4" a="1"/>
  <c r="CW8" i="4" s="1"/>
  <c r="CU8" i="4" a="1"/>
  <c r="CU8" i="4" s="1"/>
  <c r="B5" i="4"/>
  <c r="J3" i="4"/>
  <c r="CT46" i="4"/>
  <c r="CT40" i="4"/>
  <c r="CT30" i="4"/>
  <c r="CT29" i="4"/>
  <c r="CT14" i="4"/>
  <c r="CT13" i="4"/>
  <c r="CT7" i="4"/>
  <c r="CT5" i="4"/>
  <c r="CT2" i="4" a="1"/>
  <c r="CT45" i="4" s="1"/>
  <c r="CS2" i="4" a="1"/>
  <c r="CS48" i="4" s="1"/>
  <c r="CR51" i="4"/>
  <c r="CV51" i="4" s="1" a="1"/>
  <c r="CV51" i="4" s="1"/>
  <c r="CR48" i="4"/>
  <c r="CX48" i="4" s="1" a="1"/>
  <c r="CX48" i="4" s="1"/>
  <c r="CR47" i="4"/>
  <c r="CR46" i="4"/>
  <c r="CR45" i="4"/>
  <c r="CR44" i="4"/>
  <c r="CR43" i="4"/>
  <c r="CV43" i="4" s="1" a="1"/>
  <c r="CV43" i="4" s="1"/>
  <c r="CR40" i="4"/>
  <c r="CR39" i="4"/>
  <c r="CR38" i="4"/>
  <c r="CX38" i="4" s="1" a="1"/>
  <c r="CX38" i="4" s="1"/>
  <c r="CR37" i="4"/>
  <c r="CR36" i="4"/>
  <c r="CR35" i="4"/>
  <c r="CX35" i="4" s="1" a="1"/>
  <c r="CX35" i="4" s="1"/>
  <c r="CR32" i="4"/>
  <c r="CR31" i="4"/>
  <c r="CX31" i="4" s="1" a="1"/>
  <c r="CX31" i="4" s="1"/>
  <c r="CR30" i="4"/>
  <c r="CR29" i="4"/>
  <c r="CR28" i="4"/>
  <c r="CR27" i="4"/>
  <c r="CW27" i="4" s="1" a="1"/>
  <c r="CW27" i="4" s="1"/>
  <c r="CR24" i="4"/>
  <c r="CR23" i="4"/>
  <c r="CV23" i="4" s="1" a="1"/>
  <c r="CV23" i="4" s="1"/>
  <c r="CR22" i="4"/>
  <c r="CX22" i="4" s="1" a="1"/>
  <c r="CX22" i="4" s="1"/>
  <c r="CR21" i="4"/>
  <c r="CR20" i="4"/>
  <c r="CU20" i="4" s="1" a="1"/>
  <c r="CU20" i="4" s="1"/>
  <c r="CR19" i="4"/>
  <c r="CX19" i="4" s="1" a="1"/>
  <c r="CX19" i="4" s="1"/>
  <c r="CR16" i="4"/>
  <c r="CW16" i="4" s="1" a="1"/>
  <c r="CW16" i="4" s="1"/>
  <c r="CR15" i="4"/>
  <c r="CV15" i="4" s="1" a="1"/>
  <c r="CV15" i="4" s="1"/>
  <c r="CR14" i="4"/>
  <c r="CX14" i="4" s="1" a="1"/>
  <c r="CX14" i="4" s="1"/>
  <c r="CR13" i="4"/>
  <c r="CR12" i="4"/>
  <c r="CU12" i="4" s="1" a="1"/>
  <c r="CU12" i="4" s="1"/>
  <c r="CR11" i="4"/>
  <c r="CU11" i="4" s="1" a="1"/>
  <c r="CU11" i="4" s="1"/>
  <c r="CR8" i="4"/>
  <c r="CV8" i="4" s="1" a="1"/>
  <c r="CV8" i="4" s="1"/>
  <c r="CR7" i="4"/>
  <c r="CV7" i="4" s="1" a="1"/>
  <c r="CV7" i="4" s="1"/>
  <c r="CR6" i="4"/>
  <c r="CV6" i="4" s="1" a="1"/>
  <c r="CV6" i="4" s="1"/>
  <c r="CR5" i="4"/>
  <c r="CV5" i="4" s="1" a="1"/>
  <c r="CV5" i="4" s="1"/>
  <c r="CR4" i="4"/>
  <c r="CX4" i="4" s="1" a="1"/>
  <c r="CX4" i="4" s="1"/>
  <c r="CR3" i="4"/>
  <c r="CX3" i="4" s="1" a="1"/>
  <c r="CX3" i="4" s="1"/>
  <c r="CR2" i="4" a="1"/>
  <c r="CR50" i="4" s="1"/>
  <c r="B1" i="4" a="1"/>
  <c r="B1" i="4" s="1"/>
  <c r="CU103" i="3"/>
  <c r="CU102" i="3"/>
  <c r="CU101" i="3"/>
  <c r="CU100" i="3"/>
  <c r="CX48" i="3" s="1" a="1"/>
  <c r="CX48" i="3" s="1"/>
  <c r="M100" i="3"/>
  <c r="F100" i="3"/>
  <c r="E100" i="3"/>
  <c r="B100" i="3"/>
  <c r="CU99" i="3"/>
  <c r="O99" i="3"/>
  <c r="N99" i="3"/>
  <c r="D99" i="3"/>
  <c r="C99" i="3"/>
  <c r="CU98" i="3"/>
  <c r="CV46" i="3" s="1" a="1"/>
  <c r="CV46" i="3" s="1"/>
  <c r="CU97" i="3"/>
  <c r="CU96" i="3"/>
  <c r="CU95" i="3"/>
  <c r="CY43" i="3" s="1" a="1"/>
  <c r="CY43" i="3" s="1"/>
  <c r="CU94" i="3"/>
  <c r="CU93" i="3"/>
  <c r="CU92" i="3"/>
  <c r="CU91" i="3"/>
  <c r="CU90" i="3"/>
  <c r="CU89" i="3"/>
  <c r="CU88" i="3"/>
  <c r="CU87" i="3"/>
  <c r="CU86" i="3"/>
  <c r="CU85" i="3"/>
  <c r="CV33" i="3" s="1" a="1"/>
  <c r="CV33" i="3" s="1"/>
  <c r="CU84" i="3"/>
  <c r="M84" i="3"/>
  <c r="F84" i="3"/>
  <c r="E84" i="3"/>
  <c r="B84" i="3"/>
  <c r="CU83" i="3"/>
  <c r="CY31" i="3" s="1" a="1"/>
  <c r="CY31" i="3" s="1"/>
  <c r="O83" i="3"/>
  <c r="N83" i="3"/>
  <c r="D83" i="3"/>
  <c r="C83" i="3"/>
  <c r="CU82" i="3"/>
  <c r="CY30" i="3" s="1" a="1"/>
  <c r="CY30" i="3" s="1"/>
  <c r="CU81" i="3"/>
  <c r="CU80" i="3"/>
  <c r="CU79" i="3"/>
  <c r="CU78" i="3"/>
  <c r="CU77" i="3"/>
  <c r="CU76" i="3"/>
  <c r="CU75" i="3"/>
  <c r="CU74" i="3"/>
  <c r="CU73" i="3"/>
  <c r="CY21" i="3" s="1" a="1"/>
  <c r="CY21" i="3" s="1"/>
  <c r="CU72" i="3"/>
  <c r="CU71" i="3"/>
  <c r="CU70" i="3"/>
  <c r="CX18" i="3" s="1" a="1"/>
  <c r="CX18" i="3" s="1"/>
  <c r="CU69" i="3"/>
  <c r="CU68" i="3"/>
  <c r="CY16" i="3" s="1" a="1"/>
  <c r="CY16" i="3" s="1"/>
  <c r="AM68" i="3"/>
  <c r="AL68" i="3"/>
  <c r="AI68" i="3"/>
  <c r="X68" i="3"/>
  <c r="Q68" i="3"/>
  <c r="Q100" i="3" s="1"/>
  <c r="AB36" i="3" s="1"/>
  <c r="P68" i="3"/>
  <c r="P100" i="3" s="1"/>
  <c r="AA36" i="3" s="1"/>
  <c r="M68" i="3"/>
  <c r="B68" i="3"/>
  <c r="CU67" i="3"/>
  <c r="AK67" i="3"/>
  <c r="AJ67" i="3"/>
  <c r="Z67" i="3"/>
  <c r="Y67" i="3"/>
  <c r="O67" i="3"/>
  <c r="N67" i="3"/>
  <c r="D67" i="3"/>
  <c r="C67" i="3"/>
  <c r="CU66" i="3"/>
  <c r="CU65" i="3"/>
  <c r="CX13" i="3" s="1" a="1"/>
  <c r="CX13" i="3" s="1"/>
  <c r="CU64" i="3"/>
  <c r="CU63" i="3"/>
  <c r="CY11" i="3" s="1" a="1"/>
  <c r="CY11" i="3" s="1"/>
  <c r="CU62" i="3"/>
  <c r="CU61" i="3"/>
  <c r="CY9" i="3" s="1" a="1"/>
  <c r="CY9" i="3" s="1"/>
  <c r="CU60" i="3"/>
  <c r="CY8" i="3" s="1" a="1"/>
  <c r="CY8" i="3" s="1"/>
  <c r="CU59" i="3"/>
  <c r="CU58" i="3"/>
  <c r="CU57" i="3"/>
  <c r="CU56" i="3"/>
  <c r="CU55" i="3"/>
  <c r="CU54" i="3"/>
  <c r="AM52" i="3"/>
  <c r="AL52" i="3"/>
  <c r="AI52" i="3"/>
  <c r="X52" i="3"/>
  <c r="Q52" i="3"/>
  <c r="P52" i="3"/>
  <c r="M52" i="3"/>
  <c r="B52" i="3"/>
  <c r="AK51" i="3"/>
  <c r="AJ51" i="3"/>
  <c r="Z51" i="3"/>
  <c r="Y51" i="3"/>
  <c r="O51" i="3"/>
  <c r="N51" i="3"/>
  <c r="D51" i="3"/>
  <c r="C51" i="3"/>
  <c r="AV40" i="3"/>
  <c r="AU40" i="3"/>
  <c r="AV39" i="3"/>
  <c r="AU39" i="3"/>
  <c r="AV38" i="3"/>
  <c r="AU38" i="3"/>
  <c r="AV37" i="3"/>
  <c r="AU37" i="3"/>
  <c r="AV36" i="3"/>
  <c r="AU36" i="3"/>
  <c r="AM36" i="3"/>
  <c r="AL36" i="3"/>
  <c r="AI36" i="3"/>
  <c r="X36" i="3"/>
  <c r="Q36" i="3"/>
  <c r="Q84" i="3" s="1"/>
  <c r="P36" i="3"/>
  <c r="P84" i="3" s="1"/>
  <c r="M36" i="3"/>
  <c r="F36" i="3"/>
  <c r="F68" i="3" s="1"/>
  <c r="AB20" i="3" s="1"/>
  <c r="E36" i="3"/>
  <c r="E68" i="3" s="1"/>
  <c r="AA20" i="3" s="1"/>
  <c r="B36" i="3"/>
  <c r="AV35" i="3"/>
  <c r="AU35" i="3"/>
  <c r="AK35" i="3"/>
  <c r="AJ35" i="3"/>
  <c r="Z35" i="3"/>
  <c r="Y35" i="3"/>
  <c r="O35" i="3"/>
  <c r="N35" i="3"/>
  <c r="D35" i="3"/>
  <c r="C35" i="3"/>
  <c r="AV34" i="3"/>
  <c r="AU34" i="3"/>
  <c r="AV33" i="3"/>
  <c r="AU33" i="3"/>
  <c r="AV32" i="3"/>
  <c r="AU32" i="3"/>
  <c r="AV31" i="3"/>
  <c r="AU31" i="3"/>
  <c r="AV30" i="3"/>
  <c r="AU30" i="3"/>
  <c r="AV29" i="3"/>
  <c r="AU29" i="3"/>
  <c r="BC28" i="3"/>
  <c r="BD28" i="3" s="1"/>
  <c r="AV28" i="3"/>
  <c r="AU28" i="3"/>
  <c r="AV27" i="3"/>
  <c r="AU27" i="3"/>
  <c r="AV26" i="3"/>
  <c r="AU26" i="3"/>
  <c r="AV25" i="3"/>
  <c r="AU25" i="3"/>
  <c r="AV24" i="3"/>
  <c r="AU24" i="3"/>
  <c r="AV23" i="3"/>
  <c r="AU23" i="3"/>
  <c r="AV22" i="3"/>
  <c r="AU22" i="3"/>
  <c r="AV21" i="3"/>
  <c r="AU21" i="3"/>
  <c r="AV20" i="3"/>
  <c r="AU20" i="3"/>
  <c r="AM20" i="3"/>
  <c r="AL20" i="3"/>
  <c r="AI20" i="3"/>
  <c r="X20" i="3"/>
  <c r="Q20" i="3"/>
  <c r="AB68" i="3" s="1"/>
  <c r="P20" i="3"/>
  <c r="AA68" i="3" s="1"/>
  <c r="M20" i="3"/>
  <c r="J20" i="3"/>
  <c r="J36" i="3" s="1"/>
  <c r="J52" i="3" s="1"/>
  <c r="J68" i="3" s="1"/>
  <c r="J84" i="3" s="1"/>
  <c r="J100" i="3" s="1"/>
  <c r="U20" i="3" s="1"/>
  <c r="U36" i="3" s="1"/>
  <c r="U52" i="3" s="1"/>
  <c r="U68" i="3" s="1"/>
  <c r="U84" i="3" s="1"/>
  <c r="U100" i="3" s="1"/>
  <c r="AF20" i="3" s="1"/>
  <c r="AF36" i="3" s="1"/>
  <c r="AF52" i="3" s="1"/>
  <c r="AF68" i="3" s="1"/>
  <c r="AQ20" i="3" s="1"/>
  <c r="AQ36" i="3" s="1"/>
  <c r="AQ52" i="3" s="1"/>
  <c r="AQ68" i="3" s="1"/>
  <c r="I20" i="3"/>
  <c r="K20" i="3" s="1"/>
  <c r="F20" i="3"/>
  <c r="F52" i="3" s="1"/>
  <c r="AB52" i="3" s="1"/>
  <c r="E20" i="3"/>
  <c r="E52" i="3" s="1"/>
  <c r="AA52" i="3" s="1"/>
  <c r="B20" i="3"/>
  <c r="AV19" i="3"/>
  <c r="AU19" i="3"/>
  <c r="AK19" i="3"/>
  <c r="AJ19" i="3"/>
  <c r="Z19" i="3"/>
  <c r="Y19" i="3"/>
  <c r="O19" i="3"/>
  <c r="N19" i="3"/>
  <c r="D19" i="3"/>
  <c r="C19" i="3"/>
  <c r="AV18" i="3"/>
  <c r="AU18" i="3"/>
  <c r="AV17" i="3"/>
  <c r="AU17" i="3"/>
  <c r="AV16" i="3"/>
  <c r="AU16" i="3"/>
  <c r="AV15" i="3"/>
  <c r="AU15" i="3" s="1"/>
  <c r="AV14" i="3"/>
  <c r="AU14" i="3"/>
  <c r="AV13" i="3"/>
  <c r="AU13" i="3" s="1"/>
  <c r="AV12" i="3"/>
  <c r="AU12" i="3" s="1"/>
  <c r="AV11" i="3"/>
  <c r="AU11" i="3" s="1"/>
  <c r="AV10" i="3"/>
  <c r="AU10" i="3"/>
  <c r="AV9" i="3"/>
  <c r="AU9" i="3" s="1"/>
  <c r="AV8" i="3"/>
  <c r="AU8" i="3" s="1"/>
  <c r="AV7" i="3"/>
  <c r="AU7" i="3"/>
  <c r="AV6" i="3"/>
  <c r="AU6" i="3"/>
  <c r="AV5" i="3"/>
  <c r="AU5" i="3"/>
  <c r="AV4" i="3"/>
  <c r="AU4" i="3"/>
  <c r="AV3" i="3"/>
  <c r="AU3" i="3"/>
  <c r="CS50" i="3"/>
  <c r="CS47" i="3"/>
  <c r="CS42" i="3"/>
  <c r="CS39" i="3"/>
  <c r="CS34" i="3"/>
  <c r="CS31" i="3"/>
  <c r="CS26" i="3"/>
  <c r="CS23" i="3"/>
  <c r="CS18" i="3"/>
  <c r="CS15" i="3"/>
  <c r="CS10" i="3"/>
  <c r="CS7" i="3"/>
  <c r="CS2" i="3"/>
  <c r="CS2" i="3" a="1"/>
  <c r="CS48" i="3" s="1"/>
  <c r="AV2" i="3"/>
  <c r="AU2" i="3"/>
  <c r="AV1" i="3"/>
  <c r="AU1" i="3"/>
  <c r="CU103" i="2"/>
  <c r="CU102" i="2"/>
  <c r="CU101" i="2"/>
  <c r="CU100" i="2"/>
  <c r="CX48" i="2" s="1" a="1"/>
  <c r="CX48" i="2" s="1"/>
  <c r="Q100" i="2"/>
  <c r="M100" i="2"/>
  <c r="F100" i="2"/>
  <c r="E100" i="2"/>
  <c r="P100" i="2" s="1"/>
  <c r="B100" i="2"/>
  <c r="CU99" i="2"/>
  <c r="O99" i="2"/>
  <c r="N99" i="2"/>
  <c r="D99" i="2"/>
  <c r="C99" i="2"/>
  <c r="CU98" i="2"/>
  <c r="CU97" i="2"/>
  <c r="CU96" i="2"/>
  <c r="CU95" i="2"/>
  <c r="CU94" i="2"/>
  <c r="CU93" i="2"/>
  <c r="CU92" i="2"/>
  <c r="CU91" i="2"/>
  <c r="CU90" i="2"/>
  <c r="CU89" i="2"/>
  <c r="CU88" i="2"/>
  <c r="CW36" i="2" s="1" a="1"/>
  <c r="CW36" i="2" s="1"/>
  <c r="CU87" i="2"/>
  <c r="CU86" i="2"/>
  <c r="CU85" i="2"/>
  <c r="CU84" i="2"/>
  <c r="M84" i="2"/>
  <c r="F84" i="2"/>
  <c r="E84" i="2"/>
  <c r="P36" i="2" s="1"/>
  <c r="P68" i="2" s="1"/>
  <c r="B84" i="2"/>
  <c r="CU83" i="2"/>
  <c r="O83" i="2"/>
  <c r="N83" i="2"/>
  <c r="D83" i="2"/>
  <c r="C83" i="2"/>
  <c r="CU82" i="2"/>
  <c r="CU81" i="2"/>
  <c r="CU80" i="2"/>
  <c r="CY28" i="2" s="1" a="1"/>
  <c r="CY28" i="2" s="1"/>
  <c r="CU79" i="2"/>
  <c r="CU78" i="2"/>
  <c r="CU77" i="2"/>
  <c r="F77" i="2"/>
  <c r="E77" i="2"/>
  <c r="D77" i="2"/>
  <c r="G77" i="2" s="1"/>
  <c r="C77" i="2"/>
  <c r="CU76" i="2"/>
  <c r="CY24" i="2" s="1" a="1"/>
  <c r="CY24" i="2" s="1"/>
  <c r="CU75" i="2"/>
  <c r="CU74" i="2"/>
  <c r="CV22" i="2" s="1" a="1"/>
  <c r="CV22" i="2" s="1"/>
  <c r="CU73" i="2"/>
  <c r="CU72" i="2"/>
  <c r="CW20" i="2" s="1" a="1"/>
  <c r="CW20" i="2" s="1"/>
  <c r="CU71" i="2"/>
  <c r="CU70" i="2"/>
  <c r="CU69" i="2"/>
  <c r="CU68" i="2"/>
  <c r="CX16" i="2" s="1" a="1"/>
  <c r="CX16" i="2" s="1"/>
  <c r="AI68" i="2"/>
  <c r="X68" i="2"/>
  <c r="M68" i="2"/>
  <c r="B68" i="2"/>
  <c r="CU67" i="2"/>
  <c r="CX15" i="2" s="1" a="1"/>
  <c r="CX15" i="2" s="1"/>
  <c r="AK67" i="2"/>
  <c r="AJ67" i="2"/>
  <c r="Z67" i="2"/>
  <c r="Y67" i="2"/>
  <c r="O67" i="2"/>
  <c r="N67" i="2"/>
  <c r="D67" i="2"/>
  <c r="C67" i="2"/>
  <c r="CU66" i="2"/>
  <c r="CU65" i="2"/>
  <c r="CU64" i="2"/>
  <c r="CY12" i="2" s="1" a="1"/>
  <c r="CY12" i="2" s="1"/>
  <c r="CU63" i="2"/>
  <c r="CU62" i="2"/>
  <c r="CU61" i="2"/>
  <c r="CX9" i="2" s="1" a="1"/>
  <c r="CX9" i="2" s="1"/>
  <c r="CU60" i="2"/>
  <c r="CY8" i="2" s="1" a="1"/>
  <c r="CY8" i="2" s="1"/>
  <c r="CU59" i="2"/>
  <c r="CU58" i="2"/>
  <c r="CU57" i="2"/>
  <c r="CU56" i="2"/>
  <c r="CU55" i="2"/>
  <c r="CU54" i="2"/>
  <c r="AI52" i="2"/>
  <c r="AB52" i="2"/>
  <c r="AA52" i="2"/>
  <c r="X52" i="2"/>
  <c r="Q52" i="2"/>
  <c r="AB36" i="2" s="1"/>
  <c r="P52" i="2"/>
  <c r="AA36" i="2" s="1"/>
  <c r="M52" i="2"/>
  <c r="B52" i="2"/>
  <c r="AK51" i="2"/>
  <c r="AJ51" i="2"/>
  <c r="Z51" i="2"/>
  <c r="Y51" i="2"/>
  <c r="O51" i="2"/>
  <c r="N51" i="2"/>
  <c r="D51" i="2"/>
  <c r="C51" i="2"/>
  <c r="CY48" i="2" a="1"/>
  <c r="CY48" i="2" s="1"/>
  <c r="AM45" i="2"/>
  <c r="AL45" i="2"/>
  <c r="AK45" i="2"/>
  <c r="AJ45" i="2"/>
  <c r="AV40" i="2"/>
  <c r="AU40" i="2" s="1"/>
  <c r="AV39" i="2"/>
  <c r="AU39" i="2"/>
  <c r="AV38" i="2"/>
  <c r="AU38" i="2" s="1"/>
  <c r="AV37" i="2"/>
  <c r="AU37" i="2"/>
  <c r="AV36" i="2"/>
  <c r="AU36" i="2" s="1"/>
  <c r="AM36" i="2"/>
  <c r="AL36" i="2"/>
  <c r="AI36" i="2"/>
  <c r="X36" i="2"/>
  <c r="Q36" i="2"/>
  <c r="Q68" i="2" s="1"/>
  <c r="AB20" i="2" s="1"/>
  <c r="B33" i="1" s="1" a="1"/>
  <c r="M36" i="2"/>
  <c r="J36" i="2"/>
  <c r="J52" i="2" s="1"/>
  <c r="J68" i="2" s="1"/>
  <c r="J84" i="2" s="1"/>
  <c r="J100" i="2" s="1"/>
  <c r="I36" i="2"/>
  <c r="F36" i="2"/>
  <c r="F68" i="2" s="1"/>
  <c r="AB68" i="2" s="1"/>
  <c r="AM68" i="2" s="1"/>
  <c r="E36" i="2"/>
  <c r="E68" i="2" s="1"/>
  <c r="AA68" i="2" s="1"/>
  <c r="AL68" i="2" s="1"/>
  <c r="B36" i="2"/>
  <c r="AV35" i="2"/>
  <c r="AU35" i="2"/>
  <c r="AK35" i="2"/>
  <c r="AJ35" i="2"/>
  <c r="Z35" i="2"/>
  <c r="Y35" i="2"/>
  <c r="O35" i="2"/>
  <c r="N35" i="2"/>
  <c r="D35" i="2"/>
  <c r="C35" i="2"/>
  <c r="AV34" i="2"/>
  <c r="AU34" i="2" s="1"/>
  <c r="AV33" i="2"/>
  <c r="AU33" i="2"/>
  <c r="AV32" i="2"/>
  <c r="AU32" i="2" s="1"/>
  <c r="AV31" i="2"/>
  <c r="AU31" i="2"/>
  <c r="AV30" i="2"/>
  <c r="AU30" i="2" s="1"/>
  <c r="AV29" i="2"/>
  <c r="AU29" i="2"/>
  <c r="BC28" i="2"/>
  <c r="BD28" i="2" s="1"/>
  <c r="AV28" i="2"/>
  <c r="AU28" i="2"/>
  <c r="AV27" i="2"/>
  <c r="AU27" i="2"/>
  <c r="AV26" i="2"/>
  <c r="AU26" i="2" s="1"/>
  <c r="AV25" i="2"/>
  <c r="AU25" i="2"/>
  <c r="AV24" i="2"/>
  <c r="AU24" i="2"/>
  <c r="AV23" i="2"/>
  <c r="AU23" i="2"/>
  <c r="AV22" i="2"/>
  <c r="AU22" i="2" s="1"/>
  <c r="AV21" i="2"/>
  <c r="AU21" i="2"/>
  <c r="AV20" i="2"/>
  <c r="AU20" i="2" s="1"/>
  <c r="AM20" i="2"/>
  <c r="AM52" i="2" s="1"/>
  <c r="AL20" i="2"/>
  <c r="AL52" i="2" s="1"/>
  <c r="AI20" i="2"/>
  <c r="AA20" i="2"/>
  <c r="X20" i="2"/>
  <c r="U20" i="2"/>
  <c r="U36" i="2" s="1"/>
  <c r="U52" i="2" s="1"/>
  <c r="U68" i="2" s="1"/>
  <c r="U84" i="2" s="1"/>
  <c r="U100" i="2" s="1"/>
  <c r="AF20" i="2" s="1"/>
  <c r="AF36" i="2" s="1"/>
  <c r="AF52" i="2" s="1"/>
  <c r="AF68" i="2" s="1"/>
  <c r="AQ20" i="2" s="1"/>
  <c r="AQ36" i="2" s="1"/>
  <c r="AQ52" i="2" s="1"/>
  <c r="AQ68" i="2" s="1"/>
  <c r="M20" i="2"/>
  <c r="K20" i="2"/>
  <c r="J20" i="2"/>
  <c r="I20" i="2"/>
  <c r="F20" i="2"/>
  <c r="F52" i="2" s="1"/>
  <c r="Q20" i="2" s="1"/>
  <c r="Q84" i="2" s="1"/>
  <c r="E20" i="2"/>
  <c r="E52" i="2" s="1"/>
  <c r="P20" i="2" s="1"/>
  <c r="P84" i="2" s="1"/>
  <c r="B20" i="2"/>
  <c r="AV19" i="2"/>
  <c r="AU19" i="2"/>
  <c r="AK19" i="2"/>
  <c r="AJ19" i="2"/>
  <c r="Z19" i="2"/>
  <c r="Y19" i="2"/>
  <c r="O19" i="2"/>
  <c r="N19" i="2"/>
  <c r="D19" i="2"/>
  <c r="C19" i="2"/>
  <c r="AV18" i="2"/>
  <c r="AU18" i="2" s="1"/>
  <c r="AV17" i="2"/>
  <c r="AU17" i="2"/>
  <c r="AV16" i="2"/>
  <c r="AU16" i="2"/>
  <c r="AV15" i="2"/>
  <c r="AU15" i="2" s="1"/>
  <c r="AV14" i="2"/>
  <c r="AU14" i="2" s="1"/>
  <c r="AV13" i="2"/>
  <c r="AU13" i="2"/>
  <c r="AV12" i="2"/>
  <c r="AU12" i="2" s="1"/>
  <c r="AV11" i="2"/>
  <c r="AU11" i="2"/>
  <c r="AV10" i="2"/>
  <c r="AU10" i="2"/>
  <c r="AV9" i="2"/>
  <c r="AU9" i="2"/>
  <c r="AV8" i="2"/>
  <c r="AU8" i="2"/>
  <c r="AV7" i="2"/>
  <c r="AU7" i="2" s="1"/>
  <c r="AV6" i="2"/>
  <c r="AU6" i="2"/>
  <c r="AV5" i="2"/>
  <c r="AU5" i="2"/>
  <c r="AV4" i="2"/>
  <c r="AU4" i="2"/>
  <c r="AV3" i="2"/>
  <c r="AU3" i="2"/>
  <c r="CS50" i="2"/>
  <c r="CS48" i="2"/>
  <c r="CS42" i="2"/>
  <c r="CS40" i="2"/>
  <c r="CS34" i="2"/>
  <c r="CS32" i="2"/>
  <c r="CS26" i="2"/>
  <c r="CS24" i="2"/>
  <c r="CS18" i="2"/>
  <c r="CS16" i="2"/>
  <c r="CS10" i="2"/>
  <c r="CS8" i="2"/>
  <c r="CS2" i="2"/>
  <c r="CS2" i="2" a="1"/>
  <c r="CS46" i="2" s="1"/>
  <c r="AV2" i="2"/>
  <c r="AU2" i="2" s="1"/>
  <c r="AV1" i="2"/>
  <c r="AU1" i="2" s="1"/>
  <c r="B65" i="1" a="1"/>
  <c r="G64" i="1"/>
  <c r="B64" i="1"/>
  <c r="B64" i="1" a="1"/>
  <c r="B63" i="1" a="1"/>
  <c r="G63" i="1" s="1"/>
  <c r="B62" i="1"/>
  <c r="B62" i="1" a="1"/>
  <c r="G62" i="1" s="1"/>
  <c r="G61" i="1"/>
  <c r="B61" i="1"/>
  <c r="B61" i="1" a="1"/>
  <c r="B60" i="1"/>
  <c r="B60" i="1" a="1"/>
  <c r="G60" i="1" s="1"/>
  <c r="B36" i="1" a="1"/>
  <c r="G36" i="1" s="1"/>
  <c r="B35" i="1" a="1"/>
  <c r="G35" i="1" s="1"/>
  <c r="G34" i="1"/>
  <c r="B34" i="1"/>
  <c r="B34" i="1" a="1"/>
  <c r="B32" i="1" a="1"/>
  <c r="B32" i="1" s="1"/>
  <c r="CU20" i="1" a="1"/>
  <c r="CU20" i="1" s="1"/>
  <c r="CV17" i="1" a="1"/>
  <c r="CV17" i="1" s="1"/>
  <c r="K10" i="1"/>
  <c r="J10" i="1"/>
  <c r="CW8" i="1" a="1"/>
  <c r="CW8" i="1" s="1"/>
  <c r="J3" i="1"/>
  <c r="CT46" i="1"/>
  <c r="CT45" i="1"/>
  <c r="CT44" i="1"/>
  <c r="CT36" i="1"/>
  <c r="CT35" i="1"/>
  <c r="CT34" i="1"/>
  <c r="CT26" i="1"/>
  <c r="CT25" i="1"/>
  <c r="CT22" i="1"/>
  <c r="CT14" i="1"/>
  <c r="CT13" i="1"/>
  <c r="CT12" i="1"/>
  <c r="CT4" i="1"/>
  <c r="CT3" i="1"/>
  <c r="CT2" i="1"/>
  <c r="CT2" i="1" a="1"/>
  <c r="CT42" i="1" s="1"/>
  <c r="CS44" i="1"/>
  <c r="CS41" i="1"/>
  <c r="CS40" i="1"/>
  <c r="CS33" i="1"/>
  <c r="CS32" i="1"/>
  <c r="CS31" i="1"/>
  <c r="CS22" i="1"/>
  <c r="CS21" i="1"/>
  <c r="CS20" i="1"/>
  <c r="CS13" i="1"/>
  <c r="CS12" i="1"/>
  <c r="CS9" i="1"/>
  <c r="CS2" i="1" a="1"/>
  <c r="CR51" i="1"/>
  <c r="CR50" i="1"/>
  <c r="CR49" i="1"/>
  <c r="CR42" i="1"/>
  <c r="CR41" i="1"/>
  <c r="CR40" i="1"/>
  <c r="CR39" i="1"/>
  <c r="CR32" i="1"/>
  <c r="CR31" i="1"/>
  <c r="CR28" i="1"/>
  <c r="CR27" i="1"/>
  <c r="CR20" i="1"/>
  <c r="CR19" i="1"/>
  <c r="CR18" i="1"/>
  <c r="CR17" i="1"/>
  <c r="CR10" i="1"/>
  <c r="CR9" i="1"/>
  <c r="CR8" i="1"/>
  <c r="CR7" i="1"/>
  <c r="CR2" i="1" a="1"/>
  <c r="B1" i="1" a="1"/>
  <c r="B1" i="1" s="1"/>
  <c r="F77" i="3"/>
  <c r="E77" i="3"/>
  <c r="D77" i="3"/>
  <c r="Q93" i="3"/>
  <c r="C77" i="3"/>
  <c r="Q61" i="3"/>
  <c r="P93" i="3"/>
  <c r="P61" i="3"/>
  <c r="O93" i="3"/>
  <c r="O61" i="3"/>
  <c r="N93" i="3"/>
  <c r="N61" i="3"/>
  <c r="F12" i="3"/>
  <c r="D11" i="3"/>
  <c r="D45" i="2"/>
  <c r="E12" i="3"/>
  <c r="C11" i="3"/>
  <c r="D12" i="3"/>
  <c r="C92" i="2"/>
  <c r="C12" i="3"/>
  <c r="F11" i="3"/>
  <c r="E11" i="3"/>
  <c r="AB45" i="2"/>
  <c r="AJ29" i="2"/>
  <c r="Q93" i="2"/>
  <c r="AM61" i="2"/>
  <c r="AA45" i="2"/>
  <c r="P93" i="2"/>
  <c r="AL61" i="2"/>
  <c r="Z45" i="2"/>
  <c r="O93" i="2"/>
  <c r="AK61" i="2"/>
  <c r="Y45" i="2"/>
  <c r="N93" i="2"/>
  <c r="D92" i="2"/>
  <c r="E92" i="2"/>
  <c r="F45" i="2"/>
  <c r="E45" i="2"/>
  <c r="C45" i="2"/>
  <c r="Q13" i="2"/>
  <c r="C11" i="2"/>
  <c r="P13" i="2"/>
  <c r="F92" i="2"/>
  <c r="AJ61" i="2"/>
  <c r="AM60" i="2"/>
  <c r="AM29" i="2"/>
  <c r="O13" i="2"/>
  <c r="F12" i="2"/>
  <c r="AL60" i="2"/>
  <c r="AL29" i="2"/>
  <c r="N13" i="2"/>
  <c r="E12" i="2"/>
  <c r="AK60" i="2"/>
  <c r="AK29" i="2"/>
  <c r="D12" i="2"/>
  <c r="AJ60" i="2"/>
  <c r="C12" i="2"/>
  <c r="F11" i="2"/>
  <c r="E11" i="2"/>
  <c r="D11" i="2"/>
  <c r="CW20" i="6" l="1" a="1"/>
  <c r="CW20" i="6" s="1"/>
  <c r="CT8" i="4"/>
  <c r="CT39" i="4"/>
  <c r="CT21" i="4"/>
  <c r="CT47" i="4"/>
  <c r="CT23" i="4"/>
  <c r="CT24" i="4"/>
  <c r="CT15" i="4"/>
  <c r="CT31" i="4"/>
  <c r="CT48" i="4"/>
  <c r="CT16" i="4"/>
  <c r="CT32" i="4"/>
  <c r="CT37" i="4"/>
  <c r="CT6" i="4"/>
  <c r="CT22" i="4"/>
  <c r="CT38" i="4"/>
  <c r="CX20" i="6" a="1"/>
  <c r="CX20" i="6" s="1"/>
  <c r="CY26" i="6" a="1"/>
  <c r="CY26" i="6" s="1"/>
  <c r="CX6" i="6" a="1"/>
  <c r="CX6" i="6" s="1"/>
  <c r="CV18" i="6" a="1"/>
  <c r="CV18" i="6" s="1"/>
  <c r="CW29" i="6" a="1"/>
  <c r="CW29" i="6" s="1"/>
  <c r="CV21" i="6" a="1"/>
  <c r="CV21" i="6" s="1"/>
  <c r="CV9" i="2" a="1"/>
  <c r="CV9" i="2" s="1"/>
  <c r="CX21" i="6" a="1"/>
  <c r="CX21" i="6" s="1"/>
  <c r="CW6" i="5" a="1"/>
  <c r="CW6" i="5" s="1"/>
  <c r="CX6" i="5" a="1"/>
  <c r="CX6" i="5" s="1"/>
  <c r="CV15" i="2" a="1"/>
  <c r="CV15" i="2" s="1"/>
  <c r="CX7" i="5" a="1"/>
  <c r="CX7" i="5" s="1"/>
  <c r="CV49" i="6" a="1"/>
  <c r="CV49" i="6" s="1"/>
  <c r="CY3" i="5" a="1"/>
  <c r="CY3" i="5" s="1"/>
  <c r="CV8" i="3" a="1"/>
  <c r="CV8" i="3" s="1"/>
  <c r="CX18" i="6" a="1"/>
  <c r="CX18" i="6" s="1"/>
  <c r="CV26" i="6" a="1"/>
  <c r="CV26" i="6" s="1"/>
  <c r="CW26" i="6" a="1"/>
  <c r="CW26" i="6" s="1"/>
  <c r="CV5" i="6" a="1"/>
  <c r="CV5" i="6" s="1"/>
  <c r="CX49" i="5" a="1"/>
  <c r="CX49" i="5" s="1"/>
  <c r="CX5" i="6" a="1"/>
  <c r="CX5" i="6" s="1"/>
  <c r="CY11" i="5" a="1"/>
  <c r="CY11" i="5" s="1"/>
  <c r="CY29" i="5" a="1"/>
  <c r="CY29" i="5" s="1"/>
  <c r="CW3" i="5" a="1"/>
  <c r="CW3" i="5" s="1"/>
  <c r="CX3" i="5" a="1"/>
  <c r="CX3" i="5" s="1"/>
  <c r="CV24" i="2" a="1"/>
  <c r="CV24" i="2" s="1"/>
  <c r="CX36" i="2" a="1"/>
  <c r="CX36" i="2" s="1"/>
  <c r="CY10" i="5" a="1"/>
  <c r="CY10" i="5" s="1"/>
  <c r="CV36" i="6" a="1"/>
  <c r="CV36" i="6" s="1"/>
  <c r="CY9" i="2" a="1"/>
  <c r="CY9" i="2" s="1"/>
  <c r="CX10" i="5" a="1"/>
  <c r="CX10" i="5" s="1"/>
  <c r="CV26" i="5" a="1"/>
  <c r="CV26" i="5" s="1"/>
  <c r="CV21" i="3" a="1"/>
  <c r="CV21" i="3" s="1"/>
  <c r="CY6" i="5" a="1"/>
  <c r="CY6" i="5" s="1"/>
  <c r="CW26" i="5" a="1"/>
  <c r="CW26" i="5" s="1"/>
  <c r="CV10" i="5" a="1"/>
  <c r="CV10" i="5" s="1"/>
  <c r="CX26" i="5" a="1"/>
  <c r="CX26" i="5" s="1"/>
  <c r="CY36" i="2" a="1"/>
  <c r="CY36" i="2" s="1"/>
  <c r="CV13" i="3" a="1"/>
  <c r="CV13" i="3" s="1"/>
  <c r="CV43" i="3" a="1"/>
  <c r="CV43" i="3" s="1"/>
  <c r="CV7" i="5" a="1"/>
  <c r="CV7" i="5" s="1"/>
  <c r="CV16" i="2" a="1"/>
  <c r="CV16" i="2" s="1"/>
  <c r="CW13" i="3" a="1"/>
  <c r="CW13" i="3" s="1"/>
  <c r="CX11" i="5" a="1"/>
  <c r="CX11" i="5" s="1"/>
  <c r="CY13" i="3" a="1"/>
  <c r="CY13" i="3" s="1"/>
  <c r="CY36" i="6" a="1"/>
  <c r="CY36" i="6" s="1"/>
  <c r="CW28" i="5" a="1"/>
  <c r="CW28" i="5" s="1"/>
  <c r="CX42" i="5" a="1"/>
  <c r="CX42" i="5" s="1"/>
  <c r="CW36" i="6" a="1"/>
  <c r="CW36" i="6" s="1"/>
  <c r="CW44" i="6" a="1"/>
  <c r="CW44" i="6" s="1"/>
  <c r="CW30" i="3" a="1"/>
  <c r="CW30" i="3" s="1"/>
  <c r="CW46" i="3" a="1"/>
  <c r="CW46" i="3" s="1"/>
  <c r="CY18" i="3" a="1"/>
  <c r="CY18" i="3" s="1"/>
  <c r="CY46" i="3" a="1"/>
  <c r="CY46" i="3" s="1"/>
  <c r="CV11" i="3" a="1"/>
  <c r="CV11" i="3" s="1"/>
  <c r="CY42" i="5" a="1"/>
  <c r="CY42" i="5" s="1"/>
  <c r="CW31" i="3" a="1"/>
  <c r="CW31" i="3" s="1"/>
  <c r="CX28" i="5" a="1"/>
  <c r="CX28" i="5" s="1"/>
  <c r="CV49" i="5" a="1"/>
  <c r="CV49" i="5" s="1"/>
  <c r="CW5" i="6" a="1"/>
  <c r="CW5" i="6" s="1"/>
  <c r="CX31" i="3" a="1"/>
  <c r="CX31" i="3" s="1"/>
  <c r="CY28" i="5" a="1"/>
  <c r="CY28" i="5" s="1"/>
  <c r="CW49" i="5" a="1"/>
  <c r="CW49" i="5" s="1"/>
  <c r="CV4" i="6" a="1"/>
  <c r="CV4" i="6" s="1"/>
  <c r="CW29" i="5" a="1"/>
  <c r="CW29" i="5" s="1"/>
  <c r="CX4" i="6" a="1"/>
  <c r="CX4" i="6" s="1"/>
  <c r="CW4" i="6" a="1"/>
  <c r="CW4" i="6" s="1"/>
  <c r="CX29" i="5" a="1"/>
  <c r="CX29" i="5" s="1"/>
  <c r="CV42" i="5" a="1"/>
  <c r="CV42" i="5" s="1"/>
  <c r="CV30" i="3" a="1"/>
  <c r="CV30" i="3" s="1"/>
  <c r="CX46" i="3" a="1"/>
  <c r="CX46" i="3" s="1"/>
  <c r="CV44" i="6" a="1"/>
  <c r="CV44" i="6" s="1"/>
  <c r="CV8" i="2" a="1"/>
  <c r="CV8" i="2" s="1"/>
  <c r="CX20" i="2" a="1"/>
  <c r="CX20" i="2" s="1"/>
  <c r="CW8" i="3" a="1"/>
  <c r="CW8" i="3" s="1"/>
  <c r="CX30" i="3" a="1"/>
  <c r="CX30" i="3" s="1"/>
  <c r="CY48" i="3" a="1"/>
  <c r="CY48" i="3" s="1"/>
  <c r="CW8" i="2" a="1"/>
  <c r="CW8" i="2" s="1"/>
  <c r="CY20" i="2" a="1"/>
  <c r="CY20" i="2" s="1"/>
  <c r="CX38" i="5" a="1"/>
  <c r="CX38" i="5" s="1"/>
  <c r="CX44" i="6" a="1"/>
  <c r="CX44" i="6" s="1"/>
  <c r="CX8" i="2" a="1"/>
  <c r="CX8" i="2" s="1"/>
  <c r="CX28" i="2" a="1"/>
  <c r="CX28" i="2" s="1"/>
  <c r="CV9" i="3" a="1"/>
  <c r="CV9" i="3" s="1"/>
  <c r="CV16" i="3" a="1"/>
  <c r="CV16" i="3" s="1"/>
  <c r="CW33" i="3" a="1"/>
  <c r="CW33" i="3" s="1"/>
  <c r="CX15" i="5" a="1"/>
  <c r="CX15" i="5" s="1"/>
  <c r="CX47" i="5" a="1"/>
  <c r="CX47" i="5" s="1"/>
  <c r="CX9" i="3" a="1"/>
  <c r="CX9" i="3" s="1"/>
  <c r="CV11" i="5" a="1"/>
  <c r="CV11" i="5" s="1"/>
  <c r="G12" i="5"/>
  <c r="CY16" i="2" a="1"/>
  <c r="CY16" i="2" s="1"/>
  <c r="CV28" i="2" a="1"/>
  <c r="CV28" i="2" s="1"/>
  <c r="CV15" i="5" a="1"/>
  <c r="CV15" i="5" s="1"/>
  <c r="CX12" i="2" a="1"/>
  <c r="CX12" i="2" s="1"/>
  <c r="CY22" i="2" a="1"/>
  <c r="CY22" i="2" s="1"/>
  <c r="CV18" i="3" a="1"/>
  <c r="CV18" i="3" s="1"/>
  <c r="CV31" i="3" a="1"/>
  <c r="CV31" i="3" s="1"/>
  <c r="CW15" i="5" a="1"/>
  <c r="CW15" i="5" s="1"/>
  <c r="CW38" i="5" a="1"/>
  <c r="CW38" i="5" s="1"/>
  <c r="CW28" i="2" a="1"/>
  <c r="CW28" i="2" s="1"/>
  <c r="CW16" i="2" a="1"/>
  <c r="CW16" i="2" s="1"/>
  <c r="CW7" i="5" a="1"/>
  <c r="CW7" i="5" s="1"/>
  <c r="G11" i="5"/>
  <c r="CY38" i="5" a="1"/>
  <c r="CY38" i="5" s="1"/>
  <c r="CX41" i="6" a="1"/>
  <c r="CX41" i="6" s="1"/>
  <c r="CW9" i="2" a="1"/>
  <c r="CW9" i="2" s="1"/>
  <c r="CV12" i="2" a="1"/>
  <c r="CV12" i="2" s="1"/>
  <c r="CW15" i="2" a="1"/>
  <c r="CW15" i="2" s="1"/>
  <c r="CW22" i="2" a="1"/>
  <c r="CW22" i="2" s="1"/>
  <c r="CW24" i="2" a="1"/>
  <c r="CW24" i="2" s="1"/>
  <c r="CW11" i="3" a="1"/>
  <c r="CW11" i="3" s="1"/>
  <c r="CW21" i="3" a="1"/>
  <c r="CW21" i="3" s="1"/>
  <c r="G12" i="6"/>
  <c r="G28" i="6"/>
  <c r="CW12" i="2" a="1"/>
  <c r="CW12" i="2" s="1"/>
  <c r="CY15" i="2" a="1"/>
  <c r="CY15" i="2" s="1"/>
  <c r="CX22" i="2" a="1"/>
  <c r="CX22" i="2" s="1"/>
  <c r="CX24" i="2" a="1"/>
  <c r="CX24" i="2" s="1"/>
  <c r="CX11" i="3" a="1"/>
  <c r="CX11" i="3" s="1"/>
  <c r="CX21" i="3" a="1"/>
  <c r="CX21" i="3" s="1"/>
  <c r="CX50" i="4" a="1"/>
  <c r="CX50" i="4" s="1"/>
  <c r="CV50" i="4" a="1"/>
  <c r="CV50" i="4" s="1"/>
  <c r="CU50" i="4" a="1"/>
  <c r="CU50" i="4" s="1"/>
  <c r="CW50" i="4" a="1"/>
  <c r="CW50" i="4" s="1"/>
  <c r="CU28" i="4" a="1"/>
  <c r="CU28" i="4" s="1"/>
  <c r="CX28" i="4" a="1"/>
  <c r="CX28" i="4" s="1"/>
  <c r="CV36" i="4" a="1"/>
  <c r="CV36" i="4" s="1"/>
  <c r="CU36" i="4" a="1"/>
  <c r="CU36" i="4" s="1"/>
  <c r="CW44" i="4" a="1"/>
  <c r="CW44" i="4" s="1"/>
  <c r="CU44" i="4" a="1"/>
  <c r="CU44" i="4" s="1"/>
  <c r="CX44" i="4" a="1"/>
  <c r="CX44" i="4" s="1"/>
  <c r="CS9" i="4"/>
  <c r="CS17" i="4"/>
  <c r="CS25" i="4"/>
  <c r="CS33" i="4"/>
  <c r="CS41" i="4"/>
  <c r="CS49" i="4"/>
  <c r="CW12" i="4" a="1"/>
  <c r="CW12" i="4" s="1"/>
  <c r="CU15" i="4" a="1"/>
  <c r="CU15" i="4" s="1"/>
  <c r="CW20" i="4" a="1"/>
  <c r="CW20" i="4" s="1"/>
  <c r="CU23" i="4" a="1"/>
  <c r="CU23" i="4" s="1"/>
  <c r="CV28" i="4" a="1"/>
  <c r="CV28" i="4" s="1"/>
  <c r="CU43" i="4" a="1"/>
  <c r="CU43" i="4" s="1"/>
  <c r="CY19" i="5" a="1"/>
  <c r="CY19" i="5" s="1"/>
  <c r="CX19" i="5" a="1"/>
  <c r="CX19" i="5" s="1"/>
  <c r="CW19" i="5" a="1"/>
  <c r="CW19" i="5" s="1"/>
  <c r="CV19" i="5" a="1"/>
  <c r="CV19" i="5" s="1"/>
  <c r="CW9" i="3" a="1"/>
  <c r="CW9" i="3" s="1"/>
  <c r="CX33" i="3" a="1"/>
  <c r="CX33" i="3" s="1"/>
  <c r="CU13" i="4" a="1"/>
  <c r="CU13" i="4" s="1"/>
  <c r="CX13" i="4" a="1"/>
  <c r="CX13" i="4" s="1"/>
  <c r="CU21" i="4" a="1"/>
  <c r="CU21" i="4" s="1"/>
  <c r="CX21" i="4" a="1"/>
  <c r="CX21" i="4" s="1"/>
  <c r="CU29" i="4" a="1"/>
  <c r="CU29" i="4" s="1"/>
  <c r="CX29" i="4" a="1"/>
  <c r="CX29" i="4" s="1"/>
  <c r="CU37" i="4" a="1"/>
  <c r="CU37" i="4" s="1"/>
  <c r="CV37" i="4" a="1"/>
  <c r="CV37" i="4" s="1"/>
  <c r="CW45" i="4" a="1"/>
  <c r="CW45" i="4" s="1"/>
  <c r="CV45" i="4" a="1"/>
  <c r="CV45" i="4" s="1"/>
  <c r="CX45" i="4" a="1"/>
  <c r="CX45" i="4" s="1"/>
  <c r="CS2" i="4"/>
  <c r="CS10" i="4"/>
  <c r="CS18" i="4"/>
  <c r="CS26" i="4"/>
  <c r="CS34" i="4"/>
  <c r="CS42" i="4"/>
  <c r="CS50" i="4"/>
  <c r="CU3" i="4" a="1"/>
  <c r="CU3" i="4" s="1"/>
  <c r="CU4" i="4" a="1"/>
  <c r="CU4" i="4" s="1"/>
  <c r="CU5" i="4" a="1"/>
  <c r="CU5" i="4" s="1"/>
  <c r="CX6" i="4" a="1"/>
  <c r="CX6" i="4" s="1"/>
  <c r="CV11" i="4" a="1"/>
  <c r="CV11" i="4" s="1"/>
  <c r="CW19" i="4" a="1"/>
  <c r="CW19" i="4" s="1"/>
  <c r="CV31" i="4" a="1"/>
  <c r="CV31" i="4" s="1"/>
  <c r="F4" i="5" a="1"/>
  <c r="F4" i="5" s="1"/>
  <c r="CU2" i="5" s="1" a="1"/>
  <c r="F3" i="5" a="1"/>
  <c r="F3" i="5" s="1"/>
  <c r="CT2" i="5" s="1" a="1"/>
  <c r="CY33" i="3" a="1"/>
  <c r="CY33" i="3" s="1"/>
  <c r="CU30" i="4" a="1"/>
  <c r="CU30" i="4" s="1"/>
  <c r="CX30" i="4" a="1"/>
  <c r="CX30" i="4" s="1"/>
  <c r="CU38" i="4" a="1"/>
  <c r="CU38" i="4" s="1"/>
  <c r="CV38" i="4" a="1"/>
  <c r="CV38" i="4" s="1"/>
  <c r="CV46" i="4" a="1"/>
  <c r="CV46" i="4" s="1"/>
  <c r="CX46" i="4" a="1"/>
  <c r="CX46" i="4" s="1"/>
  <c r="CW46" i="4" a="1"/>
  <c r="CW46" i="4" s="1"/>
  <c r="CS3" i="4"/>
  <c r="CS11" i="4"/>
  <c r="CS19" i="4"/>
  <c r="CS27" i="4"/>
  <c r="CS35" i="4"/>
  <c r="CS43" i="4"/>
  <c r="CS51" i="4"/>
  <c r="CW5" i="4" a="1"/>
  <c r="CW5" i="4" s="1"/>
  <c r="CX12" i="4" a="1"/>
  <c r="CX12" i="4" s="1"/>
  <c r="CU14" i="4" a="1"/>
  <c r="CU14" i="4" s="1"/>
  <c r="CX20" i="4" a="1"/>
  <c r="CX20" i="4" s="1"/>
  <c r="CU22" i="4" a="1"/>
  <c r="CU22" i="4" s="1"/>
  <c r="CW28" i="4" a="1"/>
  <c r="CW28" i="4" s="1"/>
  <c r="CV30" i="4" a="1"/>
  <c r="CV30" i="4" s="1"/>
  <c r="CW37" i="4" a="1"/>
  <c r="CW37" i="4" s="1"/>
  <c r="CU46" i="4" a="1"/>
  <c r="CU46" i="4" s="1"/>
  <c r="CX15" i="4" a="1"/>
  <c r="CX15" i="4" s="1"/>
  <c r="CW15" i="4" a="1"/>
  <c r="CW15" i="4" s="1"/>
  <c r="CX23" i="4" a="1"/>
  <c r="CX23" i="4" s="1"/>
  <c r="CW23" i="4" a="1"/>
  <c r="CW23" i="4" s="1"/>
  <c r="CU39" i="4" a="1"/>
  <c r="CU39" i="4" s="1"/>
  <c r="CW39" i="4" a="1"/>
  <c r="CW39" i="4" s="1"/>
  <c r="CV39" i="4" a="1"/>
  <c r="CV39" i="4" s="1"/>
  <c r="CV47" i="4" a="1"/>
  <c r="CV47" i="4" s="1"/>
  <c r="CU47" i="4" a="1"/>
  <c r="CU47" i="4" s="1"/>
  <c r="CW47" i="4" a="1"/>
  <c r="CW47" i="4" s="1"/>
  <c r="CS4" i="4"/>
  <c r="CS12" i="4"/>
  <c r="CS20" i="4"/>
  <c r="CS28" i="4"/>
  <c r="CS36" i="4"/>
  <c r="CS44" i="4"/>
  <c r="CT9" i="4"/>
  <c r="CT17" i="4"/>
  <c r="CT25" i="4"/>
  <c r="CT33" i="4"/>
  <c r="CT41" i="4"/>
  <c r="CT49" i="4"/>
  <c r="CV3" i="4" a="1"/>
  <c r="CV3" i="4" s="1"/>
  <c r="CV4" i="4" a="1"/>
  <c r="CV4" i="4" s="1"/>
  <c r="CU7" i="4" a="1"/>
  <c r="CU7" i="4" s="1"/>
  <c r="CX8" i="4" a="1"/>
  <c r="CX8" i="4" s="1"/>
  <c r="CW11" i="4" a="1"/>
  <c r="CW11" i="4" s="1"/>
  <c r="CV27" i="4" a="1"/>
  <c r="CV27" i="4" s="1"/>
  <c r="CW31" i="4" a="1"/>
  <c r="CW31" i="4" s="1"/>
  <c r="CX39" i="4" a="1"/>
  <c r="CX39" i="4" s="1"/>
  <c r="CW16" i="3" a="1"/>
  <c r="CW16" i="3" s="1"/>
  <c r="CW18" i="3" a="1"/>
  <c r="CW18" i="3" s="1"/>
  <c r="CW43" i="3" a="1"/>
  <c r="CW43" i="3" s="1"/>
  <c r="CV48" i="3" a="1"/>
  <c r="CV48" i="3" s="1"/>
  <c r="CX24" i="4" a="1"/>
  <c r="CX24" i="4" s="1"/>
  <c r="CW24" i="4" a="1"/>
  <c r="CW24" i="4" s="1"/>
  <c r="CX32" i="4" a="1"/>
  <c r="CX32" i="4" s="1"/>
  <c r="CW32" i="4" a="1"/>
  <c r="CW32" i="4" s="1"/>
  <c r="CU40" i="4" a="1"/>
  <c r="CU40" i="4" s="1"/>
  <c r="CX40" i="4" a="1"/>
  <c r="CX40" i="4" s="1"/>
  <c r="CU48" i="4" a="1"/>
  <c r="CU48" i="4" s="1"/>
  <c r="CW48" i="4" a="1"/>
  <c r="CW48" i="4" s="1"/>
  <c r="CV48" i="4" a="1"/>
  <c r="CV48" i="4" s="1"/>
  <c r="CS5" i="4"/>
  <c r="CS13" i="4"/>
  <c r="CS21" i="4"/>
  <c r="CS29" i="4"/>
  <c r="CS37" i="4"/>
  <c r="CS45" i="4"/>
  <c r="CT2" i="4"/>
  <c r="CT10" i="4"/>
  <c r="CT18" i="4"/>
  <c r="CT26" i="4"/>
  <c r="CT34" i="4"/>
  <c r="CT42" i="4"/>
  <c r="CT50" i="4"/>
  <c r="CW4" i="4" a="1"/>
  <c r="CW4" i="4" s="1"/>
  <c r="CX5" i="4" a="1"/>
  <c r="CX5" i="4" s="1"/>
  <c r="CW7" i="4" a="1"/>
  <c r="CW7" i="4" s="1"/>
  <c r="CV14" i="4" a="1"/>
  <c r="CV14" i="4" s="1"/>
  <c r="CV22" i="4" a="1"/>
  <c r="CV22" i="4" s="1"/>
  <c r="CW30" i="4" a="1"/>
  <c r="CW30" i="4" s="1"/>
  <c r="CW36" i="4" a="1"/>
  <c r="CW36" i="4" s="1"/>
  <c r="CX37" i="4" a="1"/>
  <c r="CX37" i="4" s="1"/>
  <c r="CY35" i="5" a="1"/>
  <c r="CY35" i="5" s="1"/>
  <c r="CX35" i="5" a="1"/>
  <c r="CX35" i="5" s="1"/>
  <c r="CW35" i="5" a="1"/>
  <c r="CW35" i="5" s="1"/>
  <c r="CV35" i="5" a="1"/>
  <c r="CV35" i="5" s="1"/>
  <c r="CV20" i="2" a="1"/>
  <c r="CV20" i="2" s="1"/>
  <c r="CV36" i="2" a="1"/>
  <c r="CV36" i="2" s="1"/>
  <c r="CV48" i="2" a="1"/>
  <c r="CV48" i="2" s="1"/>
  <c r="CX8" i="3" a="1"/>
  <c r="CX8" i="3" s="1"/>
  <c r="CX16" i="3" a="1"/>
  <c r="CX16" i="3" s="1"/>
  <c r="CX43" i="3" a="1"/>
  <c r="CX43" i="3" s="1"/>
  <c r="CW48" i="3" a="1"/>
  <c r="CW48" i="3" s="1"/>
  <c r="CR9" i="4"/>
  <c r="CR17" i="4"/>
  <c r="CR25" i="4"/>
  <c r="CR33" i="4"/>
  <c r="CR41" i="4"/>
  <c r="CR49" i="4"/>
  <c r="CS6" i="4"/>
  <c r="CS14" i="4"/>
  <c r="CS22" i="4"/>
  <c r="CS30" i="4"/>
  <c r="CS38" i="4"/>
  <c r="CS46" i="4"/>
  <c r="CT3" i="4"/>
  <c r="CT11" i="4"/>
  <c r="CT19" i="4"/>
  <c r="CT27" i="4"/>
  <c r="CT35" i="4"/>
  <c r="CT43" i="4"/>
  <c r="CT51" i="4"/>
  <c r="CW3" i="4" a="1"/>
  <c r="CW3" i="4" s="1"/>
  <c r="CX11" i="4" a="1"/>
  <c r="CX11" i="4" s="1"/>
  <c r="CV13" i="4" a="1"/>
  <c r="CV13" i="4" s="1"/>
  <c r="CV21" i="4" a="1"/>
  <c r="CV21" i="4" s="1"/>
  <c r="CU24" i="4" a="1"/>
  <c r="CU24" i="4" s="1"/>
  <c r="CV29" i="4" a="1"/>
  <c r="CV29" i="4" s="1"/>
  <c r="CU32" i="4" a="1"/>
  <c r="CU32" i="4" s="1"/>
  <c r="CV40" i="4" a="1"/>
  <c r="CV40" i="4" s="1"/>
  <c r="CV44" i="4" a="1"/>
  <c r="CV44" i="4" s="1"/>
  <c r="CX47" i="4" a="1"/>
  <c r="CX47" i="4" s="1"/>
  <c r="CR2" i="4"/>
  <c r="CR10" i="4"/>
  <c r="CR18" i="4"/>
  <c r="CR26" i="4"/>
  <c r="CR34" i="4"/>
  <c r="CR42" i="4"/>
  <c r="CS7" i="4"/>
  <c r="CS15" i="4"/>
  <c r="CS23" i="4"/>
  <c r="CS31" i="4"/>
  <c r="CS39" i="4"/>
  <c r="CS47" i="4"/>
  <c r="CT4" i="4"/>
  <c r="CT12" i="4"/>
  <c r="CT20" i="4"/>
  <c r="CT28" i="4"/>
  <c r="CT36" i="4"/>
  <c r="CT44" i="4"/>
  <c r="CU6" i="4" a="1"/>
  <c r="CU6" i="4" s="1"/>
  <c r="CX7" i="4" a="1"/>
  <c r="CX7" i="4" s="1"/>
  <c r="CV12" i="4" a="1"/>
  <c r="CV12" i="4" s="1"/>
  <c r="CW14" i="4" a="1"/>
  <c r="CW14" i="4" s="1"/>
  <c r="CU16" i="4" a="1"/>
  <c r="CU16" i="4" s="1"/>
  <c r="CV20" i="4" a="1"/>
  <c r="CV20" i="4" s="1"/>
  <c r="CW22" i="4" a="1"/>
  <c r="CW22" i="4" s="1"/>
  <c r="CX36" i="4" a="1"/>
  <c r="CX36" i="4" s="1"/>
  <c r="CW38" i="4" a="1"/>
  <c r="CW38" i="4" s="1"/>
  <c r="CW40" i="4" a="1"/>
  <c r="CW40" i="4" s="1"/>
  <c r="CW48" i="2" a="1"/>
  <c r="CW48" i="2" s="1"/>
  <c r="CV19" i="4" a="1"/>
  <c r="CV19" i="4" s="1"/>
  <c r="CU19" i="4" a="1"/>
  <c r="CU19" i="4" s="1"/>
  <c r="CU27" i="4" a="1"/>
  <c r="CU27" i="4" s="1"/>
  <c r="CX27" i="4" a="1"/>
  <c r="CX27" i="4" s="1"/>
  <c r="CV35" i="4" a="1"/>
  <c r="CV35" i="4" s="1"/>
  <c r="CW35" i="4" a="1"/>
  <c r="CW35" i="4" s="1"/>
  <c r="CX43" i="4" a="1"/>
  <c r="CX43" i="4" s="1"/>
  <c r="CW43" i="4" a="1"/>
  <c r="CW43" i="4" s="1"/>
  <c r="CX51" i="4" a="1"/>
  <c r="CX51" i="4" s="1"/>
  <c r="CW51" i="4" a="1"/>
  <c r="CW51" i="4" s="1"/>
  <c r="CU51" i="4" a="1"/>
  <c r="CU51" i="4" s="1"/>
  <c r="CS8" i="4"/>
  <c r="CS16" i="4"/>
  <c r="CS24" i="4"/>
  <c r="CS32" i="4"/>
  <c r="CS40" i="4"/>
  <c r="CW6" i="4" a="1"/>
  <c r="CW6" i="4" s="1"/>
  <c r="CW13" i="4" a="1"/>
  <c r="CW13" i="4" s="1"/>
  <c r="CW21" i="4" a="1"/>
  <c r="CW21" i="4" s="1"/>
  <c r="CV24" i="4" a="1"/>
  <c r="CV24" i="4" s="1"/>
  <c r="CW29" i="4" a="1"/>
  <c r="CW29" i="4" s="1"/>
  <c r="CU31" i="4" a="1"/>
  <c r="CU31" i="4" s="1"/>
  <c r="CV32" i="4" a="1"/>
  <c r="CV32" i="4" s="1"/>
  <c r="CU35" i="4" a="1"/>
  <c r="CU35" i="4" s="1"/>
  <c r="CU45" i="4" a="1"/>
  <c r="CU45" i="4" s="1"/>
  <c r="CS8" i="5"/>
  <c r="CS16" i="5"/>
  <c r="CS24" i="5"/>
  <c r="CS32" i="5"/>
  <c r="CS40" i="5"/>
  <c r="CS48" i="5"/>
  <c r="CS9" i="5"/>
  <c r="CS17" i="5"/>
  <c r="CS25" i="5"/>
  <c r="CS33" i="5"/>
  <c r="CS41" i="5"/>
  <c r="CS49" i="5"/>
  <c r="CS2" i="5"/>
  <c r="CS10" i="5"/>
  <c r="CS18" i="5"/>
  <c r="CS26" i="5"/>
  <c r="CS34" i="5"/>
  <c r="CS42" i="5"/>
  <c r="CS50" i="5"/>
  <c r="I52" i="5"/>
  <c r="BC29" i="5"/>
  <c r="K36" i="5"/>
  <c r="CS5" i="5"/>
  <c r="CS13" i="5"/>
  <c r="CS21" i="5"/>
  <c r="CS29" i="5"/>
  <c r="CS37" i="5"/>
  <c r="CS45" i="5"/>
  <c r="CS6" i="5"/>
  <c r="CS14" i="5"/>
  <c r="CS22" i="5"/>
  <c r="CS30" i="5"/>
  <c r="CS38" i="5"/>
  <c r="CS46" i="5"/>
  <c r="CS7" i="5"/>
  <c r="CS15" i="5"/>
  <c r="CS23" i="5"/>
  <c r="CS31" i="5"/>
  <c r="CS39" i="5"/>
  <c r="CX39" i="5" s="1" a="1"/>
  <c r="CX39" i="5" s="1"/>
  <c r="D43" i="5"/>
  <c r="G27" i="5"/>
  <c r="D44" i="5"/>
  <c r="G28" i="5"/>
  <c r="CY50" i="6" a="1"/>
  <c r="CY50" i="6" s="1"/>
  <c r="CX50" i="6" a="1"/>
  <c r="CX50" i="6" s="1"/>
  <c r="CW50" i="6" a="1"/>
  <c r="CW50" i="6" s="1"/>
  <c r="CV50" i="6" a="1"/>
  <c r="CV50" i="6" s="1"/>
  <c r="CY47" i="5" a="1"/>
  <c r="CY47" i="5" s="1"/>
  <c r="F4" i="6" a="1"/>
  <c r="F4" i="6" s="1"/>
  <c r="CU2" i="6" s="1" a="1"/>
  <c r="F3" i="6" a="1"/>
  <c r="F3" i="6" s="1"/>
  <c r="CT2" i="6" s="1" a="1"/>
  <c r="CY23" i="6" a="1"/>
  <c r="CY23" i="6" s="1"/>
  <c r="CX23" i="6" a="1"/>
  <c r="CX23" i="6" s="1"/>
  <c r="CW23" i="6" a="1"/>
  <c r="CW23" i="6" s="1"/>
  <c r="CV23" i="6" a="1"/>
  <c r="CV23" i="6" s="1"/>
  <c r="BC28" i="5"/>
  <c r="CV46" i="6" a="1"/>
  <c r="CV46" i="6" s="1"/>
  <c r="CY46" i="6" a="1"/>
  <c r="CY46" i="6" s="1"/>
  <c r="CX46" i="6" a="1"/>
  <c r="CX46" i="6" s="1"/>
  <c r="CW46" i="6" a="1"/>
  <c r="CW46" i="6" s="1"/>
  <c r="CY31" i="6" a="1"/>
  <c r="CY31" i="6" s="1"/>
  <c r="CX31" i="6" a="1"/>
  <c r="CX31" i="6" s="1"/>
  <c r="CW31" i="6" a="1"/>
  <c r="CW31" i="6" s="1"/>
  <c r="CV31" i="6" a="1"/>
  <c r="CV31" i="6" s="1"/>
  <c r="CX2" i="6" a="1"/>
  <c r="CX2" i="6" s="1"/>
  <c r="CW2" i="6" a="1"/>
  <c r="CW2" i="6" s="1"/>
  <c r="CY2" i="6" a="1"/>
  <c r="CY2" i="6" s="1"/>
  <c r="CY7" i="6" a="1"/>
  <c r="CY7" i="6" s="1"/>
  <c r="CX7" i="6" a="1"/>
  <c r="CX7" i="6" s="1"/>
  <c r="CW7" i="6" a="1"/>
  <c r="CW7" i="6" s="1"/>
  <c r="CV7" i="6" a="1"/>
  <c r="CV7" i="6" s="1"/>
  <c r="CV47" i="5" a="1"/>
  <c r="CV47" i="5" s="1"/>
  <c r="CS8" i="6"/>
  <c r="CS16" i="6"/>
  <c r="CS24" i="6"/>
  <c r="CS32" i="6"/>
  <c r="CS40" i="6"/>
  <c r="CS48" i="6"/>
  <c r="D59" i="6"/>
  <c r="G43" i="6"/>
  <c r="CS9" i="6"/>
  <c r="CS17" i="6"/>
  <c r="CS25" i="6"/>
  <c r="CS33" i="6"/>
  <c r="CS41" i="6"/>
  <c r="CS49" i="6"/>
  <c r="G27" i="6"/>
  <c r="CS3" i="6"/>
  <c r="CS11" i="6"/>
  <c r="CS19" i="6"/>
  <c r="CS27" i="6"/>
  <c r="CS35" i="6"/>
  <c r="CS43" i="6"/>
  <c r="CS51" i="6"/>
  <c r="G11" i="6"/>
  <c r="CS4" i="6"/>
  <c r="CS12" i="6"/>
  <c r="CS20" i="6"/>
  <c r="CS28" i="6"/>
  <c r="CS36" i="6"/>
  <c r="CS44" i="6"/>
  <c r="CS5" i="6"/>
  <c r="CS13" i="6"/>
  <c r="CS21" i="6"/>
  <c r="CS29" i="6"/>
  <c r="CS37" i="6"/>
  <c r="CS45" i="6"/>
  <c r="D60" i="6"/>
  <c r="G44" i="6"/>
  <c r="CS6" i="6"/>
  <c r="CS14" i="6"/>
  <c r="CS22" i="6"/>
  <c r="CS30" i="6"/>
  <c r="CS38" i="6"/>
  <c r="I36" i="6"/>
  <c r="G11" i="2"/>
  <c r="D21" i="1" a="1"/>
  <c r="D21" i="1" s="1"/>
  <c r="H21" i="1" s="1"/>
  <c r="G12" i="2"/>
  <c r="AK44" i="2"/>
  <c r="AN29" i="2"/>
  <c r="AN60" i="2"/>
  <c r="N28" i="2"/>
  <c r="AL44" i="2"/>
  <c r="O28" i="2"/>
  <c r="R13" i="2"/>
  <c r="AM44" i="2"/>
  <c r="D22" i="1" a="1"/>
  <c r="D22" i="1" s="1"/>
  <c r="H22" i="1" s="1"/>
  <c r="Q12" i="2"/>
  <c r="P28" i="2"/>
  <c r="Q28" i="2"/>
  <c r="P12" i="2"/>
  <c r="G92" i="2"/>
  <c r="O12" i="2"/>
  <c r="AN61" i="2"/>
  <c r="R93" i="2"/>
  <c r="AC45" i="2"/>
  <c r="AJ44" i="2"/>
  <c r="C28" i="3"/>
  <c r="N12" i="2"/>
  <c r="D28" i="3"/>
  <c r="G12" i="3"/>
  <c r="E28" i="3"/>
  <c r="G45" i="2"/>
  <c r="G11" i="3"/>
  <c r="F28" i="3"/>
  <c r="R61" i="3"/>
  <c r="R93" i="3"/>
  <c r="C92" i="3"/>
  <c r="G77" i="3"/>
  <c r="D92" i="3"/>
  <c r="E92" i="3"/>
  <c r="F92" i="3"/>
  <c r="CV18" i="1" a="1"/>
  <c r="CV18" i="1" s="1"/>
  <c r="CW18" i="1" a="1"/>
  <c r="CW18" i="1" s="1"/>
  <c r="CX18" i="1" a="1"/>
  <c r="CX18" i="1" s="1"/>
  <c r="CX40" i="1" a="1"/>
  <c r="CX40" i="1" s="1"/>
  <c r="CW40" i="1" a="1"/>
  <c r="CW40" i="1" s="1"/>
  <c r="CU40" i="1" a="1"/>
  <c r="CU40" i="1" s="1"/>
  <c r="CV40" i="1" a="1"/>
  <c r="CV40" i="1" s="1"/>
  <c r="CU19" i="1" a="1"/>
  <c r="CU19" i="1" s="1"/>
  <c r="CX19" i="1" a="1"/>
  <c r="CX19" i="1" s="1"/>
  <c r="CW19" i="1" a="1"/>
  <c r="CW19" i="1" s="1"/>
  <c r="CX41" i="1" a="1"/>
  <c r="CX41" i="1" s="1"/>
  <c r="CW41" i="1" a="1"/>
  <c r="CW41" i="1" s="1"/>
  <c r="CU41" i="1" a="1"/>
  <c r="CU41" i="1" s="1"/>
  <c r="CV41" i="1" a="1"/>
  <c r="CV41" i="1" s="1"/>
  <c r="CW20" i="1" a="1"/>
  <c r="CW20" i="1" s="1"/>
  <c r="CX20" i="1" a="1"/>
  <c r="CX20" i="1" s="1"/>
  <c r="CV20" i="1" a="1"/>
  <c r="CV20" i="1" s="1"/>
  <c r="CV42" i="1" a="1"/>
  <c r="CV42" i="1" s="1"/>
  <c r="CU42" i="1" a="1"/>
  <c r="CU42" i="1" s="1"/>
  <c r="CW42" i="1" a="1"/>
  <c r="CW42" i="1" s="1"/>
  <c r="CX42" i="1" a="1"/>
  <c r="CX42" i="1" s="1"/>
  <c r="CX7" i="1" a="1"/>
  <c r="CX7" i="1" s="1"/>
  <c r="CU7" i="1" a="1"/>
  <c r="CU7" i="1" s="1"/>
  <c r="CW7" i="1" a="1"/>
  <c r="CW7" i="1" s="1"/>
  <c r="CU27" i="1" a="1"/>
  <c r="CU27" i="1" s="1"/>
  <c r="CX27" i="1" a="1"/>
  <c r="CX27" i="1" s="1"/>
  <c r="CW27" i="1" a="1"/>
  <c r="CW27" i="1" s="1"/>
  <c r="CV27" i="1" a="1"/>
  <c r="CV27" i="1" s="1"/>
  <c r="CX49" i="1" a="1"/>
  <c r="CX49" i="1" s="1"/>
  <c r="CW49" i="1" a="1"/>
  <c r="CW49" i="1" s="1"/>
  <c r="CV49" i="1" a="1"/>
  <c r="CV49" i="1" s="1"/>
  <c r="CU49" i="1" a="1"/>
  <c r="CU49" i="1" s="1"/>
  <c r="CU18" i="1" a="1"/>
  <c r="CU18" i="1" s="1"/>
  <c r="CX8" i="1" a="1"/>
  <c r="CX8" i="1" s="1"/>
  <c r="CV8" i="1" a="1"/>
  <c r="CV8" i="1" s="1"/>
  <c r="CU8" i="1" a="1"/>
  <c r="CU8" i="1" s="1"/>
  <c r="CU28" i="1" a="1"/>
  <c r="CU28" i="1" s="1"/>
  <c r="CX28" i="1" a="1"/>
  <c r="CX28" i="1" s="1"/>
  <c r="CW28" i="1" a="1"/>
  <c r="CW28" i="1" s="1"/>
  <c r="CX50" i="1" a="1"/>
  <c r="CX50" i="1" s="1"/>
  <c r="CW50" i="1" a="1"/>
  <c r="CW50" i="1" s="1"/>
  <c r="CV50" i="1" a="1"/>
  <c r="CV50" i="1" s="1"/>
  <c r="CU50" i="1" a="1"/>
  <c r="CU50" i="1" s="1"/>
  <c r="CV7" i="1" a="1"/>
  <c r="CV7" i="1" s="1"/>
  <c r="CS51" i="1"/>
  <c r="CS43" i="1"/>
  <c r="CS35" i="1"/>
  <c r="CS27" i="1"/>
  <c r="CS19" i="1"/>
  <c r="CS11" i="1"/>
  <c r="CS3" i="1"/>
  <c r="CS50" i="1"/>
  <c r="CS42" i="1"/>
  <c r="CS34" i="1"/>
  <c r="CS26" i="1"/>
  <c r="CS18" i="1"/>
  <c r="CS10" i="1"/>
  <c r="CS2" i="1"/>
  <c r="CS49" i="1"/>
  <c r="CS39" i="1"/>
  <c r="CS29" i="1"/>
  <c r="CS17" i="1"/>
  <c r="CS7" i="1"/>
  <c r="CS48" i="1"/>
  <c r="CS38" i="1"/>
  <c r="CS28" i="1"/>
  <c r="CS16" i="1"/>
  <c r="CS6" i="1"/>
  <c r="CS24" i="1"/>
  <c r="CS47" i="1"/>
  <c r="CS37" i="1"/>
  <c r="CS25" i="1"/>
  <c r="CS15" i="1"/>
  <c r="CS5" i="1"/>
  <c r="CS36" i="1"/>
  <c r="CS4" i="1"/>
  <c r="CS46" i="1"/>
  <c r="CS14" i="1"/>
  <c r="CS23" i="1"/>
  <c r="CS45" i="1"/>
  <c r="CV28" i="1" a="1"/>
  <c r="CV28" i="1" s="1"/>
  <c r="CX9" i="1" a="1"/>
  <c r="CX9" i="1" s="1"/>
  <c r="CW9" i="1" a="1"/>
  <c r="CW9" i="1" s="1"/>
  <c r="CV9" i="1" a="1"/>
  <c r="CV9" i="1" s="1"/>
  <c r="CU9" i="1" a="1"/>
  <c r="CU9" i="1" s="1"/>
  <c r="CX31" i="1" a="1"/>
  <c r="CX31" i="1" s="1"/>
  <c r="CW31" i="1" a="1"/>
  <c r="CW31" i="1" s="1"/>
  <c r="CU31" i="1" a="1"/>
  <c r="CU31" i="1" s="1"/>
  <c r="CV31" i="1" a="1"/>
  <c r="CV31" i="1" s="1"/>
  <c r="CX51" i="1" a="1"/>
  <c r="CX51" i="1" s="1"/>
  <c r="CW51" i="1" a="1"/>
  <c r="CW51" i="1" s="1"/>
  <c r="CV51" i="1" a="1"/>
  <c r="CV51" i="1" s="1"/>
  <c r="CU51" i="1" a="1"/>
  <c r="CU51" i="1" s="1"/>
  <c r="CW10" i="1" a="1"/>
  <c r="CW10" i="1" s="1"/>
  <c r="CX10" i="1" a="1"/>
  <c r="CX10" i="1" s="1"/>
  <c r="CV10" i="1" a="1"/>
  <c r="CV10" i="1" s="1"/>
  <c r="CU10" i="1" a="1"/>
  <c r="CU10" i="1" s="1"/>
  <c r="CV32" i="1" a="1"/>
  <c r="CV32" i="1" s="1"/>
  <c r="CU32" i="1" a="1"/>
  <c r="CU32" i="1" s="1"/>
  <c r="CW32" i="1" a="1"/>
  <c r="CW32" i="1" s="1"/>
  <c r="CX32" i="1" a="1"/>
  <c r="CX32" i="1" s="1"/>
  <c r="CX17" i="1" a="1"/>
  <c r="CX17" i="1" s="1"/>
  <c r="CW17" i="1" a="1"/>
  <c r="CW17" i="1" s="1"/>
  <c r="CX39" i="1" a="1"/>
  <c r="CX39" i="1" s="1"/>
  <c r="CW39" i="1" a="1"/>
  <c r="CW39" i="1" s="1"/>
  <c r="CU39" i="1" a="1"/>
  <c r="CU39" i="1" s="1"/>
  <c r="CV39" i="1" a="1"/>
  <c r="CV39" i="1" s="1"/>
  <c r="CS8" i="1"/>
  <c r="CS30" i="1"/>
  <c r="CU17" i="1" a="1"/>
  <c r="CU17" i="1" s="1"/>
  <c r="CV19" i="1" a="1"/>
  <c r="CV19" i="1" s="1"/>
  <c r="B35" i="1"/>
  <c r="CR46" i="1"/>
  <c r="CR38" i="1"/>
  <c r="CR30" i="1"/>
  <c r="CR22" i="1"/>
  <c r="CR14" i="1"/>
  <c r="CR6" i="1"/>
  <c r="CR45" i="1"/>
  <c r="CR37" i="1"/>
  <c r="CR29" i="1"/>
  <c r="CR21" i="1"/>
  <c r="CR13" i="1"/>
  <c r="CR5" i="1"/>
  <c r="CR33" i="1"/>
  <c r="CT37" i="1"/>
  <c r="G33" i="1"/>
  <c r="B33" i="1"/>
  <c r="CR11" i="1"/>
  <c r="CT17" i="1"/>
  <c r="CT27" i="1"/>
  <c r="CT49" i="1"/>
  <c r="G65" i="1"/>
  <c r="B65" i="1"/>
  <c r="CR2" i="1"/>
  <c r="CR12" i="1"/>
  <c r="CR24" i="1"/>
  <c r="CR34" i="1"/>
  <c r="CR44" i="1"/>
  <c r="CT6" i="1"/>
  <c r="CT18" i="1"/>
  <c r="CT28" i="1"/>
  <c r="CT38" i="1"/>
  <c r="CT50" i="1"/>
  <c r="G32" i="1"/>
  <c r="F4" i="2" a="1"/>
  <c r="F4" i="2" s="1"/>
  <c r="CU2" i="2" s="1" a="1"/>
  <c r="F3" i="2" a="1"/>
  <c r="F3" i="2" s="1"/>
  <c r="CT2" i="2" s="1" a="1"/>
  <c r="B31" i="1" a="1"/>
  <c r="CR23" i="1"/>
  <c r="CR43" i="1"/>
  <c r="CT5" i="1"/>
  <c r="CR3" i="1"/>
  <c r="CR15" i="1"/>
  <c r="CR25" i="1"/>
  <c r="CR35" i="1"/>
  <c r="CR47" i="1"/>
  <c r="CT9" i="1"/>
  <c r="CT19" i="1"/>
  <c r="CT29" i="1"/>
  <c r="CT41" i="1"/>
  <c r="CT51" i="1"/>
  <c r="CR4" i="1"/>
  <c r="CR16" i="1"/>
  <c r="CR26" i="1"/>
  <c r="CR36" i="1"/>
  <c r="CR48" i="1"/>
  <c r="CT10" i="1"/>
  <c r="CT20" i="1"/>
  <c r="CT30" i="1"/>
  <c r="CT48" i="1"/>
  <c r="CT40" i="1"/>
  <c r="CT32" i="1"/>
  <c r="CT24" i="1"/>
  <c r="CT16" i="1"/>
  <c r="CT8" i="1"/>
  <c r="CT47" i="1"/>
  <c r="CT39" i="1"/>
  <c r="CT31" i="1"/>
  <c r="CT23" i="1"/>
  <c r="CT15" i="1"/>
  <c r="CT7" i="1"/>
  <c r="CT11" i="1"/>
  <c r="CT21" i="1"/>
  <c r="CT33" i="1"/>
  <c r="CT43" i="1"/>
  <c r="CS7" i="2"/>
  <c r="CS15" i="2"/>
  <c r="CS23" i="2"/>
  <c r="CS31" i="2"/>
  <c r="CS39" i="2"/>
  <c r="CS47" i="2"/>
  <c r="CY32" i="2" a="1"/>
  <c r="CY32" i="2" s="1"/>
  <c r="CX32" i="2" a="1"/>
  <c r="CX32" i="2" s="1"/>
  <c r="CX40" i="2" a="1"/>
  <c r="CX40" i="2" s="1"/>
  <c r="CW40" i="2" a="1"/>
  <c r="CW40" i="2" s="1"/>
  <c r="CY40" i="2" a="1"/>
  <c r="CY40" i="2" s="1"/>
  <c r="CS9" i="2"/>
  <c r="CS17" i="2"/>
  <c r="CS25" i="2"/>
  <c r="CS33" i="2"/>
  <c r="CS41" i="2"/>
  <c r="CS49" i="2"/>
  <c r="CV32" i="2" a="1"/>
  <c r="CV32" i="2" s="1"/>
  <c r="CS3" i="2"/>
  <c r="CS11" i="2"/>
  <c r="CS19" i="2"/>
  <c r="CS27" i="2"/>
  <c r="CS35" i="2"/>
  <c r="CS43" i="2"/>
  <c r="CS51" i="2"/>
  <c r="CS4" i="2"/>
  <c r="CS12" i="2"/>
  <c r="CS20" i="2"/>
  <c r="CS28" i="2"/>
  <c r="CS36" i="2"/>
  <c r="CS44" i="2"/>
  <c r="CW32" i="2" a="1"/>
  <c r="CW32" i="2" s="1"/>
  <c r="B36" i="1"/>
  <c r="B63" i="1"/>
  <c r="CS5" i="2"/>
  <c r="CS13" i="2"/>
  <c r="CS21" i="2"/>
  <c r="CS29" i="2"/>
  <c r="CS37" i="2"/>
  <c r="CS45" i="2"/>
  <c r="I52" i="2"/>
  <c r="BC29" i="2"/>
  <c r="K36" i="2"/>
  <c r="CS6" i="2"/>
  <c r="CS14" i="2"/>
  <c r="CS22" i="2"/>
  <c r="CS30" i="2"/>
  <c r="CS38" i="2"/>
  <c r="CW38" i="2" s="1" a="1"/>
  <c r="CW38" i="2" s="1"/>
  <c r="CV40" i="2" a="1"/>
  <c r="CV40" i="2" s="1"/>
  <c r="CY23" i="3" a="1"/>
  <c r="CY23" i="3" s="1"/>
  <c r="CX23" i="3" a="1"/>
  <c r="CX23" i="3" s="1"/>
  <c r="CW23" i="3" a="1"/>
  <c r="CW23" i="3" s="1"/>
  <c r="CV23" i="3" a="1"/>
  <c r="CV23" i="3" s="1"/>
  <c r="CX34" i="3" a="1"/>
  <c r="CX34" i="3" s="1"/>
  <c r="CW34" i="3" a="1"/>
  <c r="CW34" i="3" s="1"/>
  <c r="CY34" i="3" a="1"/>
  <c r="CY34" i="3" s="1"/>
  <c r="CV34" i="3" a="1"/>
  <c r="CV34" i="3" s="1"/>
  <c r="AN45" i="2"/>
  <c r="CV39" i="3" a="1"/>
  <c r="CV39" i="3" s="1"/>
  <c r="CY39" i="3" a="1"/>
  <c r="CY39" i="3" s="1"/>
  <c r="CX39" i="3" a="1"/>
  <c r="CX39" i="3" s="1"/>
  <c r="CW39" i="3" a="1"/>
  <c r="CW39" i="3" s="1"/>
  <c r="CV10" i="3" a="1"/>
  <c r="CV10" i="3" s="1"/>
  <c r="CY10" i="3" a="1"/>
  <c r="CY10" i="3" s="1"/>
  <c r="CX10" i="3" a="1"/>
  <c r="CX10" i="3" s="1"/>
  <c r="CW10" i="3" a="1"/>
  <c r="CW10" i="3" s="1"/>
  <c r="CV42" i="3" a="1"/>
  <c r="CV42" i="3" s="1"/>
  <c r="CY42" i="3" a="1"/>
  <c r="CY42" i="3" s="1"/>
  <c r="CX42" i="3" a="1"/>
  <c r="CX42" i="3" s="1"/>
  <c r="CW42" i="3" a="1"/>
  <c r="CW42" i="3" s="1"/>
  <c r="F4" i="3" a="1"/>
  <c r="F4" i="3" s="1"/>
  <c r="CU2" i="3" s="1" a="1"/>
  <c r="CS9" i="3"/>
  <c r="CS17" i="3"/>
  <c r="CS25" i="3"/>
  <c r="CS33" i="3"/>
  <c r="CS41" i="3"/>
  <c r="CS49" i="3"/>
  <c r="F3" i="3" a="1"/>
  <c r="F3" i="3" s="1"/>
  <c r="CT2" i="3" s="1" a="1"/>
  <c r="CS3" i="3"/>
  <c r="CS11" i="3"/>
  <c r="CS19" i="3"/>
  <c r="CS27" i="3"/>
  <c r="CS35" i="3"/>
  <c r="CS43" i="3"/>
  <c r="CS51" i="3"/>
  <c r="CS4" i="3"/>
  <c r="CS12" i="3"/>
  <c r="CS20" i="3"/>
  <c r="CS28" i="3"/>
  <c r="CS36" i="3"/>
  <c r="CS44" i="3"/>
  <c r="CS5" i="3"/>
  <c r="CS13" i="3"/>
  <c r="CS21" i="3"/>
  <c r="CS29" i="3"/>
  <c r="CS37" i="3"/>
  <c r="CS45" i="3"/>
  <c r="CS6" i="3"/>
  <c r="CS14" i="3"/>
  <c r="CS22" i="3"/>
  <c r="CS30" i="3"/>
  <c r="CS38" i="3"/>
  <c r="CS46" i="3"/>
  <c r="CS8" i="3"/>
  <c r="CS16" i="3"/>
  <c r="CS24" i="3"/>
  <c r="CS32" i="3"/>
  <c r="CS40" i="3"/>
  <c r="I36" i="3"/>
  <c r="E60" i="2"/>
  <c r="AB60" i="2"/>
  <c r="E44" i="3"/>
  <c r="O76" i="3"/>
  <c r="AB12" i="3"/>
  <c r="D27" i="2"/>
  <c r="AM59" i="2"/>
  <c r="F60" i="2"/>
  <c r="Z12" i="2"/>
  <c r="E27" i="3"/>
  <c r="D60" i="2"/>
  <c r="E27" i="2"/>
  <c r="P27" i="2"/>
  <c r="F27" i="3"/>
  <c r="F27" i="2"/>
  <c r="E28" i="2"/>
  <c r="Q27" i="2"/>
  <c r="Z60" i="2"/>
  <c r="C44" i="3"/>
  <c r="D27" i="3"/>
  <c r="Z12" i="3"/>
  <c r="P12" i="3"/>
  <c r="C28" i="2"/>
  <c r="N44" i="2"/>
  <c r="P44" i="2"/>
  <c r="AA12" i="2"/>
  <c r="N27" i="2"/>
  <c r="P76" i="3"/>
  <c r="Q12" i="3"/>
  <c r="AL59" i="2"/>
  <c r="C27" i="2"/>
  <c r="Y12" i="2"/>
  <c r="AA60" i="2"/>
  <c r="F44" i="3"/>
  <c r="AA12" i="3"/>
  <c r="F28" i="2"/>
  <c r="Q44" i="2"/>
  <c r="Y60" i="2"/>
  <c r="AB12" i="2"/>
  <c r="N76" i="3"/>
  <c r="Q76" i="3"/>
  <c r="D28" i="2"/>
  <c r="C60" i="2"/>
  <c r="AJ59" i="2"/>
  <c r="C27" i="3"/>
  <c r="Y12" i="3"/>
  <c r="N12" i="3"/>
  <c r="CU41" i="4" l="1" a="1"/>
  <c r="CU41" i="4" s="1"/>
  <c r="CX41" i="4" a="1"/>
  <c r="CX41" i="4" s="1"/>
  <c r="CW41" i="4" a="1"/>
  <c r="CW41" i="4" s="1"/>
  <c r="CV41" i="4" a="1"/>
  <c r="CV41" i="4" s="1"/>
  <c r="CT44" i="5"/>
  <c r="CT36" i="5"/>
  <c r="CT28" i="5"/>
  <c r="CT20" i="5"/>
  <c r="CT12" i="5"/>
  <c r="CT4" i="5"/>
  <c r="CT51" i="5"/>
  <c r="CT43" i="5"/>
  <c r="CT35" i="5"/>
  <c r="CT27" i="5"/>
  <c r="CT19" i="5"/>
  <c r="CT11" i="5"/>
  <c r="CT3" i="5"/>
  <c r="CT50" i="5"/>
  <c r="CT42" i="5"/>
  <c r="CT34" i="5"/>
  <c r="CT26" i="5"/>
  <c r="CT18" i="5"/>
  <c r="CT10" i="5"/>
  <c r="CT2" i="5"/>
  <c r="CT47" i="5"/>
  <c r="CT39" i="5"/>
  <c r="CT31" i="5"/>
  <c r="CT23" i="5"/>
  <c r="CT15" i="5"/>
  <c r="CT7" i="5"/>
  <c r="CT46" i="5"/>
  <c r="CT38" i="5"/>
  <c r="CT30" i="5"/>
  <c r="CT22" i="5"/>
  <c r="CT14" i="5"/>
  <c r="CT6" i="5"/>
  <c r="CT45" i="5"/>
  <c r="CT37" i="5"/>
  <c r="CT29" i="5"/>
  <c r="CT21" i="5"/>
  <c r="CT13" i="5"/>
  <c r="CT5" i="5"/>
  <c r="CT25" i="5"/>
  <c r="CT24" i="5"/>
  <c r="CT49" i="5"/>
  <c r="CT17" i="5"/>
  <c r="CT48" i="5"/>
  <c r="CT16" i="5"/>
  <c r="CT41" i="5"/>
  <c r="CT9" i="5"/>
  <c r="CT40" i="5"/>
  <c r="CT8" i="5"/>
  <c r="CT33" i="5"/>
  <c r="CT32" i="5"/>
  <c r="CU45" i="5"/>
  <c r="CU37" i="5"/>
  <c r="CU51" i="5"/>
  <c r="CU43" i="5"/>
  <c r="CU35" i="5"/>
  <c r="CU44" i="5"/>
  <c r="CU33" i="5"/>
  <c r="CU25" i="5"/>
  <c r="CU17" i="5"/>
  <c r="CU9" i="5"/>
  <c r="CU42" i="5"/>
  <c r="CU32" i="5"/>
  <c r="CU24" i="5"/>
  <c r="CU16" i="5"/>
  <c r="CU8" i="5"/>
  <c r="CU41" i="5"/>
  <c r="CU31" i="5"/>
  <c r="CU23" i="5"/>
  <c r="CU15" i="5"/>
  <c r="CU7" i="5"/>
  <c r="CU48" i="5"/>
  <c r="CU38" i="5"/>
  <c r="CU28" i="5"/>
  <c r="CU20" i="5"/>
  <c r="CU12" i="5"/>
  <c r="CU4" i="5"/>
  <c r="CU47" i="5"/>
  <c r="CU36" i="5"/>
  <c r="CU27" i="5"/>
  <c r="CU19" i="5"/>
  <c r="CU11" i="5"/>
  <c r="CU3" i="5"/>
  <c r="CU46" i="5"/>
  <c r="CU34" i="5"/>
  <c r="CU26" i="5"/>
  <c r="CU18" i="5"/>
  <c r="CU10" i="5"/>
  <c r="CU2" i="5"/>
  <c r="CU40" i="5"/>
  <c r="CU6" i="5"/>
  <c r="CU39" i="5"/>
  <c r="CU5" i="5"/>
  <c r="CU30" i="5"/>
  <c r="CU29" i="5"/>
  <c r="CU22" i="5"/>
  <c r="CU21" i="5"/>
  <c r="CU50" i="5"/>
  <c r="CU14" i="5"/>
  <c r="CU49" i="5"/>
  <c r="CU13" i="5"/>
  <c r="CT51" i="6"/>
  <c r="CT43" i="6"/>
  <c r="CT35" i="6"/>
  <c r="CT27" i="6"/>
  <c r="CT19" i="6"/>
  <c r="CT11" i="6"/>
  <c r="CT3" i="6"/>
  <c r="CT50" i="6"/>
  <c r="CT42" i="6"/>
  <c r="CT34" i="6"/>
  <c r="CT26" i="6"/>
  <c r="CT18" i="6"/>
  <c r="CT10" i="6"/>
  <c r="CT2" i="6"/>
  <c r="CT49" i="6"/>
  <c r="CT41" i="6"/>
  <c r="CT33" i="6"/>
  <c r="CT25" i="6"/>
  <c r="CT17" i="6"/>
  <c r="CT9" i="6"/>
  <c r="CT48" i="6"/>
  <c r="CT40" i="6"/>
  <c r="CT32" i="6"/>
  <c r="CT24" i="6"/>
  <c r="CT16" i="6"/>
  <c r="CT8" i="6"/>
  <c r="CT46" i="6"/>
  <c r="CT38" i="6"/>
  <c r="CT30" i="6"/>
  <c r="CT22" i="6"/>
  <c r="CT14" i="6"/>
  <c r="CT6" i="6"/>
  <c r="CT45" i="6"/>
  <c r="CT37" i="6"/>
  <c r="CT29" i="6"/>
  <c r="CT21" i="6"/>
  <c r="CT13" i="6"/>
  <c r="CT5" i="6"/>
  <c r="CT28" i="6"/>
  <c r="CT23" i="6"/>
  <c r="CT20" i="6"/>
  <c r="CT47" i="6"/>
  <c r="CT15" i="6"/>
  <c r="CT44" i="6"/>
  <c r="CT12" i="6"/>
  <c r="CT39" i="6"/>
  <c r="CT7" i="6"/>
  <c r="CT36" i="6"/>
  <c r="CT4" i="6"/>
  <c r="CT31" i="6"/>
  <c r="BD29" i="5"/>
  <c r="CX42" i="4" a="1"/>
  <c r="CX42" i="4" s="1"/>
  <c r="CV42" i="4" a="1"/>
  <c r="CV42" i="4" s="1"/>
  <c r="CU42" i="4" a="1"/>
  <c r="CU42" i="4" s="1"/>
  <c r="CW42" i="4" a="1"/>
  <c r="CW42" i="4" s="1"/>
  <c r="CW25" i="4" a="1"/>
  <c r="CW25" i="4" s="1"/>
  <c r="CV25" i="4" a="1"/>
  <c r="CV25" i="4" s="1"/>
  <c r="CX25" i="4" a="1"/>
  <c r="CX25" i="4" s="1"/>
  <c r="CU25" i="4" a="1"/>
  <c r="CU25" i="4" s="1"/>
  <c r="CU48" i="6"/>
  <c r="CU40" i="6"/>
  <c r="CU32" i="6"/>
  <c r="CU24" i="6"/>
  <c r="CU16" i="6"/>
  <c r="CU8" i="6"/>
  <c r="CU47" i="6"/>
  <c r="CU39" i="6"/>
  <c r="CU31" i="6"/>
  <c r="CU23" i="6"/>
  <c r="CU15" i="6"/>
  <c r="CU7" i="6"/>
  <c r="CU46" i="6"/>
  <c r="CU38" i="6"/>
  <c r="CU30" i="6"/>
  <c r="CU22" i="6"/>
  <c r="CU14" i="6"/>
  <c r="CU6" i="6"/>
  <c r="CU45" i="6"/>
  <c r="CU37" i="6"/>
  <c r="CU29" i="6"/>
  <c r="CU21" i="6"/>
  <c r="CU13" i="6"/>
  <c r="CU5" i="6"/>
  <c r="CU51" i="6"/>
  <c r="CU43" i="6"/>
  <c r="CU35" i="6"/>
  <c r="CU27" i="6"/>
  <c r="CU19" i="6"/>
  <c r="CU11" i="6"/>
  <c r="CU3" i="6"/>
  <c r="CU50" i="6"/>
  <c r="CU42" i="6"/>
  <c r="CU34" i="6"/>
  <c r="CU26" i="6"/>
  <c r="CU18" i="6"/>
  <c r="CU10" i="6"/>
  <c r="CU2" i="6"/>
  <c r="CU41" i="6"/>
  <c r="CU9" i="6"/>
  <c r="CU36" i="6"/>
  <c r="CU4" i="6"/>
  <c r="CU33" i="6"/>
  <c r="CU28" i="6"/>
  <c r="CU25" i="6"/>
  <c r="CU20" i="6"/>
  <c r="CU49" i="6"/>
  <c r="CU17" i="6"/>
  <c r="CU44" i="6"/>
  <c r="CU12" i="6"/>
  <c r="I68" i="5"/>
  <c r="K52" i="5"/>
  <c r="BC30" i="5"/>
  <c r="BD30" i="5" s="1"/>
  <c r="CW34" i="4" a="1"/>
  <c r="CW34" i="4" s="1"/>
  <c r="CV34" i="4" a="1"/>
  <c r="CV34" i="4" s="1"/>
  <c r="CX34" i="4" a="1"/>
  <c r="CX34" i="4" s="1"/>
  <c r="CU34" i="4" a="1"/>
  <c r="CU34" i="4" s="1"/>
  <c r="CW17" i="4" a="1"/>
  <c r="CW17" i="4" s="1"/>
  <c r="CV17" i="4" a="1"/>
  <c r="CV17" i="4" s="1"/>
  <c r="CX17" i="4" a="1"/>
  <c r="CX17" i="4" s="1"/>
  <c r="CU17" i="4" a="1"/>
  <c r="CU17" i="4" s="1"/>
  <c r="CW11" i="6" a="1"/>
  <c r="CW11" i="6" s="1"/>
  <c r="CV11" i="6" a="1"/>
  <c r="CV11" i="6" s="1"/>
  <c r="CY11" i="6" a="1"/>
  <c r="CY11" i="6" s="1"/>
  <c r="CX11" i="6" a="1"/>
  <c r="CX11" i="6" s="1"/>
  <c r="CW9" i="6" a="1"/>
  <c r="CW9" i="6" s="1"/>
  <c r="CV9" i="6" a="1"/>
  <c r="CV9" i="6" s="1"/>
  <c r="CY9" i="6" a="1"/>
  <c r="CY9" i="6" s="1"/>
  <c r="CX9" i="6" a="1"/>
  <c r="CX9" i="6" s="1"/>
  <c r="CX8" i="6" a="1"/>
  <c r="CX8" i="6" s="1"/>
  <c r="CW8" i="6" a="1"/>
  <c r="CW8" i="6" s="1"/>
  <c r="CV8" i="6" a="1"/>
  <c r="CV8" i="6" s="1"/>
  <c r="CY8" i="6" a="1"/>
  <c r="CY8" i="6" s="1"/>
  <c r="CW39" i="5" a="1"/>
  <c r="CW39" i="5" s="1"/>
  <c r="CU26" i="4" a="1"/>
  <c r="CU26" i="4" s="1"/>
  <c r="CX26" i="4" a="1"/>
  <c r="CX26" i="4" s="1"/>
  <c r="CV26" i="4" a="1"/>
  <c r="CV26" i="4" s="1"/>
  <c r="CW26" i="4" a="1"/>
  <c r="CW26" i="4" s="1"/>
  <c r="CV9" i="4" a="1"/>
  <c r="CV9" i="4" s="1"/>
  <c r="CW9" i="4" a="1"/>
  <c r="CW9" i="4" s="1"/>
  <c r="CU9" i="4" a="1"/>
  <c r="CU9" i="4" s="1"/>
  <c r="CX9" i="4" a="1"/>
  <c r="CX9" i="4" s="1"/>
  <c r="CW33" i="4" a="1"/>
  <c r="CW33" i="4" s="1"/>
  <c r="CX33" i="4" a="1"/>
  <c r="CX33" i="4" s="1"/>
  <c r="CV33" i="4" a="1"/>
  <c r="CV33" i="4" s="1"/>
  <c r="CU33" i="4" a="1"/>
  <c r="CU33" i="4" s="1"/>
  <c r="CY19" i="6" a="1"/>
  <c r="CY19" i="6" s="1"/>
  <c r="CX19" i="6" a="1"/>
  <c r="CX19" i="6" s="1"/>
  <c r="CW19" i="6" a="1"/>
  <c r="CW19" i="6" s="1"/>
  <c r="CV19" i="6" a="1"/>
  <c r="CV19" i="6" s="1"/>
  <c r="CY22" i="6" a="1"/>
  <c r="CY22" i="6" s="1"/>
  <c r="CX22" i="6" a="1"/>
  <c r="CX22" i="6" s="1"/>
  <c r="CW22" i="6" a="1"/>
  <c r="CW22" i="6" s="1"/>
  <c r="CV22" i="6" a="1"/>
  <c r="CV22" i="6" s="1"/>
  <c r="BD28" i="5"/>
  <c r="D60" i="5"/>
  <c r="G44" i="5"/>
  <c r="CW50" i="5" a="1"/>
  <c r="CW50" i="5" s="1"/>
  <c r="CX50" i="5" a="1"/>
  <c r="CX50" i="5" s="1"/>
  <c r="CV50" i="5" a="1"/>
  <c r="CV50" i="5" s="1"/>
  <c r="CY50" i="5" a="1"/>
  <c r="CY50" i="5" s="1"/>
  <c r="CV18" i="4" a="1"/>
  <c r="CV18" i="4" s="1"/>
  <c r="CX18" i="4" a="1"/>
  <c r="CX18" i="4" s="1"/>
  <c r="CW18" i="4" a="1"/>
  <c r="CW18" i="4" s="1"/>
  <c r="CU18" i="4" a="1"/>
  <c r="CU18" i="4" s="1"/>
  <c r="CW17" i="5" a="1"/>
  <c r="CW17" i="5" s="1"/>
  <c r="CV17" i="5" a="1"/>
  <c r="CV17" i="5" s="1"/>
  <c r="CY17" i="5" a="1"/>
  <c r="CY17" i="5" s="1"/>
  <c r="CX17" i="5" a="1"/>
  <c r="CX17" i="5" s="1"/>
  <c r="G59" i="6"/>
  <c r="D75" i="6"/>
  <c r="CU10" i="4" a="1"/>
  <c r="CU10" i="4" s="1"/>
  <c r="CW10" i="4" a="1"/>
  <c r="CW10" i="4" s="1"/>
  <c r="CV10" i="4" a="1"/>
  <c r="CV10" i="4" s="1"/>
  <c r="CX10" i="4" a="1"/>
  <c r="CX10" i="4" s="1"/>
  <c r="CW43" i="6" a="1"/>
  <c r="CW43" i="6" s="1"/>
  <c r="CV43" i="6" a="1"/>
  <c r="CV43" i="6" s="1"/>
  <c r="CY43" i="6" a="1"/>
  <c r="CY43" i="6" s="1"/>
  <c r="CX43" i="6" a="1"/>
  <c r="CX43" i="6" s="1"/>
  <c r="CY39" i="5" a="1"/>
  <c r="CY39" i="5" s="1"/>
  <c r="CV39" i="5" a="1"/>
  <c r="CV39" i="5" s="1"/>
  <c r="G60" i="6"/>
  <c r="D76" i="6"/>
  <c r="I52" i="6"/>
  <c r="K36" i="6"/>
  <c r="BC29" i="6"/>
  <c r="CW45" i="6" a="1"/>
  <c r="CW45" i="6" s="1"/>
  <c r="CV45" i="6" a="1"/>
  <c r="CV45" i="6" s="1"/>
  <c r="CY45" i="6" a="1"/>
  <c r="CY45" i="6" s="1"/>
  <c r="CX45" i="6" a="1"/>
  <c r="CX45" i="6" s="1"/>
  <c r="CV24" i="6" a="1"/>
  <c r="CV24" i="6" s="1"/>
  <c r="CY24" i="6" a="1"/>
  <c r="CY24" i="6" s="1"/>
  <c r="CX24" i="6" a="1"/>
  <c r="CX24" i="6" s="1"/>
  <c r="CW24" i="6" a="1"/>
  <c r="CW24" i="6" s="1"/>
  <c r="G43" i="5"/>
  <c r="D59" i="5"/>
  <c r="CW13" i="5" a="1"/>
  <c r="CW13" i="5" s="1"/>
  <c r="CV13" i="5" a="1"/>
  <c r="CV13" i="5" s="1"/>
  <c r="CY13" i="5" a="1"/>
  <c r="CY13" i="5" s="1"/>
  <c r="CX13" i="5" a="1"/>
  <c r="CX13" i="5" s="1"/>
  <c r="CY33" i="5" a="1"/>
  <c r="CY33" i="5" s="1"/>
  <c r="CX33" i="5" a="1"/>
  <c r="CX33" i="5" s="1"/>
  <c r="CW33" i="5" a="1"/>
  <c r="CW33" i="5" s="1"/>
  <c r="CV33" i="5" a="1"/>
  <c r="CV33" i="5" s="1"/>
  <c r="CX24" i="5" a="1"/>
  <c r="CX24" i="5" s="1"/>
  <c r="CW24" i="5" a="1"/>
  <c r="CW24" i="5" s="1"/>
  <c r="CV24" i="5" a="1"/>
  <c r="CV24" i="5" s="1"/>
  <c r="CY24" i="5" a="1"/>
  <c r="CY24" i="5" s="1"/>
  <c r="CU2" i="4" a="1"/>
  <c r="CU2" i="4" s="1"/>
  <c r="CX2" i="4" a="1"/>
  <c r="CX2" i="4" s="1"/>
  <c r="CW2" i="4" a="1"/>
  <c r="CW2" i="4" s="1"/>
  <c r="CV2" i="4" a="1"/>
  <c r="CV2" i="4" s="1"/>
  <c r="CU49" i="4" a="1"/>
  <c r="CU49" i="4" s="1"/>
  <c r="CX49" i="4" a="1"/>
  <c r="CX49" i="4" s="1"/>
  <c r="CV49" i="4" a="1"/>
  <c r="CV49" i="4" s="1"/>
  <c r="CW49" i="4" a="1"/>
  <c r="CW49" i="4" s="1"/>
  <c r="C43" i="3"/>
  <c r="D44" i="2"/>
  <c r="G28" i="2"/>
  <c r="AJ12" i="2"/>
  <c r="F44" i="2"/>
  <c r="AL12" i="2"/>
  <c r="C44" i="2"/>
  <c r="AC12" i="3"/>
  <c r="D43" i="3"/>
  <c r="G27" i="3"/>
  <c r="AC60" i="2"/>
  <c r="AK12" i="2"/>
  <c r="E44" i="2"/>
  <c r="F43" i="3"/>
  <c r="G60" i="2"/>
  <c r="E43" i="3"/>
  <c r="AC12" i="2"/>
  <c r="G27" i="2"/>
  <c r="R76" i="3"/>
  <c r="AM12" i="2"/>
  <c r="CT45" i="3"/>
  <c r="CT37" i="3"/>
  <c r="CT29" i="3"/>
  <c r="CT21" i="3"/>
  <c r="CT13" i="3"/>
  <c r="CT5" i="3"/>
  <c r="CT51" i="3"/>
  <c r="CT43" i="3"/>
  <c r="CT35" i="3"/>
  <c r="CT27" i="3"/>
  <c r="CT19" i="3"/>
  <c r="CT11" i="3"/>
  <c r="CT3" i="3"/>
  <c r="CT50" i="3"/>
  <c r="CT42" i="3"/>
  <c r="CT34" i="3"/>
  <c r="CT26" i="3"/>
  <c r="CT18" i="3"/>
  <c r="CT10" i="3"/>
  <c r="CT2" i="3"/>
  <c r="CT49" i="3"/>
  <c r="CT41" i="3"/>
  <c r="CT33" i="3"/>
  <c r="CT25" i="3"/>
  <c r="CT17" i="3"/>
  <c r="CT9" i="3"/>
  <c r="CT48" i="3"/>
  <c r="CT40" i="3"/>
  <c r="CT32" i="3"/>
  <c r="CT24" i="3"/>
  <c r="CT16" i="3"/>
  <c r="CT8" i="3"/>
  <c r="CT46" i="3"/>
  <c r="CT38" i="3"/>
  <c r="CT30" i="3"/>
  <c r="CT22" i="3"/>
  <c r="CT14" i="3"/>
  <c r="CT6" i="3"/>
  <c r="CT31" i="3"/>
  <c r="CT28" i="3"/>
  <c r="CT23" i="3"/>
  <c r="CT20" i="3"/>
  <c r="CT47" i="3"/>
  <c r="CT15" i="3"/>
  <c r="CT44" i="3"/>
  <c r="CT12" i="3"/>
  <c r="CT39" i="3"/>
  <c r="CT7" i="3"/>
  <c r="CT36" i="3"/>
  <c r="CT4" i="3"/>
  <c r="CU16" i="1" a="1"/>
  <c r="CU16" i="1" s="1"/>
  <c r="CX16" i="1" a="1"/>
  <c r="CX16" i="1" s="1"/>
  <c r="CW16" i="1" a="1"/>
  <c r="CW16" i="1" s="1"/>
  <c r="CV16" i="1" a="1"/>
  <c r="CV16" i="1" s="1"/>
  <c r="R28" i="2"/>
  <c r="CU48" i="2"/>
  <c r="CU40" i="2"/>
  <c r="CU32" i="2"/>
  <c r="CU24" i="2"/>
  <c r="CU16" i="2"/>
  <c r="CU8" i="2"/>
  <c r="CU47" i="2"/>
  <c r="CU39" i="2"/>
  <c r="CU31" i="2"/>
  <c r="CU23" i="2"/>
  <c r="CU15" i="2"/>
  <c r="CU7" i="2"/>
  <c r="CU46" i="2"/>
  <c r="CU38" i="2"/>
  <c r="CU30" i="2"/>
  <c r="CU22" i="2"/>
  <c r="CU14" i="2"/>
  <c r="CU6" i="2"/>
  <c r="CU45" i="2"/>
  <c r="CU37" i="2"/>
  <c r="CU29" i="2"/>
  <c r="CU21" i="2"/>
  <c r="CU13" i="2"/>
  <c r="CU5" i="2"/>
  <c r="CU51" i="2"/>
  <c r="CU43" i="2"/>
  <c r="CU35" i="2"/>
  <c r="CU27" i="2"/>
  <c r="CU19" i="2"/>
  <c r="CU11" i="2"/>
  <c r="CU3" i="2"/>
  <c r="CU50" i="2"/>
  <c r="CU42" i="2"/>
  <c r="CU34" i="2"/>
  <c r="CU26" i="2"/>
  <c r="CU18" i="2"/>
  <c r="CU10" i="2"/>
  <c r="CU2" i="2"/>
  <c r="CU49" i="2"/>
  <c r="CU41" i="2"/>
  <c r="CU33" i="2"/>
  <c r="CU25" i="2"/>
  <c r="CU17" i="2"/>
  <c r="CU9" i="2"/>
  <c r="CU36" i="2"/>
  <c r="CU28" i="2"/>
  <c r="CU12" i="2"/>
  <c r="CU20" i="2"/>
  <c r="CU4" i="2"/>
  <c r="CU44" i="2"/>
  <c r="CW34" i="1" a="1"/>
  <c r="CW34" i="1" s="1"/>
  <c r="CV34" i="1" a="1"/>
  <c r="CV34" i="1" s="1"/>
  <c r="CX34" i="1" a="1"/>
  <c r="CX34" i="1" s="1"/>
  <c r="CU34" i="1" a="1"/>
  <c r="CU34" i="1" s="1"/>
  <c r="CV21" i="1" a="1"/>
  <c r="CV21" i="1" s="1"/>
  <c r="CU21" i="1" a="1"/>
  <c r="CU21" i="1" s="1"/>
  <c r="CW21" i="1" a="1"/>
  <c r="CW21" i="1" s="1"/>
  <c r="CX21" i="1" a="1"/>
  <c r="CX21" i="1" s="1"/>
  <c r="CX38" i="1" a="1"/>
  <c r="CX38" i="1" s="1"/>
  <c r="CW38" i="1" a="1"/>
  <c r="CW38" i="1" s="1"/>
  <c r="CU38" i="1" a="1"/>
  <c r="CU38" i="1" s="1"/>
  <c r="CV38" i="1" a="1"/>
  <c r="CV38" i="1" s="1"/>
  <c r="CT51" i="2"/>
  <c r="CT43" i="2"/>
  <c r="CT35" i="2"/>
  <c r="CT27" i="2"/>
  <c r="CT19" i="2"/>
  <c r="CT11" i="2"/>
  <c r="CT3" i="2"/>
  <c r="CT50" i="2"/>
  <c r="CT42" i="2"/>
  <c r="CT34" i="2"/>
  <c r="CT26" i="2"/>
  <c r="CT18" i="2"/>
  <c r="CT10" i="2"/>
  <c r="CT2" i="2"/>
  <c r="CT49" i="2"/>
  <c r="CT41" i="2"/>
  <c r="CT33" i="2"/>
  <c r="CT25" i="2"/>
  <c r="CT17" i="2"/>
  <c r="CT9" i="2"/>
  <c r="CT48" i="2"/>
  <c r="CT40" i="2"/>
  <c r="CT32" i="2"/>
  <c r="CT24" i="2"/>
  <c r="CT16" i="2"/>
  <c r="CT8" i="2"/>
  <c r="CT46" i="2"/>
  <c r="CT38" i="2"/>
  <c r="CT30" i="2"/>
  <c r="CT22" i="2"/>
  <c r="CT14" i="2"/>
  <c r="CT6" i="2"/>
  <c r="CT45" i="2"/>
  <c r="CT37" i="2"/>
  <c r="CT29" i="2"/>
  <c r="CT21" i="2"/>
  <c r="CT13" i="2"/>
  <c r="CT5" i="2"/>
  <c r="CT44" i="2"/>
  <c r="CT36" i="2"/>
  <c r="CT28" i="2"/>
  <c r="CT20" i="2"/>
  <c r="CT12" i="2"/>
  <c r="CT4" i="2"/>
  <c r="CT23" i="2"/>
  <c r="CT15" i="2"/>
  <c r="CT7" i="2"/>
  <c r="CT47" i="2"/>
  <c r="CT39" i="2"/>
  <c r="CT31" i="2"/>
  <c r="I52" i="3"/>
  <c r="K36" i="3"/>
  <c r="BC29" i="3"/>
  <c r="CY51" i="3" a="1"/>
  <c r="CY51" i="3" s="1"/>
  <c r="CX51" i="3" a="1"/>
  <c r="CX51" i="3" s="1"/>
  <c r="CW51" i="3" a="1"/>
  <c r="CW51" i="3" s="1"/>
  <c r="CV51" i="3" a="1"/>
  <c r="CV51" i="3" s="1"/>
  <c r="CY49" i="3" a="1"/>
  <c r="CY49" i="3" s="1"/>
  <c r="CX49" i="3" a="1"/>
  <c r="CX49" i="3" s="1"/>
  <c r="CW49" i="3" a="1"/>
  <c r="CW49" i="3" s="1"/>
  <c r="CV49" i="3" a="1"/>
  <c r="CV49" i="3" s="1"/>
  <c r="CW15" i="1" a="1"/>
  <c r="CW15" i="1" s="1"/>
  <c r="CX15" i="1" a="1"/>
  <c r="CX15" i="1" s="1"/>
  <c r="CV15" i="1" a="1"/>
  <c r="CV15" i="1" s="1"/>
  <c r="CU15" i="1" a="1"/>
  <c r="CU15" i="1" s="1"/>
  <c r="G28" i="3"/>
  <c r="CX38" i="3" a="1"/>
  <c r="CX38" i="3" s="1"/>
  <c r="CW38" i="3" a="1"/>
  <c r="CW38" i="3" s="1"/>
  <c r="CV38" i="3" a="1"/>
  <c r="CV38" i="3" s="1"/>
  <c r="CY38" i="3" a="1"/>
  <c r="CY38" i="3" s="1"/>
  <c r="CY35" i="2" a="1"/>
  <c r="CY35" i="2" s="1"/>
  <c r="CX35" i="2" a="1"/>
  <c r="CX35" i="2" s="1"/>
  <c r="CW35" i="2" a="1"/>
  <c r="CW35" i="2" s="1"/>
  <c r="CV35" i="2" a="1"/>
  <c r="CV35" i="2" s="1"/>
  <c r="CU29" i="1" a="1"/>
  <c r="CU29" i="1" s="1"/>
  <c r="CX29" i="1" a="1"/>
  <c r="CX29" i="1" s="1"/>
  <c r="CW29" i="1" a="1"/>
  <c r="CW29" i="1" s="1"/>
  <c r="CV29" i="1" a="1"/>
  <c r="CV29" i="1" s="1"/>
  <c r="R12" i="2"/>
  <c r="CX46" i="1" a="1"/>
  <c r="CX46" i="1" s="1"/>
  <c r="CW46" i="1" a="1"/>
  <c r="CW46" i="1" s="1"/>
  <c r="CV46" i="1" a="1"/>
  <c r="CV46" i="1" s="1"/>
  <c r="CU46" i="1" a="1"/>
  <c r="CU46" i="1" s="1"/>
  <c r="CY14" i="3" a="1"/>
  <c r="CY14" i="3" s="1"/>
  <c r="CX14" i="3" a="1"/>
  <c r="CX14" i="3" s="1"/>
  <c r="CW14" i="3" a="1"/>
  <c r="CW14" i="3" s="1"/>
  <c r="CV14" i="3" a="1"/>
  <c r="CV14" i="3" s="1"/>
  <c r="CV35" i="3" a="1"/>
  <c r="CV35" i="3" s="1"/>
  <c r="CY35" i="3" a="1"/>
  <c r="CY35" i="3" s="1"/>
  <c r="CX35" i="3" a="1"/>
  <c r="CX35" i="3" s="1"/>
  <c r="CW35" i="3" a="1"/>
  <c r="CW35" i="3" s="1"/>
  <c r="CY19" i="2" a="1"/>
  <c r="CY19" i="2" s="1"/>
  <c r="CW19" i="2" a="1"/>
  <c r="CW19" i="2" s="1"/>
  <c r="CV19" i="2" a="1"/>
  <c r="CV19" i="2" s="1"/>
  <c r="CV25" i="2" a="1"/>
  <c r="CV25" i="2" s="1"/>
  <c r="CY25" i="2" a="1"/>
  <c r="CY25" i="2" s="1"/>
  <c r="CX25" i="2" a="1"/>
  <c r="CX25" i="2" s="1"/>
  <c r="CW25" i="2" a="1"/>
  <c r="CW25" i="2" s="1"/>
  <c r="CU3" i="1" a="1"/>
  <c r="CU3" i="1" s="1"/>
  <c r="CV3" i="1" a="1"/>
  <c r="CV3" i="1" s="1"/>
  <c r="CX3" i="1" a="1"/>
  <c r="CX3" i="1" s="1"/>
  <c r="CW3" i="1" a="1"/>
  <c r="CW3" i="1" s="1"/>
  <c r="CW12" i="1" a="1"/>
  <c r="CW12" i="1" s="1"/>
  <c r="CU12" i="1" a="1"/>
  <c r="CU12" i="1" s="1"/>
  <c r="CX12" i="1" a="1"/>
  <c r="CX12" i="1" s="1"/>
  <c r="CV12" i="1" a="1"/>
  <c r="CV12" i="1" s="1"/>
  <c r="CX37" i="1" a="1"/>
  <c r="CX37" i="1" s="1"/>
  <c r="CW37" i="1" a="1"/>
  <c r="CW37" i="1" s="1"/>
  <c r="CU37" i="1" a="1"/>
  <c r="CU37" i="1" s="1"/>
  <c r="CV37" i="1" a="1"/>
  <c r="CV37" i="1" s="1"/>
  <c r="CV43" i="2" a="1"/>
  <c r="CV43" i="2" s="1"/>
  <c r="CY43" i="2" a="1"/>
  <c r="CY43" i="2" s="1"/>
  <c r="CX43" i="2" a="1"/>
  <c r="CX43" i="2" s="1"/>
  <c r="CW43" i="2" a="1"/>
  <c r="CW43" i="2" s="1"/>
  <c r="CV13" i="1" a="1"/>
  <c r="CV13" i="1" s="1"/>
  <c r="CX13" i="1" a="1"/>
  <c r="CX13" i="1" s="1"/>
  <c r="CW13" i="1" a="1"/>
  <c r="CW13" i="1" s="1"/>
  <c r="CU13" i="1" a="1"/>
  <c r="CU13" i="1" s="1"/>
  <c r="CV27" i="2" a="1"/>
  <c r="CV27" i="2" s="1"/>
  <c r="CY27" i="2" a="1"/>
  <c r="CY27" i="2" s="1"/>
  <c r="CX27" i="2" a="1"/>
  <c r="CX27" i="2" s="1"/>
  <c r="CW27" i="2" a="1"/>
  <c r="CW27" i="2" s="1"/>
  <c r="CX24" i="1" a="1"/>
  <c r="CX24" i="1" s="1"/>
  <c r="CW24" i="1" a="1"/>
  <c r="CW24" i="1" s="1"/>
  <c r="CV24" i="1" a="1"/>
  <c r="CV24" i="1" s="1"/>
  <c r="CU24" i="1" a="1"/>
  <c r="CU24" i="1" s="1"/>
  <c r="CW11" i="1" a="1"/>
  <c r="CW11" i="1" s="1"/>
  <c r="CV11" i="1" a="1"/>
  <c r="CV11" i="1" s="1"/>
  <c r="CX11" i="1" a="1"/>
  <c r="CX11" i="1" s="1"/>
  <c r="CU11" i="1" a="1"/>
  <c r="CU11" i="1" s="1"/>
  <c r="CX44" i="3" a="1"/>
  <c r="CX44" i="3" s="1"/>
  <c r="CW44" i="3" a="1"/>
  <c r="CW44" i="3" s="1"/>
  <c r="CV44" i="3" a="1"/>
  <c r="CV44" i="3" s="1"/>
  <c r="CY44" i="3" a="1"/>
  <c r="CY44" i="3" s="1"/>
  <c r="CX6" i="1" a="1"/>
  <c r="CX6" i="1" s="1"/>
  <c r="CW6" i="1" a="1"/>
  <c r="CW6" i="1" s="1"/>
  <c r="CV6" i="1" a="1"/>
  <c r="CV6" i="1" s="1"/>
  <c r="CU6" i="1" a="1"/>
  <c r="CU6" i="1" s="1"/>
  <c r="G92" i="3"/>
  <c r="CV35" i="1" a="1"/>
  <c r="CV35" i="1" s="1"/>
  <c r="CU35" i="1" a="1"/>
  <c r="CU35" i="1" s="1"/>
  <c r="CX35" i="1" a="1"/>
  <c r="CX35" i="1" s="1"/>
  <c r="CW35" i="1" a="1"/>
  <c r="CW35" i="1" s="1"/>
  <c r="CW44" i="1" a="1"/>
  <c r="CW44" i="1" s="1"/>
  <c r="CV44" i="1" a="1"/>
  <c r="CV44" i="1" s="1"/>
  <c r="CU44" i="1" a="1"/>
  <c r="CU44" i="1" s="1"/>
  <c r="CX44" i="1" a="1"/>
  <c r="CX44" i="1" s="1"/>
  <c r="CU30" i="1" a="1"/>
  <c r="CU30" i="1" s="1"/>
  <c r="CX30" i="1" a="1"/>
  <c r="CX30" i="1" s="1"/>
  <c r="CW30" i="1" a="1"/>
  <c r="CW30" i="1" s="1"/>
  <c r="CV30" i="1" a="1"/>
  <c r="CV30" i="1" s="1"/>
  <c r="CU4" i="1" a="1"/>
  <c r="CU4" i="1" s="1"/>
  <c r="CW4" i="1" a="1"/>
  <c r="CW4" i="1" s="1"/>
  <c r="CV4" i="1" a="1"/>
  <c r="CV4" i="1" s="1"/>
  <c r="CX4" i="1" a="1"/>
  <c r="CX4" i="1" s="1"/>
  <c r="CW25" i="1" a="1"/>
  <c r="CW25" i="1" s="1"/>
  <c r="CX25" i="1" a="1"/>
  <c r="CX25" i="1" s="1"/>
  <c r="CV25" i="1" a="1"/>
  <c r="CV25" i="1" s="1"/>
  <c r="CU25" i="1" a="1"/>
  <c r="CU25" i="1" s="1"/>
  <c r="CW5" i="2" a="1"/>
  <c r="CW5" i="2" s="1"/>
  <c r="CV5" i="2" a="1"/>
  <c r="CV5" i="2" s="1"/>
  <c r="CY5" i="2" a="1"/>
  <c r="CY5" i="2" s="1"/>
  <c r="CX5" i="2" a="1"/>
  <c r="CX5" i="2" s="1"/>
  <c r="CV37" i="3" a="1"/>
  <c r="CV37" i="3" s="1"/>
  <c r="CY37" i="3" a="1"/>
  <c r="CY37" i="3" s="1"/>
  <c r="CX37" i="3" a="1"/>
  <c r="CX37" i="3" s="1"/>
  <c r="CW37" i="3" a="1"/>
  <c r="CW37" i="3" s="1"/>
  <c r="CV20" i="3" a="1"/>
  <c r="CV20" i="3" s="1"/>
  <c r="CY20" i="3" a="1"/>
  <c r="CY20" i="3" s="1"/>
  <c r="CX20" i="3" a="1"/>
  <c r="CX20" i="3" s="1"/>
  <c r="CW20" i="3" a="1"/>
  <c r="CW20" i="3" s="1"/>
  <c r="K52" i="2"/>
  <c r="I68" i="2"/>
  <c r="BC30" i="2"/>
  <c r="BD30" i="2" s="1"/>
  <c r="CX19" i="2" a="1"/>
  <c r="CX19" i="2" s="1"/>
  <c r="CX36" i="1" a="1"/>
  <c r="CX36" i="1" s="1"/>
  <c r="CW36" i="1" a="1"/>
  <c r="CW36" i="1" s="1"/>
  <c r="CU36" i="1" a="1"/>
  <c r="CU36" i="1" s="1"/>
  <c r="CV36" i="1" a="1"/>
  <c r="CV36" i="1" s="1"/>
  <c r="CX23" i="1" a="1"/>
  <c r="CX23" i="1" s="1"/>
  <c r="CV23" i="1" a="1"/>
  <c r="CV23" i="1" s="1"/>
  <c r="CU23" i="1" a="1"/>
  <c r="CU23" i="1" s="1"/>
  <c r="CW23" i="1" a="1"/>
  <c r="CW23" i="1" s="1"/>
  <c r="CU33" i="1" a="1"/>
  <c r="CU33" i="1" s="1"/>
  <c r="CX33" i="1" a="1"/>
  <c r="CX33" i="1" s="1"/>
  <c r="CW33" i="1" a="1"/>
  <c r="CW33" i="1" s="1"/>
  <c r="CV33" i="1" a="1"/>
  <c r="CV33" i="1" s="1"/>
  <c r="CX14" i="1" a="1"/>
  <c r="CX14" i="1" s="1"/>
  <c r="CU14" i="1" a="1"/>
  <c r="CU14" i="1" s="1"/>
  <c r="CW14" i="1" a="1"/>
  <c r="CW14" i="1" s="1"/>
  <c r="CV14" i="1" a="1"/>
  <c r="CV14" i="1" s="1"/>
  <c r="CU50" i="3"/>
  <c r="CU42" i="3"/>
  <c r="CU34" i="3"/>
  <c r="CU26" i="3"/>
  <c r="CU18" i="3"/>
  <c r="CU10" i="3"/>
  <c r="CU2" i="3"/>
  <c r="CU48" i="3"/>
  <c r="CU40" i="3"/>
  <c r="CU32" i="3"/>
  <c r="CU24" i="3"/>
  <c r="CU16" i="3"/>
  <c r="CU8" i="3"/>
  <c r="CU47" i="3"/>
  <c r="CU39" i="3"/>
  <c r="CU31" i="3"/>
  <c r="CU23" i="3"/>
  <c r="CU15" i="3"/>
  <c r="CU7" i="3"/>
  <c r="CU46" i="3"/>
  <c r="CU38" i="3"/>
  <c r="CU30" i="3"/>
  <c r="CU22" i="3"/>
  <c r="CU14" i="3"/>
  <c r="CU6" i="3"/>
  <c r="CU45" i="3"/>
  <c r="CU37" i="3"/>
  <c r="CU29" i="3"/>
  <c r="CU21" i="3"/>
  <c r="CU13" i="3"/>
  <c r="CU5" i="3"/>
  <c r="CU51" i="3"/>
  <c r="CU43" i="3"/>
  <c r="CU35" i="3"/>
  <c r="CU27" i="3"/>
  <c r="CU19" i="3"/>
  <c r="CU11" i="3"/>
  <c r="CU3" i="3"/>
  <c r="CU44" i="3"/>
  <c r="CU12" i="3"/>
  <c r="CU41" i="3"/>
  <c r="CU9" i="3"/>
  <c r="CU36" i="3"/>
  <c r="CU4" i="3"/>
  <c r="CU33" i="3"/>
  <c r="CU28" i="3"/>
  <c r="CU25" i="3"/>
  <c r="CU20" i="3"/>
  <c r="CU49" i="3"/>
  <c r="CU17" i="3"/>
  <c r="CV21" i="2" a="1"/>
  <c r="CV21" i="2" s="1"/>
  <c r="CX21" i="2" a="1"/>
  <c r="CX21" i="2" s="1"/>
  <c r="CW21" i="2" a="1"/>
  <c r="CW21" i="2" s="1"/>
  <c r="CY21" i="2" a="1"/>
  <c r="CY21" i="2" s="1"/>
  <c r="CW2" i="1" a="1"/>
  <c r="CW2" i="1" s="1"/>
  <c r="CU2" i="1" a="1"/>
  <c r="CU2" i="1" s="1"/>
  <c r="CV2" i="1" a="1"/>
  <c r="CV2" i="1" s="1"/>
  <c r="CX2" i="1" a="1"/>
  <c r="CX2" i="1" s="1"/>
  <c r="CV45" i="1" a="1"/>
  <c r="CV45" i="1" s="1"/>
  <c r="CU45" i="1" a="1"/>
  <c r="CU45" i="1" s="1"/>
  <c r="CW45" i="1" a="1"/>
  <c r="CW45" i="1" s="1"/>
  <c r="CX45" i="1" a="1"/>
  <c r="CX45" i="1" s="1"/>
  <c r="CV17" i="3" a="1"/>
  <c r="CV17" i="3" s="1"/>
  <c r="CY17" i="3" a="1"/>
  <c r="CY17" i="3" s="1"/>
  <c r="CX17" i="3" a="1"/>
  <c r="CX17" i="3" s="1"/>
  <c r="CW17" i="3" a="1"/>
  <c r="CW17" i="3" s="1"/>
  <c r="BD29" i="2"/>
  <c r="CX4" i="2" a="1"/>
  <c r="CX4" i="2" s="1"/>
  <c r="CW4" i="2" a="1"/>
  <c r="CW4" i="2" s="1"/>
  <c r="CV4" i="2" a="1"/>
  <c r="CV4" i="2" s="1"/>
  <c r="CY4" i="2" a="1"/>
  <c r="CY4" i="2" s="1"/>
  <c r="CX48" i="1" a="1"/>
  <c r="CX48" i="1" s="1"/>
  <c r="CW48" i="1" a="1"/>
  <c r="CW48" i="1" s="1"/>
  <c r="CV48" i="1" a="1"/>
  <c r="CV48" i="1" s="1"/>
  <c r="CU48" i="1" a="1"/>
  <c r="CU48" i="1" s="1"/>
  <c r="CU43" i="1" a="1"/>
  <c r="CU43" i="1" s="1"/>
  <c r="CX43" i="1" a="1"/>
  <c r="CX43" i="1" s="1"/>
  <c r="CV43" i="1" a="1"/>
  <c r="CV43" i="1" s="1"/>
  <c r="CW43" i="1" a="1"/>
  <c r="CW43" i="1" s="1"/>
  <c r="CW3" i="3" a="1"/>
  <c r="CW3" i="3" s="1"/>
  <c r="CV3" i="3" a="1"/>
  <c r="CV3" i="3" s="1"/>
  <c r="CY3" i="3" a="1"/>
  <c r="CY3" i="3" s="1"/>
  <c r="CX3" i="3" a="1"/>
  <c r="CX3" i="3" s="1"/>
  <c r="CV38" i="2" a="1"/>
  <c r="CV38" i="2" s="1"/>
  <c r="CY38" i="2" a="1"/>
  <c r="CY38" i="2" s="1"/>
  <c r="CX38" i="2" a="1"/>
  <c r="CX38" i="2" s="1"/>
  <c r="CU26" i="1" a="1"/>
  <c r="CU26" i="1" s="1"/>
  <c r="CW26" i="1" a="1"/>
  <c r="CW26" i="1" s="1"/>
  <c r="CX26" i="1" a="1"/>
  <c r="CX26" i="1" s="1"/>
  <c r="CV26" i="1" a="1"/>
  <c r="CV26" i="1" s="1"/>
  <c r="CX47" i="1" a="1"/>
  <c r="CX47" i="1" s="1"/>
  <c r="CW47" i="1" a="1"/>
  <c r="CW47" i="1" s="1"/>
  <c r="CV47" i="1" a="1"/>
  <c r="CV47" i="1" s="1"/>
  <c r="CU47" i="1" a="1"/>
  <c r="CU47" i="1" s="1"/>
  <c r="B31" i="1"/>
  <c r="G31" i="1"/>
  <c r="CX5" i="1" a="1"/>
  <c r="CX5" i="1" s="1"/>
  <c r="CW5" i="1" a="1"/>
  <c r="CW5" i="1" s="1"/>
  <c r="CV5" i="1" a="1"/>
  <c r="CV5" i="1" s="1"/>
  <c r="CU5" i="1" a="1"/>
  <c r="CU5" i="1" s="1"/>
  <c r="CX22" i="1" a="1"/>
  <c r="CX22" i="1" s="1"/>
  <c r="CU22" i="1" a="1"/>
  <c r="CU22" i="1" s="1"/>
  <c r="CW22" i="1" a="1"/>
  <c r="CW22" i="1" s="1"/>
  <c r="CV22" i="1" a="1"/>
  <c r="CV22" i="1" s="1"/>
  <c r="AN44" i="2"/>
  <c r="N28" i="3"/>
  <c r="N92" i="3"/>
  <c r="Y28" i="2"/>
  <c r="C59" i="2"/>
  <c r="O92" i="3"/>
  <c r="O12" i="3"/>
  <c r="Y28" i="3"/>
  <c r="AB28" i="2"/>
  <c r="C43" i="2"/>
  <c r="P28" i="3"/>
  <c r="Q43" i="2"/>
  <c r="E59" i="3"/>
  <c r="AK59" i="2"/>
  <c r="C59" i="3"/>
  <c r="AJ28" i="2"/>
  <c r="Q28" i="3"/>
  <c r="Z28" i="3"/>
  <c r="E59" i="2"/>
  <c r="E60" i="3"/>
  <c r="O27" i="2"/>
  <c r="Q60" i="2"/>
  <c r="P92" i="3"/>
  <c r="F43" i="2"/>
  <c r="Z28" i="2"/>
  <c r="AM28" i="2"/>
  <c r="O44" i="2"/>
  <c r="C76" i="2"/>
  <c r="F59" i="2"/>
  <c r="N43" i="2"/>
  <c r="F59" i="3"/>
  <c r="F76" i="2"/>
  <c r="E76" i="2"/>
  <c r="D44" i="3"/>
  <c r="AA28" i="3"/>
  <c r="AA28" i="2"/>
  <c r="P43" i="2"/>
  <c r="F60" i="3"/>
  <c r="P60" i="2"/>
  <c r="C60" i="3"/>
  <c r="E43" i="2"/>
  <c r="D43" i="2"/>
  <c r="Q92" i="3"/>
  <c r="AL28" i="2"/>
  <c r="N60" i="2"/>
  <c r="D76" i="2"/>
  <c r="AB28" i="3"/>
  <c r="BD29" i="6" l="1"/>
  <c r="D76" i="5"/>
  <c r="G60" i="5"/>
  <c r="CV10" i="6" a="1"/>
  <c r="CV10" i="6" s="1"/>
  <c r="CY10" i="6" a="1"/>
  <c r="CY10" i="6" s="1"/>
  <c r="CX10" i="6" a="1"/>
  <c r="CX10" i="6" s="1"/>
  <c r="CW10" i="6" a="1"/>
  <c r="CW10" i="6" s="1"/>
  <c r="CY4" i="5" a="1"/>
  <c r="CY4" i="5" s="1"/>
  <c r="CX4" i="5" a="1"/>
  <c r="CX4" i="5" s="1"/>
  <c r="CW4" i="5" a="1"/>
  <c r="CW4" i="5" s="1"/>
  <c r="CV4" i="5" a="1"/>
  <c r="CV4" i="5" s="1"/>
  <c r="CX20" i="5" a="1"/>
  <c r="CX20" i="5" s="1"/>
  <c r="CW20" i="5" a="1"/>
  <c r="CW20" i="5" s="1"/>
  <c r="CV20" i="5" a="1"/>
  <c r="CV20" i="5" s="1"/>
  <c r="CY20" i="5" a="1"/>
  <c r="CY20" i="5" s="1"/>
  <c r="CY28" i="6" a="1"/>
  <c r="CY28" i="6" s="1"/>
  <c r="CX28" i="6" a="1"/>
  <c r="CX28" i="6" s="1"/>
  <c r="CW28" i="6" a="1"/>
  <c r="CW28" i="6" s="1"/>
  <c r="CV28" i="6" a="1"/>
  <c r="CV28" i="6" s="1"/>
  <c r="CY27" i="6" a="1"/>
  <c r="CY27" i="6" s="1"/>
  <c r="CX27" i="6" a="1"/>
  <c r="CX27" i="6" s="1"/>
  <c r="CW27" i="6" a="1"/>
  <c r="CW27" i="6" s="1"/>
  <c r="CV27" i="6" a="1"/>
  <c r="CV27" i="6" s="1"/>
  <c r="CY32" i="6" a="1"/>
  <c r="CY32" i="6" s="1"/>
  <c r="CX32" i="6" a="1"/>
  <c r="CX32" i="6" s="1"/>
  <c r="CW32" i="6" a="1"/>
  <c r="CW32" i="6" s="1"/>
  <c r="CV32" i="6" a="1"/>
  <c r="CV32" i="6" s="1"/>
  <c r="CX12" i="5" a="1"/>
  <c r="CX12" i="5" s="1"/>
  <c r="CY12" i="5" a="1"/>
  <c r="CY12" i="5" s="1"/>
  <c r="CW12" i="5" a="1"/>
  <c r="CW12" i="5" s="1"/>
  <c r="CV12" i="5" a="1"/>
  <c r="CV12" i="5" s="1"/>
  <c r="CV46" i="5" a="1"/>
  <c r="CV46" i="5" s="1"/>
  <c r="CY46" i="5" a="1"/>
  <c r="CY46" i="5" s="1"/>
  <c r="CX46" i="5" a="1"/>
  <c r="CX46" i="5" s="1"/>
  <c r="CW46" i="5" a="1"/>
  <c r="CW46" i="5" s="1"/>
  <c r="I68" i="6"/>
  <c r="K52" i="6"/>
  <c r="BC30" i="6"/>
  <c r="BD30" i="6" s="1"/>
  <c r="K68" i="5"/>
  <c r="BC31" i="5"/>
  <c r="I84" i="5"/>
  <c r="CX39" i="6" a="1"/>
  <c r="CX39" i="6" s="1"/>
  <c r="CW39" i="6" a="1"/>
  <c r="CW39" i="6" s="1"/>
  <c r="CV39" i="6" a="1"/>
  <c r="CV39" i="6" s="1"/>
  <c r="CY39" i="6" a="1"/>
  <c r="CY39" i="6" s="1"/>
  <c r="CY40" i="6" a="1"/>
  <c r="CY40" i="6" s="1"/>
  <c r="CX40" i="6" a="1"/>
  <c r="CX40" i="6" s="1"/>
  <c r="CW40" i="6" a="1"/>
  <c r="CW40" i="6" s="1"/>
  <c r="CV40" i="6" a="1"/>
  <c r="CV40" i="6" s="1"/>
  <c r="CV14" i="5" a="1"/>
  <c r="CV14" i="5" s="1"/>
  <c r="CY14" i="5" a="1"/>
  <c r="CY14" i="5" s="1"/>
  <c r="CX14" i="5" a="1"/>
  <c r="CX14" i="5" s="1"/>
  <c r="CW14" i="5" a="1"/>
  <c r="CW14" i="5" s="1"/>
  <c r="CX41" i="5" a="1"/>
  <c r="CX41" i="5" s="1"/>
  <c r="CW41" i="5" a="1"/>
  <c r="CW41" i="5" s="1"/>
  <c r="CV41" i="5" a="1"/>
  <c r="CV41" i="5" s="1"/>
  <c r="CY41" i="5" a="1"/>
  <c r="CY41" i="5" s="1"/>
  <c r="CW25" i="5" a="1"/>
  <c r="CW25" i="5" s="1"/>
  <c r="CV25" i="5" a="1"/>
  <c r="CV25" i="5" s="1"/>
  <c r="CY25" i="5" a="1"/>
  <c r="CY25" i="5" s="1"/>
  <c r="CX25" i="5" a="1"/>
  <c r="CX25" i="5" s="1"/>
  <c r="CY37" i="5" a="1"/>
  <c r="CY37" i="5" s="1"/>
  <c r="CX37" i="5" a="1"/>
  <c r="CX37" i="5" s="1"/>
  <c r="CW37" i="5" a="1"/>
  <c r="CW37" i="5" s="1"/>
  <c r="CV37" i="5" a="1"/>
  <c r="CV37" i="5" s="1"/>
  <c r="CV18" i="5" a="1"/>
  <c r="CV18" i="5" s="1"/>
  <c r="CY18" i="5" a="1"/>
  <c r="CY18" i="5" s="1"/>
  <c r="CX18" i="5" a="1"/>
  <c r="CX18" i="5" s="1"/>
  <c r="CW18" i="5" a="1"/>
  <c r="CW18" i="5" s="1"/>
  <c r="CW27" i="5" a="1"/>
  <c r="CW27" i="5" s="1"/>
  <c r="CV27" i="5" a="1"/>
  <c r="CV27" i="5" s="1"/>
  <c r="CY27" i="5" a="1"/>
  <c r="CY27" i="5" s="1"/>
  <c r="CX27" i="5" a="1"/>
  <c r="CX27" i="5" s="1"/>
  <c r="G76" i="6"/>
  <c r="D92" i="6"/>
  <c r="CV12" i="6" a="1"/>
  <c r="CV12" i="6" s="1"/>
  <c r="CY12" i="6" a="1"/>
  <c r="CY12" i="6" s="1"/>
  <c r="CX12" i="6" a="1"/>
  <c r="CX12" i="6" s="1"/>
  <c r="CW12" i="6" a="1"/>
  <c r="CW12" i="6" s="1"/>
  <c r="CY30" i="6" a="1"/>
  <c r="CY30" i="6" s="1"/>
  <c r="CX30" i="6" a="1"/>
  <c r="CX30" i="6" s="1"/>
  <c r="CW30" i="6" a="1"/>
  <c r="CW30" i="6" s="1"/>
  <c r="CV30" i="6" a="1"/>
  <c r="CV30" i="6" s="1"/>
  <c r="CY48" i="6" a="1"/>
  <c r="CY48" i="6" s="1"/>
  <c r="CX48" i="6" a="1"/>
  <c r="CX48" i="6" s="1"/>
  <c r="CW48" i="6" a="1"/>
  <c r="CW48" i="6" s="1"/>
  <c r="CV48" i="6" a="1"/>
  <c r="CV48" i="6" s="1"/>
  <c r="CX40" i="5" a="1"/>
  <c r="CX40" i="5" s="1"/>
  <c r="CW40" i="5" a="1"/>
  <c r="CW40" i="5" s="1"/>
  <c r="CV40" i="5" a="1"/>
  <c r="CV40" i="5" s="1"/>
  <c r="CY40" i="5" a="1"/>
  <c r="CY40" i="5" s="1"/>
  <c r="CY45" i="5" a="1"/>
  <c r="CY45" i="5" s="1"/>
  <c r="CX45" i="5" a="1"/>
  <c r="CX45" i="5" s="1"/>
  <c r="CW45" i="5" a="1"/>
  <c r="CW45" i="5" s="1"/>
  <c r="CV45" i="5" a="1"/>
  <c r="CV45" i="5" s="1"/>
  <c r="CW14" i="6" a="1"/>
  <c r="CW14" i="6" s="1"/>
  <c r="CV14" i="6" a="1"/>
  <c r="CV14" i="6" s="1"/>
  <c r="CY14" i="6" a="1"/>
  <c r="CY14" i="6" s="1"/>
  <c r="CX14" i="6" a="1"/>
  <c r="CX14" i="6" s="1"/>
  <c r="CW21" i="5" a="1"/>
  <c r="CW21" i="5" s="1"/>
  <c r="CV21" i="5" a="1"/>
  <c r="CV21" i="5" s="1"/>
  <c r="CY21" i="5" a="1"/>
  <c r="CY21" i="5" s="1"/>
  <c r="CX21" i="5" a="1"/>
  <c r="CX21" i="5" s="1"/>
  <c r="CW2" i="5" a="1"/>
  <c r="CW2" i="5" s="1"/>
  <c r="CV2" i="5" a="1"/>
  <c r="CV2" i="5" s="1"/>
  <c r="CY2" i="5" a="1"/>
  <c r="CY2" i="5" s="1"/>
  <c r="CX2" i="5" a="1"/>
  <c r="CX2" i="5" s="1"/>
  <c r="CX16" i="5" a="1"/>
  <c r="CX16" i="5" s="1"/>
  <c r="CW16" i="5" a="1"/>
  <c r="CW16" i="5" s="1"/>
  <c r="CV16" i="5" a="1"/>
  <c r="CV16" i="5" s="1"/>
  <c r="CY16" i="5" a="1"/>
  <c r="CY16" i="5" s="1"/>
  <c r="CV44" i="5" a="1"/>
  <c r="CV44" i="5" s="1"/>
  <c r="CY44" i="5" a="1"/>
  <c r="CY44" i="5" s="1"/>
  <c r="CX44" i="5" a="1"/>
  <c r="CX44" i="5" s="1"/>
  <c r="CW44" i="5" a="1"/>
  <c r="CW44" i="5" s="1"/>
  <c r="CY8" i="5" a="1"/>
  <c r="CY8" i="5" s="1"/>
  <c r="CX8" i="5" a="1"/>
  <c r="CX8" i="5" s="1"/>
  <c r="CW8" i="5" a="1"/>
  <c r="CW8" i="5" s="1"/>
  <c r="CV8" i="5" a="1"/>
  <c r="CV8" i="5" s="1"/>
  <c r="CY23" i="5" a="1"/>
  <c r="CY23" i="5" s="1"/>
  <c r="CX23" i="5" a="1"/>
  <c r="CX23" i="5" s="1"/>
  <c r="CW23" i="5" a="1"/>
  <c r="CW23" i="5" s="1"/>
  <c r="CV23" i="5" a="1"/>
  <c r="CV23" i="5" s="1"/>
  <c r="CW34" i="5" a="1"/>
  <c r="CW34" i="5" s="1"/>
  <c r="CV34" i="5" a="1"/>
  <c r="CV34" i="5" s="1"/>
  <c r="CY34" i="5" a="1"/>
  <c r="CY34" i="5" s="1"/>
  <c r="CX34" i="5" a="1"/>
  <c r="CX34" i="5" s="1"/>
  <c r="CY17" i="6" a="1"/>
  <c r="CY17" i="6" s="1"/>
  <c r="CX17" i="6" a="1"/>
  <c r="CX17" i="6" s="1"/>
  <c r="CW17" i="6" a="1"/>
  <c r="CW17" i="6" s="1"/>
  <c r="CV17" i="6" a="1"/>
  <c r="CV17" i="6" s="1"/>
  <c r="CY15" i="6" a="1"/>
  <c r="CY15" i="6" s="1"/>
  <c r="CX15" i="6" a="1"/>
  <c r="CX15" i="6" s="1"/>
  <c r="CW15" i="6" a="1"/>
  <c r="CW15" i="6" s="1"/>
  <c r="CV15" i="6" a="1"/>
  <c r="CV15" i="6" s="1"/>
  <c r="CY35" i="6" a="1"/>
  <c r="CY35" i="6" s="1"/>
  <c r="CX35" i="6" a="1"/>
  <c r="CX35" i="6" s="1"/>
  <c r="CW35" i="6" a="1"/>
  <c r="CW35" i="6" s="1"/>
  <c r="CV35" i="6" a="1"/>
  <c r="CV35" i="6" s="1"/>
  <c r="CV22" i="5" a="1"/>
  <c r="CV22" i="5" s="1"/>
  <c r="CY22" i="5" a="1"/>
  <c r="CY22" i="5" s="1"/>
  <c r="CX22" i="5" a="1"/>
  <c r="CX22" i="5" s="1"/>
  <c r="CW22" i="5" a="1"/>
  <c r="CW22" i="5" s="1"/>
  <c r="CW48" i="5" a="1"/>
  <c r="CW48" i="5" s="1"/>
  <c r="CY48" i="5" a="1"/>
  <c r="CY48" i="5" s="1"/>
  <c r="CX48" i="5" a="1"/>
  <c r="CX48" i="5" s="1"/>
  <c r="CV48" i="5" a="1"/>
  <c r="CV48" i="5" s="1"/>
  <c r="CY31" i="5" a="1"/>
  <c r="CY31" i="5" s="1"/>
  <c r="CX31" i="5" a="1"/>
  <c r="CX31" i="5" s="1"/>
  <c r="CW31" i="5" a="1"/>
  <c r="CW31" i="5" s="1"/>
  <c r="CV31" i="5" a="1"/>
  <c r="CV31" i="5" s="1"/>
  <c r="D75" i="5"/>
  <c r="G59" i="5"/>
  <c r="CV3" i="6" a="1"/>
  <c r="CV3" i="6" s="1"/>
  <c r="CY3" i="6" a="1"/>
  <c r="CY3" i="6" s="1"/>
  <c r="CX3" i="6" a="1"/>
  <c r="CX3" i="6" s="1"/>
  <c r="CW3" i="6" a="1"/>
  <c r="CW3" i="6" s="1"/>
  <c r="CW13" i="6" a="1"/>
  <c r="CW13" i="6" s="1"/>
  <c r="CV13" i="6" a="1"/>
  <c r="CV13" i="6" s="1"/>
  <c r="CY13" i="6" a="1"/>
  <c r="CY13" i="6" s="1"/>
  <c r="CX13" i="6" a="1"/>
  <c r="CX13" i="6" s="1"/>
  <c r="CY47" i="6" a="1"/>
  <c r="CY47" i="6" s="1"/>
  <c r="CX47" i="6" a="1"/>
  <c r="CX47" i="6" s="1"/>
  <c r="CW47" i="6" a="1"/>
  <c r="CW47" i="6" s="1"/>
  <c r="CV47" i="6" a="1"/>
  <c r="CV47" i="6" s="1"/>
  <c r="CV37" i="6" a="1"/>
  <c r="CV37" i="6" s="1"/>
  <c r="CY37" i="6" a="1"/>
  <c r="CY37" i="6" s="1"/>
  <c r="CX37" i="6" a="1"/>
  <c r="CX37" i="6" s="1"/>
  <c r="CW37" i="6" a="1"/>
  <c r="CW37" i="6" s="1"/>
  <c r="CX25" i="6" a="1"/>
  <c r="CX25" i="6" s="1"/>
  <c r="CW25" i="6" a="1"/>
  <c r="CW25" i="6" s="1"/>
  <c r="CV25" i="6" a="1"/>
  <c r="CV25" i="6" s="1"/>
  <c r="CY25" i="6" a="1"/>
  <c r="CY25" i="6" s="1"/>
  <c r="CW36" i="5" a="1"/>
  <c r="CW36" i="5" s="1"/>
  <c r="CV36" i="5" a="1"/>
  <c r="CV36" i="5" s="1"/>
  <c r="CY36" i="5" a="1"/>
  <c r="CY36" i="5" s="1"/>
  <c r="CX36" i="5" a="1"/>
  <c r="CX36" i="5" s="1"/>
  <c r="CW32" i="5" a="1"/>
  <c r="CW32" i="5" s="1"/>
  <c r="CV32" i="5" a="1"/>
  <c r="CV32" i="5" s="1"/>
  <c r="CY32" i="5" a="1"/>
  <c r="CY32" i="5" s="1"/>
  <c r="CX32" i="5" a="1"/>
  <c r="CX32" i="5" s="1"/>
  <c r="CX43" i="5" a="1"/>
  <c r="CX43" i="5" s="1"/>
  <c r="CY43" i="5" a="1"/>
  <c r="CY43" i="5" s="1"/>
  <c r="CV43" i="5" a="1"/>
  <c r="CV43" i="5" s="1"/>
  <c r="CW43" i="5" a="1"/>
  <c r="CW43" i="5" s="1"/>
  <c r="CY9" i="5" a="1"/>
  <c r="CY9" i="5" s="1"/>
  <c r="CX9" i="5" a="1"/>
  <c r="CX9" i="5" s="1"/>
  <c r="CW9" i="5" a="1"/>
  <c r="CW9" i="5" s="1"/>
  <c r="CV9" i="5" a="1"/>
  <c r="CV9" i="5" s="1"/>
  <c r="CY5" i="5" a="1"/>
  <c r="CY5" i="5" s="1"/>
  <c r="CX5" i="5" a="1"/>
  <c r="CX5" i="5" s="1"/>
  <c r="CW5" i="5" a="1"/>
  <c r="CW5" i="5" s="1"/>
  <c r="CV5" i="5" a="1"/>
  <c r="CV5" i="5" s="1"/>
  <c r="G75" i="6"/>
  <c r="D91" i="6"/>
  <c r="CW38" i="6" a="1"/>
  <c r="CW38" i="6" s="1"/>
  <c r="CV38" i="6" a="1"/>
  <c r="CV38" i="6" s="1"/>
  <c r="CY38" i="6" a="1"/>
  <c r="CY38" i="6" s="1"/>
  <c r="CX38" i="6" a="1"/>
  <c r="CX38" i="6" s="1"/>
  <c r="CY16" i="6" a="1"/>
  <c r="CY16" i="6" s="1"/>
  <c r="CX16" i="6" a="1"/>
  <c r="CX16" i="6" s="1"/>
  <c r="CW16" i="6" a="1"/>
  <c r="CW16" i="6" s="1"/>
  <c r="CV16" i="6" a="1"/>
  <c r="CV16" i="6" s="1"/>
  <c r="CV33" i="6" a="1"/>
  <c r="CV33" i="6" s="1"/>
  <c r="CY33" i="6" a="1"/>
  <c r="CY33" i="6" s="1"/>
  <c r="CX33" i="6" a="1"/>
  <c r="CX33" i="6" s="1"/>
  <c r="CW33" i="6" a="1"/>
  <c r="CW33" i="6" s="1"/>
  <c r="CY51" i="6" a="1"/>
  <c r="CY51" i="6" s="1"/>
  <c r="CX51" i="6" a="1"/>
  <c r="CX51" i="6" s="1"/>
  <c r="CW51" i="6" a="1"/>
  <c r="CW51" i="6" s="1"/>
  <c r="CV51" i="6" a="1"/>
  <c r="CV51" i="6" s="1"/>
  <c r="CY30" i="5" a="1"/>
  <c r="CY30" i="5" s="1"/>
  <c r="CX30" i="5" a="1"/>
  <c r="CX30" i="5" s="1"/>
  <c r="CV30" i="5" a="1"/>
  <c r="CV30" i="5" s="1"/>
  <c r="CW30" i="5" a="1"/>
  <c r="CW30" i="5" s="1"/>
  <c r="CW51" i="5" a="1"/>
  <c r="CW51" i="5" s="1"/>
  <c r="CY51" i="5" a="1"/>
  <c r="CY51" i="5" s="1"/>
  <c r="CX51" i="5" a="1"/>
  <c r="CX51" i="5" s="1"/>
  <c r="CV51" i="5" a="1"/>
  <c r="CV51" i="5" s="1"/>
  <c r="G76" i="2"/>
  <c r="G43" i="2"/>
  <c r="C76" i="3"/>
  <c r="F76" i="3"/>
  <c r="AA44" i="2"/>
  <c r="AA59" i="2" s="1"/>
  <c r="G44" i="3"/>
  <c r="R44" i="2"/>
  <c r="Z44" i="2"/>
  <c r="AC28" i="2"/>
  <c r="R27" i="2"/>
  <c r="E76" i="3"/>
  <c r="AC28" i="3"/>
  <c r="Q44" i="3"/>
  <c r="AN59" i="2"/>
  <c r="D20" i="1" a="1"/>
  <c r="D20" i="1" s="1"/>
  <c r="H20" i="1" s="1"/>
  <c r="P44" i="3"/>
  <c r="D13" i="1" a="1"/>
  <c r="AB44" i="2"/>
  <c r="AB59" i="2" s="1"/>
  <c r="R12" i="3"/>
  <c r="R92" i="3"/>
  <c r="Y44" i="2"/>
  <c r="Y59" i="2" s="1"/>
  <c r="D45" i="1" a="1"/>
  <c r="D45" i="1" s="1"/>
  <c r="H45" i="1" s="1"/>
  <c r="N44" i="3"/>
  <c r="BD29" i="3"/>
  <c r="CX23" i="2" a="1"/>
  <c r="CX23" i="2" s="1"/>
  <c r="CY23" i="2" a="1"/>
  <c r="CY23" i="2" s="1"/>
  <c r="CW23" i="2" a="1"/>
  <c r="CW23" i="2" s="1"/>
  <c r="CV23" i="2" a="1"/>
  <c r="CV23" i="2" s="1"/>
  <c r="CV13" i="2" a="1"/>
  <c r="CV13" i="2" s="1"/>
  <c r="CX13" i="2" a="1"/>
  <c r="CX13" i="2" s="1"/>
  <c r="CW13" i="2" a="1"/>
  <c r="CW13" i="2" s="1"/>
  <c r="CY13" i="2" a="1"/>
  <c r="CY13" i="2" s="1"/>
  <c r="CY29" i="3" a="1"/>
  <c r="CY29" i="3" s="1"/>
  <c r="CX29" i="3" a="1"/>
  <c r="CX29" i="3" s="1"/>
  <c r="CW29" i="3" a="1"/>
  <c r="CW29" i="3" s="1"/>
  <c r="CV29" i="3" a="1"/>
  <c r="CV29" i="3" s="1"/>
  <c r="CW45" i="3" a="1"/>
  <c r="CW45" i="3" s="1"/>
  <c r="CV45" i="3" a="1"/>
  <c r="CV45" i="3" s="1"/>
  <c r="CY45" i="3" a="1"/>
  <c r="CY45" i="3" s="1"/>
  <c r="CX45" i="3" a="1"/>
  <c r="CX45" i="3" s="1"/>
  <c r="CX4" i="3" a="1"/>
  <c r="CX4" i="3" s="1"/>
  <c r="CW4" i="3" a="1"/>
  <c r="CW4" i="3" s="1"/>
  <c r="CV4" i="3" a="1"/>
  <c r="CV4" i="3" s="1"/>
  <c r="CY4" i="3" a="1"/>
  <c r="CY4" i="3" s="1"/>
  <c r="CY27" i="3" a="1"/>
  <c r="CY27" i="3" s="1"/>
  <c r="CX27" i="3" a="1"/>
  <c r="CX27" i="3" s="1"/>
  <c r="CW27" i="3" a="1"/>
  <c r="CW27" i="3" s="1"/>
  <c r="CV27" i="3" a="1"/>
  <c r="CV27" i="3" s="1"/>
  <c r="CW32" i="3" a="1"/>
  <c r="CW32" i="3" s="1"/>
  <c r="CV32" i="3" a="1"/>
  <c r="CV32" i="3" s="1"/>
  <c r="CY32" i="3" a="1"/>
  <c r="CY32" i="3" s="1"/>
  <c r="CX32" i="3" a="1"/>
  <c r="CX32" i="3" s="1"/>
  <c r="K52" i="3"/>
  <c r="I68" i="3"/>
  <c r="BC30" i="3"/>
  <c r="BD30" i="3" s="1"/>
  <c r="CY29" i="2" a="1"/>
  <c r="CY29" i="2" s="1"/>
  <c r="CX29" i="2" a="1"/>
  <c r="CX29" i="2" s="1"/>
  <c r="CW29" i="2" a="1"/>
  <c r="CW29" i="2" s="1"/>
  <c r="CV29" i="2" a="1"/>
  <c r="CV29" i="2" s="1"/>
  <c r="CW46" i="2" a="1"/>
  <c r="CW46" i="2" s="1"/>
  <c r="CX46" i="2" a="1"/>
  <c r="CX46" i="2" s="1"/>
  <c r="CV46" i="2" a="1"/>
  <c r="CV46" i="2" s="1"/>
  <c r="CY46" i="2" a="1"/>
  <c r="CY46" i="2" s="1"/>
  <c r="CV17" i="2" a="1"/>
  <c r="CV17" i="2" s="1"/>
  <c r="CX17" i="2" a="1"/>
  <c r="CX17" i="2" s="1"/>
  <c r="CW17" i="2" a="1"/>
  <c r="CW17" i="2" s="1"/>
  <c r="CY17" i="2" a="1"/>
  <c r="CY17" i="2" s="1"/>
  <c r="CY26" i="2" a="1"/>
  <c r="CY26" i="2" s="1"/>
  <c r="CX26" i="2" a="1"/>
  <c r="CX26" i="2" s="1"/>
  <c r="CW26" i="2" a="1"/>
  <c r="CW26" i="2" s="1"/>
  <c r="CV26" i="2" a="1"/>
  <c r="CV26" i="2" s="1"/>
  <c r="CY33" i="2" a="1"/>
  <c r="CY33" i="2" s="1"/>
  <c r="CW33" i="2" a="1"/>
  <c r="CW33" i="2" s="1"/>
  <c r="CV33" i="2" a="1"/>
  <c r="CV33" i="2" s="1"/>
  <c r="CX33" i="2" a="1"/>
  <c r="CX33" i="2" s="1"/>
  <c r="CW51" i="2" a="1"/>
  <c r="CW51" i="2" s="1"/>
  <c r="CV51" i="2" a="1"/>
  <c r="CV51" i="2" s="1"/>
  <c r="CY51" i="2" a="1"/>
  <c r="CY51" i="2" s="1"/>
  <c r="CX51" i="2" a="1"/>
  <c r="CX51" i="2" s="1"/>
  <c r="G44" i="2"/>
  <c r="CY31" i="2" a="1"/>
  <c r="CY31" i="2" s="1"/>
  <c r="CX31" i="2" a="1"/>
  <c r="CX31" i="2" s="1"/>
  <c r="CW31" i="2" a="1"/>
  <c r="CW31" i="2" s="1"/>
  <c r="CV31" i="2" a="1"/>
  <c r="CV31" i="2" s="1"/>
  <c r="CY37" i="2" a="1"/>
  <c r="CY37" i="2" s="1"/>
  <c r="CX37" i="2" a="1"/>
  <c r="CX37" i="2" s="1"/>
  <c r="CW37" i="2" a="1"/>
  <c r="CW37" i="2" s="1"/>
  <c r="CV37" i="2" a="1"/>
  <c r="CV37" i="2" s="1"/>
  <c r="CW34" i="2" a="1"/>
  <c r="CW34" i="2" s="1"/>
  <c r="CY34" i="2" a="1"/>
  <c r="CY34" i="2" s="1"/>
  <c r="CX34" i="2" a="1"/>
  <c r="CX34" i="2" s="1"/>
  <c r="CV34" i="2" a="1"/>
  <c r="CV34" i="2" s="1"/>
  <c r="CW50" i="2" a="1"/>
  <c r="CW50" i="2" s="1"/>
  <c r="CV50" i="2" a="1"/>
  <c r="CV50" i="2" s="1"/>
  <c r="CY50" i="2" a="1"/>
  <c r="CY50" i="2" s="1"/>
  <c r="CX50" i="2" a="1"/>
  <c r="CX50" i="2" s="1"/>
  <c r="CY39" i="2" a="1"/>
  <c r="CY39" i="2" s="1"/>
  <c r="CX39" i="2" a="1"/>
  <c r="CX39" i="2" s="1"/>
  <c r="CW39" i="2" a="1"/>
  <c r="CW39" i="2" s="1"/>
  <c r="CV39" i="2" a="1"/>
  <c r="CV39" i="2" s="1"/>
  <c r="CY7" i="3" a="1"/>
  <c r="CY7" i="3" s="1"/>
  <c r="CX7" i="3" a="1"/>
  <c r="CX7" i="3" s="1"/>
  <c r="CW7" i="3" a="1"/>
  <c r="CW7" i="3" s="1"/>
  <c r="CV7" i="3" a="1"/>
  <c r="CV7" i="3" s="1"/>
  <c r="CY28" i="3" a="1"/>
  <c r="CY28" i="3" s="1"/>
  <c r="CX28" i="3" a="1"/>
  <c r="CX28" i="3" s="1"/>
  <c r="CW28" i="3" a="1"/>
  <c r="CW28" i="3" s="1"/>
  <c r="CV28" i="3" a="1"/>
  <c r="CV28" i="3" s="1"/>
  <c r="G43" i="3"/>
  <c r="CX36" i="3" a="1"/>
  <c r="CX36" i="3" s="1"/>
  <c r="CW36" i="3" a="1"/>
  <c r="CW36" i="3" s="1"/>
  <c r="CV36" i="3" a="1"/>
  <c r="CV36" i="3" s="1"/>
  <c r="CY36" i="3" a="1"/>
  <c r="CY36" i="3" s="1"/>
  <c r="CV24" i="3" a="1"/>
  <c r="CV24" i="3" s="1"/>
  <c r="CY24" i="3" a="1"/>
  <c r="CY24" i="3" s="1"/>
  <c r="CX24" i="3" a="1"/>
  <c r="CX24" i="3" s="1"/>
  <c r="CW24" i="3" a="1"/>
  <c r="CW24" i="3" s="1"/>
  <c r="CX25" i="3" a="1"/>
  <c r="CX25" i="3" s="1"/>
  <c r="CW25" i="3" a="1"/>
  <c r="CW25" i="3" s="1"/>
  <c r="CV25" i="3" a="1"/>
  <c r="CV25" i="3" s="1"/>
  <c r="CY25" i="3" a="1"/>
  <c r="CY25" i="3" s="1"/>
  <c r="CY45" i="2" a="1"/>
  <c r="CY45" i="2" s="1"/>
  <c r="CX45" i="2" a="1"/>
  <c r="CX45" i="2" s="1"/>
  <c r="CW45" i="2" a="1"/>
  <c r="CW45" i="2" s="1"/>
  <c r="CV45" i="2" a="1"/>
  <c r="CV45" i="2" s="1"/>
  <c r="CV42" i="2" a="1"/>
  <c r="CV42" i="2" s="1"/>
  <c r="CX42" i="2" a="1"/>
  <c r="CX42" i="2" s="1"/>
  <c r="CY42" i="2" a="1"/>
  <c r="CY42" i="2" s="1"/>
  <c r="CW42" i="2" a="1"/>
  <c r="CW42" i="2" s="1"/>
  <c r="CV49" i="2" a="1"/>
  <c r="CV49" i="2" s="1"/>
  <c r="CW49" i="2" a="1"/>
  <c r="CW49" i="2" s="1"/>
  <c r="CY49" i="2" a="1"/>
  <c r="CY49" i="2" s="1"/>
  <c r="CX49" i="2" a="1"/>
  <c r="CX49" i="2" s="1"/>
  <c r="CW30" i="2" a="1"/>
  <c r="CW30" i="2" s="1"/>
  <c r="CY30" i="2" a="1"/>
  <c r="CY30" i="2" s="1"/>
  <c r="CX30" i="2" a="1"/>
  <c r="CX30" i="2" s="1"/>
  <c r="CV30" i="2" a="1"/>
  <c r="CV30" i="2" s="1"/>
  <c r="CX47" i="2" a="1"/>
  <c r="CX47" i="2" s="1"/>
  <c r="CY47" i="2" a="1"/>
  <c r="CY47" i="2" s="1"/>
  <c r="CW47" i="2" a="1"/>
  <c r="CW47" i="2" s="1"/>
  <c r="CV47" i="2" a="1"/>
  <c r="CV47" i="2" s="1"/>
  <c r="CV6" i="2" a="1"/>
  <c r="CV6" i="2" s="1"/>
  <c r="CY6" i="2" a="1"/>
  <c r="CY6" i="2" s="1"/>
  <c r="CX6" i="2" a="1"/>
  <c r="CX6" i="2" s="1"/>
  <c r="CW6" i="2" a="1"/>
  <c r="CW6" i="2" s="1"/>
  <c r="CX41" i="2" a="1"/>
  <c r="CX41" i="2" s="1"/>
  <c r="CW41" i="2" a="1"/>
  <c r="CW41" i="2" s="1"/>
  <c r="CY41" i="2" a="1"/>
  <c r="CY41" i="2" s="1"/>
  <c r="CV41" i="2" a="1"/>
  <c r="CV41" i="2" s="1"/>
  <c r="CX11" i="2" a="1"/>
  <c r="CX11" i="2" s="1"/>
  <c r="CW11" i="2" a="1"/>
  <c r="CW11" i="2" s="1"/>
  <c r="CV11" i="2" a="1"/>
  <c r="CV11" i="2" s="1"/>
  <c r="CY11" i="2" a="1"/>
  <c r="CY11" i="2" s="1"/>
  <c r="CW41" i="3" a="1"/>
  <c r="CW41" i="3" s="1"/>
  <c r="CV41" i="3" a="1"/>
  <c r="CV41" i="3" s="1"/>
  <c r="CY41" i="3" a="1"/>
  <c r="CY41" i="3" s="1"/>
  <c r="CX41" i="3" a="1"/>
  <c r="CX41" i="3" s="1"/>
  <c r="CW5" i="3" a="1"/>
  <c r="CW5" i="3" s="1"/>
  <c r="CV5" i="3" a="1"/>
  <c r="CV5" i="3" s="1"/>
  <c r="CY5" i="3" a="1"/>
  <c r="CY5" i="3" s="1"/>
  <c r="CX5" i="3" a="1"/>
  <c r="CX5" i="3" s="1"/>
  <c r="CV6" i="3" a="1"/>
  <c r="CV6" i="3" s="1"/>
  <c r="CY6" i="3" a="1"/>
  <c r="CY6" i="3" s="1"/>
  <c r="CX6" i="3" a="1"/>
  <c r="CX6" i="3" s="1"/>
  <c r="CW6" i="3" a="1"/>
  <c r="CW6" i="3" s="1"/>
  <c r="CY50" i="3" a="1"/>
  <c r="CY50" i="3" s="1"/>
  <c r="CX50" i="3" a="1"/>
  <c r="CX50" i="3" s="1"/>
  <c r="CW50" i="3" a="1"/>
  <c r="CW50" i="3" s="1"/>
  <c r="CV50" i="3" a="1"/>
  <c r="CV50" i="3" s="1"/>
  <c r="CY12" i="3" a="1"/>
  <c r="CY12" i="3" s="1"/>
  <c r="CX12" i="3" a="1"/>
  <c r="CX12" i="3" s="1"/>
  <c r="CW12" i="3" a="1"/>
  <c r="CW12" i="3" s="1"/>
  <c r="CV12" i="3" a="1"/>
  <c r="CV12" i="3" s="1"/>
  <c r="CY47" i="3" a="1"/>
  <c r="CY47" i="3" s="1"/>
  <c r="CX47" i="3" a="1"/>
  <c r="CX47" i="3" s="1"/>
  <c r="CW47" i="3" a="1"/>
  <c r="CW47" i="3" s="1"/>
  <c r="CV47" i="3" a="1"/>
  <c r="CV47" i="3" s="1"/>
  <c r="CV44" i="2" a="1"/>
  <c r="CV44" i="2" s="1"/>
  <c r="CW44" i="2" a="1"/>
  <c r="CW44" i="2" s="1"/>
  <c r="CY44" i="2" a="1"/>
  <c r="CY44" i="2" s="1"/>
  <c r="CX44" i="2" a="1"/>
  <c r="CX44" i="2" s="1"/>
  <c r="CY14" i="2" a="1"/>
  <c r="CY14" i="2" s="1"/>
  <c r="CX14" i="2" a="1"/>
  <c r="CX14" i="2" s="1"/>
  <c r="CW14" i="2" a="1"/>
  <c r="CW14" i="2" s="1"/>
  <c r="CV14" i="2" a="1"/>
  <c r="CV14" i="2" s="1"/>
  <c r="CV3" i="2" a="1"/>
  <c r="CV3" i="2" s="1"/>
  <c r="CY3" i="2" a="1"/>
  <c r="CY3" i="2" s="1"/>
  <c r="CX3" i="2" a="1"/>
  <c r="CX3" i="2" s="1"/>
  <c r="CW3" i="2" a="1"/>
  <c r="CW3" i="2" s="1"/>
  <c r="CV10" i="2" a="1"/>
  <c r="CV10" i="2" s="1"/>
  <c r="CY10" i="2" a="1"/>
  <c r="CY10" i="2" s="1"/>
  <c r="CX10" i="2" a="1"/>
  <c r="CX10" i="2" s="1"/>
  <c r="CW10" i="2" a="1"/>
  <c r="CW10" i="2" s="1"/>
  <c r="BC31" i="2"/>
  <c r="BD31" i="2" s="1"/>
  <c r="I84" i="2"/>
  <c r="K68" i="2"/>
  <c r="CY19" i="3" a="1"/>
  <c r="CY19" i="3" s="1"/>
  <c r="CX19" i="3" a="1"/>
  <c r="CX19" i="3" s="1"/>
  <c r="CW19" i="3" a="1"/>
  <c r="CW19" i="3" s="1"/>
  <c r="CV19" i="3" a="1"/>
  <c r="CV19" i="3" s="1"/>
  <c r="CY26" i="3" a="1"/>
  <c r="CY26" i="3" s="1"/>
  <c r="CX26" i="3" a="1"/>
  <c r="CX26" i="3" s="1"/>
  <c r="CW26" i="3" a="1"/>
  <c r="CW26" i="3" s="1"/>
  <c r="CV26" i="3" a="1"/>
  <c r="CV26" i="3" s="1"/>
  <c r="CX2" i="2" a="1"/>
  <c r="CX2" i="2" s="1"/>
  <c r="CW2" i="2" a="1"/>
  <c r="CW2" i="2" s="1"/>
  <c r="CY2" i="2" a="1"/>
  <c r="CY2" i="2" s="1"/>
  <c r="CV2" i="2" a="1"/>
  <c r="CV2" i="2" s="1"/>
  <c r="CY18" i="2" a="1"/>
  <c r="CY18" i="2" s="1"/>
  <c r="CX18" i="2" a="1"/>
  <c r="CX18" i="2" s="1"/>
  <c r="CW18" i="2" a="1"/>
  <c r="CW18" i="2" s="1"/>
  <c r="CV18" i="2" a="1"/>
  <c r="CV18" i="2" s="1"/>
  <c r="CY7" i="2" a="1"/>
  <c r="CY7" i="2" s="1"/>
  <c r="CX7" i="2" a="1"/>
  <c r="CX7" i="2" s="1"/>
  <c r="CW7" i="2" a="1"/>
  <c r="CW7" i="2" s="1"/>
  <c r="CV7" i="2" a="1"/>
  <c r="CV7" i="2" s="1"/>
  <c r="CY15" i="3" a="1"/>
  <c r="CY15" i="3" s="1"/>
  <c r="CX15" i="3" a="1"/>
  <c r="CX15" i="3" s="1"/>
  <c r="CW15" i="3" a="1"/>
  <c r="CW15" i="3" s="1"/>
  <c r="CV15" i="3" a="1"/>
  <c r="CV15" i="3" s="1"/>
  <c r="CY22" i="3" a="1"/>
  <c r="CY22" i="3" s="1"/>
  <c r="CX22" i="3" a="1"/>
  <c r="CX22" i="3" s="1"/>
  <c r="CW22" i="3" a="1"/>
  <c r="CW22" i="3" s="1"/>
  <c r="CV22" i="3" a="1"/>
  <c r="CV22" i="3" s="1"/>
  <c r="CX40" i="3" a="1"/>
  <c r="CX40" i="3" s="1"/>
  <c r="CW40" i="3" a="1"/>
  <c r="CW40" i="3" s="1"/>
  <c r="CV40" i="3" a="1"/>
  <c r="CV40" i="3" s="1"/>
  <c r="CY40" i="3" a="1"/>
  <c r="CY40" i="3" s="1"/>
  <c r="CY2" i="3" a="1"/>
  <c r="CY2" i="3" s="1"/>
  <c r="CX2" i="3" a="1"/>
  <c r="CX2" i="3" s="1"/>
  <c r="CW2" i="3" a="1"/>
  <c r="CW2" i="3" s="1"/>
  <c r="CV2" i="3" a="1"/>
  <c r="CV2" i="3" s="1"/>
  <c r="AN12" i="2"/>
  <c r="AB44" i="3"/>
  <c r="P59" i="2"/>
  <c r="N59" i="2"/>
  <c r="O43" i="2"/>
  <c r="C75" i="3"/>
  <c r="Y44" i="3"/>
  <c r="D59" i="3"/>
  <c r="D91" i="2"/>
  <c r="AL11" i="2"/>
  <c r="F75" i="2"/>
  <c r="AA44" i="3"/>
  <c r="C91" i="2"/>
  <c r="E91" i="3"/>
  <c r="O28" i="3"/>
  <c r="D59" i="2"/>
  <c r="N76" i="2"/>
  <c r="D60" i="3"/>
  <c r="O60" i="2"/>
  <c r="E75" i="2"/>
  <c r="E75" i="3"/>
  <c r="Z44" i="3"/>
  <c r="Q59" i="2"/>
  <c r="C75" i="2"/>
  <c r="AK28" i="2"/>
  <c r="C91" i="3"/>
  <c r="E91" i="2"/>
  <c r="P60" i="3"/>
  <c r="AJ11" i="2"/>
  <c r="P76" i="2"/>
  <c r="F91" i="2"/>
  <c r="Q60" i="3"/>
  <c r="F91" i="3"/>
  <c r="F75" i="3"/>
  <c r="Q76" i="2"/>
  <c r="AM11" i="2"/>
  <c r="N60" i="3"/>
  <c r="N102" i="6" l="1" a="1"/>
  <c r="N102" i="6" s="1"/>
  <c r="N1" i="6" a="1"/>
  <c r="N1" i="6" s="1"/>
  <c r="Y70" i="6" a="1"/>
  <c r="Y70" i="6" s="1"/>
  <c r="Y1" i="6" a="1"/>
  <c r="Y1" i="6" s="1"/>
  <c r="I84" i="6"/>
  <c r="K68" i="6"/>
  <c r="BC31" i="6"/>
  <c r="BD31" i="6" s="1"/>
  <c r="G91" i="6"/>
  <c r="O11" i="6"/>
  <c r="AJ70" i="6" a="1"/>
  <c r="AJ70" i="6" s="1"/>
  <c r="AJ1" i="6" a="1"/>
  <c r="AJ1" i="6" s="1"/>
  <c r="Y70" i="5" a="1"/>
  <c r="Y70" i="5" s="1"/>
  <c r="Y1" i="5" a="1"/>
  <c r="Y1" i="5" s="1"/>
  <c r="G92" i="6"/>
  <c r="O12" i="6"/>
  <c r="C102" i="6" a="1"/>
  <c r="C102" i="6" s="1"/>
  <c r="C1" i="6" a="1"/>
  <c r="C1" i="6" s="1"/>
  <c r="AJ70" i="5" a="1"/>
  <c r="AJ70" i="5" s="1"/>
  <c r="AJ1" i="5" a="1"/>
  <c r="AJ1" i="5" s="1"/>
  <c r="D92" i="5"/>
  <c r="G76" i="5"/>
  <c r="C102" i="5" a="1"/>
  <c r="C102" i="5" s="1"/>
  <c r="C1" i="5" a="1"/>
  <c r="C1" i="5" s="1"/>
  <c r="I100" i="5"/>
  <c r="K84" i="5"/>
  <c r="BC32" i="5"/>
  <c r="BD32" i="5" s="1"/>
  <c r="G75" i="5"/>
  <c r="D91" i="5"/>
  <c r="N102" i="5" a="1"/>
  <c r="N102" i="5" s="1"/>
  <c r="N1" i="5" a="1"/>
  <c r="N1" i="5" s="1"/>
  <c r="BD31" i="5"/>
  <c r="AM27" i="2"/>
  <c r="AJ27" i="2"/>
  <c r="AN28" i="2"/>
  <c r="D19" i="1" a="1"/>
  <c r="D19" i="1" s="1"/>
  <c r="H19" i="1" s="1"/>
  <c r="Z60" i="3"/>
  <c r="AC44" i="3"/>
  <c r="R60" i="2"/>
  <c r="G60" i="3"/>
  <c r="D76" i="3"/>
  <c r="G59" i="2"/>
  <c r="R28" i="3"/>
  <c r="O44" i="3"/>
  <c r="AA60" i="3"/>
  <c r="AL12" i="3" s="1"/>
  <c r="AL28" i="3" s="1"/>
  <c r="AL44" i="3" s="1"/>
  <c r="AL60" i="3" s="1"/>
  <c r="AL27" i="2"/>
  <c r="G91" i="2"/>
  <c r="G59" i="3"/>
  <c r="Y60" i="3"/>
  <c r="R43" i="2"/>
  <c r="AB60" i="3"/>
  <c r="AM12" i="3" s="1"/>
  <c r="AM28" i="3" s="1"/>
  <c r="AM44" i="3" s="1"/>
  <c r="AM60" i="3" s="1"/>
  <c r="I100" i="2"/>
  <c r="K84" i="2"/>
  <c r="BC32" i="2"/>
  <c r="BD32" i="2" s="1"/>
  <c r="D13" i="1"/>
  <c r="AC44" i="2"/>
  <c r="Z59" i="2"/>
  <c r="AJ70" i="2" a="1"/>
  <c r="AJ70" i="2" s="1"/>
  <c r="AJ1" i="2" a="1"/>
  <c r="AJ1" i="2" s="1"/>
  <c r="C102" i="3" a="1"/>
  <c r="C102" i="3" s="1"/>
  <c r="C1" i="3" a="1"/>
  <c r="C1" i="3" s="1"/>
  <c r="N102" i="2" a="1"/>
  <c r="N102" i="2" s="1"/>
  <c r="N1" i="2" a="1"/>
  <c r="N1" i="2" s="1"/>
  <c r="AJ70" i="3" a="1"/>
  <c r="AJ70" i="3" s="1"/>
  <c r="AJ1" i="3" a="1"/>
  <c r="AJ1" i="3" s="1"/>
  <c r="Y70" i="2" a="1"/>
  <c r="Y70" i="2" s="1"/>
  <c r="Y1" i="2" a="1"/>
  <c r="Y1" i="2" s="1"/>
  <c r="C102" i="2" a="1"/>
  <c r="C102" i="2" s="1"/>
  <c r="C1" i="2" a="1"/>
  <c r="C1" i="2" s="1"/>
  <c r="N102" i="3" a="1"/>
  <c r="N102" i="3" s="1"/>
  <c r="N1" i="3" a="1"/>
  <c r="N1" i="3" s="1"/>
  <c r="Y70" i="3" a="1"/>
  <c r="Y70" i="3" s="1"/>
  <c r="Y1" i="3" a="1"/>
  <c r="Y1" i="3" s="1"/>
  <c r="K68" i="3"/>
  <c r="BC31" i="3"/>
  <c r="I84" i="3"/>
  <c r="N75" i="3"/>
  <c r="P75" i="3"/>
  <c r="D75" i="3"/>
  <c r="N11" i="3"/>
  <c r="P11" i="3"/>
  <c r="Q11" i="3"/>
  <c r="Q11" i="2"/>
  <c r="AL43" i="2"/>
  <c r="P92" i="2"/>
  <c r="O11" i="2"/>
  <c r="AM43" i="2"/>
  <c r="P11" i="2"/>
  <c r="O76" i="2"/>
  <c r="Q92" i="2"/>
  <c r="N11" i="2"/>
  <c r="Q75" i="3"/>
  <c r="O59" i="2"/>
  <c r="Q75" i="2"/>
  <c r="P75" i="2"/>
  <c r="AJ43" i="2"/>
  <c r="N92" i="2"/>
  <c r="N75" i="2"/>
  <c r="D75" i="2"/>
  <c r="R12" i="6" l="1"/>
  <c r="O28" i="6"/>
  <c r="I100" i="6"/>
  <c r="K84" i="6"/>
  <c r="BC32" i="6"/>
  <c r="BD32" i="6" s="1"/>
  <c r="G91" i="5"/>
  <c r="O11" i="5"/>
  <c r="O27" i="6"/>
  <c r="R11" i="6"/>
  <c r="G92" i="5"/>
  <c r="O12" i="5"/>
  <c r="K100" i="5"/>
  <c r="BC33" i="5"/>
  <c r="BD33" i="5" s="1"/>
  <c r="T20" i="5"/>
  <c r="G75" i="2"/>
  <c r="D14" i="1" a="1"/>
  <c r="R59" i="2"/>
  <c r="Q91" i="3"/>
  <c r="D15" i="1" a="1"/>
  <c r="D15" i="1" s="1"/>
  <c r="H15" i="1" s="1"/>
  <c r="R76" i="2"/>
  <c r="R11" i="2"/>
  <c r="G75" i="3"/>
  <c r="D42" i="1" a="1"/>
  <c r="P91" i="3"/>
  <c r="N91" i="3"/>
  <c r="AC60" i="3"/>
  <c r="AK12" i="3"/>
  <c r="AC59" i="2"/>
  <c r="G76" i="3"/>
  <c r="I100" i="3"/>
  <c r="K84" i="3"/>
  <c r="BC32" i="3"/>
  <c r="BD32" i="3" s="1"/>
  <c r="AJ12" i="3"/>
  <c r="AJ28" i="3" s="1"/>
  <c r="AJ44" i="3" s="1"/>
  <c r="AJ60" i="3" s="1"/>
  <c r="D46" i="1" a="1"/>
  <c r="D46" i="1" s="1"/>
  <c r="H46" i="1" s="1"/>
  <c r="BD31" i="3"/>
  <c r="K100" i="2"/>
  <c r="BC33" i="2"/>
  <c r="T20" i="2"/>
  <c r="R44" i="3"/>
  <c r="H13" i="1"/>
  <c r="O60" i="3"/>
  <c r="AB11" i="3"/>
  <c r="P27" i="3"/>
  <c r="AK11" i="2"/>
  <c r="AB11" i="2"/>
  <c r="O92" i="2"/>
  <c r="Q91" i="2"/>
  <c r="Y11" i="3"/>
  <c r="AA11" i="2"/>
  <c r="Q27" i="3"/>
  <c r="N91" i="2"/>
  <c r="N27" i="3"/>
  <c r="Y11" i="2"/>
  <c r="D91" i="3"/>
  <c r="P91" i="2"/>
  <c r="AA11" i="3"/>
  <c r="O75" i="2"/>
  <c r="O27" i="5" l="1"/>
  <c r="R11" i="5"/>
  <c r="R28" i="6"/>
  <c r="O44" i="6"/>
  <c r="V20" i="5"/>
  <c r="BC34" i="5"/>
  <c r="BD34" i="5" s="1"/>
  <c r="T36" i="5"/>
  <c r="O28" i="5"/>
  <c r="R12" i="5"/>
  <c r="T20" i="6"/>
  <c r="K100" i="6"/>
  <c r="BC33" i="6"/>
  <c r="R27" i="6"/>
  <c r="O43" i="6"/>
  <c r="R75" i="2"/>
  <c r="G91" i="3"/>
  <c r="R92" i="2"/>
  <c r="AK27" i="2"/>
  <c r="AN11" i="2"/>
  <c r="R60" i="3"/>
  <c r="AK28" i="3"/>
  <c r="AN12" i="3"/>
  <c r="V20" i="2"/>
  <c r="BC34" i="2"/>
  <c r="BD34" i="2" s="1"/>
  <c r="T36" i="2"/>
  <c r="BD33" i="2"/>
  <c r="D42" i="1"/>
  <c r="BC33" i="3"/>
  <c r="BD33" i="3" s="1"/>
  <c r="K100" i="3"/>
  <c r="T20" i="3"/>
  <c r="D14" i="1"/>
  <c r="O91" i="2"/>
  <c r="Q43" i="3"/>
  <c r="P43" i="3"/>
  <c r="AA27" i="2"/>
  <c r="AB27" i="3"/>
  <c r="AA27" i="3"/>
  <c r="Y27" i="3"/>
  <c r="O75" i="3"/>
  <c r="O11" i="3"/>
  <c r="Z11" i="2"/>
  <c r="Y27" i="2"/>
  <c r="AB27" i="2"/>
  <c r="N43" i="3"/>
  <c r="R28" i="5" l="1"/>
  <c r="O44" i="5"/>
  <c r="T52" i="5"/>
  <c r="BC35" i="5"/>
  <c r="BD35" i="5" s="1"/>
  <c r="V36" i="5"/>
  <c r="R43" i="6"/>
  <c r="O59" i="6"/>
  <c r="BD33" i="6"/>
  <c r="R44" i="6"/>
  <c r="O60" i="6"/>
  <c r="T36" i="6"/>
  <c r="V20" i="6"/>
  <c r="BC34" i="6"/>
  <c r="BD34" i="6" s="1"/>
  <c r="R27" i="5"/>
  <c r="O43" i="5"/>
  <c r="AC11" i="2"/>
  <c r="R11" i="3"/>
  <c r="R75" i="3"/>
  <c r="O91" i="3"/>
  <c r="Y43" i="3"/>
  <c r="AA43" i="3"/>
  <c r="AB43" i="3"/>
  <c r="R91" i="2"/>
  <c r="D16" i="1" a="1"/>
  <c r="V20" i="3"/>
  <c r="T36" i="3"/>
  <c r="BC34" i="3"/>
  <c r="BD34" i="3" s="1"/>
  <c r="AN27" i="2"/>
  <c r="H42" i="1"/>
  <c r="AN28" i="3"/>
  <c r="AK44" i="3"/>
  <c r="H14" i="1"/>
  <c r="BC35" i="2"/>
  <c r="BD35" i="2" s="1"/>
  <c r="T52" i="2"/>
  <c r="V36" i="2"/>
  <c r="N59" i="3"/>
  <c r="AB43" i="2"/>
  <c r="Y59" i="3"/>
  <c r="Y43" i="2"/>
  <c r="AA59" i="3"/>
  <c r="Z27" i="2"/>
  <c r="AB59" i="3"/>
  <c r="AA43" i="2"/>
  <c r="P59" i="3"/>
  <c r="AK43" i="2"/>
  <c r="O27" i="3"/>
  <c r="Q59" i="3"/>
  <c r="O59" i="5" l="1"/>
  <c r="R43" i="5"/>
  <c r="R59" i="6"/>
  <c r="O75" i="6"/>
  <c r="T52" i="6"/>
  <c r="V36" i="6"/>
  <c r="BC35" i="6"/>
  <c r="BD35" i="6" s="1"/>
  <c r="R60" i="6"/>
  <c r="O76" i="6"/>
  <c r="V52" i="5"/>
  <c r="BC36" i="5"/>
  <c r="BD36" i="5" s="1"/>
  <c r="T68" i="5"/>
  <c r="R44" i="5"/>
  <c r="O60" i="5"/>
  <c r="R27" i="3"/>
  <c r="AN43" i="2"/>
  <c r="D18" i="1" a="1"/>
  <c r="D18" i="1" s="1"/>
  <c r="H18" i="1" s="1"/>
  <c r="AM11" i="3"/>
  <c r="AM27" i="3" s="1"/>
  <c r="AM43" i="3" s="1"/>
  <c r="AM59" i="3" s="1"/>
  <c r="AC27" i="2"/>
  <c r="AL11" i="3"/>
  <c r="AL27" i="3" s="1"/>
  <c r="AL43" i="3" s="1"/>
  <c r="AL59" i="3" s="1"/>
  <c r="AJ11" i="3"/>
  <c r="AJ27" i="3" s="1"/>
  <c r="AJ43" i="3" s="1"/>
  <c r="AJ59" i="3" s="1"/>
  <c r="AK60" i="3"/>
  <c r="AN60" i="3" s="1"/>
  <c r="AN44" i="3"/>
  <c r="BC35" i="3"/>
  <c r="T52" i="3"/>
  <c r="V36" i="3"/>
  <c r="T68" i="2"/>
  <c r="V52" i="2"/>
  <c r="BC36" i="2"/>
  <c r="BD36" i="2" s="1"/>
  <c r="D16" i="1"/>
  <c r="R91" i="3"/>
  <c r="O43" i="3"/>
  <c r="Z43" i="2"/>
  <c r="Z11" i="3"/>
  <c r="R60" i="5" l="1"/>
  <c r="O76" i="5"/>
  <c r="T68" i="6"/>
  <c r="V52" i="6"/>
  <c r="BC36" i="6"/>
  <c r="BD36" i="6" s="1"/>
  <c r="T84" i="5"/>
  <c r="V68" i="5"/>
  <c r="BC37" i="5"/>
  <c r="BD37" i="5" s="1"/>
  <c r="O91" i="6"/>
  <c r="R75" i="6"/>
  <c r="R76" i="6"/>
  <c r="O92" i="6"/>
  <c r="R59" i="5"/>
  <c r="O75" i="5"/>
  <c r="AC11" i="3"/>
  <c r="AC43" i="2"/>
  <c r="D17" i="1" a="1"/>
  <c r="R43" i="3"/>
  <c r="V52" i="3"/>
  <c r="T68" i="3"/>
  <c r="BC36" i="3"/>
  <c r="BD36" i="3" s="1"/>
  <c r="BD35" i="3"/>
  <c r="H16" i="1"/>
  <c r="BC37" i="2"/>
  <c r="BD37" i="2" s="1"/>
  <c r="T84" i="2"/>
  <c r="V68" i="2"/>
  <c r="Z27" i="3"/>
  <c r="O59" i="3"/>
  <c r="O91" i="5" l="1"/>
  <c r="R75" i="5"/>
  <c r="V84" i="5"/>
  <c r="T100" i="5"/>
  <c r="BC38" i="5"/>
  <c r="BD38" i="5" s="1"/>
  <c r="R92" i="6"/>
  <c r="Z12" i="6"/>
  <c r="V68" i="6"/>
  <c r="T84" i="6"/>
  <c r="BC37" i="6"/>
  <c r="BD37" i="6" s="1"/>
  <c r="O92" i="5"/>
  <c r="R76" i="5"/>
  <c r="R91" i="6"/>
  <c r="Z11" i="6"/>
  <c r="R59" i="3"/>
  <c r="D43" i="1" a="1"/>
  <c r="Z43" i="3"/>
  <c r="AC27" i="3"/>
  <c r="V68" i="3"/>
  <c r="BC37" i="3"/>
  <c r="BD37" i="3" s="1"/>
  <c r="T84" i="3"/>
  <c r="D17" i="1"/>
  <c r="D26" i="1"/>
  <c r="V84" i="2"/>
  <c r="BC38" i="2"/>
  <c r="BD38" i="2" s="1"/>
  <c r="T100" i="2"/>
  <c r="Z28" i="6" l="1"/>
  <c r="AC12" i="6"/>
  <c r="Z27" i="6"/>
  <c r="AC11" i="6"/>
  <c r="V100" i="5"/>
  <c r="BC39" i="5"/>
  <c r="BD39" i="5" s="1"/>
  <c r="AE20" i="5"/>
  <c r="R92" i="5"/>
  <c r="Z12" i="5"/>
  <c r="V84" i="6"/>
  <c r="T100" i="6"/>
  <c r="BC38" i="6"/>
  <c r="BD38" i="6" s="1"/>
  <c r="R91" i="5"/>
  <c r="Z11" i="5"/>
  <c r="H17" i="1"/>
  <c r="E26" i="1"/>
  <c r="C26" i="1" a="1"/>
  <c r="C26" i="1" s="1"/>
  <c r="E5" i="1" s="1"/>
  <c r="C40" i="1"/>
  <c r="T100" i="3"/>
  <c r="V84" i="3"/>
  <c r="BC38" i="3"/>
  <c r="BD38" i="3" s="1"/>
  <c r="BC39" i="2"/>
  <c r="BD39" i="2" s="1"/>
  <c r="V100" i="2"/>
  <c r="AE20" i="2"/>
  <c r="AC43" i="3"/>
  <c r="D43" i="1"/>
  <c r="Z59" i="3"/>
  <c r="AE36" i="5" l="1"/>
  <c r="BC40" i="5"/>
  <c r="BD40" i="5" s="1"/>
  <c r="AG20" i="5"/>
  <c r="Z27" i="5"/>
  <c r="AC11" i="5"/>
  <c r="V100" i="6"/>
  <c r="AE20" i="6"/>
  <c r="BC39" i="6"/>
  <c r="BD39" i="6" s="1"/>
  <c r="Z43" i="6"/>
  <c r="AC27" i="6"/>
  <c r="Z28" i="5"/>
  <c r="AC12" i="5"/>
  <c r="Z44" i="6"/>
  <c r="AC28" i="6"/>
  <c r="AC59" i="3"/>
  <c r="AK11" i="3"/>
  <c r="D44" i="1" a="1"/>
  <c r="H43" i="1"/>
  <c r="V100" i="3"/>
  <c r="AE20" i="3"/>
  <c r="BC39" i="3"/>
  <c r="BD39" i="3" s="1"/>
  <c r="AE36" i="2"/>
  <c r="BC40" i="2"/>
  <c r="BD40" i="2" s="1"/>
  <c r="AG20" i="2"/>
  <c r="AG20" i="6" l="1"/>
  <c r="AE36" i="6"/>
  <c r="BC40" i="6"/>
  <c r="BD40" i="6" s="1"/>
  <c r="Z60" i="6"/>
  <c r="AC44" i="6"/>
  <c r="Z43" i="5"/>
  <c r="AC27" i="5"/>
  <c r="Z44" i="5"/>
  <c r="AC28" i="5"/>
  <c r="AC43" i="6"/>
  <c r="Z59" i="6"/>
  <c r="AE52" i="5"/>
  <c r="BC41" i="5"/>
  <c r="BD41" i="5" s="1"/>
  <c r="AG36" i="5"/>
  <c r="AE36" i="3"/>
  <c r="BC40" i="3"/>
  <c r="BD40" i="3" s="1"/>
  <c r="AG20" i="3"/>
  <c r="D44" i="1"/>
  <c r="D55" i="1"/>
  <c r="BC41" i="2"/>
  <c r="BD41" i="2" s="1"/>
  <c r="AE52" i="2"/>
  <c r="AG36" i="2"/>
  <c r="AK27" i="3"/>
  <c r="AN11" i="3"/>
  <c r="Z60" i="5" l="1"/>
  <c r="AC44" i="5"/>
  <c r="AC43" i="5"/>
  <c r="Z59" i="5"/>
  <c r="AG52" i="5"/>
  <c r="AE68" i="5"/>
  <c r="BC42" i="5"/>
  <c r="BD42" i="5" s="1"/>
  <c r="AC60" i="6"/>
  <c r="AK12" i="6"/>
  <c r="AC59" i="6"/>
  <c r="AK11" i="6"/>
  <c r="AE52" i="6"/>
  <c r="AG36" i="6"/>
  <c r="BC41" i="6"/>
  <c r="BD41" i="6" s="1"/>
  <c r="AE68" i="2"/>
  <c r="BC42" i="2"/>
  <c r="BD42" i="2" s="1"/>
  <c r="AG52" i="2"/>
  <c r="H44" i="1"/>
  <c r="C55" i="1" a="1"/>
  <c r="C55" i="1" s="1"/>
  <c r="B5" i="1" s="1"/>
  <c r="E55" i="1"/>
  <c r="AK43" i="3"/>
  <c r="AN27" i="3"/>
  <c r="BC41" i="3"/>
  <c r="BD41" i="3" s="1"/>
  <c r="AE52" i="3"/>
  <c r="AG36" i="3"/>
  <c r="BC43" i="5" l="1"/>
  <c r="BD43" i="5" s="1"/>
  <c r="AG68" i="5"/>
  <c r="AP20" i="5"/>
  <c r="AE68" i="6"/>
  <c r="AG52" i="6"/>
  <c r="BC42" i="6"/>
  <c r="BD42" i="6" s="1"/>
  <c r="AC59" i="5"/>
  <c r="AK11" i="5"/>
  <c r="AK27" i="6"/>
  <c r="AN11" i="6"/>
  <c r="AK28" i="6"/>
  <c r="AN12" i="6"/>
  <c r="AC60" i="5"/>
  <c r="AK12" i="5"/>
  <c r="AK59" i="3"/>
  <c r="AN59" i="3" s="1"/>
  <c r="AN43" i="3"/>
  <c r="BC42" i="3"/>
  <c r="BD42" i="3" s="1"/>
  <c r="AG52" i="3"/>
  <c r="AE68" i="3"/>
  <c r="AG68" i="2"/>
  <c r="BC43" i="2"/>
  <c r="BD43" i="2" s="1"/>
  <c r="AP20" i="2"/>
  <c r="AK27" i="5" l="1"/>
  <c r="AN11" i="5"/>
  <c r="AK28" i="5"/>
  <c r="AN12" i="5"/>
  <c r="AG68" i="6"/>
  <c r="AP20" i="6"/>
  <c r="BC43" i="6"/>
  <c r="BD43" i="6" s="1"/>
  <c r="AN28" i="6"/>
  <c r="AK44" i="6"/>
  <c r="BC44" i="5"/>
  <c r="BD44" i="5" s="1"/>
  <c r="AP36" i="5"/>
  <c r="AR20" i="5"/>
  <c r="AN27" i="6"/>
  <c r="AK43" i="6"/>
  <c r="BC44" i="2"/>
  <c r="BD44" i="2" s="1"/>
  <c r="AP36" i="2"/>
  <c r="AR20" i="2"/>
  <c r="AP20" i="3"/>
  <c r="AG68" i="3"/>
  <c r="BC43" i="3"/>
  <c r="BD43" i="3" s="1"/>
  <c r="AK59" i="6" l="1"/>
  <c r="AN59" i="6" s="1"/>
  <c r="AN43" i="6"/>
  <c r="AR20" i="6"/>
  <c r="AP36" i="6"/>
  <c r="BC44" i="6"/>
  <c r="BD44" i="6" s="1"/>
  <c r="AR36" i="5"/>
  <c r="BC45" i="5"/>
  <c r="BD45" i="5" s="1"/>
  <c r="AP52" i="5"/>
  <c r="AN28" i="5"/>
  <c r="AK44" i="5"/>
  <c r="AN44" i="6"/>
  <c r="AK60" i="6"/>
  <c r="AN60" i="6" s="1"/>
  <c r="AK43" i="5"/>
  <c r="AN27" i="5"/>
  <c r="AR20" i="3"/>
  <c r="AP36" i="3"/>
  <c r="BC44" i="3"/>
  <c r="BD44" i="3" s="1"/>
  <c r="AR36" i="2"/>
  <c r="AP52" i="2"/>
  <c r="BC45" i="2"/>
  <c r="BD45" i="2" s="1"/>
  <c r="AP68" i="5" l="1"/>
  <c r="BC46" i="5"/>
  <c r="BD46" i="5" s="1"/>
  <c r="AR52" i="5"/>
  <c r="AN43" i="5"/>
  <c r="AK59" i="5"/>
  <c r="AN59" i="5" s="1"/>
  <c r="AP52" i="6"/>
  <c r="AR36" i="6"/>
  <c r="BC45" i="6"/>
  <c r="BD45" i="6" s="1"/>
  <c r="AK60" i="5"/>
  <c r="AN60" i="5" s="1"/>
  <c r="AN44" i="5"/>
  <c r="BC46" i="2"/>
  <c r="BD46" i="2" s="1"/>
  <c r="AP68" i="2"/>
  <c r="AR52" i="2"/>
  <c r="AP52" i="3"/>
  <c r="AR36" i="3"/>
  <c r="BC45" i="3"/>
  <c r="BD45" i="3" s="1"/>
  <c r="AR52" i="6" l="1"/>
  <c r="BC46" i="6"/>
  <c r="BD46" i="6" s="1"/>
  <c r="AP68" i="6"/>
  <c r="C4" i="6"/>
  <c r="AR68" i="5"/>
  <c r="BC47" i="5"/>
  <c r="BD47" i="5" s="1"/>
  <c r="CE3" i="4" s="1" a="1"/>
  <c r="CE3" i="4" s="1"/>
  <c r="AP68" i="3"/>
  <c r="BC46" i="3"/>
  <c r="BD46" i="3" s="1"/>
  <c r="AR52" i="3"/>
  <c r="C4" i="3"/>
  <c r="BC47" i="2"/>
  <c r="BD47" i="2" s="1"/>
  <c r="CE3" i="1" s="1" a="1"/>
  <c r="CE3" i="1" s="1"/>
  <c r="AR68" i="2"/>
  <c r="AA67" i="6" l="1"/>
  <c r="E67" i="6"/>
  <c r="AN51" i="6"/>
  <c r="R51" i="6"/>
  <c r="AC19" i="6"/>
  <c r="G19" i="6"/>
  <c r="G99" i="6"/>
  <c r="G83" i="6"/>
  <c r="AL51" i="6"/>
  <c r="P51" i="6"/>
  <c r="E99" i="6"/>
  <c r="E83" i="6"/>
  <c r="AC35" i="6"/>
  <c r="G35" i="6"/>
  <c r="R67" i="6"/>
  <c r="P67" i="6"/>
  <c r="AC51" i="6"/>
  <c r="G51" i="6"/>
  <c r="AN19" i="6"/>
  <c r="R19" i="6"/>
  <c r="R99" i="6"/>
  <c r="R83" i="6"/>
  <c r="AA51" i="6"/>
  <c r="E51" i="6"/>
  <c r="P99" i="6"/>
  <c r="P83" i="6"/>
  <c r="AN35" i="6"/>
  <c r="R35" i="6"/>
  <c r="AC67" i="6"/>
  <c r="G67" i="6"/>
  <c r="P35" i="6"/>
  <c r="P19" i="6"/>
  <c r="AL35" i="6"/>
  <c r="AL19" i="6"/>
  <c r="E35" i="6"/>
  <c r="E19" i="6"/>
  <c r="AA35" i="6"/>
  <c r="AA19" i="6"/>
  <c r="BC47" i="6"/>
  <c r="BD47" i="6" s="1"/>
  <c r="CE25" i="4" s="1" a="1"/>
  <c r="CE25" i="4" s="1"/>
  <c r="AR68" i="6"/>
  <c r="AL51" i="3"/>
  <c r="P51" i="3"/>
  <c r="G99" i="3"/>
  <c r="AC67" i="3"/>
  <c r="G67" i="3"/>
  <c r="AC35" i="3"/>
  <c r="G35" i="3"/>
  <c r="E99" i="3"/>
  <c r="R83" i="3"/>
  <c r="AA67" i="3"/>
  <c r="E67" i="3"/>
  <c r="AA35" i="3"/>
  <c r="E35" i="3"/>
  <c r="P83" i="3"/>
  <c r="AC51" i="3"/>
  <c r="G51" i="3"/>
  <c r="AN19" i="3"/>
  <c r="R19" i="3"/>
  <c r="AA51" i="3"/>
  <c r="E51" i="3"/>
  <c r="R99" i="3"/>
  <c r="R67" i="3"/>
  <c r="AN35" i="3"/>
  <c r="R35" i="3"/>
  <c r="P99" i="3"/>
  <c r="G83" i="3"/>
  <c r="P67" i="3"/>
  <c r="E83" i="3"/>
  <c r="AN51" i="3"/>
  <c r="R51" i="3"/>
  <c r="AC19" i="3"/>
  <c r="G19" i="3"/>
  <c r="AL35" i="3"/>
  <c r="AL19" i="3"/>
  <c r="E19" i="3"/>
  <c r="AA19" i="3"/>
  <c r="P35" i="3"/>
  <c r="P19" i="3"/>
  <c r="BC47" i="3"/>
  <c r="BD47" i="3" s="1"/>
  <c r="CE25" i="1" s="1" a="1"/>
  <c r="CE25" i="1" s="1"/>
  <c r="AR6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<sst xmlns="http://schemas.openxmlformats.org/spreadsheetml/2006/main" count="2481" uniqueCount="223">
  <si>
    <t>Powerplay</t>
  </si>
  <si>
    <t>Middle Overs</t>
  </si>
  <si>
    <t>Late Middle Overs</t>
  </si>
  <si>
    <t>Death</t>
  </si>
  <si>
    <t>Pitch</t>
  </si>
  <si>
    <t>Bowler</t>
  </si>
  <si>
    <t>Batsman</t>
  </si>
  <si>
    <t>Horrible Wicket</t>
  </si>
  <si>
    <t>Dravid Home</t>
  </si>
  <si>
    <t>Kumble Home</t>
  </si>
  <si>
    <t>Vettori Home</t>
  </si>
  <si>
    <t>Watson</t>
  </si>
  <si>
    <t>Meh Wicket</t>
  </si>
  <si>
    <t>Absolute Road</t>
  </si>
  <si>
    <t>Bad Bowler</t>
  </si>
  <si>
    <t>Meh Bowler</t>
  </si>
  <si>
    <t>Top Notch Bowler</t>
  </si>
  <si>
    <t>Tail-Ender</t>
  </si>
  <si>
    <t>Meh Batsman</t>
  </si>
  <si>
    <t>Andre Russell</t>
  </si>
  <si>
    <t>Team Dravid</t>
  </si>
  <si>
    <t>vs.</t>
  </si>
  <si>
    <t>Team Kumble</t>
  </si>
  <si>
    <t>Innings 1</t>
  </si>
  <si>
    <t>Bat 1st</t>
  </si>
  <si>
    <t>=C26 &amp; " ("&amp; ((SUM(E13:E23)-MOD(SUM(E13:E23),6))/6)+(MOD(SUM(E13:E23),6))/10 &amp; ")"</t>
  </si>
  <si>
    <t>Team Kohli</t>
  </si>
  <si>
    <t>Team Kumble won the toss and chose to bat</t>
  </si>
  <si>
    <t>Bat 2nd</t>
  </si>
  <si>
    <t>=C55 &amp; " ("&amp; ((SUM(E42:E52)-MOD(SUM(E42:E52),6))/6)+(MOD(SUM(E42:E52),6))/10 &amp; ")"</t>
  </si>
  <si>
    <t>Toss</t>
  </si>
  <si>
    <t>=IF(RANDBETWEEN(0,1)=1, B2 &amp; " won the toss and ", E2 &amp;" won the toss and ")&amp; IF(RANDBETWEEN(0,1)=1,"chose to bowl","chose to bat")</t>
  </si>
  <si>
    <t>Team Vettori</t>
  </si>
  <si>
    <t>Kohli</t>
  </si>
  <si>
    <t>Dravid</t>
  </si>
  <si>
    <t>Vettori</t>
  </si>
  <si>
    <t>Kumble</t>
  </si>
  <si>
    <t>KP</t>
  </si>
  <si>
    <t>Team Dravid won by 7 wickets</t>
  </si>
  <si>
    <t>Team Watson</t>
  </si>
  <si>
    <t>Team KP</t>
  </si>
  <si>
    <t>Man of the Match: Jacques Kallis (Team Dravid)</t>
  </si>
  <si>
    <t>Team Rahul</t>
  </si>
  <si>
    <t>Team ABD</t>
  </si>
  <si>
    <t>Finn Allen</t>
  </si>
  <si>
    <t>Tillakaratne Dilshan</t>
  </si>
  <si>
    <t>Runs</t>
  </si>
  <si>
    <t>BF</t>
  </si>
  <si>
    <t>4s</t>
  </si>
  <si>
    <t>6s</t>
  </si>
  <si>
    <t>SR</t>
  </si>
  <si>
    <t>Rahul Dravid</t>
  </si>
  <si>
    <t>Marcus Stoinis</t>
  </si>
  <si>
    <t>c Finn Allen† b Abdur Razzaq</t>
  </si>
  <si>
    <t>Jacques Kallis</t>
  </si>
  <si>
    <t>Ross Taylor</t>
  </si>
  <si>
    <t>b Suyash Prabhudesai</t>
  </si>
  <si>
    <t>Subramaniam Badrinath</t>
  </si>
  <si>
    <t>Harpreet Singh</t>
  </si>
  <si>
    <t>lbw b Abdur Razzaq</t>
  </si>
  <si>
    <t>Andrew McDonald</t>
  </si>
  <si>
    <t>Vishnu Vinod</t>
  </si>
  <si>
    <t>c Finn Allen† b Charl Langedveldt</t>
  </si>
  <si>
    <t>Suyash Prabhudesai</t>
  </si>
  <si>
    <t>Pawan Negi</t>
  </si>
  <si>
    <t>b Jacques Kallis</t>
  </si>
  <si>
    <t>Sachin Rana</t>
  </si>
  <si>
    <t>Tim Southee</t>
  </si>
  <si>
    <t>c Andrew McDonald b Charl Langedveldt</t>
  </si>
  <si>
    <t>Abdur Razzaq</t>
  </si>
  <si>
    <t>Ravi Rampaul</t>
  </si>
  <si>
    <t>c Subramaniam Badrinath b Jacques Kallis</t>
  </si>
  <si>
    <t>Akshay Karnewar</t>
  </si>
  <si>
    <t>Zaheer Khan</t>
  </si>
  <si>
    <t>NOT OUT</t>
  </si>
  <si>
    <t>Navdeep Saini</t>
  </si>
  <si>
    <t>Yuzvendra Chahal</t>
  </si>
  <si>
    <t>b Navdeep Saini</t>
  </si>
  <si>
    <t>Charl Langedveldt</t>
  </si>
  <si>
    <t>Anil Kumble</t>
  </si>
  <si>
    <t>Bench</t>
  </si>
  <si>
    <t>Pravin Dubey</t>
  </si>
  <si>
    <t>Jesse Ryder</t>
  </si>
  <si>
    <t>Sunil Joshi</t>
  </si>
  <si>
    <t>Abhimanyu Mithun</t>
  </si>
  <si>
    <t>Innings 2</t>
  </si>
  <si>
    <t>ER</t>
  </si>
  <si>
    <t>Sheldon Jackson</t>
  </si>
  <si>
    <t>Balachandra Akhil</t>
  </si>
  <si>
    <t>TOTAL</t>
  </si>
  <si>
    <t>Aniruddha Joshi</t>
  </si>
  <si>
    <t>Tanmay Mishra</t>
  </si>
  <si>
    <t>Himmat Singh</t>
  </si>
  <si>
    <t>Mark Boucher</t>
  </si>
  <si>
    <t>KS Bharat</t>
  </si>
  <si>
    <t>Nathan Bracken</t>
  </si>
  <si>
    <t>Bowling</t>
  </si>
  <si>
    <t>Chris Barnwell</t>
  </si>
  <si>
    <t>Akshadeep Nath</t>
  </si>
  <si>
    <t>Overs</t>
  </si>
  <si>
    <t>Maidens</t>
  </si>
  <si>
    <t xml:space="preserve">Runs </t>
  </si>
  <si>
    <t>Wickets</t>
  </si>
  <si>
    <t>Economy Rate</t>
  </si>
  <si>
    <t>Daniel Christian</t>
  </si>
  <si>
    <t xml:space="preserve"> </t>
  </si>
  <si>
    <t>Tymal Mills</t>
  </si>
  <si>
    <t>Kane Richardson</t>
  </si>
  <si>
    <t>Murali Kartik</t>
  </si>
  <si>
    <t>c Harpreet Singh b Ravi Rampaul</t>
  </si>
  <si>
    <t>c Tim Southee b Yuzvendra Chahal</t>
  </si>
  <si>
    <t>b Yuzvendra Chahal</t>
  </si>
  <si>
    <t>W</t>
  </si>
  <si>
    <t>Formula</t>
  </si>
  <si>
    <t>Batting</t>
  </si>
  <si>
    <t>Overs 1-6</t>
  </si>
  <si>
    <t>Wicket Rating</t>
  </si>
  <si>
    <t>1=Bad</t>
  </si>
  <si>
    <t>1=Tail Ender</t>
  </si>
  <si>
    <t>1=Slow Af</t>
  </si>
  <si>
    <t>Overs 7-12</t>
  </si>
  <si>
    <t>Overs 12-16</t>
  </si>
  <si>
    <t>Overs 16-20</t>
  </si>
  <si>
    <t>Bowler Ability</t>
  </si>
  <si>
    <t>2=Meh</t>
  </si>
  <si>
    <t>2=OK</t>
  </si>
  <si>
    <t>Batsman Ability</t>
  </si>
  <si>
    <t>3=Awesome</t>
  </si>
  <si>
    <t>3=Andre Russell</t>
  </si>
  <si>
    <t>3=Road</t>
  </si>
  <si>
    <t>Over</t>
  </si>
  <si>
    <t>Bowler:</t>
  </si>
  <si>
    <t>Progression</t>
  </si>
  <si>
    <t>Summary</t>
  </si>
  <si>
    <t>faced</t>
  </si>
  <si>
    <t>C8</t>
  </si>
  <si>
    <t>OUT</t>
  </si>
  <si>
    <t>N8:O8</t>
  </si>
  <si>
    <t>Y8:AA8</t>
  </si>
  <si>
    <t>AJ8:AO8</t>
  </si>
  <si>
    <t>D8:H8</t>
  </si>
  <si>
    <t>AB8:AD8</t>
  </si>
  <si>
    <t>P8:S8</t>
  </si>
  <si>
    <t>This Over:</t>
  </si>
  <si>
    <t>SCORE</t>
  </si>
  <si>
    <t>C24</t>
  </si>
  <si>
    <t>H24</t>
  </si>
  <si>
    <t>N24:S24</t>
  </si>
  <si>
    <t>Y24:Z24</t>
  </si>
  <si>
    <t>AB24:AD24</t>
  </si>
  <si>
    <t>Runs Scored</t>
  </si>
  <si>
    <t>D24:G24</t>
  </si>
  <si>
    <t>AA24</t>
  </si>
  <si>
    <t>AJ24:AL24</t>
  </si>
  <si>
    <t>AM24:AO24</t>
  </si>
  <si>
    <t>C40:G40</t>
  </si>
  <si>
    <t>S40</t>
  </si>
  <si>
    <t>Y40:AA40</t>
  </si>
  <si>
    <t>AJ40:AO40</t>
  </si>
  <si>
    <t>N40:R40</t>
  </si>
  <si>
    <t>H40</t>
  </si>
  <si>
    <t>AB40:AD40</t>
  </si>
  <si>
    <t xml:space="preserve">  </t>
  </si>
  <si>
    <t>C56:D56</t>
  </si>
  <si>
    <t>Q56:S56</t>
  </si>
  <si>
    <t>AJ56:AL56</t>
  </si>
  <si>
    <t>E56:H56</t>
  </si>
  <si>
    <t>N56:P56</t>
  </si>
  <si>
    <t>Y56:AD56</t>
  </si>
  <si>
    <t>AM56</t>
  </si>
  <si>
    <t>AN56:AO56</t>
  </si>
  <si>
    <t>Overs 12-18</t>
  </si>
  <si>
    <t>Overs 18-20</t>
  </si>
  <si>
    <t>E72:H72</t>
  </si>
  <si>
    <t>S72</t>
  </si>
  <si>
    <t>C72:D72</t>
  </si>
  <si>
    <t>N72:R72</t>
  </si>
  <si>
    <t>C88:G88</t>
  </si>
  <si>
    <t>Q88</t>
  </si>
  <si>
    <t>H88</t>
  </si>
  <si>
    <t>N88:P88</t>
  </si>
  <si>
    <t>S88</t>
  </si>
  <si>
    <t>R88</t>
  </si>
  <si>
    <t>2=Most</t>
  </si>
  <si>
    <t>1st Innings Score</t>
  </si>
  <si>
    <t>3=B.o.t.B</t>
  </si>
  <si>
    <t>C8:D8</t>
  </si>
  <si>
    <t>S8</t>
  </si>
  <si>
    <t>Y8:Z8</t>
  </si>
  <si>
    <t>AC8:AD8</t>
  </si>
  <si>
    <t>E8:H8</t>
  </si>
  <si>
    <t>N8:R8</t>
  </si>
  <si>
    <t>AA8:AB8</t>
  </si>
  <si>
    <t>RRR</t>
  </si>
  <si>
    <t>C24:H24</t>
  </si>
  <si>
    <t>N24:R24</t>
  </si>
  <si>
    <t>AC24:AD24</t>
  </si>
  <si>
    <t>S24</t>
  </si>
  <si>
    <t>Y24:AB24</t>
  </si>
  <si>
    <t>N40:S40</t>
  </si>
  <si>
    <t>C40:H40</t>
  </si>
  <si>
    <t>Y40:AD40</t>
  </si>
  <si>
    <t>E56:F56</t>
  </si>
  <si>
    <t>O56:P56</t>
  </si>
  <si>
    <t>Y56:AA56</t>
  </si>
  <si>
    <t>G56:H56</t>
  </si>
  <si>
    <t>N56</t>
  </si>
  <si>
    <t>C72</t>
  </si>
  <si>
    <t>N72:O72</t>
  </si>
  <si>
    <t>R72:S72</t>
  </si>
  <si>
    <t>P72:Q72</t>
  </si>
  <si>
    <t>D72:H72</t>
  </si>
  <si>
    <t>C88:H88</t>
  </si>
  <si>
    <t>N88:O88</t>
  </si>
  <si>
    <t>P88:S88</t>
  </si>
  <si>
    <t>RESULT</t>
  </si>
  <si>
    <t>Man of the Match: Name (Team Name)</t>
  </si>
  <si>
    <t>Team 1</t>
  </si>
  <si>
    <t>Team 2</t>
  </si>
  <si>
    <t>NOTE: PLEASE MAKE A COPY OF THESE TEMPLATE SHEETS BEFORE EDITING</t>
  </si>
  <si>
    <t>TOSS GOES HERE</t>
  </si>
  <si>
    <t>3=Incredible</t>
  </si>
  <si>
    <t>1=Slow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</si>
</sst>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30"/>
      <color rgb="FF9D0206"/>
      <name val="Calibri"/>
      <family val="2"/>
      <scheme val="minor"/>
    </font>
    <font>
      <sz val="30"/>
      <color rgb="FF1E4F78"/>
      <name val="Calibri"/>
      <family val="2"/>
      <scheme val="minor"/>
    </font>
    <font>
      <sz val="30"/>
      <color rgb="FF006000"/>
      <name val="Calibri"/>
      <family val="2"/>
      <scheme val="minor"/>
    </font>
    <font>
      <sz val="30"/>
      <color rgb="FF9B5600"/>
      <name val="Calibri"/>
      <family val="2"/>
      <scheme val="minor"/>
    </font>
    <font>
      <sz val="30"/>
      <color rgb="FF7030A0"/>
      <name val="Calibri"/>
      <family val="2"/>
      <scheme val="minor"/>
    </font>
    <font>
      <sz val="30"/>
      <color rgb="FFFF40FF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80808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3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DD7E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C9E"/>
        <bgColor indexed="64"/>
      </patternFill>
    </fill>
    <fill>
      <patternFill patternType="solid">
        <fgColor rgb="FFCEC2FE"/>
        <bgColor indexed="64"/>
      </patternFill>
    </fill>
    <fill>
      <patternFill patternType="solid">
        <fgColor rgb="FFFFB5E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F7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6" fillId="0" borderId="0"/>
  </cellStyleXfs>
  <cellXfs count="132">
    <xf numFmtId="0" fontId="0" fillId="0" borderId="0" xfId="0"/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0" fillId="0" borderId="0" xfId="2" applyFont="1" applyAlignment="1">
      <alignment vertical="center"/>
    </xf>
    <xf numFmtId="0" fontId="7" fillId="2" borderId="2" xfId="3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7" fillId="0" borderId="0" xfId="3" applyFont="1" applyAlignment="1">
      <alignment horizontal="center"/>
    </xf>
    <xf numFmtId="0" fontId="2" fillId="0" borderId="0" xfId="2" applyFont="1"/>
    <xf numFmtId="0" fontId="4" fillId="0" borderId="0" xfId="2" applyFont="1" applyAlignment="1">
      <alignment horizontal="center"/>
    </xf>
    <xf numFmtId="0" fontId="4" fillId="0" borderId="0" xfId="3" applyFont="1" applyAlignment="1">
      <alignment horizontal="center"/>
    </xf>
    <xf numFmtId="0" fontId="2" fillId="0" borderId="0" xfId="0" applyFont="1"/>
    <xf numFmtId="164" fontId="8" fillId="0" borderId="3" xfId="2" applyNumberFormat="1" applyFont="1" applyBorder="1" applyAlignment="1">
      <alignment horizontal="center" vertical="center"/>
    </xf>
    <xf numFmtId="164" fontId="8" fillId="0" borderId="4" xfId="2" applyNumberFormat="1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164" fontId="8" fillId="0" borderId="6" xfId="2" applyNumberFormat="1" applyFont="1" applyBorder="1" applyAlignment="1">
      <alignment horizontal="center" vertical="center"/>
    </xf>
    <xf numFmtId="0" fontId="3" fillId="0" borderId="0" xfId="1" applyAlignment="1">
      <alignment vertical="center"/>
    </xf>
    <xf numFmtId="0" fontId="2" fillId="0" borderId="0" xfId="2" applyFont="1" applyAlignment="1">
      <alignment vertical="center"/>
    </xf>
    <xf numFmtId="0" fontId="0" fillId="0" borderId="0" xfId="2" applyFont="1" applyAlignment="1">
      <alignment horizontal="center"/>
    </xf>
    <xf numFmtId="0" fontId="0" fillId="0" borderId="0" xfId="3" applyFont="1" applyAlignment="1">
      <alignment horizontal="center"/>
    </xf>
    <xf numFmtId="164" fontId="8" fillId="0" borderId="7" xfId="2" applyNumberFormat="1" applyFont="1" applyBorder="1" applyAlignment="1">
      <alignment horizontal="center" vertical="center"/>
    </xf>
    <xf numFmtId="164" fontId="8" fillId="0" borderId="8" xfId="2" applyNumberFormat="1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0" fontId="3" fillId="0" borderId="0" xfId="1"/>
    <xf numFmtId="0" fontId="0" fillId="0" borderId="0" xfId="2" quotePrefix="1" applyFont="1" applyAlignment="1">
      <alignment vertical="center"/>
    </xf>
    <xf numFmtId="0" fontId="0" fillId="0" borderId="0" xfId="2" applyFont="1" applyAlignment="1">
      <alignment horizontal="center" vertical="center"/>
    </xf>
    <xf numFmtId="0" fontId="0" fillId="0" borderId="0" xfId="2" applyFont="1"/>
    <xf numFmtId="0" fontId="9" fillId="0" borderId="0" xfId="2" applyFont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10" fillId="3" borderId="2" xfId="2" applyFont="1" applyFill="1" applyBorder="1" applyAlignment="1">
      <alignment vertical="center"/>
    </xf>
    <xf numFmtId="0" fontId="11" fillId="4" borderId="2" xfId="2" applyFont="1" applyFill="1" applyBorder="1" applyAlignment="1">
      <alignment vertical="center"/>
    </xf>
    <xf numFmtId="0" fontId="12" fillId="5" borderId="2" xfId="2" applyFont="1" applyFill="1" applyBorder="1" applyAlignment="1">
      <alignment vertical="center"/>
    </xf>
    <xf numFmtId="0" fontId="13" fillId="6" borderId="2" xfId="2" applyFont="1" applyFill="1" applyBorder="1" applyAlignment="1">
      <alignment vertical="center"/>
    </xf>
    <xf numFmtId="0" fontId="14" fillId="7" borderId="2" xfId="2" applyFont="1" applyFill="1" applyBorder="1" applyAlignment="1">
      <alignment vertical="center"/>
    </xf>
    <xf numFmtId="0" fontId="15" fillId="8" borderId="2" xfId="2" applyFont="1" applyFill="1" applyBorder="1" applyAlignment="1">
      <alignment vertical="center"/>
    </xf>
    <xf numFmtId="0" fontId="16" fillId="0" borderId="0" xfId="2" applyFont="1" applyAlignment="1">
      <alignment horizontal="center" vertical="center"/>
    </xf>
    <xf numFmtId="0" fontId="7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164" fontId="2" fillId="0" borderId="2" xfId="2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4" fillId="0" borderId="2" xfId="2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11" xfId="2" applyFont="1" applyBorder="1" applyAlignment="1">
      <alignment horizontal="center" vertical="center"/>
    </xf>
    <xf numFmtId="0" fontId="4" fillId="0" borderId="0" xfId="2" applyFont="1" applyAlignment="1">
      <alignment horizontal="left" vertical="center"/>
    </xf>
    <xf numFmtId="164" fontId="17" fillId="0" borderId="0" xfId="2" applyNumberFormat="1" applyFont="1" applyAlignment="1">
      <alignment vertical="center"/>
    </xf>
    <xf numFmtId="2" fontId="4" fillId="0" borderId="0" xfId="2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12" xfId="2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2" fontId="0" fillId="0" borderId="11" xfId="2" applyNumberFormat="1" applyFont="1" applyBorder="1" applyAlignment="1">
      <alignment horizontal="center" vertical="center"/>
    </xf>
    <xf numFmtId="0" fontId="4" fillId="0" borderId="12" xfId="2" applyFont="1" applyBorder="1" applyAlignment="1">
      <alignment horizontal="left" vertical="center"/>
    </xf>
    <xf numFmtId="0" fontId="4" fillId="0" borderId="13" xfId="2" applyFont="1" applyBorder="1" applyAlignment="1">
      <alignment horizontal="center" vertical="center"/>
    </xf>
    <xf numFmtId="0" fontId="18" fillId="0" borderId="0" xfId="2" applyFont="1" applyAlignment="1">
      <alignment vertical="center"/>
    </xf>
    <xf numFmtId="0" fontId="7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0" fontId="19" fillId="0" borderId="0" xfId="2" applyFont="1"/>
    <xf numFmtId="0" fontId="2" fillId="0" borderId="2" xfId="2" applyFont="1" applyBorder="1" applyAlignment="1">
      <alignment horizontal="center"/>
    </xf>
    <xf numFmtId="0" fontId="19" fillId="0" borderId="0" xfId="2" applyFont="1" applyAlignment="1">
      <alignment horizontal="center"/>
    </xf>
    <xf numFmtId="0" fontId="20" fillId="0" borderId="3" xfId="2" applyFont="1" applyBorder="1" applyAlignment="1">
      <alignment horizontal="left"/>
    </xf>
    <xf numFmtId="0" fontId="20" fillId="0" borderId="6" xfId="2" applyFont="1" applyBorder="1" applyAlignment="1">
      <alignment horizontal="left"/>
    </xf>
    <xf numFmtId="0" fontId="2" fillId="0" borderId="2" xfId="2" applyFont="1" applyBorder="1"/>
    <xf numFmtId="0" fontId="0" fillId="0" borderId="2" xfId="2" applyFont="1" applyBorder="1"/>
    <xf numFmtId="0" fontId="20" fillId="0" borderId="4" xfId="2" applyFont="1" applyBorder="1" applyAlignment="1">
      <alignment horizontal="left"/>
    </xf>
    <xf numFmtId="0" fontId="20" fillId="0" borderId="7" xfId="2" applyFont="1" applyBorder="1" applyAlignment="1">
      <alignment horizontal="left"/>
    </xf>
    <xf numFmtId="0" fontId="20" fillId="0" borderId="1" xfId="2" applyFont="1" applyBorder="1" applyAlignment="1">
      <alignment horizontal="left"/>
    </xf>
    <xf numFmtId="0" fontId="2" fillId="9" borderId="2" xfId="2" applyFont="1" applyFill="1" applyBorder="1" applyAlignment="1">
      <alignment horizontal="center"/>
    </xf>
    <xf numFmtId="0" fontId="20" fillId="0" borderId="8" xfId="2" applyFont="1" applyBorder="1" applyAlignment="1">
      <alignment horizontal="left"/>
    </xf>
    <xf numFmtId="0" fontId="0" fillId="0" borderId="5" xfId="2" applyFont="1" applyBorder="1"/>
    <xf numFmtId="0" fontId="0" fillId="0" borderId="6" xfId="2" applyFont="1" applyBorder="1"/>
    <xf numFmtId="0" fontId="2" fillId="0" borderId="12" xfId="2" applyFont="1" applyBorder="1"/>
    <xf numFmtId="0" fontId="0" fillId="0" borderId="14" xfId="2" applyFont="1" applyBorder="1"/>
    <xf numFmtId="0" fontId="7" fillId="0" borderId="12" xfId="2" applyFont="1" applyBorder="1"/>
    <xf numFmtId="0" fontId="4" fillId="0" borderId="14" xfId="2" applyFont="1" applyBorder="1"/>
    <xf numFmtId="0" fontId="4" fillId="0" borderId="0" xfId="2" applyFont="1"/>
    <xf numFmtId="0" fontId="0" fillId="2" borderId="2" xfId="2" applyFont="1" applyFill="1" applyBorder="1"/>
    <xf numFmtId="0" fontId="2" fillId="0" borderId="6" xfId="2" applyFont="1" applyBorder="1"/>
    <xf numFmtId="0" fontId="0" fillId="0" borderId="6" xfId="2" applyFont="1" applyBorder="1" applyAlignment="1">
      <alignment horizontal="left"/>
    </xf>
    <xf numFmtId="0" fontId="0" fillId="2" borderId="2" xfId="2" applyFont="1" applyFill="1" applyBorder="1" applyAlignment="1">
      <alignment horizontal="center"/>
    </xf>
    <xf numFmtId="0" fontId="0" fillId="0" borderId="4" xfId="2" applyFont="1" applyBorder="1"/>
    <xf numFmtId="0" fontId="4" fillId="10" borderId="2" xfId="2" applyFont="1" applyFill="1" applyBorder="1"/>
    <xf numFmtId="0" fontId="4" fillId="0" borderId="6" xfId="2" applyFont="1" applyBorder="1"/>
    <xf numFmtId="0" fontId="4" fillId="0" borderId="4" xfId="2" applyFont="1" applyBorder="1"/>
    <xf numFmtId="0" fontId="0" fillId="0" borderId="0" xfId="2" applyFont="1" applyAlignment="1">
      <alignment horizontal="left"/>
    </xf>
    <xf numFmtId="0" fontId="0" fillId="0" borderId="15" xfId="2" applyFont="1" applyBorder="1"/>
    <xf numFmtId="0" fontId="4" fillId="0" borderId="15" xfId="2" applyFont="1" applyBorder="1"/>
    <xf numFmtId="0" fontId="2" fillId="0" borderId="14" xfId="2" applyFont="1" applyBorder="1"/>
    <xf numFmtId="0" fontId="0" fillId="0" borderId="3" xfId="2" applyFont="1" applyBorder="1"/>
    <xf numFmtId="0" fontId="7" fillId="0" borderId="14" xfId="2" applyFont="1" applyBorder="1"/>
    <xf numFmtId="0" fontId="4" fillId="0" borderId="3" xfId="2" applyFont="1" applyBorder="1"/>
    <xf numFmtId="2" fontId="0" fillId="0" borderId="0" xfId="2" applyNumberFormat="1" applyFont="1" applyAlignment="1">
      <alignment horizontal="center"/>
    </xf>
    <xf numFmtId="0" fontId="21" fillId="0" borderId="14" xfId="2" applyFont="1" applyBorder="1"/>
    <xf numFmtId="0" fontId="21" fillId="0" borderId="0" xfId="2" applyFont="1" applyAlignment="1">
      <alignment horizontal="center"/>
    </xf>
    <xf numFmtId="2" fontId="21" fillId="0" borderId="0" xfId="2" applyNumberFormat="1" applyFont="1" applyAlignment="1">
      <alignment horizontal="center"/>
    </xf>
    <xf numFmtId="0" fontId="21" fillId="0" borderId="0" xfId="2" applyFont="1"/>
    <xf numFmtId="0" fontId="0" fillId="0" borderId="16" xfId="2" applyFont="1" applyBorder="1"/>
    <xf numFmtId="0" fontId="0" fillId="0" borderId="17" xfId="2" applyFont="1" applyBorder="1"/>
    <xf numFmtId="0" fontId="0" fillId="0" borderId="18" xfId="2" applyFont="1" applyBorder="1"/>
    <xf numFmtId="0" fontId="4" fillId="0" borderId="16" xfId="2" applyFont="1" applyBorder="1"/>
    <xf numFmtId="0" fontId="4" fillId="0" borderId="17" xfId="2" applyFont="1" applyBorder="1"/>
    <xf numFmtId="0" fontId="4" fillId="0" borderId="18" xfId="2" applyFont="1" applyBorder="1"/>
    <xf numFmtId="0" fontId="2" fillId="0" borderId="19" xfId="2" applyFont="1" applyBorder="1" applyAlignment="1">
      <alignment horizontal="center"/>
    </xf>
    <xf numFmtId="0" fontId="19" fillId="0" borderId="20" xfId="2" applyFont="1" applyBorder="1" applyAlignment="1">
      <alignment horizontal="center"/>
    </xf>
    <xf numFmtId="0" fontId="7" fillId="0" borderId="19" xfId="2" applyFont="1" applyBorder="1" applyAlignment="1">
      <alignment horizontal="center"/>
    </xf>
    <xf numFmtId="0" fontId="22" fillId="0" borderId="20" xfId="2" applyFont="1" applyBorder="1" applyAlignment="1">
      <alignment horizontal="center"/>
    </xf>
    <xf numFmtId="0" fontId="0" fillId="0" borderId="7" xfId="2" applyFont="1" applyBorder="1"/>
    <xf numFmtId="0" fontId="2" fillId="0" borderId="1" xfId="2" applyFont="1" applyBorder="1" applyAlignment="1">
      <alignment horizontal="center"/>
    </xf>
    <xf numFmtId="0" fontId="0" fillId="0" borderId="1" xfId="2" applyFont="1" applyBorder="1" applyAlignment="1">
      <alignment horizontal="center"/>
    </xf>
    <xf numFmtId="0" fontId="0" fillId="0" borderId="1" xfId="2" applyFont="1" applyBorder="1"/>
    <xf numFmtId="0" fontId="2" fillId="0" borderId="21" xfId="2" applyFont="1" applyBorder="1" applyAlignment="1">
      <alignment horizontal="center"/>
    </xf>
    <xf numFmtId="0" fontId="2" fillId="0" borderId="17" xfId="2" applyFont="1" applyBorder="1" applyAlignment="1">
      <alignment horizontal="center"/>
    </xf>
    <xf numFmtId="2" fontId="0" fillId="0" borderId="22" xfId="2" applyNumberFormat="1" applyFont="1" applyBorder="1" applyAlignment="1">
      <alignment horizontal="center"/>
    </xf>
    <xf numFmtId="0" fontId="4" fillId="0" borderId="7" xfId="2" applyFont="1" applyBorder="1"/>
    <xf numFmtId="0" fontId="7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1" xfId="2" applyFont="1" applyBorder="1"/>
    <xf numFmtId="2" fontId="4" fillId="0" borderId="22" xfId="2" applyNumberFormat="1" applyFont="1" applyBorder="1" applyAlignment="1">
      <alignment horizontal="center"/>
    </xf>
    <xf numFmtId="0" fontId="23" fillId="0" borderId="6" xfId="2" applyFont="1" applyBorder="1"/>
    <xf numFmtId="0" fontId="0" fillId="2" borderId="12" xfId="2" applyFont="1" applyFill="1" applyBorder="1" applyAlignment="1">
      <alignment horizontal="center"/>
    </xf>
    <xf numFmtId="0" fontId="0" fillId="2" borderId="11" xfId="2" applyFont="1" applyFill="1" applyBorder="1" applyAlignment="1">
      <alignment horizontal="center"/>
    </xf>
    <xf numFmtId="0" fontId="0" fillId="0" borderId="14" xfId="0" applyBorder="1"/>
    <xf numFmtId="0" fontId="19" fillId="0" borderId="12" xfId="2" applyFont="1" applyBorder="1" applyAlignment="1">
      <alignment horizontal="center"/>
    </xf>
    <xf numFmtId="0" fontId="19" fillId="0" borderId="13" xfId="2" applyFont="1" applyBorder="1" applyAlignment="1">
      <alignment horizontal="center"/>
    </xf>
    <xf numFmtId="2" fontId="19" fillId="0" borderId="11" xfId="2" applyNumberFormat="1" applyFont="1" applyBorder="1" applyAlignment="1">
      <alignment horizontal="center"/>
    </xf>
    <xf numFmtId="0" fontId="19" fillId="0" borderId="13" xfId="2" applyFont="1" applyBorder="1" applyAlignment="1">
      <alignment horizontal="center"/>
    </xf>
    <xf numFmtId="164" fontId="0" fillId="0" borderId="0" xfId="2" applyNumberFormat="1" applyFont="1" applyAlignment="1">
      <alignment vertical="center"/>
    </xf>
    <xf numFmtId="0" fontId="2" fillId="11" borderId="12" xfId="2" applyFont="1" applyFill="1" applyBorder="1" applyAlignment="1">
      <alignment horizontal="center"/>
    </xf>
    <xf numFmtId="0" fontId="2" fillId="11" borderId="11" xfId="2" applyFont="1" applyFill="1" applyBorder="1" applyAlignment="1">
      <alignment horizontal="center"/>
    </xf>
    <xf numFmtId="0" fontId="7" fillId="11" borderId="2" xfId="3" applyFont="1" applyFill="1" applyBorder="1" applyAlignment="1">
      <alignment horizontal="center"/>
    </xf>
    <xf numFmtId="0" fontId="2" fillId="11" borderId="2" xfId="2" applyFont="1" applyFill="1" applyBorder="1" applyAlignment="1">
      <alignment horizontal="center"/>
    </xf>
    <xf numFmtId="0" fontId="24" fillId="2" borderId="14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center" vertical="center" wrapText="1"/>
    </xf>
    <xf numFmtId="0" fontId="2" fillId="2" borderId="0" xfId="2" applyFont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2B864F15-722B-7644-A980-521A8DCF90C3}"/>
    <cellStyle name="Normal 3 3" xfId="3" xr:uid="{08753602-110A-AE4C-BC09-D9AC6F73AFD3}"/>
  </cellStyles>
  <dxfs count="15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theme="1"/>
      </font>
      <fill>
        <patternFill>
          <bgColor rgb="FF14FA08"/>
        </patternFill>
      </fill>
    </dxf>
    <dxf>
      <font>
        <color theme="7"/>
      </font>
      <fill>
        <patternFill>
          <bgColor theme="1"/>
        </patternFill>
      </fill>
    </dxf>
    <dxf>
      <font>
        <color theme="7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1E4F78"/>
      </font>
      <fill>
        <patternFill>
          <bgColor rgb="FFBDD7EF"/>
        </patternFill>
      </fill>
    </dxf>
    <dxf>
      <font>
        <color rgb="FF7030A0"/>
      </font>
      <fill>
        <patternFill>
          <bgColor rgb="FFCEC2FE"/>
        </patternFill>
      </fill>
    </dxf>
    <dxf>
      <font>
        <color rgb="FFFF40FF"/>
      </font>
      <fill>
        <patternFill>
          <bgColor rgb="FFFFB5EC"/>
        </patternFill>
      </fill>
    </dxf>
    <dxf>
      <font>
        <color theme="1"/>
      </font>
      <fill>
        <patternFill>
          <bgColor rgb="FF14FA08"/>
        </patternFill>
      </fill>
    </dxf>
    <dxf>
      <font>
        <color theme="7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1E4F78"/>
      </font>
      <fill>
        <patternFill>
          <bgColor rgb="FFBDD7EF"/>
        </patternFill>
      </fill>
    </dxf>
    <dxf>
      <font>
        <color rgb="FF7030A0"/>
      </font>
      <fill>
        <patternFill>
          <bgColor rgb="FFCEC2FE"/>
        </patternFill>
      </fill>
    </dxf>
    <dxf>
      <font>
        <color rgb="FFFF40FF"/>
      </font>
      <fill>
        <patternFill>
          <bgColor rgb="FFFFB5EC"/>
        </patternFill>
      </fill>
    </dxf>
    <dxf>
      <font>
        <color theme="1"/>
      </font>
      <fill>
        <patternFill>
          <bgColor rgb="FF14FA0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FFC000"/>
      </font>
      <fill>
        <patternFill>
          <bgColor theme="1"/>
        </patternFill>
      </fill>
    </dxf>
    <dxf>
      <font>
        <color theme="1"/>
      </font>
      <fill>
        <patternFill>
          <bgColor rgb="FF14FA0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theme="1"/>
      </font>
      <fill>
        <patternFill>
          <bgColor rgb="FF14FA08"/>
        </patternFill>
      </fill>
    </dxf>
    <dxf>
      <font>
        <color theme="7"/>
      </font>
      <fill>
        <patternFill>
          <bgColor theme="1"/>
        </patternFill>
      </fill>
    </dxf>
    <dxf>
      <font>
        <color theme="7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1E4F78"/>
      </font>
      <fill>
        <patternFill>
          <bgColor rgb="FFBDD7EF"/>
        </patternFill>
      </fill>
    </dxf>
    <dxf>
      <font>
        <color rgb="FF7030A0"/>
      </font>
      <fill>
        <patternFill>
          <bgColor rgb="FFCEC2FE"/>
        </patternFill>
      </fill>
    </dxf>
    <dxf>
      <font>
        <color rgb="FFFF40FF"/>
      </font>
      <fill>
        <patternFill>
          <bgColor rgb="FFFFB5EC"/>
        </patternFill>
      </fill>
    </dxf>
    <dxf>
      <font>
        <color theme="1"/>
      </font>
      <fill>
        <patternFill>
          <bgColor rgb="FF14FA08"/>
        </patternFill>
      </fill>
    </dxf>
    <dxf>
      <font>
        <color theme="7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1E4F78"/>
      </font>
      <fill>
        <patternFill>
          <bgColor rgb="FFBDD7EF"/>
        </patternFill>
      </fill>
    </dxf>
    <dxf>
      <font>
        <color rgb="FF7030A0"/>
      </font>
      <fill>
        <patternFill>
          <bgColor rgb="FFCEC2FE"/>
        </patternFill>
      </fill>
    </dxf>
    <dxf>
      <font>
        <color rgb="FFFF40FF"/>
      </font>
      <fill>
        <patternFill>
          <bgColor rgb="FFFFB5EC"/>
        </patternFill>
      </fill>
    </dxf>
    <dxf>
      <font>
        <color theme="1"/>
      </font>
      <fill>
        <patternFill>
          <bgColor rgb="FF14FA0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FFC000"/>
      </font>
      <fill>
        <patternFill>
          <bgColor theme="1"/>
        </patternFill>
      </fill>
    </dxf>
    <dxf>
      <font>
        <color theme="1"/>
      </font>
      <fill>
        <patternFill>
          <bgColor rgb="FF14FA0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499984740745262"/>
      </font>
      <fill>
        <patternFill>
          <bgColor theme="8" tint="0.59996337778862885"/>
        </patternFill>
      </fill>
    </dxf>
    <dxf>
      <font>
        <color rgb="FF7030A0"/>
      </font>
      <fill>
        <patternFill>
          <bgColor rgb="FFD0C0FF"/>
        </patternFill>
      </fill>
    </dxf>
    <dxf>
      <font>
        <color rgb="FFFF40FF"/>
      </font>
      <fill>
        <patternFill>
          <bgColor rgb="FFFFB5EB"/>
        </patternFill>
      </fill>
    </dxf>
  </dxfs>
  <tableStyles count="0" defaultTableStyle="TableStyleMedium2" defaultPivotStyle="PivotStyleLight16"/>
  <colors>
    <mruColors>
      <color rgb="FF00F700"/>
      <color rgb="FF00D20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Worm - Innings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'Blank Scorecard'!$CE$4:$CE$23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'Blank Scorecard'!$CF$4:$CF$23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4-2C48-8ED7-3B139C315BEF}"/>
            </c:ext>
          </c:extLst>
        </c:ser>
        <c:ser>
          <c:idx val="1"/>
          <c:order val="1"/>
          <c:tx>
            <c:v>Worm - Innings 2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'Blank Scorecard'!$CE$26:$CE$45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'Blank Scorecard'!$CF$26:$CF$45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54-2C48-8ED7-3B139C315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Manhattan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Manhattan - Innings 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'Blank Scorecard'!$CG$4:$CG$23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A-5249-AE85-AA2796085C98}"/>
            </c:ext>
          </c:extLst>
        </c:ser>
        <c:ser>
          <c:idx val="0"/>
          <c:order val="1"/>
          <c:tx>
            <c:v>Manhattan - Innings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'Blank Scorecard'!$CG$26:$CG$45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A-5249-AE85-AA2796085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layout>
            <c:manualLayout>
              <c:xMode val="edge"/>
              <c:yMode val="edge"/>
              <c:x val="0.51230974107805194"/>
              <c:y val="0.83039777494828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layout>
            <c:manualLayout>
              <c:xMode val="edge"/>
              <c:yMode val="edge"/>
              <c:x val="2.043132803632236E-2"/>
              <c:y val="0.39689528072119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'[2]Blank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0-1845-BD02-4A80D32EE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'[2]Blank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'[2]Blank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7-6341-AE93-398D05A7D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'[3]Blank 1st Innings'!$AF$41:$AF$60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'[3]Blank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Innings'!$AG$40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903-4944-B35A-75185D785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'[3]Blank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Innings'!$AH$40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791-4643-852C-9477292F9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'[4]Blank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'[4]Blank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'[4]Blank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1-614E-A448-CC1793C81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'[4]Blank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'[4]Blank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3-2E41-B5AD-DDCBC9C9D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'[2]Blank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1-F142-86B3-C22416772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'[2]Blank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'[2]Blank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1-8F46-A063-4230393FB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'[3]Blank 1st Innings'!$AF$41:$AF$60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'[3]Blank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Innings'!$AG$40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56E-C143-9AA8-D44DCD234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'[3]Blank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Innings'!$AH$40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872-5E49-BC2C-E024C6475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'[4]Blank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'[4]Blank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'[4]Blank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1E-CD4C-BD4A-4F524CA7E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'[4]Blank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'[4]Blank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7-F34B-A6CC-514036FCA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Worm - Innings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'Sample Scorecard'!$CE$4:$CE$23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'Sample Scorecard'!$CF$4:$CF$23</c:f>
              <c:numCache>
                <c:formatCode>General</c:formatCode>
                <c:ptCount val="20"/>
                <c:pt idx="0">
                  <c:v>11</c:v>
                </c:pt>
                <c:pt idx="1">
                  <c:v>18</c:v>
                </c:pt>
                <c:pt idx="2">
                  <c:v>26</c:v>
                </c:pt>
                <c:pt idx="3">
                  <c:v>46</c:v>
                </c:pt>
                <c:pt idx="4">
                  <c:v>55</c:v>
                </c:pt>
                <c:pt idx="5">
                  <c:v>60</c:v>
                </c:pt>
                <c:pt idx="6">
                  <c:v>62</c:v>
                </c:pt>
                <c:pt idx="7">
                  <c:v>66</c:v>
                </c:pt>
                <c:pt idx="8">
                  <c:v>79</c:v>
                </c:pt>
                <c:pt idx="9">
                  <c:v>84</c:v>
                </c:pt>
                <c:pt idx="10">
                  <c:v>95</c:v>
                </c:pt>
                <c:pt idx="11">
                  <c:v>104</c:v>
                </c:pt>
                <c:pt idx="12">
                  <c:v>111</c:v>
                </c:pt>
                <c:pt idx="13">
                  <c:v>120</c:v>
                </c:pt>
                <c:pt idx="14">
                  <c:v>121</c:v>
                </c:pt>
                <c:pt idx="15">
                  <c:v>137</c:v>
                </c:pt>
                <c:pt idx="16">
                  <c:v>141</c:v>
                </c:pt>
                <c:pt idx="17">
                  <c:v>141</c:v>
                </c:pt>
                <c:pt idx="18">
                  <c:v>147</c:v>
                </c:pt>
                <c:pt idx="19">
                  <c:v>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0-CC4B-A374-0C6AE0717FB7}"/>
            </c:ext>
          </c:extLst>
        </c:ser>
        <c:ser>
          <c:idx val="1"/>
          <c:order val="1"/>
          <c:tx>
            <c:v>Worm - Innings 2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'Sample Scorecard'!$CE$26:$CE$45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'Sample Scorecard'!$CF$26:$CF$45</c:f>
              <c:numCache>
                <c:formatCode>General</c:formatCode>
                <c:ptCount val="20"/>
                <c:pt idx="0">
                  <c:v>9</c:v>
                </c:pt>
                <c:pt idx="1">
                  <c:v>13</c:v>
                </c:pt>
                <c:pt idx="2">
                  <c:v>22</c:v>
                </c:pt>
                <c:pt idx="3">
                  <c:v>34</c:v>
                </c:pt>
                <c:pt idx="4">
                  <c:v>46</c:v>
                </c:pt>
                <c:pt idx="5">
                  <c:v>52</c:v>
                </c:pt>
                <c:pt idx="6">
                  <c:v>58</c:v>
                </c:pt>
                <c:pt idx="7">
                  <c:v>67</c:v>
                </c:pt>
                <c:pt idx="8">
                  <c:v>83</c:v>
                </c:pt>
                <c:pt idx="9">
                  <c:v>84</c:v>
                </c:pt>
                <c:pt idx="10">
                  <c:v>98</c:v>
                </c:pt>
                <c:pt idx="11">
                  <c:v>106</c:v>
                </c:pt>
                <c:pt idx="12">
                  <c:v>112</c:v>
                </c:pt>
                <c:pt idx="13">
                  <c:v>129</c:v>
                </c:pt>
                <c:pt idx="14">
                  <c:v>145</c:v>
                </c:pt>
                <c:pt idx="15">
                  <c:v>149</c:v>
                </c:pt>
                <c:pt idx="16">
                  <c:v>149</c:v>
                </c:pt>
                <c:pt idx="17">
                  <c:v>149</c:v>
                </c:pt>
                <c:pt idx="18">
                  <c:v>149</c:v>
                </c:pt>
                <c:pt idx="19">
                  <c:v>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0-CC4B-A374-0C6AE0717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Manhattan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Manhattan - Innings 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'Sample Scorecard'!$CG$4:$CG$23</c:f>
              <c:numCache>
                <c:formatCode>General</c:formatCode>
                <c:ptCount val="20"/>
                <c:pt idx="0">
                  <c:v>11</c:v>
                </c:pt>
                <c:pt idx="1">
                  <c:v>7</c:v>
                </c:pt>
                <c:pt idx="2">
                  <c:v>8</c:v>
                </c:pt>
                <c:pt idx="3">
                  <c:v>20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13</c:v>
                </c:pt>
                <c:pt idx="9">
                  <c:v>5</c:v>
                </c:pt>
                <c:pt idx="10">
                  <c:v>11</c:v>
                </c:pt>
                <c:pt idx="11">
                  <c:v>9</c:v>
                </c:pt>
                <c:pt idx="12">
                  <c:v>7</c:v>
                </c:pt>
                <c:pt idx="13">
                  <c:v>9</c:v>
                </c:pt>
                <c:pt idx="14">
                  <c:v>1</c:v>
                </c:pt>
                <c:pt idx="15">
                  <c:v>16</c:v>
                </c:pt>
                <c:pt idx="16">
                  <c:v>4</c:v>
                </c:pt>
                <c:pt idx="17">
                  <c:v>0</c:v>
                </c:pt>
                <c:pt idx="18">
                  <c:v>6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A-7249-B9B9-037D2BE2BA8F}"/>
            </c:ext>
          </c:extLst>
        </c:ser>
        <c:ser>
          <c:idx val="0"/>
          <c:order val="1"/>
          <c:tx>
            <c:v>Manhattan - Innings 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'Sample Scorecard'!$CG$26:$CG$45</c:f>
              <c:numCache>
                <c:formatCode>General</c:formatCode>
                <c:ptCount val="20"/>
                <c:pt idx="0">
                  <c:v>9</c:v>
                </c:pt>
                <c:pt idx="1">
                  <c:v>4</c:v>
                </c:pt>
                <c:pt idx="2">
                  <c:v>9</c:v>
                </c:pt>
                <c:pt idx="3">
                  <c:v>12</c:v>
                </c:pt>
                <c:pt idx="4">
                  <c:v>12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16</c:v>
                </c:pt>
                <c:pt idx="9">
                  <c:v>1</c:v>
                </c:pt>
                <c:pt idx="10">
                  <c:v>14</c:v>
                </c:pt>
                <c:pt idx="11">
                  <c:v>8</c:v>
                </c:pt>
                <c:pt idx="12">
                  <c:v>6</c:v>
                </c:pt>
                <c:pt idx="13">
                  <c:v>17</c:v>
                </c:pt>
                <c:pt idx="14">
                  <c:v>16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A-7249-B9B9-037D2BE2B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layout>
            <c:manualLayout>
              <c:xMode val="edge"/>
              <c:yMode val="edge"/>
              <c:x val="0.51230974107805194"/>
              <c:y val="0.83039777494828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layout>
            <c:manualLayout>
              <c:xMode val="edge"/>
              <c:yMode val="edge"/>
              <c:x val="2.043132803632236E-2"/>
              <c:y val="0.396895280721194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'[2]Blank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C4-C64D-B5CB-FC3E77B99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'[2]Blank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'[2]Blank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2-0B45-AA47-C82649E7F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'[3]Blank 1st Innings'!$AF$41:$AF$60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'[3]Blank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Innings'!$AG$40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DDE-5641-9D4C-39E214087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'[3]Blank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Innings'!$AH$40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6E8-E845-9B75-31145B92A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'[4]Blank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'[4]Blank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'[4]Blank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A4-674A-AE89-61FE43C52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'[4]Blank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'[4]Blank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F-D94B-AD21-E2224706B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'[2]Blank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'[2]Blank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1-AC42-B17B-62878C833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'[2]Blank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'[2]Blank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1-8245-B8E9-60ABDF800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'[3]Blank 1st Innings'!$AF$41:$AF$60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'[3]Blank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Innings'!$AG$40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B00-BF45-AEB8-A8B600F36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'[3]Blank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'[3]Blank 1st Innings'!$AH$40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F24-8644-B9F5-73A4DA924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Scoring</a:t>
            </a:r>
            <a:r>
              <a:rPr lang="en-US" sz="1800" baseline="0"/>
              <a:t> Chart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'[4]Blank 1st Innings'!$AG$40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'[4]Blank 1st Innings'!$AF$41:$AF$60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'[4]Blank 1st Innings'!$AG$41:$AG$60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9C-ED49-B660-3AEA94B6A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594191"/>
        <c:axId val="2116703439"/>
      </c:scatterChart>
      <c:valAx>
        <c:axId val="2116594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703439"/>
        <c:crosses val="autoZero"/>
        <c:crossBetween val="midCat"/>
      </c:valAx>
      <c:valAx>
        <c:axId val="21167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59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'[4]Blank 1st Innings'!$AH$40</c:f>
              <c:strCache>
                <c:ptCount val="1"/>
                <c:pt idx="0">
                  <c:v>Runs Scored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'[4]Blank 1st Innings'!$AH$41:$AH$60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E-A543-BC38-64E9331CE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124223"/>
        <c:axId val="2132102287"/>
      </c:barChart>
      <c:catAx>
        <c:axId val="213212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02287"/>
        <c:crosses val="autoZero"/>
        <c:auto val="1"/>
        <c:lblAlgn val="ctr"/>
        <c:lblOffset val="100"/>
        <c:noMultiLvlLbl val="0"/>
      </c:catAx>
      <c:valAx>
        <c:axId val="21321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2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2277682</xdr:colOff>
      <xdr:row>38</xdr:row>
      <xdr:rowOff>15948</xdr:rowOff>
    </xdr:from>
    <xdr:to>
      <xdr:col>14</xdr:col>
      <xdr:colOff>349081</xdr:colOff>
      <xdr:row>55</xdr:row>
      <xdr:rowOff>11715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EB9BE-BED7-C745-9A36-C5436F486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2280855</xdr:colOff>
      <xdr:row>55</xdr:row>
      <xdr:rowOff>64373</xdr:rowOff>
    </xdr:from>
    <xdr:to>
      <xdr:col>14</xdr:col>
      <xdr:colOff>34048</xdr:colOff>
      <xdr:row>71</xdr:row>
      <xdr:rowOff>216930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D5AE72-AB3B-2B44-8B4B-3B833296E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03784-B7BB-3C48-BD21-B5DAD44CD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97CCF-79A7-A24A-8FCB-6F0869D1F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4087F0-73F8-2A40-8664-56CC18046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8CE56D-9B61-8D40-B320-37CF3F940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A3223B-8BAC-6443-A943-B1C576841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AC57D4-C512-CD42-923A-28F472D86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8D851D-C9C3-2641-ADB8-60D8DC3E4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E97D96-BAE9-4446-A9F4-94CCE31F8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2E0E1D-142E-7948-96BD-B3F8E5036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1A71FE-790A-FB46-BA66-33569B7DE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FADA23-741D-5C42-A315-8DB3A2E31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3C6D7A-297A-0047-94F9-037A6FBCC1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2277682</xdr:colOff>
      <xdr:row>38</xdr:row>
      <xdr:rowOff>15948</xdr:rowOff>
    </xdr:from>
    <xdr:to>
      <xdr:col>14</xdr:col>
      <xdr:colOff>349081</xdr:colOff>
      <xdr:row>55</xdr:row>
      <xdr:rowOff>11715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7C8D9-7BB6-0D48-BB6E-6B96B13C9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2280855</xdr:colOff>
      <xdr:row>55</xdr:row>
      <xdr:rowOff>64373</xdr:rowOff>
    </xdr:from>
    <xdr:to>
      <xdr:col>14</xdr:col>
      <xdr:colOff>34048</xdr:colOff>
      <xdr:row>71</xdr:row>
      <xdr:rowOff>216930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104207-B1D9-1D4B-8DE7-C5F548FA5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35C16-3763-4A47-B82A-19B8CB604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1308A-F844-244C-A994-EFF907A32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007F4F-B69F-BA4B-9D83-43B57019E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FF106-773C-704A-8C85-488B45FE6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124D1A-E537-B849-8646-D10C58F4B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3B43AA-2B44-764C-B189-431705A7F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EAF40-5F5F-5B46-9650-FE9AC1A79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22EC22-DF76-064C-AFAB-C5BA24D5C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043B4-3D4C-2A48-90B0-71759B1BF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01D818-7E36-A248-ADD7-734DB39EC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304800</xdr:colOff>
      <xdr:row>25</xdr:row>
      <xdr:rowOff>63500</xdr:rowOff>
    </xdr:from>
    <xdr:to>
      <xdr:col>63</xdr:col>
      <xdr:colOff>0</xdr:colOff>
      <xdr:row>42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FE6C42-4561-CD42-AACC-419748175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56</xdr:col>
      <xdr:colOff>298450</xdr:colOff>
      <xdr:row>42</xdr:row>
      <xdr:rowOff>139700</xdr:rowOff>
    </xdr:from>
    <xdr:to>
      <xdr:col>62</xdr:col>
      <xdr:colOff>812800</xdr:colOff>
      <xdr:row>59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5635DE-94F5-3A40-990E-EC1BE81B8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4af263a9aeff889a/PlayBoldCup%20Edition9/PlayBoldCup%20Edition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tvault-my.sharepoint.com/personal/dsenthil3_gatech_edu/Documents/PlayBoldCup%20Edition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tvault-my.sharepoint.com/personal/dsenthil3_gatech_edu/Documents/PlayBoldCup%20Edition2.xlsx%20%20-%20%20version%20273.0:%206/26/20%205:47%20P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darshansenthil/OneDrive%20-%20Georgia%20Institute%20of%20Technology/PlayBoldCup%20Edit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ing Window &amp; Players"/>
      <sheetName val="Auction"/>
      <sheetName val="Kohli"/>
      <sheetName val="Vettori"/>
      <sheetName val="Watson"/>
      <sheetName val="Dravid"/>
      <sheetName val="Kumble"/>
      <sheetName val="KP"/>
      <sheetName val="Rahul"/>
      <sheetName val="ABD"/>
      <sheetName val="Teams"/>
      <sheetName val="Playoffs"/>
      <sheetName val="Batting Stats"/>
      <sheetName val="Bowling Stats"/>
      <sheetName val="Blank Scorecard"/>
      <sheetName val="Innings 1 Template"/>
      <sheetName val="Innings 2 Template"/>
      <sheetName val="Schedule &amp; Results"/>
      <sheetName val="M29 KP vs Watson Scorecard"/>
      <sheetName val="M29 KP vs Watson INNINGS 1"/>
      <sheetName val="M29 KP vs Watson INNINGS 2"/>
      <sheetName val="M28 Dravid vs Kumble Scorecard"/>
      <sheetName val="M28 Dravid vs Kumble INNINGS 1"/>
      <sheetName val="M28 Dravid vs Kumble INNINGS 2"/>
      <sheetName val="M27 Vettori vs Kohli Scorecard"/>
      <sheetName val="M27 Vettori vs Kohli INNINGS 1"/>
      <sheetName val="M27 Vettori vs Kohli INNINGS 2"/>
      <sheetName val="M26 KP vs Rahul Scorecard"/>
      <sheetName val="M26 KP vs Rahul INNINGS 1"/>
      <sheetName val="M26 KP vs Rahul INNINGS 2"/>
      <sheetName val="M25 Watson vs ABD Scorecard"/>
      <sheetName val="M25 Watson vs ABD INNINGS 1"/>
      <sheetName val="M25 Watson vs ABD INNINGS 2"/>
      <sheetName val="M24 Kohli vs Dravid Scorecard"/>
      <sheetName val="M24 Kohli vs Dravid INNINGS 1"/>
      <sheetName val="M24 Kohli vs Dravid INNINGS 2"/>
      <sheetName val="M23 Kumble vs KP Scorecard"/>
      <sheetName val="M23 Kumble vs KP INNINGS 1"/>
      <sheetName val="M23 Kumble vs KP INNINGS 2"/>
      <sheetName val="M22 ABD vs Vettori Scorecard"/>
      <sheetName val="M22 ABD vs Vettori INNINGS 1"/>
      <sheetName val="M22 ABD vs Vettori INNINGS 2"/>
      <sheetName val="M21 Rahul vs Watson Scorecard"/>
      <sheetName val="M21 Rahul vs Watson INNINGS 1"/>
      <sheetName val="M21 Rahul vs Watson INNINGS 2"/>
      <sheetName val="M20 KP vs Kohli Scorecard"/>
      <sheetName val="M20 KP vs Kohli INNINGS 1"/>
      <sheetName val="M20 KP vs Kohli INNINGS 2"/>
      <sheetName val="M19 Dravid vs Vettori Scorecard"/>
      <sheetName val="M19 Dravid vs Vettori INNINGS 1"/>
      <sheetName val="M19 Dravid vs Vettori INNINGS 2"/>
      <sheetName val="M18 Watson vs Kumble Scorecard"/>
      <sheetName val="M18 Watson vs Kumble INNINGS 1"/>
      <sheetName val="M18 Watson vs Kumble INNINGS 2"/>
      <sheetName val="M17 Rahul vs ABD Scorecard"/>
      <sheetName val="M17 Rahul vs ABD INNINGS 1"/>
      <sheetName val="M17 Rahul vs ABD INNINGS 2"/>
      <sheetName val="M16 Kohli vs Watson Scorecard"/>
      <sheetName val="M16 Kohli vs Watson INNINGS 1"/>
      <sheetName val="M16 Kohli vs Watson INNINGS 2"/>
      <sheetName val="M15 Dravid vs ABD Scorecard"/>
      <sheetName val="M15 Dravid vs ABD INNINGS 1"/>
      <sheetName val="M15 Dravid vs ABD INNINGS 2"/>
      <sheetName val="M14 Vettori vs KP Scorecard"/>
      <sheetName val="M14 Vettori vs KP INNINGS 1"/>
      <sheetName val="M14 Vettori vs KP INNINGS 2"/>
      <sheetName val="M13 Kumble vs Rahul Scorecard"/>
      <sheetName val="M13 Kumble vs Rahul INNINGS 1"/>
      <sheetName val="M13 Kumble vs Rahul INNINGS 2"/>
      <sheetName val="M12 KP vs Dravid Scorecard"/>
      <sheetName val="M12 KP vs Dravid INNINGS 1"/>
      <sheetName val="M12 KP vs Dravid INNINGS 2"/>
      <sheetName val="M11 Watson vs Vettori Scorecard"/>
      <sheetName val="M11 Watson vs Vettori INNINGS 1"/>
      <sheetName val="M11 Watson vs Vettori INNINGS 2"/>
      <sheetName val="M10 ABD vs Kumble Scorecard"/>
      <sheetName val="M10 ABD vs Kumble INNINGS 1"/>
      <sheetName val="M10 ABD vs Kumble INNINGS 2"/>
      <sheetName val="M9 Rahul vs Kohli Scorecard"/>
      <sheetName val="M9 Rahul vs Kohli INNINGS 1"/>
      <sheetName val="M9 Rahul vs Kohli INNINGS 2"/>
      <sheetName val="M8 Dravid vs Watson Scorecard"/>
      <sheetName val="M8 Dravid vs Watson INNINGS 1"/>
      <sheetName val="M8 Dravid vs Watson INNINGS 2"/>
      <sheetName val="M7 Vettori vs Rahul Scorecard"/>
      <sheetName val="M7 Vettori vs Rahul INNINGS 1"/>
      <sheetName val="M7 Vettori vs Rahul INNINGS 2"/>
      <sheetName val="M6 KP vs ABD Scorecard"/>
      <sheetName val="M6 KP vs ABD INNINGS 1"/>
      <sheetName val="M6 KP vs ABD INNINGS 2"/>
      <sheetName val="M5 Kumble vs Kohli Scorecard"/>
      <sheetName val="M5 Kumble vs Kohli INNINGS 1"/>
      <sheetName val="M5 Kumble vs Kohli INNINGS 2"/>
      <sheetName val="M4 Watson vs KP Scorecard"/>
      <sheetName val="M4 Watson vs KP INNINGS 1"/>
      <sheetName val="M4 Watson vs KP INNINGS 2"/>
      <sheetName val="M3 Rahul vs Dravid Scorecard"/>
      <sheetName val="M3 Rahul vs Dravid INNINGS 1"/>
      <sheetName val="M3 Rahul vs Dravid INNINGS 2"/>
      <sheetName val="M2 Vettori vs Kumble Scorecard"/>
      <sheetName val="M2 Vettori vs Kumble INNINGS 1"/>
      <sheetName val="M2 Vettori vs Kumble INNINGS 2"/>
      <sheetName val="M1 ABD vs Kohli Scorecard"/>
      <sheetName val="M1 ABD vs Kohli INNINGS 1"/>
      <sheetName val="M1 ABD vs Kohli INNINGS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CE4">
            <v>1</v>
          </cell>
          <cell r="CF4">
            <v>0</v>
          </cell>
          <cell r="CG4">
            <v>0</v>
          </cell>
        </row>
        <row r="5">
          <cell r="CE5">
            <v>2</v>
          </cell>
          <cell r="CF5">
            <v>0</v>
          </cell>
          <cell r="CG5">
            <v>0</v>
          </cell>
        </row>
        <row r="6">
          <cell r="CE6">
            <v>3</v>
          </cell>
          <cell r="CF6">
            <v>0</v>
          </cell>
          <cell r="CG6">
            <v>0</v>
          </cell>
        </row>
        <row r="7">
          <cell r="CE7">
            <v>4</v>
          </cell>
          <cell r="CF7">
            <v>0</v>
          </cell>
          <cell r="CG7">
            <v>0</v>
          </cell>
        </row>
        <row r="8">
          <cell r="CE8">
            <v>5</v>
          </cell>
          <cell r="CF8">
            <v>0</v>
          </cell>
          <cell r="CG8">
            <v>0</v>
          </cell>
        </row>
        <row r="9">
          <cell r="CE9">
            <v>6</v>
          </cell>
          <cell r="CF9">
            <v>0</v>
          </cell>
          <cell r="CG9">
            <v>0</v>
          </cell>
        </row>
        <row r="10">
          <cell r="CE10">
            <v>7</v>
          </cell>
          <cell r="CF10">
            <v>0</v>
          </cell>
          <cell r="CG10">
            <v>0</v>
          </cell>
        </row>
        <row r="11">
          <cell r="CE11">
            <v>8</v>
          </cell>
          <cell r="CF11">
            <v>0</v>
          </cell>
          <cell r="CG11">
            <v>0</v>
          </cell>
        </row>
        <row r="12">
          <cell r="CE12">
            <v>9</v>
          </cell>
          <cell r="CF12">
            <v>0</v>
          </cell>
          <cell r="CG12">
            <v>0</v>
          </cell>
        </row>
        <row r="13">
          <cell r="CE13">
            <v>10</v>
          </cell>
          <cell r="CF13">
            <v>0</v>
          </cell>
          <cell r="CG13">
            <v>0</v>
          </cell>
        </row>
        <row r="14">
          <cell r="CE14">
            <v>11</v>
          </cell>
          <cell r="CF14">
            <v>0</v>
          </cell>
          <cell r="CG14">
            <v>0</v>
          </cell>
        </row>
        <row r="15">
          <cell r="CE15">
            <v>12</v>
          </cell>
          <cell r="CF15">
            <v>0</v>
          </cell>
          <cell r="CG15">
            <v>0</v>
          </cell>
        </row>
        <row r="16">
          <cell r="CE16">
            <v>13</v>
          </cell>
          <cell r="CF16">
            <v>0</v>
          </cell>
          <cell r="CG16">
            <v>0</v>
          </cell>
        </row>
        <row r="17">
          <cell r="CE17">
            <v>14</v>
          </cell>
          <cell r="CF17">
            <v>0</v>
          </cell>
          <cell r="CG17">
            <v>0</v>
          </cell>
        </row>
        <row r="18">
          <cell r="CE18">
            <v>15</v>
          </cell>
          <cell r="CF18">
            <v>0</v>
          </cell>
          <cell r="CG18">
            <v>0</v>
          </cell>
        </row>
        <row r="19">
          <cell r="CE19">
            <v>16</v>
          </cell>
          <cell r="CF19">
            <v>0</v>
          </cell>
          <cell r="CG19">
            <v>0</v>
          </cell>
        </row>
        <row r="20">
          <cell r="CE20">
            <v>17</v>
          </cell>
          <cell r="CF20">
            <v>0</v>
          </cell>
          <cell r="CG20">
            <v>0</v>
          </cell>
        </row>
        <row r="21">
          <cell r="CE21">
            <v>18</v>
          </cell>
          <cell r="CF21">
            <v>0</v>
          </cell>
          <cell r="CG21">
            <v>0</v>
          </cell>
        </row>
        <row r="22">
          <cell r="CE22">
            <v>19</v>
          </cell>
          <cell r="CF22">
            <v>0</v>
          </cell>
          <cell r="CG22">
            <v>0</v>
          </cell>
        </row>
        <row r="23">
          <cell r="CE23">
            <v>20</v>
          </cell>
          <cell r="CF23">
            <v>0</v>
          </cell>
          <cell r="CG23">
            <v>0</v>
          </cell>
        </row>
        <row r="26">
          <cell r="CE26">
            <v>1</v>
          </cell>
          <cell r="CF26">
            <v>0</v>
          </cell>
          <cell r="CG26">
            <v>0</v>
          </cell>
        </row>
        <row r="27">
          <cell r="CE27">
            <v>2</v>
          </cell>
          <cell r="CF27">
            <v>0</v>
          </cell>
          <cell r="CG27">
            <v>0</v>
          </cell>
        </row>
        <row r="28">
          <cell r="CE28">
            <v>3</v>
          </cell>
          <cell r="CF28">
            <v>0</v>
          </cell>
          <cell r="CG28">
            <v>0</v>
          </cell>
        </row>
        <row r="29">
          <cell r="CE29">
            <v>4</v>
          </cell>
          <cell r="CF29">
            <v>0</v>
          </cell>
          <cell r="CG29">
            <v>0</v>
          </cell>
        </row>
        <row r="30">
          <cell r="CE30">
            <v>5</v>
          </cell>
          <cell r="CF30">
            <v>0</v>
          </cell>
          <cell r="CG30">
            <v>0</v>
          </cell>
        </row>
        <row r="31">
          <cell r="CE31">
            <v>6</v>
          </cell>
          <cell r="CF31">
            <v>0</v>
          </cell>
          <cell r="CG31">
            <v>0</v>
          </cell>
        </row>
        <row r="32">
          <cell r="CE32">
            <v>7</v>
          </cell>
          <cell r="CF32">
            <v>0</v>
          </cell>
          <cell r="CG32">
            <v>0</v>
          </cell>
        </row>
        <row r="33">
          <cell r="CE33">
            <v>8</v>
          </cell>
          <cell r="CF33">
            <v>0</v>
          </cell>
          <cell r="CG33">
            <v>0</v>
          </cell>
        </row>
        <row r="34">
          <cell r="CE34">
            <v>9</v>
          </cell>
          <cell r="CF34">
            <v>0</v>
          </cell>
          <cell r="CG34">
            <v>0</v>
          </cell>
        </row>
        <row r="35">
          <cell r="CE35">
            <v>10</v>
          </cell>
          <cell r="CF35">
            <v>0</v>
          </cell>
          <cell r="CG35">
            <v>0</v>
          </cell>
        </row>
        <row r="36">
          <cell r="CE36">
            <v>11</v>
          </cell>
          <cell r="CF36">
            <v>0</v>
          </cell>
          <cell r="CG36">
            <v>0</v>
          </cell>
        </row>
        <row r="37">
          <cell r="CE37">
            <v>12</v>
          </cell>
          <cell r="CF37">
            <v>0</v>
          </cell>
          <cell r="CG37">
            <v>0</v>
          </cell>
        </row>
        <row r="38">
          <cell r="CE38">
            <v>13</v>
          </cell>
          <cell r="CF38">
            <v>0</v>
          </cell>
          <cell r="CG38">
            <v>0</v>
          </cell>
        </row>
        <row r="39">
          <cell r="CE39">
            <v>14</v>
          </cell>
          <cell r="CF39">
            <v>0</v>
          </cell>
          <cell r="CG39">
            <v>0</v>
          </cell>
        </row>
        <row r="40">
          <cell r="CE40">
            <v>15</v>
          </cell>
          <cell r="CF40">
            <v>0</v>
          </cell>
          <cell r="CG40">
            <v>0</v>
          </cell>
        </row>
        <row r="41">
          <cell r="CE41">
            <v>16</v>
          </cell>
          <cell r="CF41">
            <v>0</v>
          </cell>
          <cell r="CG41">
            <v>0</v>
          </cell>
        </row>
        <row r="42">
          <cell r="CE42">
            <v>17</v>
          </cell>
          <cell r="CF42">
            <v>0</v>
          </cell>
          <cell r="CG42">
            <v>0</v>
          </cell>
        </row>
        <row r="43">
          <cell r="CE43">
            <v>18</v>
          </cell>
          <cell r="CF43">
            <v>0</v>
          </cell>
          <cell r="CG43">
            <v>0</v>
          </cell>
        </row>
        <row r="44">
          <cell r="CE44">
            <v>19</v>
          </cell>
          <cell r="CF44">
            <v>0</v>
          </cell>
          <cell r="CG44">
            <v>0</v>
          </cell>
        </row>
        <row r="45">
          <cell r="CE45">
            <v>20</v>
          </cell>
          <cell r="CF45">
            <v>0</v>
          </cell>
          <cell r="CG45">
            <v>0</v>
          </cell>
        </row>
      </sheetData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>
        <row r="4">
          <cell r="CE4">
            <v>1</v>
          </cell>
          <cell r="CF4">
            <v>11</v>
          </cell>
          <cell r="CG4">
            <v>11</v>
          </cell>
        </row>
        <row r="5">
          <cell r="CE5">
            <v>2</v>
          </cell>
          <cell r="CF5">
            <v>18</v>
          </cell>
          <cell r="CG5">
            <v>7</v>
          </cell>
        </row>
        <row r="6">
          <cell r="CE6">
            <v>3</v>
          </cell>
          <cell r="CF6">
            <v>26</v>
          </cell>
          <cell r="CG6">
            <v>8</v>
          </cell>
        </row>
        <row r="7">
          <cell r="CE7">
            <v>4</v>
          </cell>
          <cell r="CF7">
            <v>46</v>
          </cell>
          <cell r="CG7">
            <v>20</v>
          </cell>
        </row>
        <row r="8">
          <cell r="CE8">
            <v>5</v>
          </cell>
          <cell r="CF8">
            <v>55</v>
          </cell>
          <cell r="CG8">
            <v>9</v>
          </cell>
        </row>
        <row r="9">
          <cell r="CE9">
            <v>6</v>
          </cell>
          <cell r="CF9">
            <v>60</v>
          </cell>
          <cell r="CG9">
            <v>5</v>
          </cell>
        </row>
        <row r="10">
          <cell r="CE10">
            <v>7</v>
          </cell>
          <cell r="CF10">
            <v>62</v>
          </cell>
          <cell r="CG10">
            <v>2</v>
          </cell>
        </row>
        <row r="11">
          <cell r="CE11">
            <v>8</v>
          </cell>
          <cell r="CF11">
            <v>66</v>
          </cell>
          <cell r="CG11">
            <v>4</v>
          </cell>
        </row>
        <row r="12">
          <cell r="CE12">
            <v>9</v>
          </cell>
          <cell r="CF12">
            <v>79</v>
          </cell>
          <cell r="CG12">
            <v>13</v>
          </cell>
        </row>
        <row r="13">
          <cell r="CE13">
            <v>10</v>
          </cell>
          <cell r="CF13">
            <v>84</v>
          </cell>
          <cell r="CG13">
            <v>5</v>
          </cell>
        </row>
        <row r="14">
          <cell r="CE14">
            <v>11</v>
          </cell>
          <cell r="CF14">
            <v>95</v>
          </cell>
          <cell r="CG14">
            <v>11</v>
          </cell>
        </row>
        <row r="15">
          <cell r="CE15">
            <v>12</v>
          </cell>
          <cell r="CF15">
            <v>104</v>
          </cell>
          <cell r="CG15">
            <v>9</v>
          </cell>
        </row>
        <row r="16">
          <cell r="CE16">
            <v>13</v>
          </cell>
          <cell r="CF16">
            <v>111</v>
          </cell>
          <cell r="CG16">
            <v>7</v>
          </cell>
        </row>
        <row r="17">
          <cell r="CE17">
            <v>14</v>
          </cell>
          <cell r="CF17">
            <v>120</v>
          </cell>
          <cell r="CG17">
            <v>9</v>
          </cell>
        </row>
        <row r="18">
          <cell r="CE18">
            <v>15</v>
          </cell>
          <cell r="CF18">
            <v>121</v>
          </cell>
          <cell r="CG18">
            <v>1</v>
          </cell>
        </row>
        <row r="19">
          <cell r="CE19">
            <v>16</v>
          </cell>
          <cell r="CF19">
            <v>137</v>
          </cell>
          <cell r="CG19">
            <v>16</v>
          </cell>
        </row>
        <row r="20">
          <cell r="CE20">
            <v>17</v>
          </cell>
          <cell r="CF20">
            <v>141</v>
          </cell>
          <cell r="CG20">
            <v>4</v>
          </cell>
        </row>
        <row r="21">
          <cell r="CE21">
            <v>18</v>
          </cell>
          <cell r="CF21">
            <v>141</v>
          </cell>
          <cell r="CG21">
            <v>0</v>
          </cell>
        </row>
        <row r="22">
          <cell r="CE22">
            <v>19</v>
          </cell>
          <cell r="CF22">
            <v>147</v>
          </cell>
          <cell r="CG22">
            <v>6</v>
          </cell>
        </row>
        <row r="23">
          <cell r="CE23">
            <v>20</v>
          </cell>
          <cell r="CF23">
            <v>148</v>
          </cell>
          <cell r="CG23">
            <v>1</v>
          </cell>
        </row>
        <row r="26">
          <cell r="CE26">
            <v>1</v>
          </cell>
          <cell r="CF26">
            <v>9</v>
          </cell>
          <cell r="CG26">
            <v>9</v>
          </cell>
        </row>
        <row r="27">
          <cell r="CE27">
            <v>2</v>
          </cell>
          <cell r="CF27">
            <v>13</v>
          </cell>
          <cell r="CG27">
            <v>4</v>
          </cell>
        </row>
        <row r="28">
          <cell r="CE28">
            <v>3</v>
          </cell>
          <cell r="CF28">
            <v>22</v>
          </cell>
          <cell r="CG28">
            <v>9</v>
          </cell>
        </row>
        <row r="29">
          <cell r="CE29">
            <v>4</v>
          </cell>
          <cell r="CF29">
            <v>34</v>
          </cell>
          <cell r="CG29">
            <v>12</v>
          </cell>
        </row>
        <row r="30">
          <cell r="CE30">
            <v>5</v>
          </cell>
          <cell r="CF30">
            <v>46</v>
          </cell>
          <cell r="CG30">
            <v>12</v>
          </cell>
        </row>
        <row r="31">
          <cell r="CE31">
            <v>6</v>
          </cell>
          <cell r="CF31">
            <v>52</v>
          </cell>
          <cell r="CG31">
            <v>6</v>
          </cell>
        </row>
        <row r="32">
          <cell r="CE32">
            <v>7</v>
          </cell>
          <cell r="CF32">
            <v>58</v>
          </cell>
          <cell r="CG32">
            <v>6</v>
          </cell>
        </row>
        <row r="33">
          <cell r="CE33">
            <v>8</v>
          </cell>
          <cell r="CF33">
            <v>67</v>
          </cell>
          <cell r="CG33">
            <v>9</v>
          </cell>
        </row>
        <row r="34">
          <cell r="CE34">
            <v>9</v>
          </cell>
          <cell r="CF34">
            <v>83</v>
          </cell>
          <cell r="CG34">
            <v>16</v>
          </cell>
        </row>
        <row r="35">
          <cell r="CE35">
            <v>10</v>
          </cell>
          <cell r="CF35">
            <v>84</v>
          </cell>
          <cell r="CG35">
            <v>1</v>
          </cell>
        </row>
        <row r="36">
          <cell r="CE36">
            <v>11</v>
          </cell>
          <cell r="CF36">
            <v>98</v>
          </cell>
          <cell r="CG36">
            <v>14</v>
          </cell>
        </row>
        <row r="37">
          <cell r="CE37">
            <v>12</v>
          </cell>
          <cell r="CF37">
            <v>106</v>
          </cell>
          <cell r="CG37">
            <v>8</v>
          </cell>
        </row>
        <row r="38">
          <cell r="CE38">
            <v>13</v>
          </cell>
          <cell r="CF38">
            <v>112</v>
          </cell>
          <cell r="CG38">
            <v>6</v>
          </cell>
        </row>
        <row r="39">
          <cell r="CE39">
            <v>14</v>
          </cell>
          <cell r="CF39">
            <v>129</v>
          </cell>
          <cell r="CG39">
            <v>17</v>
          </cell>
        </row>
        <row r="40">
          <cell r="CE40">
            <v>15</v>
          </cell>
          <cell r="CF40">
            <v>145</v>
          </cell>
          <cell r="CG40">
            <v>16</v>
          </cell>
        </row>
        <row r="41">
          <cell r="CE41">
            <v>16</v>
          </cell>
          <cell r="CF41">
            <v>149</v>
          </cell>
          <cell r="CG41">
            <v>4</v>
          </cell>
        </row>
        <row r="42">
          <cell r="CE42">
            <v>17</v>
          </cell>
          <cell r="CF42">
            <v>149</v>
          </cell>
          <cell r="CG42">
            <v>0</v>
          </cell>
        </row>
        <row r="43">
          <cell r="CE43">
            <v>18</v>
          </cell>
          <cell r="CF43">
            <v>149</v>
          </cell>
          <cell r="CG43">
            <v>0</v>
          </cell>
        </row>
        <row r="44">
          <cell r="CE44">
            <v>19</v>
          </cell>
          <cell r="CF44">
            <v>149</v>
          </cell>
          <cell r="CG44">
            <v>0</v>
          </cell>
        </row>
        <row r="45">
          <cell r="CE45">
            <v>20</v>
          </cell>
          <cell r="CF45">
            <v>149</v>
          </cell>
          <cell r="CG45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Auction"/>
      <sheetName val="Blank Super Over"/>
      <sheetName val="Teams"/>
      <sheetName val="Auction (2)"/>
      <sheetName val="New Teams"/>
      <sheetName val="Bowling Stats"/>
      <sheetName val="Batting Stats"/>
      <sheetName val="Blank Scorecard"/>
      <sheetName val="Blank 1st Innings"/>
      <sheetName val="Blank 2nd Innings"/>
      <sheetName val="Scoring Probabilities"/>
      <sheetName val="Results and Schedule"/>
      <sheetName val="Playoffs"/>
      <sheetName val="FINAL Watson vs. KP Scorecard"/>
      <sheetName val="FINAL Watson vs. KP INNINGS 1"/>
      <sheetName val="FINAL Watson vs. KP INNINGS 2"/>
      <sheetName val="Q2 KP vs. Vettori Scorecard"/>
      <sheetName val="Q2 KP vs. Vettori INNINGS 1"/>
      <sheetName val="Q2 KP vs. Vettori INNINGS 2"/>
      <sheetName val="E KP vs. Dravid Scorecard"/>
      <sheetName val="E KP vs. Dravid INNINGS 1"/>
      <sheetName val="E KP vs. Dravid INNINGS 2"/>
      <sheetName val="Q1 Vettori vs. Watson Scorecard"/>
      <sheetName val="Q1 Vettori vs. Watson INNINGS 1"/>
      <sheetName val="Q1 Vettori vs. Watson INNINGS 2"/>
      <sheetName val="M30 KP vs. Dravid Scorecard"/>
      <sheetName val="M30 KP vs. Dravid INNINGS 1"/>
      <sheetName val="M30 KP vs. Dravid INNINGS 2"/>
      <sheetName val="M29 Watson vs Vettori Scorecard"/>
      <sheetName val="M29 Watson vs Vettori INNINGS 1"/>
      <sheetName val="M29 Watson vs Vettori INNINGS 2"/>
      <sheetName val="M28 KP vs. Kohli Scorecard"/>
      <sheetName val="M28 KP vs. Kohli INNINGS 1"/>
      <sheetName val="M28 KP vs. Kohli INNINGS 2"/>
      <sheetName val="M27 Watson vs. Dravid Scorecard"/>
      <sheetName val="M27 Watson vs. Dravid INNINGS 1"/>
      <sheetName val="M27 Watson vs. Dravid INNINGS 2"/>
      <sheetName val="M26 KP vs. Kumble Scorecard"/>
      <sheetName val="M26 KP vs. Kumble INNINGS 1"/>
      <sheetName val="M26 KP vs. Kumble INNINGS 2"/>
      <sheetName val="M25 Dravid vs. Kohli Scorecard"/>
      <sheetName val="M25 Dravid vs. Kohli INNINGS 1"/>
      <sheetName val="M25 Dravid vs. Kohli INNINGS 2"/>
      <sheetName val="M24 Kumble vs Vettori Scorecard"/>
      <sheetName val="M24 Kumble vs Vettori INNINGS 1"/>
      <sheetName val="M24 Kumble vs Vettori INNINGS 2"/>
      <sheetName val="M23 Dravid vs. Watson Scorecard"/>
      <sheetName val="M23 Dravid vs. Watson INNINGS 1"/>
      <sheetName val="M23 Dravid vs. Watson INNINGS 2"/>
      <sheetName val="M22 Vettori vs. Kohli Scorecard"/>
      <sheetName val="M22 Vettori vs. Kohli INNINGS 1"/>
      <sheetName val="M22 Vettori vs. Kohli INNINGS 2"/>
      <sheetName val="M21 Watson vs. Kumble Scorecard"/>
      <sheetName val="M21 Watson vs. Kumble INNINGS 1"/>
      <sheetName val="M21 Watson vs. Kumble INNINGS 2"/>
      <sheetName val="M20 Dravid vs. KP Scorecard"/>
      <sheetName val="M20 Dravid vs. KP INNINGS 1"/>
      <sheetName val="M20 Dravid vs. KP INNINGS 2"/>
      <sheetName val="M19 Kumble vs. Kohli Scorecard"/>
      <sheetName val="M19 Kumble vs. Kohli INNINGS 1"/>
      <sheetName val="M19 Kumble vs. Kohli INNINGS 2"/>
      <sheetName val="M18 Dravid vs Vettori Scorecard"/>
      <sheetName val="M18 Dravid vs Vettori INNINGS 1"/>
      <sheetName val="M18 Dravid vs Vettori INNINGS 2"/>
      <sheetName val="M17 KP vs. Watson Scorecard"/>
      <sheetName val="M17 KP vs. Watson INNINGS 1"/>
      <sheetName val="M17 KP vs. Watson INNINGS 2"/>
      <sheetName val="M17 KP vs. Watson SUPER OVER"/>
      <sheetName val="M16 Kohli vs. Dravid Scorecard"/>
      <sheetName val="M16 Kohli vs. Dravid INNINGS 1"/>
      <sheetName val="M16 Kohli vs. Dravid INNINGS 2"/>
      <sheetName val="M15 Vettori vs Watson Scorecard"/>
      <sheetName val="M15 Vettori vs Watson INNINGS 1"/>
      <sheetName val="M15 Vettori vs Watson INNINGS 2"/>
      <sheetName val="M14 Kumble vs. Dravid Scorecard"/>
      <sheetName val="M14 Kumble vs. Dravid INNINGS 1"/>
      <sheetName val="M14 Kumble vs. Dravid INNINGS 2"/>
      <sheetName val="M13 KP vs. Vettori Scorecard"/>
      <sheetName val="M13 KP vs. Vettori INNINGS 1"/>
      <sheetName val="M13 KP vs. Vettori INNINGS 2"/>
      <sheetName val="M12 Kumble vs. Watson Scorecard"/>
      <sheetName val="M12 Kumble vs. Watson INNINGS 1"/>
      <sheetName val="M12 Kumble vs. Watson INNINGS 2"/>
      <sheetName val="M11 Kohli vs. Vettori Scorecard"/>
      <sheetName val="M11 Kohli vs. Vettori INNINGS 1"/>
      <sheetName val="M11 Kohli vs. Vettori INNINGS 2"/>
      <sheetName val="M10 Dravid vs. Kumble Scorecard"/>
      <sheetName val="M10 Dravid vs. Kumble INNINGS 1"/>
      <sheetName val="M10 Dravid vs. Kumble INNINGS 2"/>
      <sheetName val="M9 Vettori vs. KP Scorecard"/>
      <sheetName val="M9 Vettori vs. KP INNINGS 1"/>
      <sheetName val="M9 Vettori vs. KP INNINGS 2"/>
      <sheetName val="M8 Kohli vs. Watson Scorecard"/>
      <sheetName val="M8 Kohli vs. Watson INNINGS 1"/>
      <sheetName val="M8 Kohli vs. Watson INNINGS 2"/>
      <sheetName val="M7 Kumble vs. KP Scorecard"/>
      <sheetName val="M7 Kumble vs. KP INNINGS 1"/>
      <sheetName val="M7 Kumble vs. KP INNINGS 2"/>
      <sheetName val="M6 Watson vs. Kohli Scorecard"/>
      <sheetName val="M6 Watson vs. Kohli INNINGS 1"/>
      <sheetName val="M6 Watson vs. Kohli INNINGS 2"/>
      <sheetName val="M5 Vettori vs. Kumble Scorecard"/>
      <sheetName val="M5 Vettori vs. Kumble INNINGS 1"/>
      <sheetName val="M5 Vettori vs. Kumble INNINGS 2"/>
      <sheetName val="M4 Kohli vs. KP Scorecard"/>
      <sheetName val="M4 Kohli vs. KP INNINGS 1"/>
      <sheetName val="M4 Kohli vs. KP INNINGS 2"/>
      <sheetName val="M3 Vettori vs. Dravid Scorecard"/>
      <sheetName val="M3 Vettori vs. Dravid INNINGS 1"/>
      <sheetName val="M3 Vettori vs. Dravid INNINGS 2"/>
      <sheetName val="M2 Watson vs. KP Scorecard"/>
      <sheetName val="M2 Watson vs. KP INNINGS 1"/>
      <sheetName val="M2 Watson vs. KP INNINGS 2"/>
      <sheetName val="M1 Kohli vs. Kumble Scorecard"/>
      <sheetName val="M1 Kohli vs. Kumble INNINGS 1"/>
      <sheetName val="M1 Kohli vs. Kumble INNINGS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0">
          <cell r="AG40" t="str">
            <v>Runs</v>
          </cell>
          <cell r="AH40" t="str">
            <v>Runs Scored</v>
          </cell>
        </row>
        <row r="41">
          <cell r="AF41">
            <v>1</v>
          </cell>
          <cell r="AG41">
            <v>0</v>
          </cell>
          <cell r="AH41">
            <v>0</v>
          </cell>
        </row>
        <row r="42">
          <cell r="AF42">
            <v>2</v>
          </cell>
          <cell r="AG42">
            <v>0</v>
          </cell>
          <cell r="AH42">
            <v>0</v>
          </cell>
        </row>
        <row r="43">
          <cell r="AF43">
            <v>3</v>
          </cell>
          <cell r="AG43">
            <v>0</v>
          </cell>
          <cell r="AH43">
            <v>0</v>
          </cell>
        </row>
        <row r="44">
          <cell r="AF44">
            <v>4</v>
          </cell>
          <cell r="AG44">
            <v>0</v>
          </cell>
          <cell r="AH44">
            <v>0</v>
          </cell>
        </row>
        <row r="45">
          <cell r="AF45">
            <v>5</v>
          </cell>
          <cell r="AG45">
            <v>0</v>
          </cell>
          <cell r="AH45">
            <v>0</v>
          </cell>
        </row>
        <row r="46">
          <cell r="AF46">
            <v>6</v>
          </cell>
          <cell r="AG46">
            <v>0</v>
          </cell>
          <cell r="AH46">
            <v>0</v>
          </cell>
        </row>
        <row r="47">
          <cell r="AF47">
            <v>7</v>
          </cell>
          <cell r="AG47">
            <v>0</v>
          </cell>
          <cell r="AH47">
            <v>0</v>
          </cell>
        </row>
        <row r="48">
          <cell r="AF48">
            <v>8</v>
          </cell>
          <cell r="AG48">
            <v>0</v>
          </cell>
          <cell r="AH48">
            <v>0</v>
          </cell>
        </row>
        <row r="49">
          <cell r="AF49">
            <v>9</v>
          </cell>
          <cell r="AG49">
            <v>0</v>
          </cell>
          <cell r="AH49">
            <v>0</v>
          </cell>
        </row>
        <row r="50">
          <cell r="AF50">
            <v>10</v>
          </cell>
          <cell r="AG50">
            <v>0</v>
          </cell>
          <cell r="AH50">
            <v>0</v>
          </cell>
        </row>
        <row r="51">
          <cell r="AF51">
            <v>11</v>
          </cell>
          <cell r="AG51">
            <v>0</v>
          </cell>
          <cell r="AH51">
            <v>0</v>
          </cell>
        </row>
        <row r="52">
          <cell r="AF52">
            <v>12</v>
          </cell>
          <cell r="AG52">
            <v>0</v>
          </cell>
          <cell r="AH52">
            <v>0</v>
          </cell>
        </row>
        <row r="53">
          <cell r="AF53">
            <v>13</v>
          </cell>
          <cell r="AG53">
            <v>0</v>
          </cell>
          <cell r="AH53">
            <v>0</v>
          </cell>
        </row>
        <row r="54">
          <cell r="AF54">
            <v>14</v>
          </cell>
          <cell r="AG54">
            <v>0</v>
          </cell>
          <cell r="AH54">
            <v>0</v>
          </cell>
        </row>
        <row r="55">
          <cell r="AF55">
            <v>15</v>
          </cell>
          <cell r="AG55">
            <v>0</v>
          </cell>
          <cell r="AH55">
            <v>0</v>
          </cell>
        </row>
        <row r="56">
          <cell r="AF56">
            <v>16</v>
          </cell>
          <cell r="AG56">
            <v>0</v>
          </cell>
          <cell r="AH56">
            <v>0</v>
          </cell>
        </row>
        <row r="57">
          <cell r="AF57">
            <v>17</v>
          </cell>
          <cell r="AG57">
            <v>0</v>
          </cell>
          <cell r="AH57">
            <v>0</v>
          </cell>
        </row>
        <row r="58">
          <cell r="AF58">
            <v>18</v>
          </cell>
          <cell r="AG58">
            <v>0</v>
          </cell>
          <cell r="AH58">
            <v>0</v>
          </cell>
        </row>
        <row r="59">
          <cell r="AF59">
            <v>19</v>
          </cell>
          <cell r="AG59">
            <v>0</v>
          </cell>
          <cell r="AH59">
            <v>0</v>
          </cell>
        </row>
        <row r="60">
          <cell r="AF60">
            <v>20</v>
          </cell>
          <cell r="AG60">
            <v>0</v>
          </cell>
          <cell r="AH60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1st Inning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Auction"/>
      <sheetName val="Blank Super Over"/>
      <sheetName val="Teams"/>
      <sheetName val="Auction (2)"/>
      <sheetName val="Blank 1st Innings"/>
      <sheetName val="Blank 2nd Innings"/>
      <sheetName val="Blank Scorecard"/>
      <sheetName val="Scoring Probabilities"/>
      <sheetName val="New Teams"/>
      <sheetName val="Results and Schedule"/>
      <sheetName val="M20 Dravid vs. KP Scorecard"/>
      <sheetName val="M20 Dravid vs. KP INNINGS 1"/>
      <sheetName val="M20 Dravid vs. KP INNINGS 2"/>
      <sheetName val="M19 Kumble vs. Kohli Scorecard"/>
      <sheetName val="M19 Kumble vs. Kohli INNINGS 1"/>
      <sheetName val="M19 Kumble vs. Kohli INNINGS 2"/>
      <sheetName val="M18 Dravid vs Vettori Scorecard"/>
      <sheetName val="M18 Dravid vs Vettori INNINGS 1"/>
      <sheetName val="M18 Dravid vs Vettori INNINGS 2"/>
      <sheetName val="M17 KP vs. Watson Scorecard"/>
      <sheetName val="M17 KP vs. Watson INNINGS 1"/>
      <sheetName val="M17 KP vs. Watson INNINGS 2"/>
      <sheetName val="M17 KP vs. Watson SUPER OVER"/>
      <sheetName val="M16 Kohli vs. Dravid Scorecard"/>
      <sheetName val="M16 Kohli vs. Dravid INNINGS 1"/>
      <sheetName val="M16 Kohli vs. Dravid INNINGS 2"/>
      <sheetName val="M15 Vettori vs Watson Scorecard"/>
      <sheetName val="M15 Vettori vs Watson INNINGS 1"/>
      <sheetName val="M15 Vettori vs Watson INNINGS 2"/>
      <sheetName val="M14 Kumble vs. Dravid Scorecard"/>
      <sheetName val="M14 Kumble vs. Dravid INNINGS 1"/>
      <sheetName val="M14 Kumble vs. Dravid INNINGS 2"/>
      <sheetName val="M13 KP vs. Vettori Scorecard"/>
      <sheetName val="M13 KP vs. Vettori INNINGS 1"/>
      <sheetName val="M13 KP vs. Vettori INNINGS 2"/>
      <sheetName val="M12 Kumble vs. Watson Scorecard"/>
      <sheetName val="M12 Kumble vs. Watson INNINGS 1"/>
      <sheetName val="M12 Kumble vs. Watson INNINGS 2"/>
      <sheetName val="M11 Kohli vs. Vettori Scorecard"/>
      <sheetName val="M11 Kohli vs. Vettori INNINGS 1"/>
      <sheetName val="M11 Kohli vs. Vettori INNINGS 2"/>
      <sheetName val="M10 Dravid vs. Kumble Scorecard"/>
      <sheetName val="M10 Dravid vs. Kumble INNINGS 1"/>
      <sheetName val="M10 Dravid vs. Kumble INNINGS 2"/>
      <sheetName val="M9 Vettori vs. KP Scorecard"/>
      <sheetName val="M9 Vettori vs. KP INNINGS 1"/>
      <sheetName val="M9 Vettori vs. KP INNINGS 2"/>
      <sheetName val="M8 Kohli vs. Watson Scorecard"/>
      <sheetName val="M8 Kohli vs. Watson INNINGS 1"/>
      <sheetName val="M8 Kohli vs. Watson INNINGS 2"/>
      <sheetName val="M7 Kumble vs. KP Scorecard"/>
      <sheetName val="M7 Kumble vs. KP INNINGS 1"/>
      <sheetName val="M7 Kumble vs. KP INNINGS 2"/>
      <sheetName val="M6 Watson vs. Kohli Scorecard"/>
      <sheetName val="M6 Watson vs. Kohli INNINGS 1"/>
      <sheetName val="M6 Watson vs. Kohli INNINGS 2"/>
      <sheetName val="M5 Vettori vs. Kumble Scorecard"/>
      <sheetName val="M5 Vettori vs. Kumble INNINGS 1"/>
      <sheetName val="M5 Vettori vs. Kumble INNINGS 2"/>
      <sheetName val="M4 Kohli vs. KP Scorecard"/>
      <sheetName val="M4 Kohli vs. KP INNINGS 1"/>
      <sheetName val="M4 Kohli vs. KP INNINGS 2"/>
      <sheetName val="M3 Vettori vs. Dravid Scorecard"/>
      <sheetName val="M3 Vettori vs. Dravid INNINGS 1"/>
      <sheetName val="M3 Vettori vs. Dravid INNINGS 2"/>
      <sheetName val="M2 Watson vs. KP Scorecard"/>
      <sheetName val="M2 Watson vs. KP INNINGS 1"/>
      <sheetName val="M2 Watson vs. KP INNINGS 2"/>
      <sheetName val="M1 Kohli vs. Kumble Scorecard"/>
      <sheetName val="M1 Kohli vs. Kumble INNINGS 1"/>
      <sheetName val="M1 Kohli vs. Kumble INNINGS 2"/>
      <sheetName val="Bowling Stats"/>
      <sheetName val="Batting Stats"/>
      <sheetName val="Playoffs"/>
      <sheetName val="FINAL Watson vs. KP Scorecard"/>
      <sheetName val="FINAL Watson vs. KP INNINGS 1"/>
      <sheetName val="FINAL Watson vs. KP INNINGS 2"/>
      <sheetName val="Q2 KP vs. Vettori Scorecard"/>
      <sheetName val="Q2 KP vs. Vettori INNINGS 1"/>
      <sheetName val="Q2 KP vs. Vettori INNINGS 2"/>
      <sheetName val="E KP vs. Dravid Scorecard"/>
      <sheetName val="E KP vs. Dravid INNINGS 1"/>
      <sheetName val="E KP vs. Dravid INNINGS 2"/>
      <sheetName val="Q1 Vettori vs. Watson Scorecard"/>
      <sheetName val="Q1 Vettori vs. Watson INNINGS 1"/>
      <sheetName val="Q1 Vettori vs. Watson INNINGS 2"/>
      <sheetName val="M30 KP vs. Dravid Scorecard"/>
      <sheetName val="M30 KP vs. Dravid INNINGS 1"/>
      <sheetName val="M30 KP vs. Dravid INNINGS 2"/>
      <sheetName val="M29 Watson vs Vettori Scorecard"/>
      <sheetName val="M29 Watson vs Vettori INNINGS 1"/>
      <sheetName val="M29 Watson vs Vettori INNINGS 2"/>
      <sheetName val="M28 KP vs. Kohli Scorecard"/>
      <sheetName val="M28 KP vs. Kohli INNINGS 1"/>
      <sheetName val="M28 KP vs. Kohli INNINGS 2"/>
      <sheetName val="M27 Watson vs. Dravid Scorecard"/>
      <sheetName val="M27 Watson vs. Dravid INNINGS 1"/>
      <sheetName val="M27 Watson vs. Dravid INNINGS 2"/>
      <sheetName val="M26 KP vs. Kumble Scorecard"/>
      <sheetName val="M26 KP vs. Kumble INNINGS 1"/>
      <sheetName val="M26 KP vs. Kumble INNINGS 2"/>
      <sheetName val="M25 Dravid vs. Kohli Scorecard"/>
      <sheetName val="M25 Dravid vs. Kohli INNINGS 1"/>
      <sheetName val="M25 Dravid vs. Kohli INNINGS 2"/>
      <sheetName val="M24 Kumble vs Vettori Scorecard"/>
      <sheetName val="M24 Kumble vs Vettori INNINGS 1"/>
      <sheetName val="M24 Kumble vs Vettori INNINGS 2"/>
      <sheetName val="M23 Dravid vs. Watson Scorecard"/>
      <sheetName val="M23 Dravid vs. Watson INNINGS 1"/>
      <sheetName val="M23 Dravid vs. Watson INNINGS 2"/>
      <sheetName val="M22 Vettori vs. Kohli Scorecard"/>
      <sheetName val="M22 Vettori vs. Kohli INNINGS 1"/>
      <sheetName val="M22 Vettori vs. Kohli INNINGS 2"/>
      <sheetName val="M21 Watson vs. Kumble Scorecard"/>
      <sheetName val="M21 Watson vs. Kumble INNINGS 1"/>
      <sheetName val="M21 Watson vs. Kumble INNINGS 2"/>
    </sheetNames>
    <sheetDataSet>
      <sheetData sheetId="0"/>
      <sheetData sheetId="1"/>
      <sheetData sheetId="2"/>
      <sheetData sheetId="3"/>
      <sheetData sheetId="4"/>
      <sheetData sheetId="5">
        <row r="40">
          <cell r="AG40" t="str">
            <v>Runs</v>
          </cell>
          <cell r="AH40" t="str">
            <v>Runs Scored</v>
          </cell>
        </row>
        <row r="41">
          <cell r="AF41">
            <v>1</v>
          </cell>
          <cell r="AG41">
            <v>0</v>
          </cell>
          <cell r="AH41">
            <v>0</v>
          </cell>
        </row>
        <row r="42">
          <cell r="AF42">
            <v>2</v>
          </cell>
          <cell r="AG42">
            <v>0</v>
          </cell>
          <cell r="AH42">
            <v>0</v>
          </cell>
        </row>
        <row r="43">
          <cell r="AF43">
            <v>3</v>
          </cell>
          <cell r="AG43">
            <v>0</v>
          </cell>
          <cell r="AH43">
            <v>0</v>
          </cell>
        </row>
        <row r="44">
          <cell r="AF44">
            <v>4</v>
          </cell>
          <cell r="AG44">
            <v>0</v>
          </cell>
          <cell r="AH44">
            <v>0</v>
          </cell>
        </row>
        <row r="45">
          <cell r="AF45">
            <v>5</v>
          </cell>
          <cell r="AG45">
            <v>0</v>
          </cell>
          <cell r="AH45">
            <v>0</v>
          </cell>
        </row>
        <row r="46">
          <cell r="AF46">
            <v>6</v>
          </cell>
          <cell r="AG46">
            <v>0</v>
          </cell>
          <cell r="AH46">
            <v>0</v>
          </cell>
        </row>
        <row r="47">
          <cell r="AF47">
            <v>7</v>
          </cell>
          <cell r="AG47">
            <v>0</v>
          </cell>
          <cell r="AH47">
            <v>0</v>
          </cell>
        </row>
        <row r="48">
          <cell r="AF48">
            <v>8</v>
          </cell>
          <cell r="AG48">
            <v>0</v>
          </cell>
          <cell r="AH48">
            <v>0</v>
          </cell>
        </row>
        <row r="49">
          <cell r="AF49">
            <v>9</v>
          </cell>
          <cell r="AG49">
            <v>0</v>
          </cell>
          <cell r="AH49">
            <v>0</v>
          </cell>
        </row>
        <row r="50">
          <cell r="AF50">
            <v>10</v>
          </cell>
          <cell r="AG50">
            <v>0</v>
          </cell>
          <cell r="AH50">
            <v>0</v>
          </cell>
        </row>
        <row r="51">
          <cell r="AF51">
            <v>11</v>
          </cell>
          <cell r="AG51">
            <v>0</v>
          </cell>
          <cell r="AH51">
            <v>0</v>
          </cell>
        </row>
        <row r="52">
          <cell r="AF52">
            <v>12</v>
          </cell>
          <cell r="AG52">
            <v>0</v>
          </cell>
          <cell r="AH52">
            <v>0</v>
          </cell>
        </row>
        <row r="53">
          <cell r="AF53">
            <v>13</v>
          </cell>
          <cell r="AG53">
            <v>0</v>
          </cell>
          <cell r="AH53">
            <v>0</v>
          </cell>
        </row>
        <row r="54">
          <cell r="AF54">
            <v>14</v>
          </cell>
          <cell r="AG54">
            <v>0</v>
          </cell>
          <cell r="AH54">
            <v>0</v>
          </cell>
        </row>
        <row r="55">
          <cell r="AF55">
            <v>15</v>
          </cell>
          <cell r="AG55">
            <v>0</v>
          </cell>
          <cell r="AH55">
            <v>0</v>
          </cell>
        </row>
        <row r="56">
          <cell r="AF56">
            <v>16</v>
          </cell>
          <cell r="AG56">
            <v>0</v>
          </cell>
          <cell r="AH56">
            <v>0</v>
          </cell>
        </row>
        <row r="57">
          <cell r="AF57">
            <v>17</v>
          </cell>
          <cell r="AG57">
            <v>0</v>
          </cell>
          <cell r="AH57">
            <v>0</v>
          </cell>
        </row>
        <row r="58">
          <cell r="AF58">
            <v>18</v>
          </cell>
          <cell r="AG58">
            <v>0</v>
          </cell>
          <cell r="AH58">
            <v>0</v>
          </cell>
        </row>
        <row r="59">
          <cell r="AF59">
            <v>19</v>
          </cell>
          <cell r="AG59">
            <v>0</v>
          </cell>
          <cell r="AH59">
            <v>0</v>
          </cell>
        </row>
        <row r="60">
          <cell r="AF60">
            <v>20</v>
          </cell>
          <cell r="AG60">
            <v>0</v>
          </cell>
          <cell r="AH60">
            <v>0</v>
          </cell>
        </row>
      </sheetData>
      <sheetData sheetId="6"/>
      <sheetData sheetId="7"/>
      <sheetData sheetId="8">
        <row r="1">
          <cell r="E1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0D9A-8232-3F4F-BB74-EA5E4A06201C}">
  <dimension ref="A1:DP90"/>
  <sheetViews>
    <sheetView topLeftCell="C1" workbookViewId="0">
      <selection activeCell="C7" sqref="C7:H8"/>
    </sheetView>
  </sheetViews>
  <sheetFormatPr baseColWidth="10" defaultColWidth="10.83203125" defaultRowHeight="16" x14ac:dyDescent="0.2"/>
  <cols>
    <col min="1" max="1" width="10.83203125" style="3"/>
    <col min="2" max="2" width="31.5" style="3" customWidth="1"/>
    <col min="3" max="3" width="56.6640625" style="3" customWidth="1"/>
    <col min="4" max="4" width="19" style="3" customWidth="1"/>
    <col min="5" max="8" width="14.83203125" style="3" customWidth="1"/>
    <col min="9" max="9" width="30.1640625" style="54" customWidth="1"/>
    <col min="10" max="10" width="20.83203125" style="3" bestFit="1" customWidth="1"/>
    <col min="11" max="11" width="20.6640625" style="3" bestFit="1" customWidth="1"/>
    <col min="12" max="13" width="11" style="3" customWidth="1"/>
    <col min="14" max="16" width="11" style="3" bestFit="1" customWidth="1"/>
    <col min="17" max="17" width="70" style="3" customWidth="1"/>
    <col min="18" max="91" width="11" style="3" bestFit="1" customWidth="1"/>
    <col min="92" max="98" width="0" style="3" hidden="1" customWidth="1"/>
    <col min="99" max="103" width="11" style="3" bestFit="1" customWidth="1"/>
    <col min="104" max="116" width="0" style="3" hidden="1" customWidth="1"/>
    <col min="117" max="16384" width="10.83203125" style="3"/>
  </cols>
  <sheetData>
    <row r="1" spans="1:116" ht="26" x14ac:dyDescent="0.2">
      <c r="A1" s="1"/>
      <c r="B1" s="2" t="str" cm="1">
        <f t="array" aca="1" ref="B1" ca="1">LEFT(MID(CELL("filename",A1),FIND("]",CELL("filename",A1))+1,255),FIND(" ",MID(CELL("filename",A1),FIND("]",CELL("filename",A1))+1,255))-1)</f>
        <v>Blank</v>
      </c>
      <c r="C1" s="2"/>
      <c r="D1" s="2"/>
      <c r="E1" s="2"/>
      <c r="F1" s="2"/>
      <c r="G1" s="2"/>
      <c r="H1" s="2"/>
      <c r="I1" s="2"/>
      <c r="J1" s="1"/>
      <c r="K1" s="1"/>
      <c r="CN1" s="4" t="s">
        <v>0</v>
      </c>
      <c r="CO1" s="4" t="s">
        <v>1</v>
      </c>
      <c r="CP1" s="5" t="s">
        <v>2</v>
      </c>
      <c r="CQ1" s="5" t="s">
        <v>3</v>
      </c>
      <c r="CR1" s="6" t="s">
        <v>4</v>
      </c>
      <c r="CS1" s="6" t="s">
        <v>5</v>
      </c>
      <c r="CT1" s="7" t="s">
        <v>6</v>
      </c>
      <c r="CU1" s="4" t="s">
        <v>0</v>
      </c>
      <c r="CV1" s="4" t="s">
        <v>1</v>
      </c>
      <c r="CW1" s="5" t="s">
        <v>2</v>
      </c>
      <c r="CX1" s="5" t="s">
        <v>3</v>
      </c>
      <c r="CY1" s="8"/>
      <c r="CZ1" s="7" t="s">
        <v>7</v>
      </c>
      <c r="DA1" s="9" t="s">
        <v>8</v>
      </c>
      <c r="DB1" s="6" t="s">
        <v>9</v>
      </c>
      <c r="DC1" s="9" t="s">
        <v>10</v>
      </c>
      <c r="DD1" s="6" t="s">
        <v>11</v>
      </c>
      <c r="DE1" s="10" t="s">
        <v>12</v>
      </c>
      <c r="DF1" s="7" t="s">
        <v>13</v>
      </c>
      <c r="DG1" s="7" t="s">
        <v>14</v>
      </c>
      <c r="DH1" s="10" t="s">
        <v>15</v>
      </c>
      <c r="DI1" s="7" t="s">
        <v>16</v>
      </c>
      <c r="DJ1" s="7" t="s">
        <v>17</v>
      </c>
      <c r="DK1" s="10" t="s">
        <v>18</v>
      </c>
      <c r="DL1" s="10" t="s">
        <v>19</v>
      </c>
    </row>
    <row r="2" spans="1:116" ht="39" x14ac:dyDescent="0.2">
      <c r="A2" s="1"/>
      <c r="B2" s="11" t="s">
        <v>217</v>
      </c>
      <c r="C2" s="12"/>
      <c r="D2" s="13" t="s">
        <v>21</v>
      </c>
      <c r="E2" s="11" t="s">
        <v>218</v>
      </c>
      <c r="F2" s="14"/>
      <c r="G2" s="14"/>
      <c r="H2" s="14"/>
      <c r="I2" s="12"/>
      <c r="J2" s="129" t="s">
        <v>219</v>
      </c>
      <c r="K2" s="130"/>
      <c r="L2" s="130"/>
      <c r="M2" s="130"/>
      <c r="N2" s="130"/>
      <c r="O2" s="130"/>
      <c r="P2" s="130"/>
      <c r="Q2" s="130"/>
      <c r="CE2" s="16" t="s">
        <v>23</v>
      </c>
      <c r="CN2" s="8">
        <v>0</v>
      </c>
      <c r="CO2" s="8">
        <v>0</v>
      </c>
      <c r="CP2" s="8">
        <v>0</v>
      </c>
      <c r="CQ2" s="8">
        <v>0</v>
      </c>
      <c r="CR2" s="8" t="e">
        <f t="array" ref="CR2:CR51">_xlfn.IFS(F2=1,CZ2:CZ51,F2=2,DE2:DE51,F2=3,DF2:DF51)</f>
        <v>#N/A</v>
      </c>
      <c r="CS2" s="8" t="e">
        <f t="array" ref="CS2:CS51">_xlfn.IFS(F3=1,DG2:DG51,F3=2,DH2:DH51,F3=3,DI2:DI51)</f>
        <v>#N/A</v>
      </c>
      <c r="CT2" s="9" t="e">
        <f t="array" ref="CT2:CT51">_xlfn.IFS(F4=1,DJ2:DJ51,F4=2,DK2:DK51,F4=3,DL2:DL51)</f>
        <v>#N/A</v>
      </c>
      <c r="CU2" s="8" t="e" cm="1">
        <f t="array" ref="CU2">_xlfn.IFS($CT$54=-1,CN2,$CT$54=0,$CR2,$CT$54=1,$CS2,$CT$54=2,$CT2)</f>
        <v>#N/A</v>
      </c>
      <c r="CV2" s="8" t="e" cm="1">
        <f t="array" ref="CV2">_xlfn.IFS($CT$54=-1,CO2,$CT$54=0,$CR2,$CT$54=1,$CS2,$CT$54=2,$CT2)</f>
        <v>#N/A</v>
      </c>
      <c r="CW2" s="8" t="e" cm="1">
        <f t="array" ref="CW2">_xlfn.IFS($CT$54=-1,CP2,$CT$54=0,$CR2,$CT$54=1,$CS2,$CT$54=2,$CT2)</f>
        <v>#N/A</v>
      </c>
      <c r="CX2" s="8" t="e" cm="1">
        <f t="array" ref="CX2">_xlfn.IFS($CT$54=-1,CQ2,$CT$54=0,$CR2,$CT$54=1,$CS2,$CT$54=2,$CT2)</f>
        <v>#N/A</v>
      </c>
      <c r="CY2" s="8"/>
      <c r="CZ2" s="8">
        <v>0</v>
      </c>
      <c r="DA2" s="8">
        <v>0</v>
      </c>
      <c r="DB2" s="8">
        <v>0</v>
      </c>
      <c r="DC2" s="9">
        <v>0</v>
      </c>
      <c r="DD2" s="1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</row>
    <row r="3" spans="1:116" ht="24" customHeight="1" x14ac:dyDescent="0.2">
      <c r="A3" s="1"/>
      <c r="B3" s="19"/>
      <c r="C3" s="20"/>
      <c r="D3" s="21"/>
      <c r="E3" s="19"/>
      <c r="F3" s="22"/>
      <c r="G3" s="22"/>
      <c r="H3" s="22"/>
      <c r="I3" s="20"/>
      <c r="J3" s="23" t="str">
        <f>HYPERLINK('[1]Schedule &amp; Results'!A6,"Return to Schedule")</f>
        <v>Return to Schedule</v>
      </c>
      <c r="K3"/>
      <c r="M3" s="24"/>
      <c r="AG3" s="3">
        <v>1</v>
      </c>
      <c r="AH3" s="25" t="s">
        <v>26</v>
      </c>
      <c r="CE3" s="26" t="str" cm="1">
        <f t="array" ref="CE3:CG23">'Innings 1 Template'!BB27:BD47</f>
        <v>Over</v>
      </c>
      <c r="CF3" s="26" t="str">
        <v>Runs</v>
      </c>
      <c r="CG3" s="26" t="str">
        <v>Runs Scored</v>
      </c>
      <c r="CN3" s="8">
        <v>0</v>
      </c>
      <c r="CO3" s="8">
        <v>0</v>
      </c>
      <c r="CP3" s="8">
        <v>0</v>
      </c>
      <c r="CQ3" s="8">
        <v>0</v>
      </c>
      <c r="CR3" s="8" t="e">
        <v>#N/A</v>
      </c>
      <c r="CS3" s="8" t="e">
        <v>#N/A</v>
      </c>
      <c r="CT3" s="9" t="e">
        <v>#N/A</v>
      </c>
      <c r="CU3" s="8" t="e" cm="1">
        <f t="array" ref="CU3">_xlfn.IFS($CT$54=-1,CN3,$CT$54=0,$CR3,$CT$54=1,$CS3,$CT$54=2,$CT3)</f>
        <v>#N/A</v>
      </c>
      <c r="CV3" s="8" t="e" cm="1">
        <f t="array" ref="CV3">_xlfn.IFS($CT$54=-1,CO3,$CT$54=0,$CR3,$CT$54=1,$CS3,$CT$54=2,$CT3)</f>
        <v>#N/A</v>
      </c>
      <c r="CW3" s="8" t="e" cm="1">
        <f t="array" ref="CW3">_xlfn.IFS($CT$54=-1,CP3,$CT$54=0,$CR3,$CT$54=1,$CS3,$CT$54=2,$CT3)</f>
        <v>#N/A</v>
      </c>
      <c r="CX3" s="8" t="e" cm="1">
        <f t="array" ref="CX3">_xlfn.IFS($CT$54=-1,CQ3,$CT$54=0,$CR3,$CT$54=1,$CS3,$CT$54=2,$CT3)</f>
        <v>#N/A</v>
      </c>
      <c r="CY3" s="8"/>
      <c r="CZ3" s="8">
        <v>0</v>
      </c>
      <c r="DA3" s="8">
        <v>0</v>
      </c>
      <c r="DB3" s="8">
        <v>0</v>
      </c>
      <c r="DC3" s="9">
        <v>0</v>
      </c>
      <c r="DD3" s="1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</row>
    <row r="4" spans="1:116" ht="38" customHeight="1" x14ac:dyDescent="0.2">
      <c r="A4" s="1"/>
      <c r="B4" s="27" t="s">
        <v>220</v>
      </c>
      <c r="C4" s="27"/>
      <c r="D4" s="28"/>
      <c r="E4" s="27"/>
      <c r="F4" s="27"/>
      <c r="G4" s="27"/>
      <c r="H4" s="27"/>
      <c r="I4" s="27"/>
      <c r="J4" s="1"/>
      <c r="K4" s="1"/>
      <c r="M4" s="24"/>
      <c r="AG4" s="3">
        <v>2</v>
      </c>
      <c r="AH4" s="25" t="s">
        <v>22</v>
      </c>
      <c r="CE4" s="17">
        <v>1</v>
      </c>
      <c r="CF4" s="26">
        <v>0</v>
      </c>
      <c r="CG4" s="26">
        <v>0</v>
      </c>
      <c r="CN4" s="8">
        <v>0</v>
      </c>
      <c r="CO4" s="8">
        <v>0</v>
      </c>
      <c r="CP4" s="8">
        <v>0</v>
      </c>
      <c r="CQ4" s="8">
        <v>0</v>
      </c>
      <c r="CR4" s="8" t="e">
        <v>#N/A</v>
      </c>
      <c r="CS4" s="8" t="e">
        <v>#N/A</v>
      </c>
      <c r="CT4" s="9" t="e">
        <v>#N/A</v>
      </c>
      <c r="CU4" s="8" t="e" cm="1">
        <f t="array" ref="CU4">_xlfn.IFS($CT$54=-1,CN4,$CT$54=0,$CR4,$CT$54=1,$CS4,$CT$54=2,$CT4)</f>
        <v>#N/A</v>
      </c>
      <c r="CV4" s="8" t="e" cm="1">
        <f t="array" ref="CV4">_xlfn.IFS($CT$54=-1,CO4,$CT$54=0,$CR4,$CT$54=1,$CS4,$CT$54=2,$CT4)</f>
        <v>#N/A</v>
      </c>
      <c r="CW4" s="8" t="e" cm="1">
        <f t="array" ref="CW4">_xlfn.IFS($CT$54=-1,CP4,$CT$54=0,$CR4,$CT$54=1,$CS4,$CT$54=2,$CT4)</f>
        <v>#N/A</v>
      </c>
      <c r="CX4" s="8" t="e" cm="1">
        <f t="array" ref="CX4">_xlfn.IFS($CT$54=-1,CQ4,$CT$54=0,$CR4,$CT$54=1,$CS4,$CT$54=2,$CT4)</f>
        <v>#N/A</v>
      </c>
      <c r="CY4" s="8"/>
      <c r="CZ4" s="8">
        <v>0</v>
      </c>
      <c r="DA4" s="8">
        <v>0</v>
      </c>
      <c r="DB4" s="8">
        <v>0</v>
      </c>
      <c r="DC4" s="9">
        <v>0</v>
      </c>
      <c r="DD4" s="1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</row>
    <row r="5" spans="1:116" ht="16" customHeight="1" x14ac:dyDescent="0.2">
      <c r="A5" s="1"/>
      <c r="B5" s="11" t="str">
        <f>IF(B11=B2,C26 &amp; " ("&amp; ((SUM(E13:E23)-MOD(SUM(E13:E23),6))/6)+(MOD(SUM(E13:E23),6))/10 &amp; ")",C55 &amp; " ("&amp; ((SUM(E42:E52)-MOD(SUM(E42:E52),6))/6)+(MOD(SUM(E42:E52),6))/10 &amp; ")")</f>
        <v>0/0 (0)</v>
      </c>
      <c r="C5" s="12"/>
      <c r="D5" s="1"/>
      <c r="E5" s="11" t="str">
        <f>IF(B40=E2,C55&amp;" ("&amp;((SUM(E42:E52)-MOD(SUM(E42:E52),6))/6)+(MOD(SUM(E42:E52),6))/10&amp;")",C26&amp;" ("&amp;((SUM(E13:E23)-MOD(SUM(E13:E23),6))/6)+(MOD(SUM(E13:E23),6))/10&amp;")")</f>
        <v>0/0 (0)</v>
      </c>
      <c r="F5" s="14"/>
      <c r="G5" s="14"/>
      <c r="H5" s="14"/>
      <c r="I5" s="12"/>
      <c r="J5" s="1"/>
      <c r="K5" s="1"/>
      <c r="L5" s="131" t="s">
        <v>30</v>
      </c>
      <c r="M5" s="24" t="s">
        <v>31</v>
      </c>
      <c r="AG5" s="3">
        <v>3</v>
      </c>
      <c r="AH5" s="25" t="s">
        <v>32</v>
      </c>
      <c r="CE5" s="17">
        <v>2</v>
      </c>
      <c r="CF5" s="26">
        <v>0</v>
      </c>
      <c r="CG5" s="26">
        <v>0</v>
      </c>
      <c r="CN5" s="8">
        <v>0</v>
      </c>
      <c r="CO5" s="8">
        <v>0</v>
      </c>
      <c r="CP5" s="8">
        <v>0</v>
      </c>
      <c r="CQ5" s="8">
        <v>0</v>
      </c>
      <c r="CR5" s="8" t="e">
        <v>#N/A</v>
      </c>
      <c r="CS5" s="8" t="e">
        <v>#N/A</v>
      </c>
      <c r="CT5" s="9" t="e">
        <v>#N/A</v>
      </c>
      <c r="CU5" s="8" t="e" cm="1">
        <f t="array" ref="CU5">_xlfn.IFS($CT$54=-1,CN5,$CT$54=0,$CR5,$CT$54=1,$CS5,$CT$54=2,$CT5)</f>
        <v>#N/A</v>
      </c>
      <c r="CV5" s="8" t="e" cm="1">
        <f t="array" ref="CV5">_xlfn.IFS($CT$54=-1,CO5,$CT$54=0,$CR5,$CT$54=1,$CS5,$CT$54=2,$CT5)</f>
        <v>#N/A</v>
      </c>
      <c r="CW5" s="8" t="e" cm="1">
        <f t="array" ref="CW5">_xlfn.IFS($CT$54=-1,CP5,$CT$54=0,$CR5,$CT$54=1,$CS5,$CT$54=2,$CT5)</f>
        <v>#N/A</v>
      </c>
      <c r="CX5" s="8" t="e" cm="1">
        <f t="array" ref="CX5">_xlfn.IFS($CT$54=-1,CQ5,$CT$54=0,$CR5,$CT$54=1,$CS5,$CT$54=2,$CT5)</f>
        <v>#N/A</v>
      </c>
      <c r="CY5" s="8"/>
      <c r="CZ5" s="8">
        <v>0</v>
      </c>
      <c r="DA5" s="8">
        <v>0</v>
      </c>
      <c r="DB5" s="8">
        <v>0</v>
      </c>
      <c r="DC5" s="9">
        <v>0</v>
      </c>
      <c r="DD5" s="1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</row>
    <row r="6" spans="1:116" ht="34" customHeight="1" x14ac:dyDescent="0.2">
      <c r="A6" s="1"/>
      <c r="B6" s="19"/>
      <c r="C6" s="20"/>
      <c r="D6" s="1"/>
      <c r="E6" s="19"/>
      <c r="F6" s="22"/>
      <c r="G6" s="22"/>
      <c r="H6" s="22"/>
      <c r="I6" s="20"/>
      <c r="J6" s="1"/>
      <c r="K6" s="1"/>
      <c r="L6"/>
      <c r="M6"/>
      <c r="N6"/>
      <c r="O6"/>
      <c r="P6"/>
      <c r="Q6"/>
      <c r="AG6" s="3">
        <v>4</v>
      </c>
      <c r="AH6" s="25" t="s">
        <v>20</v>
      </c>
      <c r="CE6" s="17">
        <v>3</v>
      </c>
      <c r="CF6" s="26">
        <v>0</v>
      </c>
      <c r="CG6" s="26">
        <v>0</v>
      </c>
      <c r="CN6" s="8">
        <v>0</v>
      </c>
      <c r="CO6" s="8">
        <v>0</v>
      </c>
      <c r="CP6" s="8">
        <v>0</v>
      </c>
      <c r="CQ6" s="8">
        <v>0</v>
      </c>
      <c r="CR6" s="8" t="e">
        <v>#N/A</v>
      </c>
      <c r="CS6" s="8" t="e">
        <v>#N/A</v>
      </c>
      <c r="CT6" s="9" t="e">
        <v>#N/A</v>
      </c>
      <c r="CU6" s="8" t="e" cm="1">
        <f t="array" ref="CU6">_xlfn.IFS($CT$54=-1,CN6,$CT$54=0,$CR6,$CT$54=1,$CS6,$CT$54=2,$CT6)</f>
        <v>#N/A</v>
      </c>
      <c r="CV6" s="8" t="e" cm="1">
        <f t="array" ref="CV6">_xlfn.IFS($CT$54=-1,CO6,$CT$54=0,$CR6,$CT$54=1,$CS6,$CT$54=2,$CT6)</f>
        <v>#N/A</v>
      </c>
      <c r="CW6" s="8" t="e" cm="1">
        <f t="array" ref="CW6">_xlfn.IFS($CT$54=-1,CP6,$CT$54=0,$CR6,$CT$54=1,$CS6,$CT$54=2,$CT6)</f>
        <v>#N/A</v>
      </c>
      <c r="CX6" s="8" t="e" cm="1">
        <f t="array" ref="CX6">_xlfn.IFS($CT$54=-1,CQ6,$CT$54=0,$CR6,$CT$54=1,$CS6,$CT$54=2,$CT6)</f>
        <v>#N/A</v>
      </c>
      <c r="CY6" s="8"/>
      <c r="CZ6" s="8">
        <v>0</v>
      </c>
      <c r="DA6" s="8">
        <v>0</v>
      </c>
      <c r="DB6" s="8">
        <v>0</v>
      </c>
      <c r="DC6" s="9">
        <v>0</v>
      </c>
      <c r="DD6" s="1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</row>
    <row r="7" spans="1:116" ht="26" customHeight="1" x14ac:dyDescent="0.2">
      <c r="A7" s="1"/>
      <c r="B7" s="1"/>
      <c r="C7" s="35" t="s">
        <v>215</v>
      </c>
      <c r="D7" s="35"/>
      <c r="E7" s="35"/>
      <c r="F7" s="35"/>
      <c r="G7" s="35"/>
      <c r="H7" s="35"/>
      <c r="I7" s="1"/>
      <c r="J7" s="1"/>
      <c r="K7" s="1"/>
      <c r="AG7" s="3">
        <v>5</v>
      </c>
      <c r="AH7" s="25" t="s">
        <v>39</v>
      </c>
      <c r="CE7" s="17">
        <v>4</v>
      </c>
      <c r="CF7" s="26">
        <v>0</v>
      </c>
      <c r="CG7" s="26">
        <v>0</v>
      </c>
      <c r="CN7" s="8">
        <v>0</v>
      </c>
      <c r="CO7" s="8">
        <v>0</v>
      </c>
      <c r="CP7" s="8">
        <v>0</v>
      </c>
      <c r="CQ7" s="8">
        <v>0</v>
      </c>
      <c r="CR7" s="8" t="e">
        <v>#N/A</v>
      </c>
      <c r="CS7" s="8" t="e">
        <v>#N/A</v>
      </c>
      <c r="CT7" s="9" t="e">
        <v>#N/A</v>
      </c>
      <c r="CU7" s="8" t="e" cm="1">
        <f t="array" ref="CU7">_xlfn.IFS($CT$54=-1,CN7,$CT$54=0,$CR7,$CT$54=1,$CS7,$CT$54=2,$CT7)</f>
        <v>#N/A</v>
      </c>
      <c r="CV7" s="8" t="e" cm="1">
        <f t="array" ref="CV7">_xlfn.IFS($CT$54=-1,CO7,$CT$54=0,$CR7,$CT$54=1,$CS7,$CT$54=2,$CT7)</f>
        <v>#N/A</v>
      </c>
      <c r="CW7" s="8" t="e" cm="1">
        <f t="array" ref="CW7">_xlfn.IFS($CT$54=-1,CP7,$CT$54=0,$CR7,$CT$54=1,$CS7,$CT$54=2,$CT7)</f>
        <v>#N/A</v>
      </c>
      <c r="CX7" s="8" t="e" cm="1">
        <f t="array" ref="CX7">_xlfn.IFS($CT$54=-1,CQ7,$CT$54=0,$CR7,$CT$54=1,$CS7,$CT$54=2,$CT7)</f>
        <v>#N/A</v>
      </c>
      <c r="CY7" s="8"/>
      <c r="CZ7" s="8">
        <v>0</v>
      </c>
      <c r="DA7" s="8">
        <v>0</v>
      </c>
      <c r="DB7" s="8">
        <v>0</v>
      </c>
      <c r="DC7" s="9">
        <v>0</v>
      </c>
      <c r="DD7" s="1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</row>
    <row r="8" spans="1:116" ht="13" customHeight="1" x14ac:dyDescent="0.2">
      <c r="A8" s="1"/>
      <c r="B8" s="1"/>
      <c r="C8" s="35"/>
      <c r="D8" s="35"/>
      <c r="E8" s="35"/>
      <c r="F8" s="35"/>
      <c r="G8" s="35"/>
      <c r="H8" s="35"/>
      <c r="I8" s="1"/>
      <c r="J8" s="1"/>
      <c r="K8" s="1"/>
      <c r="AH8" s="25" t="s">
        <v>40</v>
      </c>
      <c r="CE8" s="17">
        <v>5</v>
      </c>
      <c r="CF8" s="26">
        <v>0</v>
      </c>
      <c r="CG8" s="26">
        <v>0</v>
      </c>
      <c r="CN8" s="8">
        <v>0</v>
      </c>
      <c r="CO8" s="8">
        <v>0</v>
      </c>
      <c r="CP8" s="8">
        <v>0</v>
      </c>
      <c r="CQ8" s="8">
        <v>0</v>
      </c>
      <c r="CR8" s="8" t="e">
        <v>#N/A</v>
      </c>
      <c r="CS8" s="8" t="e">
        <v>#N/A</v>
      </c>
      <c r="CT8" s="9" t="e">
        <v>#N/A</v>
      </c>
      <c r="CU8" s="8" t="e" cm="1">
        <f t="array" ref="CU8">_xlfn.IFS($CT$54=-1,CN8,$CT$54=0,$CR8,$CT$54=1,$CS8,$CT$54=2,$CT8)</f>
        <v>#N/A</v>
      </c>
      <c r="CV8" s="8" t="e" cm="1">
        <f t="array" ref="CV8">_xlfn.IFS($CT$54=-1,CO8,$CT$54=0,$CR8,$CT$54=1,$CS8,$CT$54=2,$CT8)</f>
        <v>#N/A</v>
      </c>
      <c r="CW8" s="8" t="e" cm="1">
        <f t="array" ref="CW8">_xlfn.IFS($CT$54=-1,CP8,$CT$54=0,$CR8,$CT$54=1,$CS8,$CT$54=2,$CT8)</f>
        <v>#N/A</v>
      </c>
      <c r="CX8" s="8" t="e" cm="1">
        <f t="array" ref="CX8">_xlfn.IFS($CT$54=-1,CQ8,$CT$54=0,$CR8,$CT$54=1,$CS8,$CT$54=2,$CT8)</f>
        <v>#N/A</v>
      </c>
      <c r="CY8" s="8"/>
      <c r="CZ8" s="8">
        <v>0</v>
      </c>
      <c r="DA8" s="8">
        <v>0</v>
      </c>
      <c r="DB8" s="8">
        <v>0</v>
      </c>
      <c r="DC8" s="9">
        <v>0</v>
      </c>
      <c r="DD8" s="1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</row>
    <row r="9" spans="1:116" ht="31" customHeight="1" x14ac:dyDescent="0.2">
      <c r="A9" s="1"/>
      <c r="C9" s="27" t="s">
        <v>216</v>
      </c>
      <c r="D9" s="27"/>
      <c r="E9" s="27"/>
      <c r="F9" s="27"/>
      <c r="G9" s="27"/>
      <c r="H9" s="27"/>
      <c r="I9" s="1"/>
      <c r="J9" s="36"/>
      <c r="K9" s="36"/>
      <c r="AH9" s="3" t="s">
        <v>42</v>
      </c>
      <c r="CE9" s="17">
        <v>6</v>
      </c>
      <c r="CF9" s="26">
        <v>0</v>
      </c>
      <c r="CG9" s="26">
        <v>0</v>
      </c>
      <c r="CN9" s="8">
        <v>0</v>
      </c>
      <c r="CO9" s="8">
        <v>0</v>
      </c>
      <c r="CP9" s="8">
        <v>0</v>
      </c>
      <c r="CQ9" s="8">
        <v>0</v>
      </c>
      <c r="CR9" s="8" t="e">
        <v>#N/A</v>
      </c>
      <c r="CS9" s="8" t="e">
        <v>#N/A</v>
      </c>
      <c r="CT9" s="9" t="e">
        <v>#N/A</v>
      </c>
      <c r="CU9" s="8" t="e" cm="1">
        <f t="array" ref="CU9">_xlfn.IFS($CT$54=-1,CN9,$CT$54=0,$CR9,$CT$54=1,$CS9,$CT$54=2,$CT9)</f>
        <v>#N/A</v>
      </c>
      <c r="CV9" s="8" t="e" cm="1">
        <f t="array" ref="CV9">_xlfn.IFS($CT$54=-1,CO9,$CT$54=0,$CR9,$CT$54=1,$CS9,$CT$54=2,$CT9)</f>
        <v>#N/A</v>
      </c>
      <c r="CW9" s="8" t="e" cm="1">
        <f t="array" ref="CW9">_xlfn.IFS($CT$54=-1,CP9,$CT$54=0,$CR9,$CT$54=1,$CS9,$CT$54=2,$CT9)</f>
        <v>#N/A</v>
      </c>
      <c r="CX9" s="8" t="e" cm="1">
        <f t="array" ref="CX9">_xlfn.IFS($CT$54=-1,CQ9,$CT$54=0,$CR9,$CT$54=1,$CS9,$CT$54=2,$CT9)</f>
        <v>#N/A</v>
      </c>
      <c r="CY9" s="8"/>
      <c r="CZ9" s="8">
        <v>0</v>
      </c>
      <c r="DA9" s="8">
        <v>0</v>
      </c>
      <c r="DB9" s="8">
        <v>0</v>
      </c>
      <c r="DC9" s="9">
        <v>0</v>
      </c>
      <c r="DD9" s="1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</row>
    <row r="10" spans="1:116" ht="17" customHeight="1" x14ac:dyDescent="0.2">
      <c r="A10" s="1"/>
      <c r="B10" s="36" t="s">
        <v>23</v>
      </c>
      <c r="C10" s="37"/>
      <c r="D10" s="37"/>
      <c r="E10" s="37"/>
      <c r="F10" s="37"/>
      <c r="G10" s="37"/>
      <c r="H10" s="37"/>
      <c r="I10" s="1"/>
      <c r="J10" s="36" t="str">
        <f>B2 &amp; " Playing XI"</f>
        <v>Team 1 Playing XI</v>
      </c>
      <c r="K10" s="36" t="str">
        <f>E2 &amp; " Playing XI"</f>
        <v>Team 2 Playing XI</v>
      </c>
      <c r="L10" s="36"/>
      <c r="AH10" s="3" t="s">
        <v>43</v>
      </c>
      <c r="CE10" s="17">
        <v>7</v>
      </c>
      <c r="CF10" s="26">
        <v>0</v>
      </c>
      <c r="CG10" s="26">
        <v>0</v>
      </c>
      <c r="CN10" s="8">
        <v>0</v>
      </c>
      <c r="CO10" s="8">
        <v>0</v>
      </c>
      <c r="CP10" s="8">
        <v>0</v>
      </c>
      <c r="CQ10" s="8">
        <v>0</v>
      </c>
      <c r="CR10" s="8" t="e">
        <v>#N/A</v>
      </c>
      <c r="CS10" s="8" t="e">
        <v>#N/A</v>
      </c>
      <c r="CT10" s="9" t="e">
        <v>#N/A</v>
      </c>
      <c r="CU10" s="8" t="e" cm="1">
        <f t="array" ref="CU10">_xlfn.IFS($CT$54=-1,CN10,$CT$54=0,$CR10,$CT$54=1,$CS10,$CT$54=2,$CT10)</f>
        <v>#N/A</v>
      </c>
      <c r="CV10" s="8" t="e" cm="1">
        <f t="array" ref="CV10">_xlfn.IFS($CT$54=-1,CO10,$CT$54=0,$CR10,$CT$54=1,$CS10,$CT$54=2,$CT10)</f>
        <v>#N/A</v>
      </c>
      <c r="CW10" s="8" t="e" cm="1">
        <f t="array" ref="CW10">_xlfn.IFS($CT$54=-1,CP10,$CT$54=0,$CR10,$CT$54=1,$CS10,$CT$54=2,$CT10)</f>
        <v>#N/A</v>
      </c>
      <c r="CX10" s="8" t="e" cm="1">
        <f t="array" ref="CX10">_xlfn.IFS($CT$54=-1,CQ10,$CT$54=0,$CR10,$CT$54=1,$CS10,$CT$54=2,$CT10)</f>
        <v>#N/A</v>
      </c>
      <c r="CY10" s="8"/>
      <c r="CZ10" s="8">
        <v>0</v>
      </c>
      <c r="DA10" s="8">
        <v>0</v>
      </c>
      <c r="DB10" s="8">
        <v>0</v>
      </c>
      <c r="DC10" s="9">
        <v>0</v>
      </c>
      <c r="DD10" s="1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</row>
    <row r="11" spans="1:116" ht="17" customHeight="1" x14ac:dyDescent="0.2">
      <c r="A11" s="1"/>
      <c r="B11" s="38"/>
      <c r="C11" s="1"/>
      <c r="D11" s="1"/>
      <c r="E11" s="1"/>
      <c r="F11" s="1"/>
      <c r="G11" s="1"/>
      <c r="H11" s="1"/>
      <c r="I11" s="1"/>
      <c r="J11" s="1"/>
      <c r="K11" s="1"/>
      <c r="CE11" s="17">
        <v>8</v>
      </c>
      <c r="CF11" s="26">
        <v>0</v>
      </c>
      <c r="CG11" s="26">
        <v>0</v>
      </c>
      <c r="CN11" s="8">
        <v>0</v>
      </c>
      <c r="CO11" s="8">
        <v>0</v>
      </c>
      <c r="CP11" s="8">
        <v>0</v>
      </c>
      <c r="CQ11" s="8">
        <v>0</v>
      </c>
      <c r="CR11" s="8" t="e">
        <v>#N/A</v>
      </c>
      <c r="CS11" s="8" t="e">
        <v>#N/A</v>
      </c>
      <c r="CT11" s="9" t="e">
        <v>#N/A</v>
      </c>
      <c r="CU11" s="8" t="e" cm="1">
        <f t="array" ref="CU11">_xlfn.IFS($CT$54=-1,CN11,$CT$54=0,$CR11,$CT$54=1,$CS11,$CT$54=2,$CT11)</f>
        <v>#N/A</v>
      </c>
      <c r="CV11" s="8" t="e" cm="1">
        <f t="array" ref="CV11">_xlfn.IFS($CT$54=-1,CO11,$CT$54=0,$CR11,$CT$54=1,$CS11,$CT$54=2,$CT11)</f>
        <v>#N/A</v>
      </c>
      <c r="CW11" s="8" t="e" cm="1">
        <f t="array" ref="CW11">_xlfn.IFS($CT$54=-1,CP11,$CT$54=0,$CR11,$CT$54=1,$CS11,$CT$54=2,$CT11)</f>
        <v>#N/A</v>
      </c>
      <c r="CX11" s="8" t="e" cm="1">
        <f t="array" ref="CX11">_xlfn.IFS($CT$54=-1,CQ11,$CT$54=0,$CR11,$CT$54=1,$CS11,$CT$54=2,$CT11)</f>
        <v>#N/A</v>
      </c>
      <c r="CY11" s="8"/>
      <c r="CZ11" s="8">
        <v>0</v>
      </c>
      <c r="DA11" s="8">
        <v>0</v>
      </c>
      <c r="DB11" s="8">
        <v>0</v>
      </c>
      <c r="DC11" s="9">
        <v>0</v>
      </c>
      <c r="DD11" s="1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</row>
    <row r="12" spans="1:116" ht="17" customHeight="1" x14ac:dyDescent="0.2">
      <c r="A12" s="1"/>
      <c r="B12" s="40" t="s">
        <v>6</v>
      </c>
      <c r="C12" s="41"/>
      <c r="D12" s="42" t="s">
        <v>46</v>
      </c>
      <c r="E12" s="42" t="s">
        <v>47</v>
      </c>
      <c r="F12" s="42" t="s">
        <v>48</v>
      </c>
      <c r="G12" s="42" t="s">
        <v>49</v>
      </c>
      <c r="H12" s="41" t="s">
        <v>50</v>
      </c>
      <c r="I12" s="43"/>
      <c r="J12" s="1"/>
      <c r="K12" s="124"/>
      <c r="L12" s="44"/>
      <c r="CE12" s="17">
        <v>9</v>
      </c>
      <c r="CF12" s="26">
        <v>0</v>
      </c>
      <c r="CG12" s="26">
        <v>0</v>
      </c>
      <c r="CN12" s="8">
        <v>0</v>
      </c>
      <c r="CO12" s="8">
        <v>0</v>
      </c>
      <c r="CP12" s="8">
        <v>0</v>
      </c>
      <c r="CQ12" s="8">
        <v>0</v>
      </c>
      <c r="CR12" s="8" t="e">
        <v>#N/A</v>
      </c>
      <c r="CS12" s="8" t="e">
        <v>#N/A</v>
      </c>
      <c r="CT12" s="9" t="e">
        <v>#N/A</v>
      </c>
      <c r="CU12" s="8" t="e" cm="1">
        <f t="array" ref="CU12">_xlfn.IFS($CT$54=-1,CN12,$CT$54=0,$CR12,$CT$54=1,$CS12,$CT$54=2,$CT12)</f>
        <v>#N/A</v>
      </c>
      <c r="CV12" s="8" t="e" cm="1">
        <f t="array" ref="CV12">_xlfn.IFS($CT$54=-1,CO12,$CT$54=0,$CR12,$CT$54=1,$CS12,$CT$54=2,$CT12)</f>
        <v>#N/A</v>
      </c>
      <c r="CW12" s="8" t="e" cm="1">
        <f t="array" ref="CW12">_xlfn.IFS($CT$54=-1,CP12,$CT$54=0,$CR12,$CT$54=1,$CS12,$CT$54=2,$CT12)</f>
        <v>#N/A</v>
      </c>
      <c r="CX12" s="8" t="e" cm="1">
        <f t="array" ref="CX12">_xlfn.IFS($CT$54=-1,CQ12,$CT$54=0,$CR12,$CT$54=1,$CS12,$CT$54=2,$CT12)</f>
        <v>#N/A</v>
      </c>
      <c r="CY12" s="8"/>
      <c r="CZ12" s="8">
        <v>0</v>
      </c>
      <c r="DA12" s="8">
        <v>0</v>
      </c>
      <c r="DB12" s="8">
        <v>0</v>
      </c>
      <c r="DC12" s="9">
        <v>0</v>
      </c>
      <c r="DD12" s="1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</row>
    <row r="13" spans="1:116" ht="17" customHeight="1" x14ac:dyDescent="0.2">
      <c r="A13" s="1"/>
      <c r="B13" s="1"/>
      <c r="C13" s="37"/>
      <c r="D13" s="37"/>
      <c r="E13" s="37"/>
      <c r="F13" s="37"/>
      <c r="G13" s="37"/>
      <c r="H13" s="45">
        <f t="shared" ref="H13:H23" si="0">IF(ISBLANK(D13),0,100*D13/E13)</f>
        <v>0</v>
      </c>
      <c r="I13" s="43"/>
      <c r="J13" s="1"/>
      <c r="K13" s="124"/>
      <c r="L13" s="44"/>
      <c r="CE13" s="17">
        <v>10</v>
      </c>
      <c r="CF13" s="26">
        <v>0</v>
      </c>
      <c r="CG13" s="26">
        <v>0</v>
      </c>
      <c r="CN13" s="8">
        <v>0</v>
      </c>
      <c r="CO13" s="8">
        <v>0</v>
      </c>
      <c r="CP13" s="8">
        <v>0</v>
      </c>
      <c r="CQ13" s="8">
        <v>0</v>
      </c>
      <c r="CR13" s="8" t="e">
        <v>#N/A</v>
      </c>
      <c r="CS13" s="8" t="e">
        <v>#N/A</v>
      </c>
      <c r="CT13" s="9" t="e">
        <v>#N/A</v>
      </c>
      <c r="CU13" s="8" t="e" cm="1">
        <f t="array" ref="CU13">_xlfn.IFS($CT$54=-1,CN13,$CT$54=0,$CR13,$CT$54=1,$CS13,$CT$54=2,$CT13)</f>
        <v>#N/A</v>
      </c>
      <c r="CV13" s="8" t="e" cm="1">
        <f t="array" ref="CV13">_xlfn.IFS($CT$54=-1,CO13,$CT$54=0,$CR13,$CT$54=1,$CS13,$CT$54=2,$CT13)</f>
        <v>#N/A</v>
      </c>
      <c r="CW13" s="8" t="e" cm="1">
        <f t="array" ref="CW13">_xlfn.IFS($CT$54=-1,CP13,$CT$54=0,$CR13,$CT$54=1,$CS13,$CT$54=2,$CT13)</f>
        <v>#N/A</v>
      </c>
      <c r="CX13" s="8" t="e" cm="1">
        <f t="array" ref="CX13">_xlfn.IFS($CT$54=-1,CQ13,$CT$54=0,$CR13,$CT$54=1,$CS13,$CT$54=2,$CT13)</f>
        <v>#N/A</v>
      </c>
      <c r="CY13" s="8"/>
      <c r="CZ13" s="8">
        <v>0</v>
      </c>
      <c r="DA13" s="8">
        <v>0</v>
      </c>
      <c r="DB13" s="8">
        <v>0</v>
      </c>
      <c r="DC13" s="9">
        <v>0</v>
      </c>
      <c r="DD13" s="1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1</v>
      </c>
    </row>
    <row r="14" spans="1:116" ht="17" customHeight="1" x14ac:dyDescent="0.2">
      <c r="A14" s="1"/>
      <c r="B14" s="1"/>
      <c r="C14" s="37"/>
      <c r="D14" s="37"/>
      <c r="E14" s="37"/>
      <c r="F14" s="37"/>
      <c r="G14" s="37"/>
      <c r="H14" s="45">
        <f t="shared" si="0"/>
        <v>0</v>
      </c>
      <c r="I14" s="43"/>
      <c r="J14" s="1"/>
      <c r="K14" s="1"/>
      <c r="CE14" s="17">
        <v>11</v>
      </c>
      <c r="CF14" s="26">
        <v>0</v>
      </c>
      <c r="CG14" s="26">
        <v>0</v>
      </c>
      <c r="CN14" s="8">
        <v>0</v>
      </c>
      <c r="CO14" s="8">
        <v>0</v>
      </c>
      <c r="CP14" s="8">
        <v>0</v>
      </c>
      <c r="CQ14" s="8">
        <v>0</v>
      </c>
      <c r="CR14" s="8" t="e">
        <v>#N/A</v>
      </c>
      <c r="CS14" s="8" t="e">
        <v>#N/A</v>
      </c>
      <c r="CT14" s="9" t="e">
        <v>#N/A</v>
      </c>
      <c r="CU14" s="8" t="e" cm="1">
        <f t="array" ref="CU14">_xlfn.IFS($CT$54=-1,CN14,$CT$54=0,$CR14,$CT$54=1,$CS14,$CT$54=2,$CT14)</f>
        <v>#N/A</v>
      </c>
      <c r="CV14" s="8" t="e" cm="1">
        <f t="array" ref="CV14">_xlfn.IFS($CT$54=-1,CO14,$CT$54=0,$CR14,$CT$54=1,$CS14,$CT$54=2,$CT14)</f>
        <v>#N/A</v>
      </c>
      <c r="CW14" s="8" t="e" cm="1">
        <f t="array" ref="CW14">_xlfn.IFS($CT$54=-1,CP14,$CT$54=0,$CR14,$CT$54=1,$CS14,$CT$54=2,$CT14)</f>
        <v>#N/A</v>
      </c>
      <c r="CX14" s="8" t="e" cm="1">
        <f t="array" ref="CX14">_xlfn.IFS($CT$54=-1,CQ14,$CT$54=0,$CR14,$CT$54=1,$CS14,$CT$54=2,$CT14)</f>
        <v>#N/A</v>
      </c>
      <c r="CY14" s="8"/>
      <c r="CZ14" s="8">
        <v>0</v>
      </c>
      <c r="DA14" s="8">
        <v>0</v>
      </c>
      <c r="DB14" s="8">
        <v>0</v>
      </c>
      <c r="DC14" s="9">
        <v>0</v>
      </c>
      <c r="DD14" s="1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1</v>
      </c>
    </row>
    <row r="15" spans="1:116" ht="17" customHeight="1" x14ac:dyDescent="0.2">
      <c r="A15" s="1"/>
      <c r="B15" s="1"/>
      <c r="C15" s="37"/>
      <c r="D15" s="37"/>
      <c r="E15" s="37"/>
      <c r="F15" s="37"/>
      <c r="G15" s="37"/>
      <c r="H15" s="45">
        <f t="shared" si="0"/>
        <v>0</v>
      </c>
      <c r="I15" s="43"/>
      <c r="J15" s="1"/>
      <c r="K15" s="1"/>
      <c r="CE15" s="17">
        <v>12</v>
      </c>
      <c r="CF15" s="26">
        <v>0</v>
      </c>
      <c r="CG15" s="26">
        <v>0</v>
      </c>
      <c r="CN15" s="8">
        <v>0</v>
      </c>
      <c r="CO15" s="8">
        <v>0</v>
      </c>
      <c r="CP15" s="8">
        <v>0</v>
      </c>
      <c r="CQ15" s="8">
        <v>0</v>
      </c>
      <c r="CR15" s="8" t="e">
        <v>#N/A</v>
      </c>
      <c r="CS15" s="8" t="e">
        <v>#N/A</v>
      </c>
      <c r="CT15" s="9" t="e">
        <v>#N/A</v>
      </c>
      <c r="CU15" s="8" t="e" cm="1">
        <f t="array" ref="CU15">_xlfn.IFS($CT$54=-1,CN15,$CT$54=0,$CR15,$CT$54=1,$CS15,$CT$54=2,$CT15)</f>
        <v>#N/A</v>
      </c>
      <c r="CV15" s="8" t="e" cm="1">
        <f t="array" ref="CV15">_xlfn.IFS($CT$54=-1,CO15,$CT$54=0,$CR15,$CT$54=1,$CS15,$CT$54=2,$CT15)</f>
        <v>#N/A</v>
      </c>
      <c r="CW15" s="8" t="e" cm="1">
        <f t="array" ref="CW15">_xlfn.IFS($CT$54=-1,CP15,$CT$54=0,$CR15,$CT$54=1,$CS15,$CT$54=2,$CT15)</f>
        <v>#N/A</v>
      </c>
      <c r="CX15" s="8" t="e" cm="1">
        <f t="array" ref="CX15">_xlfn.IFS($CT$54=-1,CQ15,$CT$54=0,$CR15,$CT$54=1,$CS15,$CT$54=2,$CT15)</f>
        <v>#N/A</v>
      </c>
      <c r="CY15" s="8"/>
      <c r="CZ15" s="8">
        <v>0</v>
      </c>
      <c r="DA15" s="8">
        <v>0</v>
      </c>
      <c r="DB15" s="8">
        <v>0</v>
      </c>
      <c r="DC15" s="9">
        <v>0</v>
      </c>
      <c r="DD15" s="1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1</v>
      </c>
    </row>
    <row r="16" spans="1:116" ht="17" customHeight="1" x14ac:dyDescent="0.2">
      <c r="A16" s="1"/>
      <c r="B16" s="1"/>
      <c r="C16" s="37"/>
      <c r="D16" s="37"/>
      <c r="E16" s="37"/>
      <c r="F16" s="37"/>
      <c r="G16" s="37"/>
      <c r="H16" s="45">
        <f t="shared" si="0"/>
        <v>0</v>
      </c>
      <c r="I16" s="43"/>
      <c r="J16" s="1"/>
      <c r="K16" s="1"/>
      <c r="CE16" s="17">
        <v>13</v>
      </c>
      <c r="CF16" s="26">
        <v>0</v>
      </c>
      <c r="CG16" s="26">
        <v>0</v>
      </c>
      <c r="CN16" s="8">
        <v>0</v>
      </c>
      <c r="CO16" s="8">
        <v>0</v>
      </c>
      <c r="CP16" s="8">
        <v>0</v>
      </c>
      <c r="CQ16" s="8">
        <v>0</v>
      </c>
      <c r="CR16" s="8" t="e">
        <v>#N/A</v>
      </c>
      <c r="CS16" s="8" t="e">
        <v>#N/A</v>
      </c>
      <c r="CT16" s="9" t="e">
        <v>#N/A</v>
      </c>
      <c r="CU16" s="8" t="e" cm="1">
        <f t="array" ref="CU16">_xlfn.IFS($CT$54=-1,CN16,$CT$54=0,$CR16,$CT$54=1,$CS16,$CT$54=2,$CT16)</f>
        <v>#N/A</v>
      </c>
      <c r="CV16" s="8" t="e" cm="1">
        <f t="array" ref="CV16">_xlfn.IFS($CT$54=-1,CO16,$CT$54=0,$CR16,$CT$54=1,$CS16,$CT$54=2,$CT16)</f>
        <v>#N/A</v>
      </c>
      <c r="CW16" s="8" t="e" cm="1">
        <f t="array" ref="CW16">_xlfn.IFS($CT$54=-1,CP16,$CT$54=0,$CR16,$CT$54=1,$CS16,$CT$54=2,$CT16)</f>
        <v>#N/A</v>
      </c>
      <c r="CX16" s="8" t="e" cm="1">
        <f t="array" ref="CX16">_xlfn.IFS($CT$54=-1,CQ16,$CT$54=0,$CR16,$CT$54=1,$CS16,$CT$54=2,$CT16)</f>
        <v>#N/A</v>
      </c>
      <c r="CY16" s="8"/>
      <c r="CZ16" s="8">
        <v>0</v>
      </c>
      <c r="DA16" s="8">
        <v>0</v>
      </c>
      <c r="DB16" s="8">
        <v>0</v>
      </c>
      <c r="DC16" s="9">
        <v>0</v>
      </c>
      <c r="DD16" s="1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1</v>
      </c>
    </row>
    <row r="17" spans="1:120" ht="17" customHeight="1" x14ac:dyDescent="0.2">
      <c r="A17" s="1"/>
      <c r="B17" s="1"/>
      <c r="C17" s="37"/>
      <c r="D17" s="37"/>
      <c r="E17" s="37"/>
      <c r="F17" s="37"/>
      <c r="G17" s="37"/>
      <c r="H17" s="45">
        <f t="shared" si="0"/>
        <v>0</v>
      </c>
      <c r="I17" s="43"/>
      <c r="J17" s="1"/>
      <c r="K17" s="1"/>
      <c r="CE17" s="17">
        <v>14</v>
      </c>
      <c r="CF17" s="26">
        <v>0</v>
      </c>
      <c r="CG17" s="26">
        <v>0</v>
      </c>
      <c r="CN17" s="8">
        <v>0</v>
      </c>
      <c r="CO17" s="8">
        <v>0</v>
      </c>
      <c r="CP17" s="8">
        <v>0</v>
      </c>
      <c r="CQ17" s="8">
        <v>0</v>
      </c>
      <c r="CR17" s="8" t="e">
        <v>#N/A</v>
      </c>
      <c r="CS17" s="8" t="e">
        <v>#N/A</v>
      </c>
      <c r="CT17" s="9" t="e">
        <v>#N/A</v>
      </c>
      <c r="CU17" s="8" t="e" cm="1">
        <f t="array" ref="CU17">_xlfn.IFS($CT$54=-1,CN17,$CT$54=0,$CR17,$CT$54=1,$CS17,$CT$54=2,$CT17)</f>
        <v>#N/A</v>
      </c>
      <c r="CV17" s="8" t="e" cm="1">
        <f t="array" ref="CV17">_xlfn.IFS($CT$54=-1,CO17,$CT$54=0,$CR17,$CT$54=1,$CS17,$CT$54=2,$CT17)</f>
        <v>#N/A</v>
      </c>
      <c r="CW17" s="8" t="e" cm="1">
        <f t="array" ref="CW17">_xlfn.IFS($CT$54=-1,CP17,$CT$54=0,$CR17,$CT$54=1,$CS17,$CT$54=2,$CT17)</f>
        <v>#N/A</v>
      </c>
      <c r="CX17" s="8" t="e" cm="1">
        <f t="array" ref="CX17">_xlfn.IFS($CT$54=-1,CQ17,$CT$54=0,$CR17,$CT$54=1,$CS17,$CT$54=2,$CT17)</f>
        <v>#N/A</v>
      </c>
      <c r="CY17" s="8"/>
      <c r="CZ17" s="8">
        <v>0</v>
      </c>
      <c r="DA17" s="8">
        <v>0</v>
      </c>
      <c r="DB17" s="8">
        <v>0</v>
      </c>
      <c r="DC17" s="9">
        <v>0</v>
      </c>
      <c r="DD17" s="1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1</v>
      </c>
    </row>
    <row r="18" spans="1:120" ht="17" customHeight="1" x14ac:dyDescent="0.2">
      <c r="A18" s="1"/>
      <c r="B18" s="1"/>
      <c r="C18" s="37"/>
      <c r="D18" s="37"/>
      <c r="E18" s="37"/>
      <c r="F18" s="37"/>
      <c r="G18" s="37"/>
      <c r="H18" s="45">
        <f t="shared" si="0"/>
        <v>0</v>
      </c>
      <c r="I18" s="43"/>
      <c r="J18" s="1"/>
      <c r="K18" s="1"/>
      <c r="CE18" s="17">
        <v>15</v>
      </c>
      <c r="CF18" s="26">
        <v>0</v>
      </c>
      <c r="CG18" s="26">
        <v>0</v>
      </c>
      <c r="CN18" s="8">
        <v>0</v>
      </c>
      <c r="CO18" s="8">
        <v>0</v>
      </c>
      <c r="CP18" s="8">
        <v>0</v>
      </c>
      <c r="CQ18" s="8">
        <v>0</v>
      </c>
      <c r="CR18" s="8" t="e">
        <v>#N/A</v>
      </c>
      <c r="CS18" s="8" t="e">
        <v>#N/A</v>
      </c>
      <c r="CT18" s="9" t="e">
        <v>#N/A</v>
      </c>
      <c r="CU18" s="8" t="e" cm="1">
        <f t="array" ref="CU18">_xlfn.IFS($CT$54=-1,CN18,$CT$54=0,$CR18,$CT$54=1,$CS18,$CT$54=2,$CT18)</f>
        <v>#N/A</v>
      </c>
      <c r="CV18" s="8" t="e" cm="1">
        <f t="array" ref="CV18">_xlfn.IFS($CT$54=-1,CO18,$CT$54=0,$CR18,$CT$54=1,$CS18,$CT$54=2,$CT18)</f>
        <v>#N/A</v>
      </c>
      <c r="CW18" s="8" t="e" cm="1">
        <f t="array" ref="CW18">_xlfn.IFS($CT$54=-1,CP18,$CT$54=0,$CR18,$CT$54=1,$CS18,$CT$54=2,$CT18)</f>
        <v>#N/A</v>
      </c>
      <c r="CX18" s="8" t="e" cm="1">
        <f t="array" ref="CX18">_xlfn.IFS($CT$54=-1,CQ18,$CT$54=0,$CR18,$CT$54=1,$CS18,$CT$54=2,$CT18)</f>
        <v>#N/A</v>
      </c>
      <c r="CY18" s="8"/>
      <c r="CZ18" s="8">
        <v>0</v>
      </c>
      <c r="DA18" s="8">
        <v>0</v>
      </c>
      <c r="DB18" s="8">
        <v>0</v>
      </c>
      <c r="DC18" s="9">
        <v>0</v>
      </c>
      <c r="DD18" s="18">
        <v>0</v>
      </c>
      <c r="DE18" s="8">
        <v>0</v>
      </c>
      <c r="DF18" s="8">
        <v>1</v>
      </c>
      <c r="DG18" s="8">
        <v>1</v>
      </c>
      <c r="DH18" s="8">
        <v>0</v>
      </c>
      <c r="DI18" s="8">
        <v>0</v>
      </c>
      <c r="DJ18" s="8">
        <v>0</v>
      </c>
      <c r="DK18" s="8">
        <v>0</v>
      </c>
      <c r="DL18" s="8">
        <v>1</v>
      </c>
    </row>
    <row r="19" spans="1:120" ht="17" customHeight="1" x14ac:dyDescent="0.2">
      <c r="A19" s="1"/>
      <c r="B19" s="1"/>
      <c r="C19" s="37"/>
      <c r="D19" s="37"/>
      <c r="E19" s="37"/>
      <c r="F19" s="37"/>
      <c r="G19" s="37"/>
      <c r="H19" s="45">
        <f t="shared" si="0"/>
        <v>0</v>
      </c>
      <c r="I19" s="43"/>
      <c r="J19" s="1"/>
      <c r="K19" s="1"/>
      <c r="CE19" s="17">
        <v>16</v>
      </c>
      <c r="CF19" s="26">
        <v>0</v>
      </c>
      <c r="CG19" s="26">
        <v>0</v>
      </c>
      <c r="CN19" s="8">
        <v>0</v>
      </c>
      <c r="CO19" s="8">
        <v>0</v>
      </c>
      <c r="CP19" s="8">
        <v>0</v>
      </c>
      <c r="CQ19" s="8">
        <v>0</v>
      </c>
      <c r="CR19" s="8" t="e">
        <v>#N/A</v>
      </c>
      <c r="CS19" s="8" t="e">
        <v>#N/A</v>
      </c>
      <c r="CT19" s="9" t="e">
        <v>#N/A</v>
      </c>
      <c r="CU19" s="8" t="e" cm="1">
        <f t="array" ref="CU19">_xlfn.IFS($CT$54=-1,CN19,$CT$54=0,$CR19,$CT$54=1,$CS19,$CT$54=2,$CT19)</f>
        <v>#N/A</v>
      </c>
      <c r="CV19" s="8" t="e" cm="1">
        <f t="array" ref="CV19">_xlfn.IFS($CT$54=-1,CO19,$CT$54=0,$CR19,$CT$54=1,$CS19,$CT$54=2,$CT19)</f>
        <v>#N/A</v>
      </c>
      <c r="CW19" s="8" t="e" cm="1">
        <f t="array" ref="CW19">_xlfn.IFS($CT$54=-1,CP19,$CT$54=0,$CR19,$CT$54=1,$CS19,$CT$54=2,$CT19)</f>
        <v>#N/A</v>
      </c>
      <c r="CX19" s="8" t="e" cm="1">
        <f t="array" ref="CX19">_xlfn.IFS($CT$54=-1,CQ19,$CT$54=0,$CR19,$CT$54=1,$CS19,$CT$54=2,$CT19)</f>
        <v>#N/A</v>
      </c>
      <c r="CY19" s="8"/>
      <c r="CZ19" s="8">
        <v>0</v>
      </c>
      <c r="DA19" s="8">
        <v>0</v>
      </c>
      <c r="DB19" s="8">
        <v>0</v>
      </c>
      <c r="DC19" s="9">
        <v>0</v>
      </c>
      <c r="DD19" s="18">
        <v>1</v>
      </c>
      <c r="DE19" s="8">
        <v>0</v>
      </c>
      <c r="DF19" s="8">
        <v>1</v>
      </c>
      <c r="DG19" s="8">
        <v>1</v>
      </c>
      <c r="DH19" s="8">
        <v>0</v>
      </c>
      <c r="DI19" s="8">
        <v>0</v>
      </c>
      <c r="DJ19" s="8">
        <v>0</v>
      </c>
      <c r="DK19" s="8">
        <v>0</v>
      </c>
      <c r="DL19" s="8">
        <v>1</v>
      </c>
    </row>
    <row r="20" spans="1:120" ht="17" customHeight="1" x14ac:dyDescent="0.2">
      <c r="A20" s="1"/>
      <c r="B20" s="1"/>
      <c r="C20" s="37"/>
      <c r="D20" s="37"/>
      <c r="E20" s="37"/>
      <c r="F20" s="37"/>
      <c r="G20" s="37"/>
      <c r="H20" s="45">
        <f t="shared" si="0"/>
        <v>0</v>
      </c>
      <c r="I20" s="43"/>
      <c r="J20" s="1"/>
      <c r="K20" s="1"/>
      <c r="CE20" s="17">
        <v>17</v>
      </c>
      <c r="CF20" s="26">
        <v>0</v>
      </c>
      <c r="CG20" s="26">
        <v>0</v>
      </c>
      <c r="CN20" s="8">
        <v>0</v>
      </c>
      <c r="CO20" s="8">
        <v>0</v>
      </c>
      <c r="CP20" s="8">
        <v>0</v>
      </c>
      <c r="CQ20" s="8">
        <v>0</v>
      </c>
      <c r="CR20" s="8" t="e">
        <v>#N/A</v>
      </c>
      <c r="CS20" s="8" t="e">
        <v>#N/A</v>
      </c>
      <c r="CT20" s="9" t="e">
        <v>#N/A</v>
      </c>
      <c r="CU20" s="8" t="e" cm="1">
        <f t="array" ref="CU20">_xlfn.IFS($CT$54=-1,CN20,$CT$54=0,$CR20,$CT$54=1,$CS20,$CT$54=2,$CT20)</f>
        <v>#N/A</v>
      </c>
      <c r="CV20" s="8" t="e" cm="1">
        <f t="array" ref="CV20">_xlfn.IFS($CT$54=-1,CO20,$CT$54=0,$CR20,$CT$54=1,$CS20,$CT$54=2,$CT20)</f>
        <v>#N/A</v>
      </c>
      <c r="CW20" s="8" t="e" cm="1">
        <f t="array" ref="CW20">_xlfn.IFS($CT$54=-1,CP20,$CT$54=0,$CR20,$CT$54=1,$CS20,$CT$54=2,$CT20)</f>
        <v>#N/A</v>
      </c>
      <c r="CX20" s="8" t="e" cm="1">
        <f t="array" ref="CX20">_xlfn.IFS($CT$54=-1,CQ20,$CT$54=0,$CR20,$CT$54=1,$CS20,$CT$54=2,$CT20)</f>
        <v>#N/A</v>
      </c>
      <c r="CY20" s="8"/>
      <c r="CZ20" s="8">
        <v>0</v>
      </c>
      <c r="DA20" s="8">
        <v>1</v>
      </c>
      <c r="DB20" s="8">
        <v>0</v>
      </c>
      <c r="DC20" s="9">
        <v>0</v>
      </c>
      <c r="DD20" s="18">
        <v>1</v>
      </c>
      <c r="DE20" s="8">
        <v>0</v>
      </c>
      <c r="DF20" s="8">
        <v>1</v>
      </c>
      <c r="DG20" s="8">
        <v>1</v>
      </c>
      <c r="DH20" s="8">
        <v>0</v>
      </c>
      <c r="DI20" s="8">
        <v>0</v>
      </c>
      <c r="DJ20" s="8">
        <v>0</v>
      </c>
      <c r="DK20" s="8">
        <v>0</v>
      </c>
      <c r="DL20" s="8">
        <v>1</v>
      </c>
    </row>
    <row r="21" spans="1:120" ht="17" customHeight="1" x14ac:dyDescent="0.2">
      <c r="A21" s="1"/>
      <c r="B21" s="1"/>
      <c r="C21" s="37"/>
      <c r="D21" s="37"/>
      <c r="E21" s="37"/>
      <c r="F21" s="37"/>
      <c r="G21" s="37"/>
      <c r="H21" s="45">
        <f t="shared" si="0"/>
        <v>0</v>
      </c>
      <c r="I21" s="43"/>
      <c r="J21" s="1"/>
      <c r="K21" s="1"/>
      <c r="CE21" s="17">
        <v>18</v>
      </c>
      <c r="CF21" s="26">
        <v>0</v>
      </c>
      <c r="CG21" s="26">
        <v>0</v>
      </c>
      <c r="CN21" s="8">
        <v>0</v>
      </c>
      <c r="CO21" s="8">
        <v>0</v>
      </c>
      <c r="CP21" s="8">
        <v>0</v>
      </c>
      <c r="CQ21" s="8">
        <v>0</v>
      </c>
      <c r="CR21" s="8" t="e">
        <v>#N/A</v>
      </c>
      <c r="CS21" s="8" t="e">
        <v>#N/A</v>
      </c>
      <c r="CT21" s="9" t="e">
        <v>#N/A</v>
      </c>
      <c r="CU21" s="8" t="e" cm="1">
        <f t="array" ref="CU21">_xlfn.IFS($CT$54=-1,CN21,$CT$54=0,$CR21,$CT$54=1,$CS21,$CT$54=2,$CT21)</f>
        <v>#N/A</v>
      </c>
      <c r="CV21" s="8" t="e" cm="1">
        <f t="array" ref="CV21">_xlfn.IFS($CT$54=-1,CO21,$CT$54=0,$CR21,$CT$54=1,$CS21,$CT$54=2,$CT21)</f>
        <v>#N/A</v>
      </c>
      <c r="CW21" s="8" t="e" cm="1">
        <f t="array" ref="CW21">_xlfn.IFS($CT$54=-1,CP21,$CT$54=0,$CR21,$CT$54=1,$CS21,$CT$54=2,$CT21)</f>
        <v>#N/A</v>
      </c>
      <c r="CX21" s="8" t="e" cm="1">
        <f t="array" ref="CX21">_xlfn.IFS($CT$54=-1,CQ21,$CT$54=0,$CR21,$CT$54=1,$CS21,$CT$54=2,$CT21)</f>
        <v>#N/A</v>
      </c>
      <c r="CY21" s="8"/>
      <c r="CZ21" s="8">
        <v>0</v>
      </c>
      <c r="DA21" s="8">
        <v>1</v>
      </c>
      <c r="DB21" s="8">
        <v>0</v>
      </c>
      <c r="DC21" s="9">
        <v>0</v>
      </c>
      <c r="DD21" s="18">
        <v>1</v>
      </c>
      <c r="DE21" s="8">
        <v>0</v>
      </c>
      <c r="DF21" s="8">
        <v>1</v>
      </c>
      <c r="DG21" s="8">
        <v>1</v>
      </c>
      <c r="DH21" s="8">
        <v>0</v>
      </c>
      <c r="DI21" s="8">
        <v>0</v>
      </c>
      <c r="DJ21" s="8">
        <v>0</v>
      </c>
      <c r="DK21" s="8">
        <v>0</v>
      </c>
      <c r="DL21" s="8">
        <v>1</v>
      </c>
    </row>
    <row r="22" spans="1:120" ht="17" customHeight="1" x14ac:dyDescent="0.2">
      <c r="A22" s="1"/>
      <c r="B22" s="1"/>
      <c r="C22" s="37"/>
      <c r="D22" s="37"/>
      <c r="E22" s="37"/>
      <c r="F22" s="37"/>
      <c r="G22" s="37"/>
      <c r="H22" s="45">
        <f t="shared" si="0"/>
        <v>0</v>
      </c>
      <c r="I22" s="43"/>
      <c r="J22" s="36" t="s">
        <v>80</v>
      </c>
      <c r="K22" s="36" t="s">
        <v>80</v>
      </c>
      <c r="CE22" s="17">
        <v>19</v>
      </c>
      <c r="CF22" s="26">
        <v>0</v>
      </c>
      <c r="CG22" s="26">
        <v>0</v>
      </c>
      <c r="CN22" s="8">
        <v>0</v>
      </c>
      <c r="CO22" s="8">
        <v>0</v>
      </c>
      <c r="CP22" s="8">
        <v>0</v>
      </c>
      <c r="CQ22" s="8">
        <v>1</v>
      </c>
      <c r="CR22" s="8" t="e">
        <v>#N/A</v>
      </c>
      <c r="CS22" s="8" t="e">
        <v>#N/A</v>
      </c>
      <c r="CT22" s="9" t="e">
        <v>#N/A</v>
      </c>
      <c r="CU22" s="8" t="e" cm="1">
        <f t="array" ref="CU22">_xlfn.IFS($CT$54=-1,CN22,$CT$54=0,$CR22,$CT$54=1,$CS22,$CT$54=2,$CT22)</f>
        <v>#N/A</v>
      </c>
      <c r="CV22" s="8" t="e" cm="1">
        <f t="array" ref="CV22">_xlfn.IFS($CT$54=-1,CO22,$CT$54=0,$CR22,$CT$54=1,$CS22,$CT$54=2,$CT22)</f>
        <v>#N/A</v>
      </c>
      <c r="CW22" s="8" t="e" cm="1">
        <f t="array" ref="CW22">_xlfn.IFS($CT$54=-1,CP22,$CT$54=0,$CR22,$CT$54=1,$CS22,$CT$54=2,$CT22)</f>
        <v>#N/A</v>
      </c>
      <c r="CX22" s="8" t="e" cm="1">
        <f t="array" ref="CX22">_xlfn.IFS($CT$54=-1,CQ22,$CT$54=0,$CR22,$CT$54=1,$CS22,$CT$54=2,$CT22)</f>
        <v>#N/A</v>
      </c>
      <c r="CY22" s="8"/>
      <c r="CZ22" s="8">
        <v>0</v>
      </c>
      <c r="DA22" s="8">
        <v>1</v>
      </c>
      <c r="DB22" s="8">
        <v>0</v>
      </c>
      <c r="DC22" s="9">
        <v>0</v>
      </c>
      <c r="DD22" s="18">
        <v>1</v>
      </c>
      <c r="DE22" s="8">
        <v>0</v>
      </c>
      <c r="DF22" s="8">
        <v>1</v>
      </c>
      <c r="DG22" s="8">
        <v>1</v>
      </c>
      <c r="DH22" s="8">
        <v>0</v>
      </c>
      <c r="DI22" s="8">
        <v>0</v>
      </c>
      <c r="DJ22" s="8">
        <v>0</v>
      </c>
      <c r="DK22" s="8">
        <v>0</v>
      </c>
      <c r="DL22" s="8">
        <v>1</v>
      </c>
    </row>
    <row r="23" spans="1:120" ht="17" customHeight="1" x14ac:dyDescent="0.2">
      <c r="A23" s="1"/>
      <c r="B23" s="1"/>
      <c r="C23" s="37"/>
      <c r="D23" s="37"/>
      <c r="E23" s="37"/>
      <c r="F23" s="37"/>
      <c r="G23" s="37"/>
      <c r="H23" s="45">
        <f t="shared" si="0"/>
        <v>0</v>
      </c>
      <c r="I23" s="43"/>
      <c r="J23" s="1" t="s">
        <v>105</v>
      </c>
      <c r="K23" s="1"/>
      <c r="CE23" s="17">
        <v>20</v>
      </c>
      <c r="CF23" s="26">
        <v>0</v>
      </c>
      <c r="CG23" s="26">
        <v>0</v>
      </c>
      <c r="CN23" s="8">
        <v>0</v>
      </c>
      <c r="CO23" s="8">
        <v>0</v>
      </c>
      <c r="CP23" s="8">
        <v>0</v>
      </c>
      <c r="CQ23" s="8">
        <v>1</v>
      </c>
      <c r="CR23" s="8" t="e">
        <v>#N/A</v>
      </c>
      <c r="CS23" s="8" t="e">
        <v>#N/A</v>
      </c>
      <c r="CT23" s="9" t="e">
        <v>#N/A</v>
      </c>
      <c r="CU23" s="8" t="e" cm="1">
        <f t="array" ref="CU23">_xlfn.IFS($CT$54=-1,CN23,$CT$54=0,$CR23,$CT$54=1,$CS23,$CT$54=2,$CT23)</f>
        <v>#N/A</v>
      </c>
      <c r="CV23" s="8" t="e" cm="1">
        <f t="array" ref="CV23">_xlfn.IFS($CT$54=-1,CO23,$CT$54=0,$CR23,$CT$54=1,$CS23,$CT$54=2,$CT23)</f>
        <v>#N/A</v>
      </c>
      <c r="CW23" s="8" t="e" cm="1">
        <f t="array" ref="CW23">_xlfn.IFS($CT$54=-1,CP23,$CT$54=0,$CR23,$CT$54=1,$CS23,$CT$54=2,$CT23)</f>
        <v>#N/A</v>
      </c>
      <c r="CX23" s="8" t="e" cm="1">
        <f t="array" ref="CX23">_xlfn.IFS($CT$54=-1,CQ23,$CT$54=0,$CR23,$CT$54=1,$CS23,$CT$54=2,$CT23)</f>
        <v>#N/A</v>
      </c>
      <c r="CY23" s="8"/>
      <c r="CZ23" s="8">
        <v>0</v>
      </c>
      <c r="DA23" s="8">
        <v>1</v>
      </c>
      <c r="DB23" s="8">
        <v>0</v>
      </c>
      <c r="DC23" s="9">
        <v>0</v>
      </c>
      <c r="DD23" s="18">
        <v>1</v>
      </c>
      <c r="DE23" s="8">
        <v>0</v>
      </c>
      <c r="DF23" s="8">
        <v>1</v>
      </c>
      <c r="DG23" s="8">
        <v>1</v>
      </c>
      <c r="DH23" s="8">
        <v>0</v>
      </c>
      <c r="DI23" s="8">
        <v>0</v>
      </c>
      <c r="DJ23" s="8">
        <v>0</v>
      </c>
      <c r="DK23" s="8">
        <v>0</v>
      </c>
      <c r="DL23" s="8">
        <v>1</v>
      </c>
    </row>
    <row r="24" spans="1:120" ht="17" customHeight="1" x14ac:dyDescent="0.2">
      <c r="A24" s="1"/>
      <c r="B24" s="1"/>
      <c r="C24" s="1"/>
      <c r="D24" s="1"/>
      <c r="E24" s="1"/>
      <c r="F24" s="1"/>
      <c r="G24" s="1"/>
      <c r="H24" s="45"/>
      <c r="I24" s="43"/>
      <c r="J24" s="1"/>
      <c r="K24" s="1"/>
      <c r="CE24" s="16" t="s">
        <v>85</v>
      </c>
      <c r="CN24" s="8">
        <v>0</v>
      </c>
      <c r="CO24" s="8">
        <v>0</v>
      </c>
      <c r="CP24" s="8">
        <v>1</v>
      </c>
      <c r="CQ24" s="8">
        <v>1</v>
      </c>
      <c r="CR24" s="8" t="e">
        <v>#N/A</v>
      </c>
      <c r="CS24" s="8" t="e">
        <v>#N/A</v>
      </c>
      <c r="CT24" s="9" t="e">
        <v>#N/A</v>
      </c>
      <c r="CU24" s="8" t="e" cm="1">
        <f t="array" ref="CU24">_xlfn.IFS($CT$54=-1,CN24,$CT$54=0,$CR24,$CT$54=1,$CS24,$CT$54=2,$CT24)</f>
        <v>#N/A</v>
      </c>
      <c r="CV24" s="8" t="e" cm="1">
        <f t="array" ref="CV24">_xlfn.IFS($CT$54=-1,CO24,$CT$54=0,$CR24,$CT$54=1,$CS24,$CT$54=2,$CT24)</f>
        <v>#N/A</v>
      </c>
      <c r="CW24" s="8" t="e" cm="1">
        <f t="array" ref="CW24">_xlfn.IFS($CT$54=-1,CP24,$CT$54=0,$CR24,$CT$54=1,$CS24,$CT$54=2,$CT24)</f>
        <v>#N/A</v>
      </c>
      <c r="CX24" s="8" t="e" cm="1">
        <f t="array" ref="CX24">_xlfn.IFS($CT$54=-1,CQ24,$CT$54=0,$CR24,$CT$54=1,$CS24,$CT$54=2,$CT24)</f>
        <v>#N/A</v>
      </c>
      <c r="CY24" s="8"/>
      <c r="CZ24" s="8">
        <v>0</v>
      </c>
      <c r="DA24" s="8">
        <v>1</v>
      </c>
      <c r="DB24" s="8">
        <v>0</v>
      </c>
      <c r="DC24" s="9">
        <v>1</v>
      </c>
      <c r="DD24" s="18">
        <v>1</v>
      </c>
      <c r="DE24" s="8">
        <v>1</v>
      </c>
      <c r="DF24" s="8">
        <v>1</v>
      </c>
      <c r="DG24" s="8">
        <v>1</v>
      </c>
      <c r="DH24" s="8">
        <v>0</v>
      </c>
      <c r="DI24" s="8">
        <v>0</v>
      </c>
      <c r="DJ24" s="8">
        <v>0</v>
      </c>
      <c r="DK24" s="8">
        <v>1</v>
      </c>
      <c r="DL24" s="8">
        <v>1</v>
      </c>
    </row>
    <row r="25" spans="1:120" ht="17" customHeight="1" x14ac:dyDescent="0.2">
      <c r="A25" s="1"/>
      <c r="B25" s="1"/>
      <c r="C25" s="1"/>
      <c r="D25" s="1"/>
      <c r="E25" s="1" t="s">
        <v>86</v>
      </c>
      <c r="F25" s="1"/>
      <c r="G25" s="1"/>
      <c r="H25" s="45"/>
      <c r="I25" s="43"/>
      <c r="J25" s="1"/>
      <c r="K25" s="1"/>
      <c r="CE25" s="3" t="str" cm="1">
        <f t="array" ref="CE25:CG45">'Innings 2 Template'!BB27:BD47</f>
        <v>Over</v>
      </c>
      <c r="CF25" s="3" t="str">
        <v>Runs</v>
      </c>
      <c r="CG25" s="3" t="str">
        <v>Runs Scored</v>
      </c>
      <c r="CN25" s="8">
        <v>1</v>
      </c>
      <c r="CO25" s="8">
        <v>0</v>
      </c>
      <c r="CP25" s="8">
        <v>1</v>
      </c>
      <c r="CQ25" s="8">
        <v>1</v>
      </c>
      <c r="CR25" s="8" t="e">
        <v>#N/A</v>
      </c>
      <c r="CS25" s="8" t="e">
        <v>#N/A</v>
      </c>
      <c r="CT25" s="9" t="e">
        <v>#N/A</v>
      </c>
      <c r="CU25" s="8" t="e" cm="1">
        <f t="array" ref="CU25">_xlfn.IFS($CT$54=-1,CN25,$CT$54=0,$CR25,$CT$54=1,$CS25,$CT$54=2,$CT25)</f>
        <v>#N/A</v>
      </c>
      <c r="CV25" s="8" t="e" cm="1">
        <f t="array" ref="CV25">_xlfn.IFS($CT$54=-1,CO25,$CT$54=0,$CR25,$CT$54=1,$CS25,$CT$54=2,$CT25)</f>
        <v>#N/A</v>
      </c>
      <c r="CW25" s="8" t="e" cm="1">
        <f t="array" ref="CW25">_xlfn.IFS($CT$54=-1,CP25,$CT$54=0,$CR25,$CT$54=1,$CS25,$CT$54=2,$CT25)</f>
        <v>#N/A</v>
      </c>
      <c r="CX25" s="8" t="e" cm="1">
        <f t="array" ref="CX25">_xlfn.IFS($CT$54=-1,CQ25,$CT$54=0,$CR25,$CT$54=1,$CS25,$CT$54=2,$CT25)</f>
        <v>#N/A</v>
      </c>
      <c r="CY25" s="8"/>
      <c r="CZ25" s="8">
        <v>1</v>
      </c>
      <c r="DA25" s="8">
        <v>1</v>
      </c>
      <c r="DB25" s="8">
        <v>1</v>
      </c>
      <c r="DC25" s="9">
        <v>1</v>
      </c>
      <c r="DD25" s="18">
        <v>1</v>
      </c>
      <c r="DE25" s="8">
        <v>1</v>
      </c>
      <c r="DF25" s="8">
        <v>1</v>
      </c>
      <c r="DG25" s="8">
        <v>1</v>
      </c>
      <c r="DH25" s="8">
        <v>0</v>
      </c>
      <c r="DI25" s="8">
        <v>0</v>
      </c>
      <c r="DJ25" s="8">
        <v>0</v>
      </c>
      <c r="DK25" s="8">
        <v>1</v>
      </c>
      <c r="DL25" s="8">
        <v>1</v>
      </c>
    </row>
    <row r="26" spans="1:120" ht="17" customHeight="1" x14ac:dyDescent="0.2">
      <c r="A26" s="1"/>
      <c r="B26" s="47" t="s">
        <v>89</v>
      </c>
      <c r="C26" s="48" t="str" cm="1">
        <f t="array" ref="C26">SUM(D13:D23)&amp;"/"&amp;((SUM(IF(ISBLANK(C13:C23),0,1)))-COUNTIF(C13:C23,"NOT OUT"))</f>
        <v>0/0</v>
      </c>
      <c r="D26" s="48" t="str">
        <f>((SUM(E13:E23)-MOD(SUM(E13:E23),6))/6)+(MOD(SUM(E13:E23),6))/10 &amp; " overs"</f>
        <v>0 overs</v>
      </c>
      <c r="E26" s="49" t="e">
        <f>ROUNDUP(SUM(D13:D23)/(SUM(E13:E23)/6),2) &amp; " rpo"</f>
        <v>#DIV/0!</v>
      </c>
      <c r="F26" s="1"/>
      <c r="G26" s="1"/>
      <c r="H26" s="1"/>
      <c r="I26" s="43"/>
      <c r="J26" s="1"/>
      <c r="K26" s="1"/>
      <c r="CE26" s="3">
        <v>1</v>
      </c>
      <c r="CF26" s="3">
        <v>0</v>
      </c>
      <c r="CG26" s="3">
        <v>0</v>
      </c>
      <c r="CN26" s="8">
        <v>1</v>
      </c>
      <c r="CO26" s="8">
        <v>0</v>
      </c>
      <c r="CP26" s="8">
        <v>1</v>
      </c>
      <c r="CQ26" s="8">
        <v>1</v>
      </c>
      <c r="CR26" s="8" t="e">
        <v>#N/A</v>
      </c>
      <c r="CS26" s="8" t="e">
        <v>#N/A</v>
      </c>
      <c r="CT26" s="9" t="e">
        <v>#N/A</v>
      </c>
      <c r="CU26" s="8" t="e" cm="1">
        <f t="array" ref="CU26">_xlfn.IFS($CT$54=-1,CN26,$CT$54=0,$CR26,$CT$54=1,$CS26,$CT$54=2,$CT26)</f>
        <v>#N/A</v>
      </c>
      <c r="CV26" s="8" t="e" cm="1">
        <f t="array" ref="CV26">_xlfn.IFS($CT$54=-1,CO26,$CT$54=0,$CR26,$CT$54=1,$CS26,$CT$54=2,$CT26)</f>
        <v>#N/A</v>
      </c>
      <c r="CW26" s="8" t="e" cm="1">
        <f t="array" ref="CW26">_xlfn.IFS($CT$54=-1,CP26,$CT$54=0,$CR26,$CT$54=1,$CS26,$CT$54=2,$CT26)</f>
        <v>#N/A</v>
      </c>
      <c r="CX26" s="8" t="e" cm="1">
        <f t="array" ref="CX26">_xlfn.IFS($CT$54=-1,CQ26,$CT$54=0,$CR26,$CT$54=1,$CS26,$CT$54=2,$CT26)</f>
        <v>#N/A</v>
      </c>
      <c r="CY26" s="8"/>
      <c r="CZ26" s="8">
        <v>1</v>
      </c>
      <c r="DA26" s="8">
        <v>1</v>
      </c>
      <c r="DB26" s="8">
        <v>1</v>
      </c>
      <c r="DC26" s="9">
        <v>1</v>
      </c>
      <c r="DD26" s="18">
        <v>1</v>
      </c>
      <c r="DE26" s="8">
        <v>1</v>
      </c>
      <c r="DF26" s="8">
        <v>1</v>
      </c>
      <c r="DG26" s="8">
        <v>1</v>
      </c>
      <c r="DH26" s="8">
        <v>1</v>
      </c>
      <c r="DI26" s="8">
        <v>0</v>
      </c>
      <c r="DJ26" s="8">
        <v>0</v>
      </c>
      <c r="DK26" s="8">
        <v>1</v>
      </c>
      <c r="DL26" s="8">
        <v>1</v>
      </c>
    </row>
    <row r="27" spans="1:120" ht="17" customHeight="1" x14ac:dyDescent="0.2">
      <c r="A27" s="1"/>
      <c r="B27" s="1"/>
      <c r="C27" s="1"/>
      <c r="D27" s="1"/>
      <c r="E27" s="1"/>
      <c r="F27" s="1"/>
      <c r="G27" s="1"/>
      <c r="H27" s="1"/>
      <c r="I27" s="43"/>
      <c r="J27" s="1"/>
      <c r="K27" s="1"/>
      <c r="CE27" s="3">
        <v>2</v>
      </c>
      <c r="CF27" s="3">
        <v>0</v>
      </c>
      <c r="CG27" s="3">
        <v>0</v>
      </c>
      <c r="CN27" s="8">
        <v>1</v>
      </c>
      <c r="CO27" s="8">
        <v>0</v>
      </c>
      <c r="CP27" s="8">
        <v>1</v>
      </c>
      <c r="CQ27" s="8">
        <v>1</v>
      </c>
      <c r="CR27" s="8" t="e">
        <v>#N/A</v>
      </c>
      <c r="CS27" s="8" t="e">
        <v>#N/A</v>
      </c>
      <c r="CT27" s="9" t="e">
        <v>#N/A</v>
      </c>
      <c r="CU27" s="8" t="e" cm="1">
        <f t="array" ref="CU27">_xlfn.IFS($CT$54=-1,CN27,$CT$54=0,$CR27,$CT$54=1,$CS27,$CT$54=2,$CT27)</f>
        <v>#N/A</v>
      </c>
      <c r="CV27" s="8" t="e" cm="1">
        <f t="array" ref="CV27">_xlfn.IFS($CT$54=-1,CO27,$CT$54=0,$CR27,$CT$54=1,$CS27,$CT$54=2,$CT27)</f>
        <v>#N/A</v>
      </c>
      <c r="CW27" s="8" t="e" cm="1">
        <f t="array" ref="CW27">_xlfn.IFS($CT$54=-1,CP27,$CT$54=0,$CR27,$CT$54=1,$CS27,$CT$54=2,$CT27)</f>
        <v>#N/A</v>
      </c>
      <c r="CX27" s="8" t="e" cm="1">
        <f t="array" ref="CX27">_xlfn.IFS($CT$54=-1,CQ27,$CT$54=0,$CR27,$CT$54=1,$CS27,$CT$54=2,$CT27)</f>
        <v>#N/A</v>
      </c>
      <c r="CY27" s="8"/>
      <c r="CZ27" s="8">
        <v>1</v>
      </c>
      <c r="DA27" s="8">
        <v>1</v>
      </c>
      <c r="DB27" s="8">
        <v>1</v>
      </c>
      <c r="DC27" s="9">
        <v>1</v>
      </c>
      <c r="DD27" s="18">
        <v>1</v>
      </c>
      <c r="DE27" s="8">
        <v>1</v>
      </c>
      <c r="DF27" s="8">
        <v>1</v>
      </c>
      <c r="DG27" s="8">
        <v>1</v>
      </c>
      <c r="DH27" s="8">
        <v>1</v>
      </c>
      <c r="DI27" s="8">
        <v>0</v>
      </c>
      <c r="DJ27" s="8">
        <v>0</v>
      </c>
      <c r="DK27" s="8">
        <v>1</v>
      </c>
      <c r="DL27" s="8">
        <v>1</v>
      </c>
    </row>
    <row r="28" spans="1:120" ht="17" customHeight="1" x14ac:dyDescent="0.2">
      <c r="A28" s="1"/>
      <c r="B28" s="1"/>
      <c r="C28" s="1"/>
      <c r="D28" s="1"/>
      <c r="E28" s="1"/>
      <c r="F28" s="1"/>
      <c r="G28" s="1"/>
      <c r="H28" s="1"/>
      <c r="I28" s="43"/>
      <c r="J28" s="1"/>
      <c r="K28" s="1"/>
      <c r="CE28" s="3">
        <v>3</v>
      </c>
      <c r="CF28" s="3">
        <v>0</v>
      </c>
      <c r="CG28" s="3">
        <v>0</v>
      </c>
      <c r="CN28" s="8">
        <v>1</v>
      </c>
      <c r="CO28" s="8">
        <v>0</v>
      </c>
      <c r="CP28" s="8">
        <v>1</v>
      </c>
      <c r="CQ28" s="8">
        <v>1</v>
      </c>
      <c r="CR28" s="8" t="e">
        <v>#N/A</v>
      </c>
      <c r="CS28" s="8" t="e">
        <v>#N/A</v>
      </c>
      <c r="CT28" s="9" t="e">
        <v>#N/A</v>
      </c>
      <c r="CU28" s="8" t="e" cm="1">
        <f t="array" ref="CU28">_xlfn.IFS($CT$54=-1,CN28,$CT$54=0,$CR28,$CT$54=1,$CS28,$CT$54=2,$CT28)</f>
        <v>#N/A</v>
      </c>
      <c r="CV28" s="8" t="e" cm="1">
        <f t="array" ref="CV28">_xlfn.IFS($CT$54=-1,CO28,$CT$54=0,$CR28,$CT$54=1,$CS28,$CT$54=2,$CT28)</f>
        <v>#N/A</v>
      </c>
      <c r="CW28" s="8" t="e" cm="1">
        <f t="array" ref="CW28">_xlfn.IFS($CT$54=-1,CP28,$CT$54=0,$CR28,$CT$54=1,$CS28,$CT$54=2,$CT28)</f>
        <v>#N/A</v>
      </c>
      <c r="CX28" s="8" t="e" cm="1">
        <f t="array" ref="CX28">_xlfn.IFS($CT$54=-1,CQ28,$CT$54=0,$CR28,$CT$54=1,$CS28,$CT$54=2,$CT28)</f>
        <v>#N/A</v>
      </c>
      <c r="CY28" s="8"/>
      <c r="CZ28" s="8">
        <v>1</v>
      </c>
      <c r="DA28" s="8">
        <v>1</v>
      </c>
      <c r="DB28" s="8">
        <v>1</v>
      </c>
      <c r="DC28" s="9">
        <v>1</v>
      </c>
      <c r="DD28" s="18">
        <v>1</v>
      </c>
      <c r="DE28" s="8">
        <v>1</v>
      </c>
      <c r="DF28" s="8">
        <v>1</v>
      </c>
      <c r="DG28" s="8">
        <v>1</v>
      </c>
      <c r="DH28" s="8">
        <v>1</v>
      </c>
      <c r="DI28" s="8">
        <v>0</v>
      </c>
      <c r="DJ28" s="8">
        <v>0</v>
      </c>
      <c r="DK28" s="8">
        <v>1</v>
      </c>
      <c r="DL28" s="8">
        <v>1</v>
      </c>
    </row>
    <row r="29" spans="1:120" ht="17" customHeight="1" x14ac:dyDescent="0.2">
      <c r="A29" s="1"/>
      <c r="B29" s="36" t="s">
        <v>96</v>
      </c>
      <c r="C29" s="1"/>
      <c r="D29" s="1"/>
      <c r="E29" s="1"/>
      <c r="F29" s="1"/>
      <c r="G29" s="1"/>
      <c r="H29" s="1"/>
      <c r="I29" s="43"/>
      <c r="J29" s="1"/>
      <c r="K29" s="1"/>
      <c r="CE29" s="3">
        <v>4</v>
      </c>
      <c r="CF29" s="3">
        <v>0</v>
      </c>
      <c r="CG29" s="3">
        <v>0</v>
      </c>
      <c r="CN29" s="8">
        <v>1</v>
      </c>
      <c r="CO29" s="8">
        <v>1</v>
      </c>
      <c r="CP29" s="8">
        <v>1</v>
      </c>
      <c r="CQ29" s="8">
        <v>2</v>
      </c>
      <c r="CR29" s="8" t="e">
        <v>#N/A</v>
      </c>
      <c r="CS29" s="8" t="e">
        <v>#N/A</v>
      </c>
      <c r="CT29" s="9" t="e">
        <v>#N/A</v>
      </c>
      <c r="CU29" s="8" t="e" cm="1">
        <f t="array" ref="CU29">_xlfn.IFS($CT$54=-1,CN29,$CT$54=0,$CR29,$CT$54=1,$CS29,$CT$54=2,$CT29)</f>
        <v>#N/A</v>
      </c>
      <c r="CV29" s="8" t="e" cm="1">
        <f t="array" ref="CV29">_xlfn.IFS($CT$54=-1,CO29,$CT$54=0,$CR29,$CT$54=1,$CS29,$CT$54=2,$CT29)</f>
        <v>#N/A</v>
      </c>
      <c r="CW29" s="8" t="e" cm="1">
        <f t="array" ref="CW29">_xlfn.IFS($CT$54=-1,CP29,$CT$54=0,$CR29,$CT$54=1,$CS29,$CT$54=2,$CT29)</f>
        <v>#N/A</v>
      </c>
      <c r="CX29" s="8" t="e" cm="1">
        <f t="array" ref="CX29">_xlfn.IFS($CT$54=-1,CQ29,$CT$54=0,$CR29,$CT$54=1,$CS29,$CT$54=2,$CT29)</f>
        <v>#N/A</v>
      </c>
      <c r="CY29" s="8"/>
      <c r="CZ29" s="8">
        <v>1</v>
      </c>
      <c r="DA29" s="8">
        <v>1</v>
      </c>
      <c r="DB29" s="8">
        <v>1</v>
      </c>
      <c r="DC29" s="9">
        <v>1</v>
      </c>
      <c r="DD29" s="18">
        <v>1</v>
      </c>
      <c r="DE29" s="8">
        <v>1</v>
      </c>
      <c r="DF29" s="8">
        <v>2</v>
      </c>
      <c r="DG29" s="8">
        <v>1</v>
      </c>
      <c r="DH29" s="8">
        <v>1</v>
      </c>
      <c r="DI29" s="8">
        <v>1</v>
      </c>
      <c r="DJ29" s="8">
        <v>0</v>
      </c>
      <c r="DK29" s="8">
        <v>1</v>
      </c>
      <c r="DL29" s="8">
        <v>1</v>
      </c>
    </row>
    <row r="30" spans="1:120" ht="17" customHeight="1" x14ac:dyDescent="0.2">
      <c r="A30" s="1"/>
      <c r="B30" s="50" t="s">
        <v>5</v>
      </c>
      <c r="C30" s="51" t="s">
        <v>99</v>
      </c>
      <c r="D30" s="51" t="s">
        <v>100</v>
      </c>
      <c r="E30" s="51" t="s">
        <v>101</v>
      </c>
      <c r="F30" s="51" t="s">
        <v>102</v>
      </c>
      <c r="G30" s="42" t="s">
        <v>103</v>
      </c>
      <c r="H30" s="1"/>
      <c r="I30" s="43"/>
      <c r="J30" s="1"/>
      <c r="K30" s="1"/>
      <c r="CE30" s="3">
        <v>5</v>
      </c>
      <c r="CF30" s="3">
        <v>0</v>
      </c>
      <c r="CG30" s="3">
        <v>0</v>
      </c>
      <c r="CN30" s="8">
        <v>1</v>
      </c>
      <c r="CO30" s="8">
        <v>1</v>
      </c>
      <c r="CP30" s="8">
        <v>1</v>
      </c>
      <c r="CQ30" s="8">
        <v>2</v>
      </c>
      <c r="CR30" s="8" t="e">
        <v>#N/A</v>
      </c>
      <c r="CS30" s="8" t="e">
        <v>#N/A</v>
      </c>
      <c r="CT30" s="9" t="e">
        <v>#N/A</v>
      </c>
      <c r="CU30" s="8" t="e" cm="1">
        <f t="array" ref="CU30">_xlfn.IFS($CT$54=-1,CN30,$CT$54=0,$CR30,$CT$54=1,$CS30,$CT$54=2,$CT30)</f>
        <v>#N/A</v>
      </c>
      <c r="CV30" s="8" t="e" cm="1">
        <f t="array" ref="CV30">_xlfn.IFS($CT$54=-1,CO30,$CT$54=0,$CR30,$CT$54=1,$CS30,$CT$54=2,$CT30)</f>
        <v>#N/A</v>
      </c>
      <c r="CW30" s="8" t="e" cm="1">
        <f t="array" ref="CW30">_xlfn.IFS($CT$54=-1,CP30,$CT$54=0,$CR30,$CT$54=1,$CS30,$CT$54=2,$CT30)</f>
        <v>#N/A</v>
      </c>
      <c r="CX30" s="8" t="e" cm="1">
        <f t="array" ref="CX30">_xlfn.IFS($CT$54=-1,CQ30,$CT$54=0,$CR30,$CT$54=1,$CS30,$CT$54=2,$CT30)</f>
        <v>#N/A</v>
      </c>
      <c r="CY30" s="8"/>
      <c r="CZ30" s="8">
        <v>1</v>
      </c>
      <c r="DA30" s="8">
        <v>1</v>
      </c>
      <c r="DB30" s="8">
        <v>1</v>
      </c>
      <c r="DC30" s="9">
        <v>1</v>
      </c>
      <c r="DD30" s="18">
        <v>2</v>
      </c>
      <c r="DE30" s="8">
        <v>2</v>
      </c>
      <c r="DF30" s="8">
        <v>2</v>
      </c>
      <c r="DG30" s="8">
        <v>1</v>
      </c>
      <c r="DH30" s="8">
        <v>2</v>
      </c>
      <c r="DI30" s="8">
        <v>1</v>
      </c>
      <c r="DJ30" s="8">
        <v>0</v>
      </c>
      <c r="DK30" s="8">
        <v>2</v>
      </c>
      <c r="DL30" s="8">
        <v>2</v>
      </c>
      <c r="DP30" s="3" t="s">
        <v>105</v>
      </c>
    </row>
    <row r="31" spans="1:120" ht="17" customHeight="1" x14ac:dyDescent="0.2">
      <c r="A31" s="1"/>
      <c r="B31" s="43"/>
      <c r="C31" s="37"/>
      <c r="D31" s="37"/>
      <c r="E31" s="37"/>
      <c r="F31" s="37"/>
      <c r="G31" s="45">
        <f t="shared" ref="G31:G37" si="1">IF(ISBLANK(C31),0,E31/C31)</f>
        <v>0</v>
      </c>
      <c r="H31" s="1"/>
      <c r="I31" s="43"/>
      <c r="J31" s="1"/>
      <c r="K31" s="1"/>
      <c r="CE31" s="3">
        <v>6</v>
      </c>
      <c r="CF31" s="3">
        <v>0</v>
      </c>
      <c r="CG31" s="3">
        <v>0</v>
      </c>
      <c r="CN31" s="8">
        <v>1</v>
      </c>
      <c r="CO31" s="8">
        <v>1</v>
      </c>
      <c r="CP31" s="8">
        <v>1</v>
      </c>
      <c r="CQ31" s="8">
        <v>2</v>
      </c>
      <c r="CR31" s="8" t="e">
        <v>#N/A</v>
      </c>
      <c r="CS31" s="8" t="e">
        <v>#N/A</v>
      </c>
      <c r="CT31" s="9" t="e">
        <v>#N/A</v>
      </c>
      <c r="CU31" s="8" t="e" cm="1">
        <f t="array" ref="CU31">_xlfn.IFS($CT$54=-1,CN31,$CT$54=0,$CR31,$CT$54=1,$CS31,$CT$54=2,$CT31)</f>
        <v>#N/A</v>
      </c>
      <c r="CV31" s="8" t="e" cm="1">
        <f t="array" ref="CV31">_xlfn.IFS($CT$54=-1,CO31,$CT$54=0,$CR31,$CT$54=1,$CS31,$CT$54=2,$CT31)</f>
        <v>#N/A</v>
      </c>
      <c r="CW31" s="8" t="e" cm="1">
        <f t="array" ref="CW31">_xlfn.IFS($CT$54=-1,CP31,$CT$54=0,$CR31,$CT$54=1,$CS31,$CT$54=2,$CT31)</f>
        <v>#N/A</v>
      </c>
      <c r="CX31" s="8" t="e" cm="1">
        <f t="array" ref="CX31">_xlfn.IFS($CT$54=-1,CQ31,$CT$54=0,$CR31,$CT$54=1,$CS31,$CT$54=2,$CT31)</f>
        <v>#N/A</v>
      </c>
      <c r="CY31" s="8"/>
      <c r="CZ31" s="8">
        <v>1</v>
      </c>
      <c r="DA31" s="8">
        <v>1</v>
      </c>
      <c r="DB31" s="8">
        <v>1</v>
      </c>
      <c r="DC31" s="9">
        <v>1</v>
      </c>
      <c r="DD31" s="18">
        <v>2</v>
      </c>
      <c r="DE31" s="8">
        <v>2</v>
      </c>
      <c r="DF31" s="8">
        <v>2</v>
      </c>
      <c r="DG31" s="8">
        <v>1</v>
      </c>
      <c r="DH31" s="8">
        <v>2</v>
      </c>
      <c r="DI31" s="8">
        <v>1</v>
      </c>
      <c r="DJ31" s="8">
        <v>1</v>
      </c>
      <c r="DK31" s="8">
        <v>2</v>
      </c>
      <c r="DL31" s="8">
        <v>2</v>
      </c>
      <c r="DP31" s="3" t="s">
        <v>105</v>
      </c>
    </row>
    <row r="32" spans="1:120" ht="17" customHeight="1" x14ac:dyDescent="0.2">
      <c r="A32" s="1"/>
      <c r="B32" s="43"/>
      <c r="C32" s="37"/>
      <c r="D32" s="37"/>
      <c r="E32" s="37"/>
      <c r="F32" s="37"/>
      <c r="G32" s="45">
        <f t="shared" si="1"/>
        <v>0</v>
      </c>
      <c r="H32" s="1"/>
      <c r="I32" s="43"/>
      <c r="J32" s="1"/>
      <c r="K32" s="1"/>
      <c r="CE32" s="3">
        <v>7</v>
      </c>
      <c r="CF32" s="3">
        <v>0</v>
      </c>
      <c r="CG32" s="3">
        <v>0</v>
      </c>
      <c r="CN32" s="8">
        <v>1</v>
      </c>
      <c r="CO32" s="8">
        <v>1</v>
      </c>
      <c r="CP32" s="8">
        <v>1</v>
      </c>
      <c r="CQ32" s="8">
        <v>2</v>
      </c>
      <c r="CR32" s="8" t="e">
        <v>#N/A</v>
      </c>
      <c r="CS32" s="8" t="e">
        <v>#N/A</v>
      </c>
      <c r="CT32" s="9" t="e">
        <v>#N/A</v>
      </c>
      <c r="CU32" s="8" t="e" cm="1">
        <f t="array" ref="CU32">_xlfn.IFS($CT$54=-1,CN32,$CT$54=0,$CR32,$CT$54=1,$CS32,$CT$54=2,$CT32)</f>
        <v>#N/A</v>
      </c>
      <c r="CV32" s="8" t="e" cm="1">
        <f t="array" ref="CV32">_xlfn.IFS($CT$54=-1,CO32,$CT$54=0,$CR32,$CT$54=1,$CS32,$CT$54=2,$CT32)</f>
        <v>#N/A</v>
      </c>
      <c r="CW32" s="8" t="e" cm="1">
        <f t="array" ref="CW32">_xlfn.IFS($CT$54=-1,CP32,$CT$54=0,$CR32,$CT$54=1,$CS32,$CT$54=2,$CT32)</f>
        <v>#N/A</v>
      </c>
      <c r="CX32" s="8" t="e" cm="1">
        <f t="array" ref="CX32">_xlfn.IFS($CT$54=-1,CQ32,$CT$54=0,$CR32,$CT$54=1,$CS32,$CT$54=2,$CT32)</f>
        <v>#N/A</v>
      </c>
      <c r="CY32" s="8"/>
      <c r="CZ32" s="8">
        <v>1</v>
      </c>
      <c r="DA32" s="8">
        <v>2</v>
      </c>
      <c r="DB32" s="8">
        <v>1</v>
      </c>
      <c r="DC32" s="9">
        <v>1</v>
      </c>
      <c r="DD32" s="18">
        <v>4</v>
      </c>
      <c r="DE32" s="8">
        <v>2</v>
      </c>
      <c r="DF32" s="8">
        <v>2</v>
      </c>
      <c r="DG32" s="8">
        <v>1</v>
      </c>
      <c r="DH32" s="8">
        <v>2</v>
      </c>
      <c r="DI32" s="8">
        <v>1</v>
      </c>
      <c r="DJ32" s="8">
        <v>1</v>
      </c>
      <c r="DK32" s="8">
        <v>2</v>
      </c>
      <c r="DL32" s="8">
        <v>2</v>
      </c>
      <c r="DP32" s="3" t="s">
        <v>105</v>
      </c>
    </row>
    <row r="33" spans="1:120" ht="17" customHeight="1" x14ac:dyDescent="0.2">
      <c r="A33" s="1"/>
      <c r="B33" s="43"/>
      <c r="C33" s="37"/>
      <c r="D33" s="37"/>
      <c r="E33" s="37"/>
      <c r="F33" s="37"/>
      <c r="G33" s="45">
        <f t="shared" si="1"/>
        <v>0</v>
      </c>
      <c r="H33" s="1"/>
      <c r="I33" s="43"/>
      <c r="J33" s="1"/>
      <c r="K33" s="1"/>
      <c r="CE33" s="3">
        <v>8</v>
      </c>
      <c r="CF33" s="3">
        <v>0</v>
      </c>
      <c r="CG33" s="3">
        <v>0</v>
      </c>
      <c r="CN33" s="8">
        <v>1</v>
      </c>
      <c r="CO33" s="8">
        <v>1</v>
      </c>
      <c r="CP33" s="8">
        <v>1</v>
      </c>
      <c r="CQ33" s="8">
        <v>4</v>
      </c>
      <c r="CR33" s="8" t="e">
        <v>#N/A</v>
      </c>
      <c r="CS33" s="8" t="e">
        <v>#N/A</v>
      </c>
      <c r="CT33" s="9" t="e">
        <v>#N/A</v>
      </c>
      <c r="CU33" s="8" t="e" cm="1">
        <f t="array" ref="CU33">_xlfn.IFS($CT$54=-1,CN33,$CT$54=0,$CR33,$CT$54=1,$CS33,$CT$54=2,$CT33)</f>
        <v>#N/A</v>
      </c>
      <c r="CV33" s="8" t="e" cm="1">
        <f t="array" ref="CV33">_xlfn.IFS($CT$54=-1,CO33,$CT$54=0,$CR33,$CT$54=1,$CS33,$CT$54=2,$CT33)</f>
        <v>#N/A</v>
      </c>
      <c r="CW33" s="8" t="e" cm="1">
        <f t="array" ref="CW33">_xlfn.IFS($CT$54=-1,CP33,$CT$54=0,$CR33,$CT$54=1,$CS33,$CT$54=2,$CT33)</f>
        <v>#N/A</v>
      </c>
      <c r="CX33" s="8" t="e" cm="1">
        <f t="array" ref="CX33">_xlfn.IFS($CT$54=-1,CQ33,$CT$54=0,$CR33,$CT$54=1,$CS33,$CT$54=2,$CT33)</f>
        <v>#N/A</v>
      </c>
      <c r="CY33" s="8"/>
      <c r="CZ33" s="8">
        <v>1</v>
      </c>
      <c r="DA33" s="8">
        <v>2</v>
      </c>
      <c r="DB33" s="8">
        <v>1</v>
      </c>
      <c r="DC33" s="9">
        <v>1</v>
      </c>
      <c r="DD33" s="18">
        <v>4</v>
      </c>
      <c r="DE33" s="8">
        <v>2</v>
      </c>
      <c r="DF33" s="8">
        <v>4</v>
      </c>
      <c r="DG33" s="8">
        <v>1</v>
      </c>
      <c r="DH33" s="8">
        <v>2</v>
      </c>
      <c r="DI33" s="8">
        <v>1</v>
      </c>
      <c r="DJ33" s="8">
        <v>1</v>
      </c>
      <c r="DK33" s="8">
        <v>2</v>
      </c>
      <c r="DL33" s="8">
        <v>2</v>
      </c>
      <c r="DP33" s="3" t="s">
        <v>105</v>
      </c>
    </row>
    <row r="34" spans="1:120" ht="17" customHeight="1" x14ac:dyDescent="0.2">
      <c r="A34" s="1"/>
      <c r="B34" s="43"/>
      <c r="C34" s="37"/>
      <c r="D34" s="37"/>
      <c r="E34" s="37"/>
      <c r="F34" s="37"/>
      <c r="G34" s="45">
        <f t="shared" si="1"/>
        <v>0</v>
      </c>
      <c r="H34" s="1"/>
      <c r="I34" s="43"/>
      <c r="J34" s="1"/>
      <c r="K34" s="1"/>
      <c r="CE34" s="3">
        <v>9</v>
      </c>
      <c r="CF34" s="3">
        <v>0</v>
      </c>
      <c r="CG34" s="3">
        <v>0</v>
      </c>
      <c r="CN34" s="8">
        <v>2</v>
      </c>
      <c r="CO34" s="8">
        <v>1</v>
      </c>
      <c r="CP34" s="8">
        <v>1</v>
      </c>
      <c r="CQ34" s="8">
        <v>4</v>
      </c>
      <c r="CR34" s="8" t="e">
        <v>#N/A</v>
      </c>
      <c r="CS34" s="8" t="e">
        <v>#N/A</v>
      </c>
      <c r="CT34" s="9" t="e">
        <v>#N/A</v>
      </c>
      <c r="CU34" s="8" t="e" cm="1">
        <f t="array" ref="CU34">_xlfn.IFS($CT$54=-1,CN34,$CT$54=0,$CR34,$CT$54=1,$CS34,$CT$54=2,$CT34)</f>
        <v>#N/A</v>
      </c>
      <c r="CV34" s="8" t="e" cm="1">
        <f t="array" ref="CV34">_xlfn.IFS($CT$54=-1,CO34,$CT$54=0,$CR34,$CT$54=1,$CS34,$CT$54=2,$CT34)</f>
        <v>#N/A</v>
      </c>
      <c r="CW34" s="8" t="e" cm="1">
        <f t="array" ref="CW34">_xlfn.IFS($CT$54=-1,CP34,$CT$54=0,$CR34,$CT$54=1,$CS34,$CT$54=2,$CT34)</f>
        <v>#N/A</v>
      </c>
      <c r="CX34" s="8" t="e" cm="1">
        <f t="array" ref="CX34">_xlfn.IFS($CT$54=-1,CQ34,$CT$54=0,$CR34,$CT$54=1,$CS34,$CT$54=2,$CT34)</f>
        <v>#N/A</v>
      </c>
      <c r="CY34" s="8"/>
      <c r="CZ34" s="8">
        <v>1</v>
      </c>
      <c r="DA34" s="8">
        <v>2</v>
      </c>
      <c r="DB34" s="8">
        <v>1</v>
      </c>
      <c r="DC34" s="9">
        <v>1</v>
      </c>
      <c r="DD34" s="18">
        <v>4</v>
      </c>
      <c r="DE34" s="8">
        <v>2</v>
      </c>
      <c r="DF34" s="8">
        <v>4</v>
      </c>
      <c r="DG34" s="8">
        <v>1</v>
      </c>
      <c r="DH34" s="8">
        <v>2</v>
      </c>
      <c r="DI34" s="8">
        <v>1</v>
      </c>
      <c r="DJ34" s="8">
        <v>1</v>
      </c>
      <c r="DK34" s="8">
        <v>2</v>
      </c>
      <c r="DL34" s="8">
        <v>2</v>
      </c>
      <c r="DP34" s="3" t="s">
        <v>105</v>
      </c>
    </row>
    <row r="35" spans="1:120" ht="17" customHeight="1" x14ac:dyDescent="0.2">
      <c r="A35" s="1"/>
      <c r="B35" s="43"/>
      <c r="C35" s="37"/>
      <c r="D35" s="37"/>
      <c r="E35" s="37"/>
      <c r="F35" s="37"/>
      <c r="G35" s="45">
        <f t="shared" si="1"/>
        <v>0</v>
      </c>
      <c r="H35" s="1"/>
      <c r="I35" s="43"/>
      <c r="J35" s="1"/>
      <c r="K35" s="1"/>
      <c r="CE35" s="3">
        <v>10</v>
      </c>
      <c r="CF35" s="3">
        <v>0</v>
      </c>
      <c r="CG35" s="3">
        <v>0</v>
      </c>
      <c r="CN35" s="8">
        <v>2</v>
      </c>
      <c r="CO35" s="8">
        <v>1</v>
      </c>
      <c r="CP35" s="8">
        <v>2</v>
      </c>
      <c r="CQ35" s="8">
        <v>4</v>
      </c>
      <c r="CR35" s="8" t="e">
        <v>#N/A</v>
      </c>
      <c r="CS35" s="8" t="e">
        <v>#N/A</v>
      </c>
      <c r="CT35" s="9" t="e">
        <v>#N/A</v>
      </c>
      <c r="CU35" s="8" t="e" cm="1">
        <f t="array" ref="CU35">_xlfn.IFS($CT$54=-1,CN35,$CT$54=0,$CR35,$CT$54=1,$CS35,$CT$54=2,$CT35)</f>
        <v>#N/A</v>
      </c>
      <c r="CV35" s="8" t="e" cm="1">
        <f t="array" ref="CV35">_xlfn.IFS($CT$54=-1,CO35,$CT$54=0,$CR35,$CT$54=1,$CS35,$CT$54=2,$CT35)</f>
        <v>#N/A</v>
      </c>
      <c r="CW35" s="8" t="e" cm="1">
        <f t="array" ref="CW35">_xlfn.IFS($CT$54=-1,CP35,$CT$54=0,$CR35,$CT$54=1,$CS35,$CT$54=2,$CT35)</f>
        <v>#N/A</v>
      </c>
      <c r="CX35" s="8" t="e" cm="1">
        <f t="array" ref="CX35">_xlfn.IFS($CT$54=-1,CQ35,$CT$54=0,$CR35,$CT$54=1,$CS35,$CT$54=2,$CT35)</f>
        <v>#N/A</v>
      </c>
      <c r="CY35" s="8"/>
      <c r="CZ35" s="8">
        <v>1</v>
      </c>
      <c r="DA35" s="8">
        <v>4</v>
      </c>
      <c r="DB35" s="8">
        <v>2</v>
      </c>
      <c r="DC35" s="9">
        <v>1</v>
      </c>
      <c r="DD35" s="18">
        <v>4</v>
      </c>
      <c r="DE35" s="8">
        <v>4</v>
      </c>
      <c r="DF35" s="8">
        <v>4</v>
      </c>
      <c r="DG35" s="8">
        <v>2</v>
      </c>
      <c r="DH35" s="8">
        <v>2</v>
      </c>
      <c r="DI35" s="8">
        <v>1</v>
      </c>
      <c r="DJ35" s="8">
        <v>1</v>
      </c>
      <c r="DK35" s="8">
        <v>4</v>
      </c>
      <c r="DL35" s="8">
        <v>4</v>
      </c>
      <c r="DP35" s="3" t="s">
        <v>105</v>
      </c>
    </row>
    <row r="36" spans="1:120" ht="17" customHeight="1" x14ac:dyDescent="0.2">
      <c r="A36" s="1"/>
      <c r="B36" s="43"/>
      <c r="C36" s="37"/>
      <c r="D36" s="37"/>
      <c r="E36" s="37"/>
      <c r="F36" s="37"/>
      <c r="G36" s="45">
        <f t="shared" si="1"/>
        <v>0</v>
      </c>
      <c r="H36" s="1"/>
      <c r="I36" s="43"/>
      <c r="J36" s="1"/>
      <c r="K36" s="1"/>
      <c r="CE36" s="3">
        <v>11</v>
      </c>
      <c r="CF36" s="3">
        <v>0</v>
      </c>
      <c r="CG36" s="3">
        <v>0</v>
      </c>
      <c r="CN36" s="8">
        <v>2</v>
      </c>
      <c r="CO36" s="8">
        <v>1</v>
      </c>
      <c r="CP36" s="8">
        <v>2</v>
      </c>
      <c r="CQ36" s="8">
        <v>4</v>
      </c>
      <c r="CR36" s="8" t="e">
        <v>#N/A</v>
      </c>
      <c r="CS36" s="8" t="e">
        <v>#N/A</v>
      </c>
      <c r="CT36" s="9" t="e">
        <v>#N/A</v>
      </c>
      <c r="CU36" s="8" t="e" cm="1">
        <f t="array" ref="CU36">_xlfn.IFS($CT$54=-1,CN36,$CT$54=0,$CR36,$CT$54=1,$CS36,$CT$54=2,$CT36)</f>
        <v>#N/A</v>
      </c>
      <c r="CV36" s="8" t="e" cm="1">
        <f t="array" ref="CV36">_xlfn.IFS($CT$54=-1,CO36,$CT$54=0,$CR36,$CT$54=1,$CS36,$CT$54=2,$CT36)</f>
        <v>#N/A</v>
      </c>
      <c r="CW36" s="8" t="e" cm="1">
        <f t="array" ref="CW36">_xlfn.IFS($CT$54=-1,CP36,$CT$54=0,$CR36,$CT$54=1,$CS36,$CT$54=2,$CT36)</f>
        <v>#N/A</v>
      </c>
      <c r="CX36" s="8" t="e" cm="1">
        <f t="array" ref="CX36">_xlfn.IFS($CT$54=-1,CQ36,$CT$54=0,$CR36,$CT$54=1,$CS36,$CT$54=2,$CT36)</f>
        <v>#N/A</v>
      </c>
      <c r="CY36" s="8"/>
      <c r="CZ36" s="8">
        <v>1</v>
      </c>
      <c r="DA36" s="8">
        <v>4</v>
      </c>
      <c r="DB36" s="8">
        <v>2</v>
      </c>
      <c r="DC36" s="9">
        <v>1</v>
      </c>
      <c r="DD36" s="18">
        <v>4</v>
      </c>
      <c r="DE36" s="8">
        <v>4</v>
      </c>
      <c r="DF36" s="8">
        <v>4</v>
      </c>
      <c r="DG36" s="8">
        <v>2</v>
      </c>
      <c r="DH36" s="8">
        <v>2</v>
      </c>
      <c r="DI36" s="8">
        <v>2</v>
      </c>
      <c r="DJ36" s="8">
        <v>1</v>
      </c>
      <c r="DK36" s="8">
        <v>4</v>
      </c>
      <c r="DL36" s="8">
        <v>4</v>
      </c>
      <c r="DP36" s="3" t="s">
        <v>105</v>
      </c>
    </row>
    <row r="37" spans="1:120" ht="17" customHeight="1" x14ac:dyDescent="0.2">
      <c r="A37" s="1"/>
      <c r="B37" s="43"/>
      <c r="C37" s="37"/>
      <c r="D37" s="37"/>
      <c r="E37" s="37"/>
      <c r="F37" s="37"/>
      <c r="G37" s="45">
        <f t="shared" si="1"/>
        <v>0</v>
      </c>
      <c r="H37" s="1"/>
      <c r="I37" s="43"/>
      <c r="J37" s="1"/>
      <c r="K37" s="1"/>
      <c r="CE37" s="3">
        <v>12</v>
      </c>
      <c r="CF37" s="3">
        <v>0</v>
      </c>
      <c r="CG37" s="3">
        <v>0</v>
      </c>
      <c r="CN37" s="8">
        <v>4</v>
      </c>
      <c r="CO37" s="8">
        <v>1</v>
      </c>
      <c r="CP37" s="8">
        <v>2</v>
      </c>
      <c r="CQ37" s="8">
        <v>4</v>
      </c>
      <c r="CR37" s="8" t="e">
        <v>#N/A</v>
      </c>
      <c r="CS37" s="8" t="e">
        <v>#N/A</v>
      </c>
      <c r="CT37" s="9" t="e">
        <v>#N/A</v>
      </c>
      <c r="CU37" s="8" t="e" cm="1">
        <f t="array" ref="CU37">_xlfn.IFS($CT$54=-1,CN37,$CT$54=0,$CR37,$CT$54=1,$CS37,$CT$54=2,$CT37)</f>
        <v>#N/A</v>
      </c>
      <c r="CV37" s="8" t="e" cm="1">
        <f t="array" ref="CV37">_xlfn.IFS($CT$54=-1,CO37,$CT$54=0,$CR37,$CT$54=1,$CS37,$CT$54=2,$CT37)</f>
        <v>#N/A</v>
      </c>
      <c r="CW37" s="8" t="e" cm="1">
        <f t="array" ref="CW37">_xlfn.IFS($CT$54=-1,CP37,$CT$54=0,$CR37,$CT$54=1,$CS37,$CT$54=2,$CT37)</f>
        <v>#N/A</v>
      </c>
      <c r="CX37" s="8" t="e" cm="1">
        <f t="array" ref="CX37">_xlfn.IFS($CT$54=-1,CQ37,$CT$54=0,$CR37,$CT$54=1,$CS37,$CT$54=2,$CT37)</f>
        <v>#N/A</v>
      </c>
      <c r="CY37" s="8"/>
      <c r="CZ37" s="8">
        <v>2</v>
      </c>
      <c r="DA37" s="8">
        <v>4</v>
      </c>
      <c r="DB37" s="8">
        <v>2</v>
      </c>
      <c r="DC37" s="9">
        <v>2</v>
      </c>
      <c r="DD37" s="18">
        <v>4</v>
      </c>
      <c r="DE37" s="8">
        <v>4</v>
      </c>
      <c r="DF37" s="8">
        <v>4</v>
      </c>
      <c r="DG37" s="8">
        <v>4</v>
      </c>
      <c r="DH37" s="8">
        <v>4</v>
      </c>
      <c r="DI37" s="8">
        <v>2</v>
      </c>
      <c r="DJ37" s="8">
        <v>1</v>
      </c>
      <c r="DK37" s="8">
        <v>4</v>
      </c>
      <c r="DL37" s="8">
        <v>4</v>
      </c>
      <c r="DP37" s="3" t="s">
        <v>105</v>
      </c>
    </row>
    <row r="38" spans="1:120" ht="17" customHeight="1" x14ac:dyDescent="0.2">
      <c r="A38" s="1"/>
      <c r="B38" s="43"/>
      <c r="C38" s="1"/>
      <c r="D38" s="1"/>
      <c r="E38" s="1"/>
      <c r="F38" s="1"/>
      <c r="G38" s="1"/>
      <c r="H38" s="1"/>
      <c r="I38" s="43"/>
      <c r="J38" s="1"/>
      <c r="K38" s="1"/>
      <c r="CE38" s="3">
        <v>13</v>
      </c>
      <c r="CF38" s="3">
        <v>0</v>
      </c>
      <c r="CG38" s="3">
        <v>0</v>
      </c>
      <c r="CN38" s="8">
        <v>4</v>
      </c>
      <c r="CO38" s="8">
        <v>2</v>
      </c>
      <c r="CP38" s="8">
        <v>2</v>
      </c>
      <c r="CQ38" s="8">
        <v>4</v>
      </c>
      <c r="CR38" s="8" t="e">
        <v>#N/A</v>
      </c>
      <c r="CS38" s="8" t="e">
        <v>#N/A</v>
      </c>
      <c r="CT38" s="9" t="e">
        <v>#N/A</v>
      </c>
      <c r="CU38" s="8" t="e" cm="1">
        <f t="array" ref="CU38">_xlfn.IFS($CT$54=-1,CN38,$CT$54=0,$CR38,$CT$54=1,$CS38,$CT$54=2,$CT38)</f>
        <v>#N/A</v>
      </c>
      <c r="CV38" s="8" t="e" cm="1">
        <f t="array" ref="CV38">_xlfn.IFS($CT$54=-1,CO38,$CT$54=0,$CR38,$CT$54=1,$CS38,$CT$54=2,$CT38)</f>
        <v>#N/A</v>
      </c>
      <c r="CW38" s="8" t="e" cm="1">
        <f t="array" ref="CW38">_xlfn.IFS($CT$54=-1,CP38,$CT$54=0,$CR38,$CT$54=1,$CS38,$CT$54=2,$CT38)</f>
        <v>#N/A</v>
      </c>
      <c r="CX38" s="8" t="e" cm="1">
        <f t="array" ref="CX38">_xlfn.IFS($CT$54=-1,CQ38,$CT$54=0,$CR38,$CT$54=1,$CS38,$CT$54=2,$CT38)</f>
        <v>#N/A</v>
      </c>
      <c r="CY38" s="8"/>
      <c r="CZ38" s="8">
        <v>2</v>
      </c>
      <c r="DA38" s="8">
        <v>4</v>
      </c>
      <c r="DB38" s="8">
        <v>4</v>
      </c>
      <c r="DC38" s="9">
        <v>2</v>
      </c>
      <c r="DD38" s="18">
        <v>6</v>
      </c>
      <c r="DE38" s="8">
        <v>4</v>
      </c>
      <c r="DF38" s="8">
        <v>4</v>
      </c>
      <c r="DG38" s="8">
        <v>4</v>
      </c>
      <c r="DH38" s="8">
        <v>4</v>
      </c>
      <c r="DI38" s="8">
        <v>2</v>
      </c>
      <c r="DJ38" s="8">
        <v>1</v>
      </c>
      <c r="DK38" s="8">
        <v>4</v>
      </c>
      <c r="DL38" s="8">
        <v>4</v>
      </c>
      <c r="DP38" s="3" t="s">
        <v>105</v>
      </c>
    </row>
    <row r="39" spans="1:120" ht="17" customHeight="1" x14ac:dyDescent="0.2">
      <c r="A39" s="1"/>
      <c r="B39" s="36" t="s">
        <v>85</v>
      </c>
      <c r="C39" s="1"/>
      <c r="D39" s="52"/>
      <c r="E39" s="1"/>
      <c r="F39" s="1"/>
      <c r="G39" s="1"/>
      <c r="H39" s="1"/>
      <c r="I39" s="43"/>
      <c r="J39" s="1"/>
      <c r="K39" s="1"/>
      <c r="CE39" s="3">
        <v>14</v>
      </c>
      <c r="CF39" s="3">
        <v>0</v>
      </c>
      <c r="CG39" s="3">
        <v>0</v>
      </c>
      <c r="CN39" s="8">
        <v>4</v>
      </c>
      <c r="CO39" s="8">
        <v>2</v>
      </c>
      <c r="CP39" s="8">
        <v>2</v>
      </c>
      <c r="CQ39" s="8">
        <v>4</v>
      </c>
      <c r="CR39" s="8" t="e">
        <v>#N/A</v>
      </c>
      <c r="CS39" s="8" t="e">
        <v>#N/A</v>
      </c>
      <c r="CT39" s="9" t="e">
        <v>#N/A</v>
      </c>
      <c r="CU39" s="8" t="e" cm="1">
        <f t="array" ref="CU39">_xlfn.IFS($CT$54=-1,CN39,$CT$54=0,$CR39,$CT$54=1,$CS39,$CT$54=2,$CT39)</f>
        <v>#N/A</v>
      </c>
      <c r="CV39" s="8" t="e" cm="1">
        <f t="array" ref="CV39">_xlfn.IFS($CT$54=-1,CO39,$CT$54=0,$CR39,$CT$54=1,$CS39,$CT$54=2,$CT39)</f>
        <v>#N/A</v>
      </c>
      <c r="CW39" s="8" t="e" cm="1">
        <f t="array" ref="CW39">_xlfn.IFS($CT$54=-1,CP39,$CT$54=0,$CR39,$CT$54=1,$CS39,$CT$54=2,$CT39)</f>
        <v>#N/A</v>
      </c>
      <c r="CX39" s="8" t="e" cm="1">
        <f t="array" ref="CX39">_xlfn.IFS($CT$54=-1,CQ39,$CT$54=0,$CR39,$CT$54=1,$CS39,$CT$54=2,$CT39)</f>
        <v>#N/A</v>
      </c>
      <c r="CY39" s="8"/>
      <c r="CZ39" s="8">
        <v>2</v>
      </c>
      <c r="DA39" s="8">
        <v>4</v>
      </c>
      <c r="DB39" s="8">
        <v>4</v>
      </c>
      <c r="DC39" s="9">
        <v>4</v>
      </c>
      <c r="DD39" s="18">
        <v>6</v>
      </c>
      <c r="DE39" s="8">
        <v>4</v>
      </c>
      <c r="DF39" s="8">
        <v>4</v>
      </c>
      <c r="DG39" s="8">
        <v>4</v>
      </c>
      <c r="DH39" s="8">
        <v>4</v>
      </c>
      <c r="DI39" s="8">
        <v>4</v>
      </c>
      <c r="DJ39" s="8">
        <v>1</v>
      </c>
      <c r="DK39" s="8">
        <v>4</v>
      </c>
      <c r="DL39" s="8">
        <v>4</v>
      </c>
      <c r="DP39" s="3" t="s">
        <v>105</v>
      </c>
    </row>
    <row r="40" spans="1:120" ht="17" customHeight="1" x14ac:dyDescent="0.2">
      <c r="A40" s="1"/>
      <c r="B40" s="38"/>
      <c r="C40" s="53" t="str">
        <f>"Target: " &amp; SUM(D13:D23)+1</f>
        <v>Target: 1</v>
      </c>
      <c r="D40" s="1"/>
      <c r="E40" s="1"/>
      <c r="F40" s="1"/>
      <c r="G40" s="1"/>
      <c r="H40" s="1"/>
      <c r="I40" s="43"/>
      <c r="J40" s="1"/>
      <c r="K40" s="1"/>
      <c r="CE40" s="3">
        <v>15</v>
      </c>
      <c r="CF40" s="3">
        <v>0</v>
      </c>
      <c r="CG40" s="3">
        <v>0</v>
      </c>
      <c r="CN40" s="8">
        <v>4</v>
      </c>
      <c r="CO40" s="8">
        <v>2</v>
      </c>
      <c r="CP40" s="8">
        <v>4</v>
      </c>
      <c r="CQ40" s="8">
        <v>6</v>
      </c>
      <c r="CR40" s="8" t="e">
        <v>#N/A</v>
      </c>
      <c r="CS40" s="8" t="e">
        <v>#N/A</v>
      </c>
      <c r="CT40" s="9" t="e">
        <v>#N/A</v>
      </c>
      <c r="CU40" s="8" t="e" cm="1">
        <f t="array" ref="CU40">_xlfn.IFS($CT$54=-1,CN40,$CT$54=0,$CR40,$CT$54=1,$CS40,$CT$54=2,$CT40)</f>
        <v>#N/A</v>
      </c>
      <c r="CV40" s="8" t="e" cm="1">
        <f t="array" ref="CV40">_xlfn.IFS($CT$54=-1,CO40,$CT$54=0,$CR40,$CT$54=1,$CS40,$CT$54=2,$CT40)</f>
        <v>#N/A</v>
      </c>
      <c r="CW40" s="8" t="e" cm="1">
        <f t="array" ref="CW40">_xlfn.IFS($CT$54=-1,CP40,$CT$54=0,$CR40,$CT$54=1,$CS40,$CT$54=2,$CT40)</f>
        <v>#N/A</v>
      </c>
      <c r="CX40" s="8" t="e" cm="1">
        <f t="array" ref="CX40">_xlfn.IFS($CT$54=-1,CQ40,$CT$54=0,$CR40,$CT$54=1,$CS40,$CT$54=2,$CT40)</f>
        <v>#N/A</v>
      </c>
      <c r="CY40" s="8"/>
      <c r="CZ40" s="8">
        <v>2</v>
      </c>
      <c r="DA40" s="8">
        <v>4</v>
      </c>
      <c r="DB40" s="8">
        <v>4</v>
      </c>
      <c r="DC40" s="9">
        <v>4</v>
      </c>
      <c r="DD40" s="18">
        <v>6</v>
      </c>
      <c r="DE40" s="8">
        <v>4</v>
      </c>
      <c r="DF40" s="8">
        <v>4</v>
      </c>
      <c r="DG40" s="8">
        <v>4</v>
      </c>
      <c r="DH40" s="8">
        <v>4</v>
      </c>
      <c r="DI40" s="8">
        <v>4</v>
      </c>
      <c r="DJ40" s="8">
        <v>1</v>
      </c>
      <c r="DK40" s="8">
        <v>4</v>
      </c>
      <c r="DL40" s="8">
        <v>4</v>
      </c>
    </row>
    <row r="41" spans="1:120" ht="17" customHeight="1" x14ac:dyDescent="0.2">
      <c r="A41" s="1"/>
      <c r="B41" s="40" t="s">
        <v>6</v>
      </c>
      <c r="C41" s="41"/>
      <c r="D41" s="42" t="s">
        <v>46</v>
      </c>
      <c r="E41" s="42" t="s">
        <v>47</v>
      </c>
      <c r="F41" s="42" t="s">
        <v>48</v>
      </c>
      <c r="G41" s="42" t="s">
        <v>49</v>
      </c>
      <c r="H41" s="41" t="s">
        <v>50</v>
      </c>
      <c r="I41" s="43"/>
      <c r="J41" s="1"/>
      <c r="K41" s="1"/>
      <c r="CE41" s="3">
        <v>16</v>
      </c>
      <c r="CF41" s="3">
        <v>0</v>
      </c>
      <c r="CG41" s="3">
        <v>0</v>
      </c>
      <c r="CN41" s="8">
        <v>4</v>
      </c>
      <c r="CO41" s="8">
        <v>4</v>
      </c>
      <c r="CP41" s="8">
        <v>4</v>
      </c>
      <c r="CQ41" s="8">
        <v>6</v>
      </c>
      <c r="CR41" s="8" t="e">
        <v>#N/A</v>
      </c>
      <c r="CS41" s="8" t="e">
        <v>#N/A</v>
      </c>
      <c r="CT41" s="9" t="e">
        <v>#N/A</v>
      </c>
      <c r="CU41" s="8" t="e" cm="1">
        <f t="array" ref="CU41">_xlfn.IFS($CT$54=-1,CN41,$CT$54=0,$CR41,$CT$54=1,$CS41,$CT$54=2,$CT41)</f>
        <v>#N/A</v>
      </c>
      <c r="CV41" s="8" t="e" cm="1">
        <f t="array" ref="CV41">_xlfn.IFS($CT$54=-1,CO41,$CT$54=0,$CR41,$CT$54=1,$CS41,$CT$54=2,$CT41)</f>
        <v>#N/A</v>
      </c>
      <c r="CW41" s="8" t="e" cm="1">
        <f t="array" ref="CW41">_xlfn.IFS($CT$54=-1,CP41,$CT$54=0,$CR41,$CT$54=1,$CS41,$CT$54=2,$CT41)</f>
        <v>#N/A</v>
      </c>
      <c r="CX41" s="8" t="e" cm="1">
        <f t="array" ref="CX41">_xlfn.IFS($CT$54=-1,CQ41,$CT$54=0,$CR41,$CT$54=1,$CS41,$CT$54=2,$CT41)</f>
        <v>#N/A</v>
      </c>
      <c r="CY41" s="8"/>
      <c r="CZ41" s="8">
        <v>4</v>
      </c>
      <c r="DA41" s="8">
        <v>6</v>
      </c>
      <c r="DB41" s="8">
        <v>4</v>
      </c>
      <c r="DC41" s="9">
        <v>4</v>
      </c>
      <c r="DD41" s="18">
        <v>6</v>
      </c>
      <c r="DE41" s="8">
        <v>4</v>
      </c>
      <c r="DF41" s="8">
        <v>6</v>
      </c>
      <c r="DG41" s="8">
        <v>4</v>
      </c>
      <c r="DH41" s="8">
        <v>4</v>
      </c>
      <c r="DI41" s="8">
        <v>4</v>
      </c>
      <c r="DJ41" s="8">
        <v>2</v>
      </c>
      <c r="DK41" s="8">
        <v>4</v>
      </c>
      <c r="DL41" s="8">
        <v>4</v>
      </c>
    </row>
    <row r="42" spans="1:120" ht="17" customHeight="1" x14ac:dyDescent="0.2">
      <c r="A42" s="1"/>
      <c r="B42" s="1"/>
      <c r="C42" s="37"/>
      <c r="D42" s="37"/>
      <c r="E42" s="37"/>
      <c r="F42" s="37"/>
      <c r="G42" s="37"/>
      <c r="H42" s="45">
        <f t="shared" ref="H42:H52" si="2">IF(ISBLANK(D42),0,100*D42/E42)</f>
        <v>0</v>
      </c>
      <c r="I42" s="43"/>
      <c r="J42" s="1"/>
      <c r="K42" s="1"/>
      <c r="CE42" s="3">
        <v>17</v>
      </c>
      <c r="CF42" s="3">
        <v>0</v>
      </c>
      <c r="CG42" s="3">
        <v>0</v>
      </c>
      <c r="CN42" s="8">
        <v>4</v>
      </c>
      <c r="CO42" s="8">
        <v>4</v>
      </c>
      <c r="CP42" s="8">
        <v>4</v>
      </c>
      <c r="CQ42" s="8">
        <v>6</v>
      </c>
      <c r="CR42" s="8" t="e">
        <v>#N/A</v>
      </c>
      <c r="CS42" s="8" t="e">
        <v>#N/A</v>
      </c>
      <c r="CT42" s="9" t="e">
        <v>#N/A</v>
      </c>
      <c r="CU42" s="8" t="e" cm="1">
        <f t="array" ref="CU42">_xlfn.IFS($CT$54=-1,CN42,$CT$54=0,$CR42,$CT$54=1,$CS42,$CT$54=2,$CT42)</f>
        <v>#N/A</v>
      </c>
      <c r="CV42" s="8" t="e" cm="1">
        <f t="array" ref="CV42">_xlfn.IFS($CT$54=-1,CO42,$CT$54=0,$CR42,$CT$54=1,$CS42,$CT$54=2,$CT42)</f>
        <v>#N/A</v>
      </c>
      <c r="CW42" s="8" t="e" cm="1">
        <f t="array" ref="CW42">_xlfn.IFS($CT$54=-1,CP42,$CT$54=0,$CR42,$CT$54=1,$CS42,$CT$54=2,$CT42)</f>
        <v>#N/A</v>
      </c>
      <c r="CX42" s="8" t="e" cm="1">
        <f t="array" ref="CX42">_xlfn.IFS($CT$54=-1,CQ42,$CT$54=0,$CR42,$CT$54=1,$CS42,$CT$54=2,$CT42)</f>
        <v>#N/A</v>
      </c>
      <c r="CY42" s="8"/>
      <c r="CZ42" s="8">
        <v>4</v>
      </c>
      <c r="DA42" s="8">
        <v>6</v>
      </c>
      <c r="DB42" s="8">
        <v>4</v>
      </c>
      <c r="DC42" s="9">
        <v>4</v>
      </c>
      <c r="DD42" s="18">
        <v>6</v>
      </c>
      <c r="DE42" s="8">
        <v>6</v>
      </c>
      <c r="DF42" s="8">
        <v>6</v>
      </c>
      <c r="DG42" s="8">
        <v>4</v>
      </c>
      <c r="DH42" s="8">
        <v>4</v>
      </c>
      <c r="DI42" s="8">
        <v>4</v>
      </c>
      <c r="DJ42" s="8">
        <v>2</v>
      </c>
      <c r="DK42" s="8">
        <v>6</v>
      </c>
      <c r="DL42" s="8">
        <v>6</v>
      </c>
    </row>
    <row r="43" spans="1:120" ht="17" customHeight="1" x14ac:dyDescent="0.2">
      <c r="A43" s="1"/>
      <c r="B43" s="1"/>
      <c r="C43" s="37"/>
      <c r="D43" s="37"/>
      <c r="E43" s="37"/>
      <c r="F43" s="37"/>
      <c r="G43" s="37"/>
      <c r="H43" s="45">
        <f t="shared" si="2"/>
        <v>0</v>
      </c>
      <c r="I43" s="43"/>
      <c r="J43" s="1"/>
      <c r="K43" s="1"/>
      <c r="CE43" s="3">
        <v>18</v>
      </c>
      <c r="CF43" s="3">
        <v>0</v>
      </c>
      <c r="CG43" s="3">
        <v>0</v>
      </c>
      <c r="CN43" s="8">
        <v>4</v>
      </c>
      <c r="CO43" s="8">
        <v>4</v>
      </c>
      <c r="CP43" s="8">
        <v>4</v>
      </c>
      <c r="CQ43" s="8">
        <v>6</v>
      </c>
      <c r="CR43" s="8" t="e">
        <v>#N/A</v>
      </c>
      <c r="CS43" s="8" t="e">
        <v>#N/A</v>
      </c>
      <c r="CT43" s="9" t="e">
        <v>#N/A</v>
      </c>
      <c r="CU43" s="8" t="e" cm="1">
        <f t="array" ref="CU43">_xlfn.IFS($CT$54=-1,CN43,$CT$54=0,$CR43,$CT$54=1,$CS43,$CT$54=2,$CT43)</f>
        <v>#N/A</v>
      </c>
      <c r="CV43" s="8" t="e" cm="1">
        <f t="array" ref="CV43">_xlfn.IFS($CT$54=-1,CO43,$CT$54=0,$CR43,$CT$54=1,$CS43,$CT$54=2,$CT43)</f>
        <v>#N/A</v>
      </c>
      <c r="CW43" s="8" t="e" cm="1">
        <f t="array" ref="CW43">_xlfn.IFS($CT$54=-1,CP43,$CT$54=0,$CR43,$CT$54=1,$CS43,$CT$54=2,$CT43)</f>
        <v>#N/A</v>
      </c>
      <c r="CX43" s="8" t="e" cm="1">
        <f t="array" ref="CX43">_xlfn.IFS($CT$54=-1,CQ43,$CT$54=0,$CR43,$CT$54=1,$CS43,$CT$54=2,$CT43)</f>
        <v>#N/A</v>
      </c>
      <c r="CY43" s="8"/>
      <c r="CZ43" s="8">
        <v>4</v>
      </c>
      <c r="DA43" s="8">
        <v>6</v>
      </c>
      <c r="DB43" s="8">
        <v>6</v>
      </c>
      <c r="DC43" s="9">
        <v>6</v>
      </c>
      <c r="DD43" s="18">
        <v>6</v>
      </c>
      <c r="DE43" s="8">
        <v>6</v>
      </c>
      <c r="DF43" s="8">
        <v>6</v>
      </c>
      <c r="DG43" s="8">
        <v>4</v>
      </c>
      <c r="DH43" s="8">
        <v>4</v>
      </c>
      <c r="DI43" s="8">
        <v>4</v>
      </c>
      <c r="DJ43" s="8">
        <v>2</v>
      </c>
      <c r="DK43" s="8">
        <v>6</v>
      </c>
      <c r="DL43" s="8">
        <v>6</v>
      </c>
    </row>
    <row r="44" spans="1:120" ht="17" customHeight="1" x14ac:dyDescent="0.2">
      <c r="A44" s="1"/>
      <c r="B44" s="1"/>
      <c r="C44" s="37"/>
      <c r="D44" s="37"/>
      <c r="E44" s="37"/>
      <c r="F44" s="37"/>
      <c r="G44" s="37"/>
      <c r="H44" s="45">
        <f t="shared" si="2"/>
        <v>0</v>
      </c>
      <c r="I44" s="43"/>
      <c r="J44" s="1"/>
      <c r="K44" s="1"/>
      <c r="CE44" s="3">
        <v>19</v>
      </c>
      <c r="CF44" s="3">
        <v>0</v>
      </c>
      <c r="CG44" s="3">
        <v>0</v>
      </c>
      <c r="CN44" s="8">
        <v>6</v>
      </c>
      <c r="CO44" s="8">
        <v>4</v>
      </c>
      <c r="CP44" s="8">
        <v>6</v>
      </c>
      <c r="CQ44" s="8">
        <v>6</v>
      </c>
      <c r="CR44" s="8" t="e">
        <v>#N/A</v>
      </c>
      <c r="CS44" s="8" t="e">
        <v>#N/A</v>
      </c>
      <c r="CT44" s="9" t="e">
        <v>#N/A</v>
      </c>
      <c r="CU44" s="8" t="e" cm="1">
        <f t="array" ref="CU44">_xlfn.IFS($CT$54=-1,CN44,$CT$54=0,$CR44,$CT$54=1,$CS44,$CT$54=2,$CT44)</f>
        <v>#N/A</v>
      </c>
      <c r="CV44" s="8" t="e" cm="1">
        <f t="array" ref="CV44">_xlfn.IFS($CT$54=-1,CO44,$CT$54=0,$CR44,$CT$54=1,$CS44,$CT$54=2,$CT44)</f>
        <v>#N/A</v>
      </c>
      <c r="CW44" s="8" t="e" cm="1">
        <f t="array" ref="CW44">_xlfn.IFS($CT$54=-1,CP44,$CT$54=0,$CR44,$CT$54=1,$CS44,$CT$54=2,$CT44)</f>
        <v>#N/A</v>
      </c>
      <c r="CX44" s="8" t="e" cm="1">
        <f t="array" ref="CX44">_xlfn.IFS($CT$54=-1,CQ44,$CT$54=0,$CR44,$CT$54=1,$CS44,$CT$54=2,$CT44)</f>
        <v>#N/A</v>
      </c>
      <c r="CY44" s="8"/>
      <c r="CZ44" s="8">
        <v>4</v>
      </c>
      <c r="DA44" s="8">
        <v>6</v>
      </c>
      <c r="DB44" s="8">
        <v>6</v>
      </c>
      <c r="DC44" s="9">
        <v>6</v>
      </c>
      <c r="DD44" s="18">
        <v>6</v>
      </c>
      <c r="DE44" s="8">
        <v>6</v>
      </c>
      <c r="DF44" s="8">
        <v>6</v>
      </c>
      <c r="DG44" s="8">
        <v>6</v>
      </c>
      <c r="DH44" s="8">
        <v>6</v>
      </c>
      <c r="DI44" s="8">
        <v>6</v>
      </c>
      <c r="DJ44" s="8">
        <v>4</v>
      </c>
      <c r="DK44" s="8">
        <v>6</v>
      </c>
      <c r="DL44" s="8">
        <v>6</v>
      </c>
    </row>
    <row r="45" spans="1:120" ht="17" customHeight="1" x14ac:dyDescent="0.2">
      <c r="A45" s="1"/>
      <c r="B45" s="1"/>
      <c r="C45" s="37"/>
      <c r="D45" s="37"/>
      <c r="E45" s="37"/>
      <c r="F45" s="37"/>
      <c r="G45" s="37"/>
      <c r="H45" s="45">
        <f t="shared" si="2"/>
        <v>0</v>
      </c>
      <c r="I45" s="43"/>
      <c r="J45" s="1"/>
      <c r="K45" s="1"/>
      <c r="CE45" s="3">
        <v>20</v>
      </c>
      <c r="CF45" s="3">
        <v>0</v>
      </c>
      <c r="CG45" s="3">
        <v>0</v>
      </c>
      <c r="CN45" s="8">
        <v>6</v>
      </c>
      <c r="CO45" s="8">
        <v>4</v>
      </c>
      <c r="CP45" s="8">
        <v>6</v>
      </c>
      <c r="CQ45" s="8">
        <v>6</v>
      </c>
      <c r="CR45" s="8" t="e">
        <v>#N/A</v>
      </c>
      <c r="CS45" s="8" t="e">
        <v>#N/A</v>
      </c>
      <c r="CT45" s="9" t="e">
        <v>#N/A</v>
      </c>
      <c r="CU45" s="8" t="e" cm="1">
        <f t="array" ref="CU45">_xlfn.IFS($CT$54=-1,CN45,$CT$54=0,$CR45,$CT$54=1,$CS45,$CT$54=2,$CT45)</f>
        <v>#N/A</v>
      </c>
      <c r="CV45" s="8" t="e" cm="1">
        <f t="array" ref="CV45">_xlfn.IFS($CT$54=-1,CO45,$CT$54=0,$CR45,$CT$54=1,$CS45,$CT$54=2,$CT45)</f>
        <v>#N/A</v>
      </c>
      <c r="CW45" s="8" t="e" cm="1">
        <f t="array" ref="CW45">_xlfn.IFS($CT$54=-1,CP45,$CT$54=0,$CR45,$CT$54=1,$CS45,$CT$54=2,$CT45)</f>
        <v>#N/A</v>
      </c>
      <c r="CX45" s="8" t="e" cm="1">
        <f t="array" ref="CX45">_xlfn.IFS($CT$54=-1,CQ45,$CT$54=0,$CR45,$CT$54=1,$CS45,$CT$54=2,$CT45)</f>
        <v>#N/A</v>
      </c>
      <c r="CY45" s="8"/>
      <c r="CZ45" s="8">
        <v>6</v>
      </c>
      <c r="DA45" s="8">
        <v>6</v>
      </c>
      <c r="DB45" s="8">
        <v>6</v>
      </c>
      <c r="DC45" s="9">
        <v>6</v>
      </c>
      <c r="DD45" s="18">
        <v>6</v>
      </c>
      <c r="DE45" s="8">
        <v>6</v>
      </c>
      <c r="DF45" s="8">
        <v>6</v>
      </c>
      <c r="DG45" s="8">
        <v>6</v>
      </c>
      <c r="DH45" s="8">
        <v>6</v>
      </c>
      <c r="DI45" s="8">
        <v>6</v>
      </c>
      <c r="DJ45" s="8">
        <v>4</v>
      </c>
      <c r="DK45" s="8">
        <v>6</v>
      </c>
      <c r="DL45" s="8">
        <v>6</v>
      </c>
    </row>
    <row r="46" spans="1:120" ht="17" customHeight="1" x14ac:dyDescent="0.2">
      <c r="A46" s="1"/>
      <c r="B46" s="1"/>
      <c r="C46" s="37"/>
      <c r="D46" s="37"/>
      <c r="E46" s="37"/>
      <c r="F46" s="37"/>
      <c r="G46" s="37"/>
      <c r="H46" s="45">
        <f t="shared" si="2"/>
        <v>0</v>
      </c>
      <c r="I46" s="43"/>
      <c r="J46" s="1"/>
      <c r="K46" s="1"/>
      <c r="CN46" s="8">
        <v>6</v>
      </c>
      <c r="CO46" s="8">
        <v>6</v>
      </c>
      <c r="CP46" s="8">
        <v>6</v>
      </c>
      <c r="CQ46" s="8">
        <v>6</v>
      </c>
      <c r="CR46" s="8" t="e">
        <v>#N/A</v>
      </c>
      <c r="CS46" s="8" t="e">
        <v>#N/A</v>
      </c>
      <c r="CT46" s="9" t="e">
        <v>#N/A</v>
      </c>
      <c r="CU46" s="8" t="e" cm="1">
        <f t="array" ref="CU46">_xlfn.IFS($CT$54=-1,CN46,$CT$54=0,$CR46,$CT$54=1,$CS46,$CT$54=2,$CT46)</f>
        <v>#N/A</v>
      </c>
      <c r="CV46" s="8" t="e" cm="1">
        <f t="array" ref="CV46">_xlfn.IFS($CT$54=-1,CO46,$CT$54=0,$CR46,$CT$54=1,$CS46,$CT$54=2,$CT46)</f>
        <v>#N/A</v>
      </c>
      <c r="CW46" s="8" t="e" cm="1">
        <f t="array" ref="CW46">_xlfn.IFS($CT$54=-1,CP46,$CT$54=0,$CR46,$CT$54=1,$CS46,$CT$54=2,$CT46)</f>
        <v>#N/A</v>
      </c>
      <c r="CX46" s="8" t="e" cm="1">
        <f t="array" ref="CX46">_xlfn.IFS($CT$54=-1,CQ46,$CT$54=0,$CR46,$CT$54=1,$CS46,$CT$54=2,$CT46)</f>
        <v>#N/A</v>
      </c>
      <c r="CY46" s="8"/>
      <c r="CZ46" s="8">
        <v>6</v>
      </c>
      <c r="DA46" s="8" t="s">
        <v>112</v>
      </c>
      <c r="DB46" s="8" t="s">
        <v>112</v>
      </c>
      <c r="DC46" s="9" t="s">
        <v>112</v>
      </c>
      <c r="DD46" s="18" t="s">
        <v>112</v>
      </c>
      <c r="DE46" s="8">
        <v>6</v>
      </c>
      <c r="DF46" s="8">
        <v>6</v>
      </c>
      <c r="DG46" s="8">
        <v>6</v>
      </c>
      <c r="DH46" s="8">
        <v>6</v>
      </c>
      <c r="DI46" s="8">
        <v>6</v>
      </c>
      <c r="DJ46" s="8">
        <v>6</v>
      </c>
      <c r="DK46" s="8">
        <v>6</v>
      </c>
      <c r="DL46" s="8">
        <v>6</v>
      </c>
    </row>
    <row r="47" spans="1:120" ht="17" customHeight="1" x14ac:dyDescent="0.2">
      <c r="A47" s="1"/>
      <c r="B47" s="1"/>
      <c r="C47" s="37"/>
      <c r="D47" s="37"/>
      <c r="E47" s="37"/>
      <c r="F47" s="37"/>
      <c r="G47" s="37"/>
      <c r="H47" s="45">
        <f t="shared" si="2"/>
        <v>0</v>
      </c>
      <c r="I47" s="43"/>
      <c r="J47" s="1"/>
      <c r="K47" s="1"/>
      <c r="CN47" s="8">
        <v>6</v>
      </c>
      <c r="CO47" s="8">
        <v>6</v>
      </c>
      <c r="CP47" s="8">
        <v>6</v>
      </c>
      <c r="CQ47" s="8" t="s">
        <v>112</v>
      </c>
      <c r="CR47" s="8" t="e">
        <v>#N/A</v>
      </c>
      <c r="CS47" s="8" t="e">
        <v>#N/A</v>
      </c>
      <c r="CT47" s="9" t="e">
        <v>#N/A</v>
      </c>
      <c r="CU47" s="8" t="e" cm="1">
        <f t="array" ref="CU47">_xlfn.IFS($CT$54=-1,CN47,$CT$54=0,$CR47,$CT$54=1,$CS47,$CT$54=2,$CT47)</f>
        <v>#N/A</v>
      </c>
      <c r="CV47" s="8" t="e" cm="1">
        <f t="array" ref="CV47">_xlfn.IFS($CT$54=-1,CO47,$CT$54=0,$CR47,$CT$54=1,$CS47,$CT$54=2,$CT47)</f>
        <v>#N/A</v>
      </c>
      <c r="CW47" s="8" t="e" cm="1">
        <f t="array" ref="CW47">_xlfn.IFS($CT$54=-1,CP47,$CT$54=0,$CR47,$CT$54=1,$CS47,$CT$54=2,$CT47)</f>
        <v>#N/A</v>
      </c>
      <c r="CX47" s="8" t="e" cm="1">
        <f t="array" ref="CX47">_xlfn.IFS($CT$54=-1,CQ47,$CT$54=0,$CR47,$CT$54=1,$CS47,$CT$54=2,$CT47)</f>
        <v>#N/A</v>
      </c>
      <c r="CY47" s="8"/>
      <c r="CZ47" s="8">
        <v>6</v>
      </c>
      <c r="DA47" s="8" t="s">
        <v>112</v>
      </c>
      <c r="DB47" s="8" t="s">
        <v>112</v>
      </c>
      <c r="DC47" s="9" t="s">
        <v>112</v>
      </c>
      <c r="DD47" s="18" t="s">
        <v>112</v>
      </c>
      <c r="DE47" s="8">
        <v>6</v>
      </c>
      <c r="DF47" s="8">
        <v>6</v>
      </c>
      <c r="DG47" s="8">
        <v>6</v>
      </c>
      <c r="DH47" s="8">
        <v>6</v>
      </c>
      <c r="DI47" s="8">
        <v>6</v>
      </c>
      <c r="DJ47" s="8">
        <v>6</v>
      </c>
      <c r="DK47" s="8">
        <v>6</v>
      </c>
      <c r="DL47" s="8">
        <v>6</v>
      </c>
    </row>
    <row r="48" spans="1:120" ht="17" customHeight="1" x14ac:dyDescent="0.2">
      <c r="A48" s="1"/>
      <c r="B48" s="1"/>
      <c r="C48" s="37"/>
      <c r="D48" s="37"/>
      <c r="E48" s="37"/>
      <c r="F48" s="37"/>
      <c r="G48" s="37"/>
      <c r="H48" s="45">
        <f t="shared" si="2"/>
        <v>0</v>
      </c>
      <c r="I48" s="43"/>
      <c r="J48" s="1"/>
      <c r="K48" s="1"/>
      <c r="CN48" s="8">
        <v>6</v>
      </c>
      <c r="CO48" s="8">
        <v>6</v>
      </c>
      <c r="CP48" s="8">
        <v>6</v>
      </c>
      <c r="CQ48" s="8" t="s">
        <v>112</v>
      </c>
      <c r="CR48" s="17" t="e">
        <v>#N/A</v>
      </c>
      <c r="CS48" s="17" t="e">
        <v>#N/A</v>
      </c>
      <c r="CT48" s="17" t="e">
        <v>#N/A</v>
      </c>
      <c r="CU48" s="8" t="e" cm="1">
        <f t="array" ref="CU48">_xlfn.IFS($CT$54=-1,CN48,$CT$54=0,$CR48,$CT$54=1,$CS48,$CT$54=2,$CT48)</f>
        <v>#N/A</v>
      </c>
      <c r="CV48" s="8" t="e" cm="1">
        <f t="array" ref="CV48">_xlfn.IFS($CT$54=-1,CO48,$CT$54=0,$CR48,$CT$54=1,$CS48,$CT$54=2,$CT48)</f>
        <v>#N/A</v>
      </c>
      <c r="CW48" s="8" t="e" cm="1">
        <f t="array" ref="CW48">_xlfn.IFS($CT$54=-1,CP48,$CT$54=0,$CR48,$CT$54=1,$CS48,$CT$54=2,$CT48)</f>
        <v>#N/A</v>
      </c>
      <c r="CX48" s="8" t="e" cm="1">
        <f t="array" ref="CX48">_xlfn.IFS($CT$54=-1,CQ48,$CT$54=0,$CR48,$CT$54=1,$CS48,$CT$54=2,$CT48)</f>
        <v>#N/A</v>
      </c>
      <c r="CY48" s="8"/>
      <c r="CZ48" s="8" t="s">
        <v>112</v>
      </c>
      <c r="DA48" s="26"/>
      <c r="DB48" s="26"/>
      <c r="DC48" s="26"/>
      <c r="DD48" s="26"/>
      <c r="DE48" s="8">
        <v>6</v>
      </c>
      <c r="DF48" s="8">
        <v>6</v>
      </c>
      <c r="DG48" s="8">
        <v>6</v>
      </c>
      <c r="DH48" s="8">
        <v>6</v>
      </c>
      <c r="DI48" s="8" t="s">
        <v>112</v>
      </c>
      <c r="DJ48" s="8" t="s">
        <v>112</v>
      </c>
      <c r="DK48" s="8">
        <v>6</v>
      </c>
      <c r="DL48" s="8">
        <v>6</v>
      </c>
    </row>
    <row r="49" spans="1:116" ht="17" customHeight="1" x14ac:dyDescent="0.2">
      <c r="A49" s="1"/>
      <c r="B49" s="1"/>
      <c r="C49" s="37"/>
      <c r="D49" s="37"/>
      <c r="E49" s="37"/>
      <c r="F49" s="37"/>
      <c r="G49" s="37"/>
      <c r="H49" s="45">
        <f t="shared" si="2"/>
        <v>0</v>
      </c>
      <c r="I49" s="43"/>
      <c r="J49" s="1"/>
      <c r="K49" s="1"/>
      <c r="CN49" s="8" t="s">
        <v>112</v>
      </c>
      <c r="CO49" s="8" t="s">
        <v>112</v>
      </c>
      <c r="CP49" s="8" t="s">
        <v>112</v>
      </c>
      <c r="CQ49" s="8" t="s">
        <v>112</v>
      </c>
      <c r="CR49" s="17" t="e">
        <v>#N/A</v>
      </c>
      <c r="CS49" s="17" t="e">
        <v>#N/A</v>
      </c>
      <c r="CT49" s="17" t="e">
        <v>#N/A</v>
      </c>
      <c r="CU49" s="8" t="e" cm="1">
        <f t="array" ref="CU49">_xlfn.IFS($CT$54=-1,CN49,$CT$54=0,$CR49,$CT$54=1,$CS49,$CT$54=2,$CT49)</f>
        <v>#N/A</v>
      </c>
      <c r="CV49" s="8" t="e" cm="1">
        <f t="array" ref="CV49">_xlfn.IFS($CT$54=-1,CO49,$CT$54=0,$CR49,$CT$54=1,$CS49,$CT$54=2,$CT49)</f>
        <v>#N/A</v>
      </c>
      <c r="CW49" s="8" t="e" cm="1">
        <f t="array" ref="CW49">_xlfn.IFS($CT$54=-1,CP49,$CT$54=0,$CR49,$CT$54=1,$CS49,$CT$54=2,$CT49)</f>
        <v>#N/A</v>
      </c>
      <c r="CX49" s="8" t="e" cm="1">
        <f t="array" ref="CX49">_xlfn.IFS($CT$54=-1,CQ49,$CT$54=0,$CR49,$CT$54=1,$CS49,$CT$54=2,$CT49)</f>
        <v>#N/A</v>
      </c>
      <c r="CY49" s="8"/>
      <c r="CZ49" s="8" t="s">
        <v>112</v>
      </c>
      <c r="DA49" s="26"/>
      <c r="DB49" s="26"/>
      <c r="DC49" s="26"/>
      <c r="DD49" s="26"/>
      <c r="DE49" s="8" t="s">
        <v>112</v>
      </c>
      <c r="DF49" s="8">
        <v>6</v>
      </c>
      <c r="DG49" s="8">
        <v>6</v>
      </c>
      <c r="DH49" s="8" t="s">
        <v>112</v>
      </c>
      <c r="DI49" s="8" t="s">
        <v>112</v>
      </c>
      <c r="DJ49" s="8" t="s">
        <v>112</v>
      </c>
      <c r="DK49" s="8" t="s">
        <v>112</v>
      </c>
      <c r="DL49" s="8" t="s">
        <v>112</v>
      </c>
    </row>
    <row r="50" spans="1:116" ht="17" customHeight="1" x14ac:dyDescent="0.2">
      <c r="A50" s="1"/>
      <c r="B50" s="1"/>
      <c r="C50" s="37"/>
      <c r="D50" s="37"/>
      <c r="E50" s="37"/>
      <c r="F50" s="37"/>
      <c r="G50" s="37"/>
      <c r="H50" s="45">
        <f t="shared" si="2"/>
        <v>0</v>
      </c>
      <c r="I50" s="43"/>
      <c r="J50" s="1"/>
      <c r="K50" s="1"/>
      <c r="CN50" s="8" t="s">
        <v>112</v>
      </c>
      <c r="CO50" s="8" t="s">
        <v>112</v>
      </c>
      <c r="CP50" s="8" t="s">
        <v>112</v>
      </c>
      <c r="CQ50" s="8" t="s">
        <v>112</v>
      </c>
      <c r="CR50" s="17" t="e">
        <v>#N/A</v>
      </c>
      <c r="CS50" s="17" t="e">
        <v>#N/A</v>
      </c>
      <c r="CT50" s="17" t="e">
        <v>#N/A</v>
      </c>
      <c r="CU50" s="8" t="e" cm="1">
        <f t="array" ref="CU50">_xlfn.IFS($CT$54=-1,CN50,$CT$54=0,$CR50,$CT$54=1,$CS50,$CT$54=2,$CT50)</f>
        <v>#N/A</v>
      </c>
      <c r="CV50" s="8" t="e" cm="1">
        <f t="array" ref="CV50">_xlfn.IFS($CT$54=-1,CO50,$CT$54=0,$CR50,$CT$54=1,$CS50,$CT$54=2,$CT50)</f>
        <v>#N/A</v>
      </c>
      <c r="CW50" s="8" t="e" cm="1">
        <f t="array" ref="CW50">_xlfn.IFS($CT$54=-1,CP50,$CT$54=0,$CR50,$CT$54=1,$CS50,$CT$54=2,$CT50)</f>
        <v>#N/A</v>
      </c>
      <c r="CX50" s="8" t="e" cm="1">
        <f t="array" ref="CX50">_xlfn.IFS($CT$54=-1,CQ50,$CT$54=0,$CR50,$CT$54=1,$CS50,$CT$54=2,$CT50)</f>
        <v>#N/A</v>
      </c>
      <c r="CY50" s="8"/>
      <c r="CZ50" s="8" t="s">
        <v>112</v>
      </c>
      <c r="DA50" s="26"/>
      <c r="DB50" s="26"/>
      <c r="DC50" s="26"/>
      <c r="DD50" s="26"/>
      <c r="DE50" s="8" t="s">
        <v>112</v>
      </c>
      <c r="DF50" s="8" t="s">
        <v>112</v>
      </c>
      <c r="DG50" s="8" t="s">
        <v>112</v>
      </c>
      <c r="DH50" s="8" t="s">
        <v>112</v>
      </c>
      <c r="DI50" s="8" t="s">
        <v>112</v>
      </c>
      <c r="DJ50" s="8" t="s">
        <v>112</v>
      </c>
      <c r="DK50" s="8" t="s">
        <v>112</v>
      </c>
      <c r="DL50" s="8" t="s">
        <v>112</v>
      </c>
    </row>
    <row r="51" spans="1:116" ht="17" customHeight="1" x14ac:dyDescent="0.2">
      <c r="A51" s="1"/>
      <c r="B51" s="1"/>
      <c r="C51" s="37"/>
      <c r="D51" s="37"/>
      <c r="E51" s="37"/>
      <c r="F51" s="37"/>
      <c r="G51" s="37"/>
      <c r="H51" s="45">
        <f t="shared" si="2"/>
        <v>0</v>
      </c>
      <c r="I51" s="43"/>
      <c r="J51" s="1"/>
      <c r="K51" s="1"/>
      <c r="CN51" s="8" t="s">
        <v>112</v>
      </c>
      <c r="CO51" s="8" t="s">
        <v>112</v>
      </c>
      <c r="CP51" s="8" t="s">
        <v>112</v>
      </c>
      <c r="CQ51" s="8" t="s">
        <v>112</v>
      </c>
      <c r="CR51" s="17" t="e">
        <v>#N/A</v>
      </c>
      <c r="CS51" s="17" t="e">
        <v>#N/A</v>
      </c>
      <c r="CT51" s="17" t="e">
        <v>#N/A</v>
      </c>
      <c r="CU51" s="8" t="e" cm="1">
        <f t="array" ref="CU51">_xlfn.IFS($CT$54=-1,CN51,$CT$54=0,$CR51,$CT$54=1,$CS51,$CT$54=2,$CT51)</f>
        <v>#N/A</v>
      </c>
      <c r="CV51" s="8" t="e" cm="1">
        <f t="array" ref="CV51">_xlfn.IFS($CT$54=-1,CO51,$CT$54=0,$CR51,$CT$54=1,$CS51,$CT$54=2,$CT51)</f>
        <v>#N/A</v>
      </c>
      <c r="CW51" s="8" t="e" cm="1">
        <f t="array" ref="CW51">_xlfn.IFS($CT$54=-1,CP51,$CT$54=0,$CR51,$CT$54=1,$CS51,$CT$54=2,$CT51)</f>
        <v>#N/A</v>
      </c>
      <c r="CX51" s="8" t="e" cm="1">
        <f t="array" ref="CX51">_xlfn.IFS($CT$54=-1,CQ51,$CT$54=0,$CR51,$CT$54=1,$CS51,$CT$54=2,$CT51)</f>
        <v>#N/A</v>
      </c>
      <c r="CY51" s="8"/>
      <c r="CZ51" s="8" t="s">
        <v>112</v>
      </c>
      <c r="DA51" s="26"/>
      <c r="DB51" s="26"/>
      <c r="DC51" s="26"/>
      <c r="DD51" s="26"/>
      <c r="DE51" s="8" t="s">
        <v>112</v>
      </c>
      <c r="DF51" s="8" t="s">
        <v>112</v>
      </c>
      <c r="DG51" s="8" t="s">
        <v>112</v>
      </c>
      <c r="DH51" s="8" t="s">
        <v>112</v>
      </c>
      <c r="DI51" s="8" t="s">
        <v>112</v>
      </c>
      <c r="DJ51" s="8" t="s">
        <v>112</v>
      </c>
      <c r="DK51" s="8" t="s">
        <v>112</v>
      </c>
      <c r="DL51" s="8" t="s">
        <v>112</v>
      </c>
    </row>
    <row r="52" spans="1:116" ht="17" customHeight="1" x14ac:dyDescent="0.2">
      <c r="A52" s="1"/>
      <c r="B52" s="1"/>
      <c r="C52" s="37"/>
      <c r="D52" s="37"/>
      <c r="E52" s="37"/>
      <c r="F52" s="37"/>
      <c r="G52" s="37"/>
      <c r="H52" s="45">
        <f t="shared" si="2"/>
        <v>0</v>
      </c>
      <c r="I52" s="43"/>
      <c r="J52" s="1"/>
      <c r="K52" s="1"/>
    </row>
    <row r="53" spans="1:116" ht="17" customHeight="1" x14ac:dyDescent="0.2">
      <c r="A53" s="1"/>
      <c r="B53" s="1"/>
      <c r="C53" s="1"/>
      <c r="D53" s="1"/>
      <c r="E53" s="1"/>
      <c r="F53" s="1"/>
      <c r="G53" s="1"/>
      <c r="H53" s="45"/>
      <c r="I53" s="43"/>
      <c r="J53" s="1"/>
      <c r="K53" s="1"/>
    </row>
    <row r="54" spans="1:116" ht="17" customHeight="1" x14ac:dyDescent="0.2">
      <c r="A54" s="1"/>
      <c r="B54" s="1"/>
      <c r="C54" s="1"/>
      <c r="D54" s="1"/>
      <c r="E54" s="1" t="s">
        <v>86</v>
      </c>
      <c r="F54" s="1"/>
      <c r="G54" s="1"/>
      <c r="H54" s="45"/>
      <c r="I54" s="43"/>
      <c r="J54" s="1"/>
      <c r="K54" s="1"/>
    </row>
    <row r="55" spans="1:116" ht="17" customHeight="1" x14ac:dyDescent="0.2">
      <c r="A55" s="1"/>
      <c r="B55" s="47" t="s">
        <v>89</v>
      </c>
      <c r="C55" s="48" t="str" cm="1">
        <f t="array" ref="C55">SUM(D42:D52)&amp;"/"&amp;((SUM(IF(ISBLANK(C42:C52),0,1)))-COUNTIF(C42:C52,"NOT OUT"))</f>
        <v>0/0</v>
      </c>
      <c r="D55" s="48" t="str">
        <f>((SUM(E42:E52)-MOD(SUM(E42:E52),6))/6)+(MOD(SUM(E42:E52),6))/10 &amp; " overs"</f>
        <v>0 overs</v>
      </c>
      <c r="E55" s="49" t="e">
        <f>ROUNDUP(SUM(D42:D52)/(SUM(E42:E52)/6),2) &amp; " rpo"</f>
        <v>#DIV/0!</v>
      </c>
      <c r="F55" s="1"/>
      <c r="G55" s="1"/>
      <c r="H55" s="1"/>
      <c r="I55" s="43"/>
      <c r="J55" s="1"/>
      <c r="K55" s="1"/>
    </row>
    <row r="56" spans="1:116" ht="17" customHeight="1" x14ac:dyDescent="0.2">
      <c r="A56" s="1"/>
      <c r="B56" s="1"/>
      <c r="C56" s="1"/>
      <c r="D56" s="1"/>
      <c r="E56" s="1"/>
      <c r="F56" s="1"/>
      <c r="G56" s="1"/>
      <c r="H56" s="1"/>
      <c r="I56" s="43"/>
      <c r="J56" s="1"/>
      <c r="K56" s="1"/>
    </row>
    <row r="57" spans="1:116" ht="17" customHeight="1" x14ac:dyDescent="0.2">
      <c r="A57" s="1"/>
      <c r="B57" s="1"/>
      <c r="C57" s="1"/>
      <c r="D57" s="1"/>
      <c r="E57" s="1"/>
      <c r="F57" s="1"/>
      <c r="G57" s="1"/>
      <c r="H57" s="1"/>
      <c r="I57" s="43"/>
      <c r="J57" s="1"/>
      <c r="K57" s="1"/>
    </row>
    <row r="58" spans="1:116" ht="17" customHeight="1" x14ac:dyDescent="0.2">
      <c r="A58" s="1"/>
      <c r="B58" s="36" t="s">
        <v>96</v>
      </c>
      <c r="C58" s="1"/>
      <c r="D58" s="1"/>
      <c r="E58" s="1"/>
      <c r="F58" s="1"/>
      <c r="G58" s="1"/>
      <c r="H58" s="1"/>
      <c r="I58" s="43"/>
      <c r="J58" s="1"/>
      <c r="K58" s="1"/>
    </row>
    <row r="59" spans="1:116" ht="17" customHeight="1" x14ac:dyDescent="0.2">
      <c r="A59" s="1"/>
      <c r="B59" s="50" t="s">
        <v>5</v>
      </c>
      <c r="C59" s="51" t="s">
        <v>99</v>
      </c>
      <c r="D59" s="51" t="s">
        <v>100</v>
      </c>
      <c r="E59" s="51" t="s">
        <v>101</v>
      </c>
      <c r="F59" s="51" t="s">
        <v>102</v>
      </c>
      <c r="G59" s="42" t="s">
        <v>103</v>
      </c>
      <c r="H59" s="1"/>
      <c r="I59" s="43"/>
      <c r="J59" s="1"/>
      <c r="K59" s="1"/>
    </row>
    <row r="60" spans="1:116" ht="17" customHeight="1" x14ac:dyDescent="0.2">
      <c r="A60" s="1"/>
      <c r="B60" s="43"/>
      <c r="C60" s="37"/>
      <c r="D60" s="37"/>
      <c r="E60" s="37"/>
      <c r="F60" s="37"/>
      <c r="G60" s="45">
        <f t="shared" ref="G60:G66" si="3">IF(ISBLANK(C60),0,E60/C60)</f>
        <v>0</v>
      </c>
      <c r="H60" s="1"/>
      <c r="I60" s="43"/>
      <c r="J60" s="1"/>
      <c r="K60" s="1"/>
    </row>
    <row r="61" spans="1:116" ht="17" customHeight="1" x14ac:dyDescent="0.2">
      <c r="A61" s="1"/>
      <c r="B61" s="43"/>
      <c r="C61" s="37"/>
      <c r="D61" s="37"/>
      <c r="E61" s="37"/>
      <c r="F61" s="37"/>
      <c r="G61" s="45">
        <f t="shared" si="3"/>
        <v>0</v>
      </c>
      <c r="H61" s="1"/>
      <c r="I61" s="43"/>
      <c r="J61" s="1"/>
      <c r="K61" s="1"/>
    </row>
    <row r="62" spans="1:116" ht="17" customHeight="1" x14ac:dyDescent="0.2">
      <c r="A62" s="1"/>
      <c r="B62" s="43"/>
      <c r="C62" s="37"/>
      <c r="D62" s="37"/>
      <c r="E62" s="37"/>
      <c r="F62" s="37"/>
      <c r="G62" s="45">
        <f t="shared" si="3"/>
        <v>0</v>
      </c>
      <c r="H62" s="1"/>
      <c r="I62" s="43"/>
      <c r="J62" s="1"/>
      <c r="K62" s="1"/>
    </row>
    <row r="63" spans="1:116" ht="17" customHeight="1" x14ac:dyDescent="0.2">
      <c r="A63" s="1"/>
      <c r="B63" s="43"/>
      <c r="C63" s="37"/>
      <c r="D63" s="37"/>
      <c r="E63" s="37"/>
      <c r="F63" s="37"/>
      <c r="G63" s="45">
        <f t="shared" si="3"/>
        <v>0</v>
      </c>
      <c r="H63" s="1"/>
      <c r="I63" s="43"/>
      <c r="J63" s="1"/>
      <c r="K63" s="1"/>
    </row>
    <row r="64" spans="1:116" ht="17" customHeight="1" x14ac:dyDescent="0.2">
      <c r="A64" s="1"/>
      <c r="B64" s="43"/>
      <c r="C64" s="37"/>
      <c r="D64" s="37"/>
      <c r="E64" s="37"/>
      <c r="F64" s="37"/>
      <c r="G64" s="45">
        <f t="shared" si="3"/>
        <v>0</v>
      </c>
      <c r="H64" s="1"/>
      <c r="I64" s="43"/>
      <c r="J64" s="1"/>
      <c r="K64" s="1"/>
    </row>
    <row r="65" spans="1:11" ht="17" customHeight="1" x14ac:dyDescent="0.2">
      <c r="A65" s="1"/>
      <c r="B65" s="43"/>
      <c r="C65" s="37"/>
      <c r="D65" s="37"/>
      <c r="E65" s="37"/>
      <c r="F65" s="37"/>
      <c r="G65" s="45">
        <f t="shared" si="3"/>
        <v>0</v>
      </c>
      <c r="H65" s="1"/>
      <c r="I65" s="43"/>
      <c r="J65" s="1"/>
      <c r="K65" s="1"/>
    </row>
    <row r="66" spans="1:11" ht="17" customHeight="1" x14ac:dyDescent="0.2">
      <c r="A66" s="1"/>
      <c r="B66" s="43"/>
      <c r="C66" s="1"/>
      <c r="D66" s="1"/>
      <c r="E66" s="1"/>
      <c r="F66" s="1"/>
      <c r="G66" s="45">
        <f t="shared" si="3"/>
        <v>0</v>
      </c>
      <c r="H66" s="1"/>
      <c r="I66" s="43"/>
      <c r="J66" s="1"/>
      <c r="K66" s="1"/>
    </row>
    <row r="67" spans="1:11" ht="17" customHeight="1" x14ac:dyDescent="0.2">
      <c r="A67" s="1"/>
      <c r="B67" s="1"/>
      <c r="C67" s="1"/>
      <c r="D67" s="1"/>
      <c r="E67" s="1"/>
      <c r="F67" s="1"/>
      <c r="G67" s="1"/>
      <c r="H67" s="1"/>
      <c r="I67" s="43"/>
      <c r="J67" s="1"/>
      <c r="K67" s="1"/>
    </row>
    <row r="68" spans="1:11" ht="17" customHeight="1" x14ac:dyDescent="0.2"/>
    <row r="69" spans="1:11" ht="17" customHeight="1" x14ac:dyDescent="0.2"/>
    <row r="70" spans="1:11" ht="17" customHeight="1" x14ac:dyDescent="0.2"/>
    <row r="71" spans="1:11" ht="17" customHeight="1" x14ac:dyDescent="0.2"/>
    <row r="72" spans="1:11" ht="17" customHeight="1" x14ac:dyDescent="0.2"/>
    <row r="73" spans="1:11" ht="17" customHeight="1" x14ac:dyDescent="0.2"/>
    <row r="74" spans="1:11" ht="17" customHeight="1" x14ac:dyDescent="0.2"/>
    <row r="75" spans="1:11" ht="17" customHeight="1" x14ac:dyDescent="0.2"/>
    <row r="90" spans="21:21" x14ac:dyDescent="0.2">
      <c r="U90" s="16"/>
    </row>
  </sheetData>
  <mergeCells count="10">
    <mergeCell ref="C7:H8"/>
    <mergeCell ref="C9:H9"/>
    <mergeCell ref="J2:Q2"/>
    <mergeCell ref="B1:I1"/>
    <mergeCell ref="B2:C3"/>
    <mergeCell ref="D2:D3"/>
    <mergeCell ref="E2:I3"/>
    <mergeCell ref="B4:I4"/>
    <mergeCell ref="B5:C6"/>
    <mergeCell ref="E5:I6"/>
  </mergeCells>
  <conditionalFormatting sqref="E2">
    <cfRule type="cellIs" dxfId="67" priority="39" operator="equal">
      <formula>$AH$8</formula>
    </cfRule>
    <cfRule type="cellIs" dxfId="66" priority="40" operator="equal">
      <formula>$AH$4</formula>
    </cfRule>
    <cfRule type="cellIs" dxfId="65" priority="41" operator="equal">
      <formula>$AH$6</formula>
    </cfRule>
    <cfRule type="cellIs" dxfId="64" priority="42" operator="equal">
      <formula>$AH$7</formula>
    </cfRule>
    <cfRule type="cellIs" dxfId="63" priority="43" operator="equal">
      <formula>$AH$5</formula>
    </cfRule>
    <cfRule type="cellIs" dxfId="62" priority="44" operator="equal">
      <formula>$AH$3</formula>
    </cfRule>
  </conditionalFormatting>
  <conditionalFormatting sqref="K12">
    <cfRule type="cellIs" dxfId="61" priority="33" operator="equal">
      <formula>$AH$8</formula>
    </cfRule>
    <cfRule type="cellIs" dxfId="60" priority="34" operator="equal">
      <formula>$AH$4</formula>
    </cfRule>
    <cfRule type="cellIs" dxfId="59" priority="35" operator="equal">
      <formula>$AH$6</formula>
    </cfRule>
    <cfRule type="cellIs" dxfId="58" priority="36" operator="equal">
      <formula>$AH$7</formula>
    </cfRule>
    <cfRule type="cellIs" dxfId="57" priority="37" operator="equal">
      <formula>$AH$5</formula>
    </cfRule>
    <cfRule type="cellIs" dxfId="56" priority="38" operator="equal">
      <formula>$AH$3</formula>
    </cfRule>
  </conditionalFormatting>
  <conditionalFormatting sqref="B11">
    <cfRule type="cellIs" dxfId="55" priority="27" operator="equal">
      <formula>$AH$8</formula>
    </cfRule>
    <cfRule type="cellIs" dxfId="54" priority="28" operator="equal">
      <formula>$AH$4</formula>
    </cfRule>
    <cfRule type="cellIs" dxfId="53" priority="29" operator="equal">
      <formula>$AH$6</formula>
    </cfRule>
    <cfRule type="cellIs" dxfId="52" priority="30" operator="equal">
      <formula>$AH$7</formula>
    </cfRule>
    <cfRule type="cellIs" dxfId="51" priority="31" operator="equal">
      <formula>$AH$5</formula>
    </cfRule>
    <cfRule type="cellIs" dxfId="50" priority="32" operator="equal">
      <formula>$AH$3</formula>
    </cfRule>
  </conditionalFormatting>
  <conditionalFormatting sqref="B40">
    <cfRule type="cellIs" dxfId="49" priority="21" operator="equal">
      <formula>$AH$8</formula>
    </cfRule>
    <cfRule type="cellIs" dxfId="48" priority="22" operator="equal">
      <formula>$AH$4</formula>
    </cfRule>
    <cfRule type="cellIs" dxfId="47" priority="23" operator="equal">
      <formula>$AH$6</formula>
    </cfRule>
    <cfRule type="cellIs" dxfId="46" priority="24" operator="equal">
      <formula>$AH$7</formula>
    </cfRule>
    <cfRule type="cellIs" dxfId="45" priority="25" operator="equal">
      <formula>$AH$5</formula>
    </cfRule>
    <cfRule type="cellIs" dxfId="44" priority="26" operator="equal">
      <formula>$AH$3</formula>
    </cfRule>
  </conditionalFormatting>
  <conditionalFormatting sqref="B2 E2">
    <cfRule type="cellIs" dxfId="43" priority="19" operator="equal">
      <formula>$AH$10</formula>
    </cfRule>
    <cfRule type="cellIs" dxfId="42" priority="20" operator="equal">
      <formula>$AH$9</formula>
    </cfRule>
    <cfRule type="cellIs" dxfId="41" priority="45" operator="equal">
      <formula>$AH$8</formula>
    </cfRule>
    <cfRule type="cellIs" dxfId="40" priority="46" operator="equal">
      <formula>$AH$4</formula>
    </cfRule>
    <cfRule type="cellIs" dxfId="39" priority="47" operator="equal">
      <formula>$AH$6</formula>
    </cfRule>
    <cfRule type="cellIs" dxfId="38" priority="48" operator="equal">
      <formula>$AH$7</formula>
    </cfRule>
    <cfRule type="cellIs" dxfId="37" priority="49" operator="equal">
      <formula>$AH$5</formula>
    </cfRule>
    <cfRule type="cellIs" dxfId="36" priority="50" operator="equal">
      <formula>$AH$3</formula>
    </cfRule>
  </conditionalFormatting>
  <conditionalFormatting sqref="B5:C6">
    <cfRule type="expression" dxfId="35" priority="11">
      <formula>$B$2 = "Team ABD"</formula>
    </cfRule>
    <cfRule type="expression" dxfId="34" priority="12">
      <formula>$B$2 = "Team KP"</formula>
    </cfRule>
    <cfRule type="expression" dxfId="33" priority="13">
      <formula>$B$2 = "Team Kumble"</formula>
    </cfRule>
    <cfRule type="expression" dxfId="32" priority="14">
      <formula>$B$2 = "Team Dravid"</formula>
    </cfRule>
    <cfRule type="expression" dxfId="31" priority="15">
      <formula>$B$2 = "Team Watson"</formula>
    </cfRule>
    <cfRule type="expression" dxfId="30" priority="16">
      <formula>$B$2 = "Team Vettori"</formula>
    </cfRule>
    <cfRule type="expression" dxfId="29" priority="17">
      <formula>$B$2 = "Team Kohli"</formula>
    </cfRule>
    <cfRule type="expression" dxfId="28" priority="18">
      <formula>$B$2 = "Team Rahul"</formula>
    </cfRule>
  </conditionalFormatting>
  <conditionalFormatting sqref="E5">
    <cfRule type="expression" dxfId="27" priority="3">
      <formula>$E$2 = "Team ABD"</formula>
    </cfRule>
    <cfRule type="expression" dxfId="26" priority="4">
      <formula>$E$2 = "Team KP"</formula>
    </cfRule>
    <cfRule type="expression" dxfId="25" priority="5">
      <formula>$E$2 = "Team Kumble"</formula>
    </cfRule>
    <cfRule type="expression" dxfId="24" priority="6">
      <formula>$E$2 = "Team Dravid"</formula>
    </cfRule>
    <cfRule type="expression" dxfId="23" priority="7">
      <formula>$E$2 = "Team Watson"</formula>
    </cfRule>
    <cfRule type="expression" dxfId="22" priority="8">
      <formula>$E$2 = "Team Vettori"</formula>
    </cfRule>
    <cfRule type="expression" dxfId="21" priority="9">
      <formula>$E$2 = "Team Kohli"</formula>
    </cfRule>
    <cfRule type="expression" dxfId="20" priority="10">
      <formula>$E$2 = "Team Rahul"</formula>
    </cfRule>
  </conditionalFormatting>
  <conditionalFormatting sqref="B11 B40">
    <cfRule type="cellIs" dxfId="19" priority="1" operator="equal">
      <formula>$AH$9</formula>
    </cfRule>
    <cfRule type="cellIs" dxfId="18" priority="2" operator="equal">
      <formula>$AH$10</formula>
    </cfRule>
  </conditionalFormatting>
  <hyperlinks>
    <hyperlink ref="J3" location="'Schedule &amp; Results'!J3" display="'Schedule &amp; Results'!J3" xr:uid="{5AD3C2B5-DB08-E849-9306-F5361481F878}"/>
  </hyperlink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D375-D59F-7648-B7C2-25EFEE69D8AD}">
  <dimension ref="B1:DM130"/>
  <sheetViews>
    <sheetView tabSelected="1" topLeftCell="B1" zoomScale="133" workbookViewId="0">
      <selection activeCell="G8" sqref="G8"/>
    </sheetView>
  </sheetViews>
  <sheetFormatPr baseColWidth="10" defaultColWidth="10.83203125" defaultRowHeight="16" x14ac:dyDescent="0.2"/>
  <cols>
    <col min="1" max="1" width="10.83203125" style="26"/>
    <col min="2" max="2" width="17" style="26" customWidth="1"/>
    <col min="3" max="3" width="18.1640625" style="26" customWidth="1"/>
    <col min="4" max="4" width="12.83203125" style="26" bestFit="1" customWidth="1"/>
    <col min="5" max="5" width="19.6640625" style="26" customWidth="1"/>
    <col min="6" max="6" width="13.33203125" style="26" bestFit="1" customWidth="1"/>
    <col min="7" max="7" width="13.33203125" style="26" customWidth="1"/>
    <col min="8" max="8" width="11" style="26" bestFit="1" customWidth="1"/>
    <col min="9" max="9" width="16.33203125" style="26" bestFit="1" customWidth="1"/>
    <col min="10" max="12" width="11" style="26" bestFit="1" customWidth="1"/>
    <col min="13" max="13" width="14" style="26" customWidth="1"/>
    <col min="14" max="14" width="14.1640625" style="26" bestFit="1" customWidth="1"/>
    <col min="15" max="15" width="11" style="26" customWidth="1"/>
    <col min="16" max="16" width="21.5" style="26" customWidth="1"/>
    <col min="17" max="19" width="11" style="26" bestFit="1" customWidth="1"/>
    <col min="20" max="20" width="14.1640625" style="26" bestFit="1" customWidth="1"/>
    <col min="21" max="21" width="12.6640625" style="26" customWidth="1"/>
    <col min="22" max="23" width="11" style="26" bestFit="1" customWidth="1"/>
    <col min="24" max="24" width="16.33203125" style="26" bestFit="1" customWidth="1"/>
    <col min="25" max="25" width="14.1640625" style="26" bestFit="1" customWidth="1"/>
    <col min="26" max="26" width="11" style="26" bestFit="1" customWidth="1"/>
    <col min="27" max="27" width="23.6640625" style="26" customWidth="1"/>
    <col min="28" max="30" width="11" style="26" bestFit="1" customWidth="1"/>
    <col min="31" max="31" width="14.5" style="26" customWidth="1"/>
    <col min="32" max="34" width="11" style="26" bestFit="1" customWidth="1"/>
    <col min="35" max="35" width="16.33203125" style="26" bestFit="1" customWidth="1"/>
    <col min="36" max="36" width="14.1640625" style="26" bestFit="1" customWidth="1"/>
    <col min="37" max="37" width="11" style="26" bestFit="1" customWidth="1"/>
    <col min="38" max="38" width="23.5" style="26" customWidth="1"/>
    <col min="39" max="40" width="11" style="26" customWidth="1"/>
    <col min="41" max="41" width="11" style="26" bestFit="1" customWidth="1"/>
    <col min="42" max="42" width="13.83203125" style="26" customWidth="1"/>
    <col min="43" max="44" width="11" style="26" bestFit="1" customWidth="1"/>
    <col min="45" max="45" width="11.6640625" style="26" customWidth="1"/>
    <col min="46" max="64" width="0" style="26" hidden="1" customWidth="1"/>
    <col min="65" max="89" width="11" style="26" bestFit="1" customWidth="1"/>
    <col min="90" max="90" width="2.33203125" style="26" customWidth="1"/>
    <col min="91" max="91" width="9.6640625" style="26" customWidth="1"/>
    <col min="92" max="92" width="0.1640625" style="26" customWidth="1"/>
    <col min="93" max="93" width="13.1640625" style="26" customWidth="1"/>
    <col min="94" max="94" width="11.1640625" style="26" customWidth="1"/>
    <col min="95" max="95" width="18.6640625" style="26" customWidth="1"/>
    <col min="96" max="96" width="17.6640625" style="26" customWidth="1"/>
    <col min="97" max="97" width="24.5" style="26" customWidth="1"/>
    <col min="98" max="98" width="22.1640625" style="26" customWidth="1"/>
    <col min="99" max="99" width="15.33203125" style="26" customWidth="1"/>
    <col min="100" max="100" width="16.1640625" style="26" customWidth="1"/>
    <col min="101" max="101" width="17.5" style="26" customWidth="1"/>
    <col min="102" max="102" width="18.5" style="26" customWidth="1"/>
    <col min="103" max="103" width="19.1640625" style="26" customWidth="1"/>
    <col min="104" max="104" width="10.1640625" style="26" customWidth="1"/>
    <col min="105" max="105" width="20.5" style="26" customWidth="1"/>
    <col min="106" max="106" width="17.5" style="26" customWidth="1"/>
    <col min="107" max="107" width="12.6640625" style="26" customWidth="1"/>
    <col min="108" max="108" width="10.6640625" style="26" customWidth="1"/>
    <col min="109" max="109" width="25.33203125" style="26" customWidth="1"/>
    <col min="110" max="110" width="24.6640625" style="26" customWidth="1"/>
    <col min="111" max="111" width="22" style="26" customWidth="1"/>
    <col min="112" max="112" width="28" style="26" customWidth="1"/>
    <col min="113" max="113" width="51.33203125" style="26" customWidth="1"/>
    <col min="114" max="16384" width="10.83203125" style="26"/>
  </cols>
  <sheetData>
    <row r="1" spans="2:114" x14ac:dyDescent="0.2">
      <c r="B1" s="55" t="s">
        <v>113</v>
      </c>
      <c r="C1" s="17" cm="1">
        <f t="array" aca="1" ref="C1" ca="1">INDEX($CV$2:$CV$51,RANDBETWEEN(1,COUNTA($CV$2:$CV$51)),1)</f>
        <v>4</v>
      </c>
      <c r="D1" s="17"/>
      <c r="E1" s="17"/>
      <c r="F1" s="17"/>
      <c r="G1" s="56" t="s">
        <v>96</v>
      </c>
      <c r="H1" s="56" t="s">
        <v>114</v>
      </c>
      <c r="I1" s="56" t="s">
        <v>4</v>
      </c>
      <c r="K1" s="17"/>
      <c r="L1" s="17"/>
      <c r="M1" s="57" t="s">
        <v>113</v>
      </c>
      <c r="N1" s="17" cm="1">
        <f t="array" aca="1" ref="N1" ca="1">INDEX($CW$2:$CW$51,RANDBETWEEN(1,COUNTA($CW$2:$CW$51)),1)</f>
        <v>0</v>
      </c>
      <c r="X1" s="55" t="s">
        <v>113</v>
      </c>
      <c r="Y1" s="17" cm="1">
        <f t="array" aca="1" ref="Y1" ca="1">INDEX($CX$2:$CX$51,RANDBETWEEN(1,COUNTA($CX$2:$CX$51)),1)</f>
        <v>4</v>
      </c>
      <c r="AI1" s="55" t="s">
        <v>113</v>
      </c>
      <c r="AJ1" s="17" cm="1">
        <f t="array" aca="1" ref="AJ1" ca="1">INDEX($CY$2:$CY$51,RANDBETWEEN(1,COUNTA($CY$2:$CY$51)),1)</f>
        <v>0</v>
      </c>
      <c r="AT1" s="26">
        <v>1</v>
      </c>
      <c r="AU1" s="26" t="str">
        <f>IF(AV1=0," ","Bowler Ability")</f>
        <v>Bowler Ability</v>
      </c>
      <c r="AV1" s="26">
        <f>J7</f>
        <v>2</v>
      </c>
      <c r="CO1" s="127" t="s">
        <v>0</v>
      </c>
      <c r="CP1" s="127" t="s">
        <v>1</v>
      </c>
      <c r="CQ1" s="128" t="s">
        <v>2</v>
      </c>
      <c r="CR1" s="128" t="s">
        <v>3</v>
      </c>
      <c r="CS1" s="6" t="s">
        <v>4</v>
      </c>
      <c r="CT1" s="6" t="s">
        <v>5</v>
      </c>
      <c r="CU1" s="7" t="s">
        <v>6</v>
      </c>
      <c r="CV1" s="127" t="s">
        <v>0</v>
      </c>
      <c r="CW1" s="127" t="s">
        <v>1</v>
      </c>
      <c r="CX1" s="128" t="s">
        <v>2</v>
      </c>
      <c r="CY1" s="128" t="s">
        <v>3</v>
      </c>
      <c r="CZ1" s="8"/>
      <c r="DA1" s="7" t="s">
        <v>7</v>
      </c>
      <c r="DB1" s="10" t="s">
        <v>12</v>
      </c>
      <c r="DC1" s="7" t="s">
        <v>13</v>
      </c>
      <c r="DD1" s="7" t="s">
        <v>14</v>
      </c>
      <c r="DE1" s="10" t="s">
        <v>15</v>
      </c>
      <c r="DF1" s="7" t="s">
        <v>16</v>
      </c>
      <c r="DG1" s="7" t="s">
        <v>17</v>
      </c>
      <c r="DH1" s="10" t="s">
        <v>18</v>
      </c>
      <c r="DI1" s="10" t="s">
        <v>19</v>
      </c>
    </row>
    <row r="2" spans="2:114" x14ac:dyDescent="0.2">
      <c r="B2" s="58" t="s">
        <v>115</v>
      </c>
      <c r="C2" s="59"/>
      <c r="D2" s="59"/>
      <c r="E2" s="60" t="s">
        <v>116</v>
      </c>
      <c r="F2" s="5">
        <v>3</v>
      </c>
      <c r="G2" s="61" t="s">
        <v>117</v>
      </c>
      <c r="H2" s="61" t="s">
        <v>118</v>
      </c>
      <c r="I2" s="61" t="s">
        <v>222</v>
      </c>
      <c r="M2" s="58" t="s">
        <v>120</v>
      </c>
      <c r="N2" s="59"/>
      <c r="O2" s="62"/>
      <c r="X2" s="58" t="s">
        <v>121</v>
      </c>
      <c r="Y2" s="59"/>
      <c r="Z2" s="62"/>
      <c r="AI2" s="58" t="s">
        <v>122</v>
      </c>
      <c r="AJ2" s="59"/>
      <c r="AK2" s="62"/>
      <c r="AU2" s="26" t="str">
        <f>IF(AV2=0," ","Batsman Ability")</f>
        <v>Batsman Ability</v>
      </c>
      <c r="AV2" s="26">
        <f>J8</f>
        <v>3</v>
      </c>
      <c r="CO2" s="8">
        <v>0</v>
      </c>
      <c r="CP2" s="8">
        <v>0</v>
      </c>
      <c r="CQ2" s="8">
        <v>0</v>
      </c>
      <c r="CR2" s="8">
        <v>0</v>
      </c>
      <c r="CS2" s="8">
        <f t="array" ref="CS2:CS51">_xlfn.IFS(F2=1,DA2:DA51,F2=2,DB2:DB51,F2=3,DC2:DC51)</f>
        <v>0</v>
      </c>
      <c r="CT2" s="8">
        <f t="array" ref="CT2:CT51">_xlfn.IFS(F3=1,DD2:DD51,F3=2,DE2:DE51,F3=3,DF2:DF51)</f>
        <v>0</v>
      </c>
      <c r="CU2" s="9">
        <f t="array" ref="CU2:CU51">_xlfn.IFS(F4=1,DG2:DG51,F4=2,DH2:DH51,F4=3,DI2:DI51)</f>
        <v>0</v>
      </c>
      <c r="CV2" s="8" cm="1">
        <f t="array" aca="1" ref="CV2" ca="1">_xlfn.IFS($CU54=-1,CO2,$CU54=0,$CS2,$CU54=1,$CT2,$CU54=2,$CU2)</f>
        <v>0</v>
      </c>
      <c r="CW2" s="8" cm="1">
        <f t="array" aca="1" ref="CW2" ca="1">_xlfn.IFS($CU54=-1,CP2,$CU54=0,$CS2,$CU54=1,$CT2,$CU54=2,$CU2)</f>
        <v>0</v>
      </c>
      <c r="CX2" s="8" cm="1">
        <f t="array" aca="1" ref="CX2" ca="1">_xlfn.IFS($CU54=-1,CQ2,$CU54=0,$CS2,$CU54=1,$CT2,$CU54=2,$CU2)</f>
        <v>0</v>
      </c>
      <c r="CY2" s="8" cm="1">
        <f t="array" aca="1" ref="CY2" ca="1">_xlfn.IFS($CU54=-1,CR2,$CU54=0,$CS2,$CU54=1,$CT2,$CU54=2,$CU2)</f>
        <v>0</v>
      </c>
      <c r="CZ2" s="8"/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</row>
    <row r="3" spans="2:114" x14ac:dyDescent="0.2">
      <c r="B3" s="63"/>
      <c r="C3" s="64"/>
      <c r="D3" s="64"/>
      <c r="E3" s="60" t="s">
        <v>123</v>
      </c>
      <c r="F3" s="65" cm="1">
        <f t="array" ref="F3">INDEX($AV$1:$AV$40,SUMPRODUCT(MAX(ROW(AU1:AU40)*($E$3=AU1:AU40))))</f>
        <v>2</v>
      </c>
      <c r="G3" s="61" t="s">
        <v>124</v>
      </c>
      <c r="H3" s="61" t="s">
        <v>124</v>
      </c>
      <c r="I3" s="61" t="s">
        <v>125</v>
      </c>
      <c r="M3" s="63"/>
      <c r="N3" s="64"/>
      <c r="O3" s="66"/>
      <c r="X3" s="63"/>
      <c r="Y3" s="64"/>
      <c r="Z3" s="66"/>
      <c r="AI3" s="63"/>
      <c r="AJ3" s="64"/>
      <c r="AK3" s="66"/>
      <c r="AT3" s="26">
        <v>2</v>
      </c>
      <c r="AU3" s="26" t="str">
        <f>IF(AV3=0," ","Bowler Ability")</f>
        <v xml:space="preserve"> </v>
      </c>
      <c r="AV3" s="26">
        <f>J23</f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9">
        <v>0</v>
      </c>
      <c r="CV3" s="8" cm="1">
        <f t="array" aca="1" ref="CV3" ca="1">_xlfn.IFS($CU55=-1,CO3,$CU55=0,$CS3,$CU55=1,$CT3,$CU55=2,$CU3)</f>
        <v>0</v>
      </c>
      <c r="CW3" s="8" cm="1">
        <f t="array" aca="1" ref="CW3" ca="1">_xlfn.IFS($CU55=-1,CP3,$CU55=0,$CS3,$CU55=1,$CT3,$CU55=2,$CU3)</f>
        <v>0</v>
      </c>
      <c r="CX3" s="8" cm="1">
        <f t="array" aca="1" ref="CX3" ca="1">_xlfn.IFS($CU55=-1,CQ3,$CU55=0,$CS3,$CU55=1,$CT3,$CU55=2,$CU3)</f>
        <v>0</v>
      </c>
      <c r="CY3" s="8" cm="1">
        <f t="array" aca="1" ref="CY3" ca="1">_xlfn.IFS($CU55=-1,CR3,$CU55=0,$CS3,$CU55=1,$CT3,$CU55=2,$CU3)</f>
        <v>0</v>
      </c>
      <c r="CZ3" s="8"/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</row>
    <row r="4" spans="2:114" x14ac:dyDescent="0.2">
      <c r="B4"/>
      <c r="C4"/>
      <c r="D4"/>
      <c r="E4" s="60" t="s">
        <v>126</v>
      </c>
      <c r="F4" s="65" cm="1">
        <f t="array" ref="F4">INDEX($AV$1:$AV$40,SUMPRODUCT(MAX(ROW(AU1:AU40)*($E$4=AU1:AU40))))</f>
        <v>3</v>
      </c>
      <c r="G4" s="61" t="s">
        <v>127</v>
      </c>
      <c r="H4" s="67" t="s">
        <v>221</v>
      </c>
      <c r="I4" s="67" t="s">
        <v>129</v>
      </c>
      <c r="AU4" s="26" t="str">
        <f>IF(AV4=0," ","Batsman Ability")</f>
        <v xml:space="preserve"> </v>
      </c>
      <c r="AV4" s="26">
        <f>J24</f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9">
        <v>0</v>
      </c>
      <c r="CV4" s="8" cm="1">
        <f t="array" aca="1" ref="CV4" ca="1">_xlfn.IFS($CU56=-1,CO4,$CU56=0,$CS4,$CU56=1,$CT4,$CU56=2,$CU4)</f>
        <v>0</v>
      </c>
      <c r="CW4" s="8" cm="1">
        <f t="array" aca="1" ref="CW4" ca="1">_xlfn.IFS($CU56=-1,CP4,$CU56=0,$CS4,$CU56=1,$CT4,$CU56=2,$CU4)</f>
        <v>0</v>
      </c>
      <c r="CX4" s="8" cm="1">
        <f t="array" aca="1" ref="CX4" ca="1">_xlfn.IFS($CU56=-1,CQ4,$CU56=0,$CS4,$CU56=1,$CT4,$CU56=2,$CU4)</f>
        <v>0</v>
      </c>
      <c r="CY4" s="8" cm="1">
        <f t="array" aca="1" ref="CY4" ca="1">_xlfn.IFS($CU56=-1,CR4,$CU56=0,$CS4,$CU56=1,$CT4,$CU56=2,$CU4)</f>
        <v>0</v>
      </c>
      <c r="CZ4" s="8"/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</row>
    <row r="5" spans="2:114" x14ac:dyDescent="0.2">
      <c r="H5" s="68"/>
      <c r="I5" s="68"/>
      <c r="J5" s="68"/>
      <c r="AT5" s="26">
        <v>3</v>
      </c>
      <c r="AU5" s="26" t="str">
        <f>IF(AV5=0," ","Bowler Ability")</f>
        <v xml:space="preserve"> </v>
      </c>
      <c r="AV5" s="26">
        <f>J39</f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9">
        <v>0</v>
      </c>
      <c r="CV5" s="8" cm="1">
        <f t="array" aca="1" ref="CV5" ca="1">_xlfn.IFS($CU57=-1,CO5,$CU57=0,$CS5,$CU57=1,$CT5,$CU57=2,$CU5)</f>
        <v>0</v>
      </c>
      <c r="CW5" s="8" cm="1">
        <f t="array" aca="1" ref="CW5" ca="1">_xlfn.IFS($CU57=-1,CP5,$CU57=0,$CS5,$CU57=1,$CT5,$CU57=2,$CU5)</f>
        <v>0</v>
      </c>
      <c r="CX5" s="8" cm="1">
        <f t="array" aca="1" ref="CX5" ca="1">_xlfn.IFS($CU57=-1,CQ5,$CU57=0,$CS5,$CU57=1,$CT5,$CU57=2,$CU5)</f>
        <v>0</v>
      </c>
      <c r="CY5" s="8" cm="1">
        <f t="array" aca="1" ref="CY5" ca="1">_xlfn.IFS($CU57=-1,CR5,$CU57=0,$CS5,$CU57=1,$CT5,$CU57=2,$CU5)</f>
        <v>0</v>
      </c>
      <c r="CZ5" s="8"/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</row>
    <row r="6" spans="2:114" x14ac:dyDescent="0.2">
      <c r="B6" s="69" t="s">
        <v>130</v>
      </c>
      <c r="C6" s="70">
        <v>1</v>
      </c>
      <c r="M6" s="71" t="s">
        <v>130</v>
      </c>
      <c r="N6" s="72">
        <v>7</v>
      </c>
      <c r="O6" s="73"/>
      <c r="P6" s="73"/>
      <c r="Q6" s="73"/>
      <c r="R6" s="73"/>
      <c r="S6" s="73"/>
      <c r="T6" s="73"/>
      <c r="U6" s="73"/>
      <c r="V6" s="73"/>
      <c r="X6" s="71" t="s">
        <v>130</v>
      </c>
      <c r="Y6" s="72">
        <v>13</v>
      </c>
      <c r="Z6" s="73"/>
      <c r="AA6" s="73"/>
      <c r="AB6" s="73"/>
      <c r="AC6" s="73"/>
      <c r="AD6" s="73"/>
      <c r="AE6" s="73"/>
      <c r="AF6" s="73"/>
      <c r="AG6" s="73"/>
      <c r="AI6" s="71" t="s">
        <v>130</v>
      </c>
      <c r="AJ6" s="72">
        <v>17</v>
      </c>
      <c r="AK6" s="73"/>
      <c r="AL6" s="73"/>
      <c r="AM6" s="73"/>
      <c r="AN6" s="73"/>
      <c r="AO6" s="73"/>
      <c r="AP6" s="73"/>
      <c r="AQ6" s="73"/>
      <c r="AR6" s="73"/>
      <c r="AU6" s="26" t="str">
        <f>IF(AV6=0," ","Batsman Ability")</f>
        <v xml:space="preserve"> </v>
      </c>
      <c r="AV6" s="26">
        <f>J40</f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9">
        <v>0</v>
      </c>
      <c r="CV6" s="8" cm="1">
        <f t="array" aca="1" ref="CV6" ca="1">_xlfn.IFS($CU58=-1,CO6,$CU58=0,$CS6,$CU58=1,$CT6,$CU58=2,$CU6)</f>
        <v>0</v>
      </c>
      <c r="CW6" s="8" cm="1">
        <f t="array" aca="1" ref="CW6" ca="1">_xlfn.IFS($CU58=-1,CP6,$CU58=0,$CS6,$CU58=1,$CT6,$CU58=2,$CU6)</f>
        <v>0</v>
      </c>
      <c r="CX6" s="8" cm="1">
        <f t="array" aca="1" ref="CX6" ca="1">_xlfn.IFS($CU58=-1,CQ6,$CU58=0,$CS6,$CU58=1,$CT6,$CU58=2,$CU6)</f>
        <v>0</v>
      </c>
      <c r="CY6" s="8" cm="1">
        <f t="array" aca="1" ref="CY6" ca="1">_xlfn.IFS($CU58=-1,CR6,$CU58=0,$CS6,$CU58=1,$CT6,$CU58=2,$CU6)</f>
        <v>0</v>
      </c>
      <c r="CZ6" s="8"/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</row>
    <row r="7" spans="2:114" x14ac:dyDescent="0.2">
      <c r="B7" s="70" t="s">
        <v>131</v>
      </c>
      <c r="C7" s="74"/>
      <c r="D7" s="75"/>
      <c r="E7" s="75"/>
      <c r="F7" s="75"/>
      <c r="G7" s="75"/>
      <c r="H7" s="68"/>
      <c r="I7" s="76" t="s">
        <v>123</v>
      </c>
      <c r="J7" s="77">
        <v>2</v>
      </c>
      <c r="K7" s="78"/>
      <c r="M7" s="72" t="s">
        <v>131</v>
      </c>
      <c r="N7" s="79"/>
      <c r="O7" s="80"/>
      <c r="P7" s="80"/>
      <c r="Q7" s="80"/>
      <c r="R7" s="80"/>
      <c r="S7" s="80"/>
      <c r="T7" s="76" t="s">
        <v>123</v>
      </c>
      <c r="U7" s="77"/>
      <c r="V7" s="81"/>
      <c r="X7" s="72" t="s">
        <v>131</v>
      </c>
      <c r="Y7" s="79"/>
      <c r="Z7" s="80"/>
      <c r="AA7" s="80"/>
      <c r="AB7" s="80"/>
      <c r="AC7" s="80"/>
      <c r="AD7" s="80"/>
      <c r="AE7" s="76" t="s">
        <v>123</v>
      </c>
      <c r="AF7" s="77"/>
      <c r="AG7" s="81"/>
      <c r="AI7" s="72" t="s">
        <v>131</v>
      </c>
      <c r="AJ7" s="79"/>
      <c r="AK7" s="80"/>
      <c r="AL7" s="80"/>
      <c r="AM7" s="80"/>
      <c r="AN7" s="80"/>
      <c r="AO7" s="80"/>
      <c r="AP7" s="76" t="s">
        <v>123</v>
      </c>
      <c r="AQ7" s="77"/>
      <c r="AR7" s="81"/>
      <c r="AT7" s="26">
        <v>4</v>
      </c>
      <c r="AU7" s="26" t="str">
        <f>IF(AV7=0," ","Bowler Ability")</f>
        <v xml:space="preserve"> </v>
      </c>
      <c r="AV7" s="26">
        <f>J55</f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9">
        <v>0</v>
      </c>
      <c r="CV7" s="8" cm="1">
        <f t="array" aca="1" ref="CV7" ca="1">_xlfn.IFS($CU59=-1,CO7,$CU59=0,$CS7,$CU59=1,$CT7,$CU59=2,$CU7)</f>
        <v>0</v>
      </c>
      <c r="CW7" s="8" cm="1">
        <f t="array" aca="1" ref="CW7" ca="1">_xlfn.IFS($CU59=-1,CP7,$CU59=0,$CS7,$CU59=1,$CT7,$CU59=2,$CU7)</f>
        <v>0</v>
      </c>
      <c r="CX7" s="8" cm="1">
        <f t="array" aca="1" ref="CX7" ca="1">_xlfn.IFS($CU59=-1,CQ7,$CU59=0,$CS7,$CU59=1,$CT7,$CU59=2,$CU7)</f>
        <v>0</v>
      </c>
      <c r="CY7" s="8" cm="1">
        <f t="array" aca="1" ref="CY7" ca="1">_xlfn.IFS($CU59=-1,CR7,$CU59=0,$CS7,$CU59=1,$CT7,$CU59=2,$CU7)</f>
        <v>0</v>
      </c>
      <c r="CZ7" s="8"/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</row>
    <row r="8" spans="2:114" x14ac:dyDescent="0.2">
      <c r="B8" s="70" t="s">
        <v>132</v>
      </c>
      <c r="C8" s="17"/>
      <c r="D8" s="17"/>
      <c r="E8" s="17"/>
      <c r="F8" s="17"/>
      <c r="G8" s="17"/>
      <c r="H8" s="17"/>
      <c r="I8" s="82" t="s">
        <v>126</v>
      </c>
      <c r="J8" s="77">
        <v>3</v>
      </c>
      <c r="K8" s="83"/>
      <c r="M8" s="72" t="s">
        <v>132</v>
      </c>
      <c r="T8" s="82" t="s">
        <v>126</v>
      </c>
      <c r="U8" s="77"/>
      <c r="V8" s="84"/>
      <c r="X8" s="72" t="s">
        <v>132</v>
      </c>
      <c r="AE8" s="82" t="s">
        <v>126</v>
      </c>
      <c r="AF8" s="77"/>
      <c r="AG8" s="84"/>
      <c r="AI8" s="72" t="s">
        <v>132</v>
      </c>
      <c r="AP8" s="82" t="s">
        <v>126</v>
      </c>
      <c r="AQ8" s="77"/>
      <c r="AR8" s="84"/>
      <c r="AU8" s="26" t="str">
        <f>IF(AV8=0," ","Batsman Ability")</f>
        <v xml:space="preserve"> </v>
      </c>
      <c r="AV8" s="26">
        <f>J40</f>
        <v>0</v>
      </c>
      <c r="CL8" s="26" t="s">
        <v>105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9">
        <v>0</v>
      </c>
      <c r="CV8" s="8" cm="1">
        <f t="array" aca="1" ref="CV8" ca="1">_xlfn.IFS($CU60=-1,CO8,$CU60=0,$CS8,$CU60=1,$CT8,$CU60=2,$CU8)</f>
        <v>0</v>
      </c>
      <c r="CW8" s="8" cm="1">
        <f t="array" aca="1" ref="CW8" ca="1">_xlfn.IFS($CU60=-1,CP8,$CU60=0,$CS8,$CU60=1,$CT8,$CU60=2,$CU8)</f>
        <v>0</v>
      </c>
      <c r="CX8" s="8" cm="1">
        <f t="array" aca="1" ref="CX8" ca="1">_xlfn.IFS($CU60=-1,CQ8,$CU60=0,$CS8,$CU60=1,$CT8,$CU60=2,$CU8)</f>
        <v>0</v>
      </c>
      <c r="CY8" s="8" cm="1">
        <f t="array" aca="1" ref="CY8" ca="1">_xlfn.IFS($CU60=-1,CR8,$CU60=0,$CS8,$CU60=1,$CT8,$CU60=2,$CU8)</f>
        <v>0</v>
      </c>
      <c r="CZ8" s="8"/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</row>
    <row r="9" spans="2:114" x14ac:dyDescent="0.2">
      <c r="B9" s="70"/>
      <c r="K9" s="83"/>
      <c r="M9" s="72"/>
      <c r="N9" s="73"/>
      <c r="O9" s="73"/>
      <c r="P9" s="73"/>
      <c r="Q9" s="73"/>
      <c r="R9" s="73"/>
      <c r="S9" s="73"/>
      <c r="T9" s="73"/>
      <c r="U9" s="73"/>
      <c r="V9" s="84"/>
      <c r="X9" s="72"/>
      <c r="Y9" s="73"/>
      <c r="Z9" s="73"/>
      <c r="AA9" s="73"/>
      <c r="AB9" s="73"/>
      <c r="AC9" s="73"/>
      <c r="AD9" s="73"/>
      <c r="AE9" s="73"/>
      <c r="AF9" s="73"/>
      <c r="AG9" s="84"/>
      <c r="AI9" s="72"/>
      <c r="AJ9" s="73"/>
      <c r="AK9" s="73"/>
      <c r="AL9" s="73"/>
      <c r="AM9" s="73"/>
      <c r="AN9" s="73"/>
      <c r="AO9" s="73"/>
      <c r="AP9" s="73"/>
      <c r="AQ9" s="73"/>
      <c r="AR9" s="84"/>
      <c r="AT9" s="26">
        <v>5</v>
      </c>
      <c r="AU9" s="26" t="str">
        <f>IF(AV9=0," ","Bowler Ability")</f>
        <v xml:space="preserve"> </v>
      </c>
      <c r="AV9" s="26">
        <f>J71</f>
        <v>0</v>
      </c>
      <c r="CL9" s="26" t="s">
        <v>105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9">
        <v>0</v>
      </c>
      <c r="CV9" s="8" cm="1">
        <f t="array" aca="1" ref="CV9" ca="1">_xlfn.IFS($CU61=-1,CO9,$CU61=0,$CS9,$CU61=1,$CT9,$CU61=2,$CU9)</f>
        <v>0</v>
      </c>
      <c r="CW9" s="8" cm="1">
        <f t="array" aca="1" ref="CW9" ca="1">_xlfn.IFS($CU61=-1,CP9,$CU61=0,$CS9,$CU61=1,$CT9,$CU61=2,$CU9)</f>
        <v>0</v>
      </c>
      <c r="CX9" s="8" cm="1">
        <f t="array" aca="1" ref="CX9" ca="1">_xlfn.IFS($CU61=-1,CQ9,$CU61=0,$CS9,$CU61=1,$CT9,$CU61=2,$CU9)</f>
        <v>0</v>
      </c>
      <c r="CY9" s="8" cm="1">
        <f t="array" aca="1" ref="CY9" ca="1">_xlfn.IFS($CU61=-1,CR9,$CU61=0,$CS9,$CU61=1,$CT9,$CU61=2,$CU9)</f>
        <v>0</v>
      </c>
      <c r="CZ9" s="8"/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</row>
    <row r="10" spans="2:114" x14ac:dyDescent="0.2">
      <c r="B10" s="85" t="s">
        <v>133</v>
      </c>
      <c r="C10" s="26" t="s">
        <v>46</v>
      </c>
      <c r="D10" s="26" t="s">
        <v>47</v>
      </c>
      <c r="E10" s="26" t="s">
        <v>48</v>
      </c>
      <c r="F10" s="26" t="s">
        <v>49</v>
      </c>
      <c r="G10" s="7" t="s">
        <v>50</v>
      </c>
      <c r="I10" s="86" t="s">
        <v>134</v>
      </c>
      <c r="J10" s="68"/>
      <c r="K10" s="78"/>
      <c r="M10" s="87" t="s">
        <v>133</v>
      </c>
      <c r="N10" s="73" t="s">
        <v>46</v>
      </c>
      <c r="O10" s="73" t="s">
        <v>47</v>
      </c>
      <c r="P10" s="73" t="s">
        <v>48</v>
      </c>
      <c r="Q10" s="73" t="s">
        <v>49</v>
      </c>
      <c r="R10" s="7" t="s">
        <v>50</v>
      </c>
      <c r="S10" s="73"/>
      <c r="T10" s="88" t="s">
        <v>134</v>
      </c>
      <c r="U10" s="80"/>
      <c r="V10" s="81"/>
      <c r="X10" s="87" t="s">
        <v>133</v>
      </c>
      <c r="Y10" s="73" t="s">
        <v>46</v>
      </c>
      <c r="Z10" s="73" t="s">
        <v>47</v>
      </c>
      <c r="AA10" s="73" t="s">
        <v>48</v>
      </c>
      <c r="AB10" s="73" t="s">
        <v>49</v>
      </c>
      <c r="AC10" s="7" t="s">
        <v>50</v>
      </c>
      <c r="AD10" s="73"/>
      <c r="AE10" s="88" t="s">
        <v>134</v>
      </c>
      <c r="AF10" s="80"/>
      <c r="AG10" s="81"/>
      <c r="AI10" s="87" t="s">
        <v>133</v>
      </c>
      <c r="AJ10" s="73" t="s">
        <v>46</v>
      </c>
      <c r="AK10" s="73" t="s">
        <v>47</v>
      </c>
      <c r="AL10" s="73" t="s">
        <v>48</v>
      </c>
      <c r="AM10" s="73" t="s">
        <v>49</v>
      </c>
      <c r="AN10" s="7" t="s">
        <v>50</v>
      </c>
      <c r="AO10" s="73"/>
      <c r="AP10" s="88" t="s">
        <v>134</v>
      </c>
      <c r="AQ10" s="80"/>
      <c r="AR10" s="81"/>
      <c r="AU10" s="26" t="str">
        <f>IF(AV10=0," ","Batsman Ability")</f>
        <v xml:space="preserve"> </v>
      </c>
      <c r="AV10" s="26">
        <f>J72</f>
        <v>0</v>
      </c>
      <c r="CL10" s="26" t="s">
        <v>105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9">
        <v>0</v>
      </c>
      <c r="CV10" s="8" cm="1">
        <f t="array" aca="1" ref="CV10" ca="1">_xlfn.IFS($CU62=-1,CO10,$CU62=0,$CS10,$CU62=1,$CT10,$CU62=2,$CU10)</f>
        <v>0</v>
      </c>
      <c r="CW10" s="8" cm="1">
        <f t="array" aca="1" ref="CW10" ca="1">_xlfn.IFS($CU62=-1,CP10,$CU62=0,$CS10,$CU62=1,$CT10,$CU62=2,$CU10)</f>
        <v>0</v>
      </c>
      <c r="CX10" s="8" cm="1">
        <f t="array" aca="1" ref="CX10" ca="1">_xlfn.IFS($CU62=-1,CQ10,$CU62=0,$CS10,$CU62=1,$CT10,$CU62=2,$CU10)</f>
        <v>0</v>
      </c>
      <c r="CY10" s="8" cm="1">
        <f t="array" aca="1" ref="CY10" ca="1">_xlfn.IFS($CU62=-1,CR10,$CU62=0,$CS10,$CU62=1,$CT10,$CU62=2,$CU10)</f>
        <v>0</v>
      </c>
      <c r="CZ10" s="8"/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</row>
    <row r="11" spans="2:114" x14ac:dyDescent="0.2">
      <c r="B11" s="70"/>
      <c r="C11" s="17">
        <f ca="1">SUM(IF(ISBLANK(I11),0,INDIRECT(I11)),IF(ISBLANK(J11),0,INDIRECT(J11)),IF(ISBLANK(K11),0,INDIRECT(K11)))</f>
        <v>0</v>
      </c>
      <c r="D11" s="17">
        <f ca="1">IF(AND(ISBLANK(I11),ISBLANK(J11),ISBLANK(K11)),0,COUNT(IF(ISBLANK(I11),0,INDIRECT(I11)),IF(ISBLANK(J11),0,INDIRECT(J11)),IF(ISBLANK(K11),0,INDIRECT(K11))))-IF(ISBLANK(I11),1,0)-IF(ISBLANK(J11),1,0)-IF(ISBLANK(K11),1,0)+IF(AND(ISBLANK(I11),ISBLANK(J11),ISBLANK(K11)),3,0)+IF(H11="OUT",1,0)</f>
        <v>0</v>
      </c>
      <c r="E11" s="17">
        <f ca="1">IF(ISBLANK(I11),0,COUNTIF(INDIRECT(I11),"4"))+IF(ISBLANK(J11),0,COUNTIF(INDIRECT(J11),"4"))+IF(ISBLANK(K11),0,COUNTIF(INDIRECT(K11),"4"))</f>
        <v>0</v>
      </c>
      <c r="F11" s="17">
        <f ca="1">IF(ISBLANK(I11),0,COUNTIF(INDIRECT(I11),"6"))+IF(ISBLANK(J11),0,COUNTIF(INDIRECT(J11),"6"))+IF(ISBLANK(K11),0,COUNTIF(INDIRECT(K11),"6"))</f>
        <v>0</v>
      </c>
      <c r="G11" s="89">
        <f ca="1">IF(D11=0,0,100*C11/D11)</f>
        <v>0</v>
      </c>
      <c r="I11" s="70"/>
      <c r="K11" s="83"/>
      <c r="M11" s="72"/>
      <c r="N11" s="17">
        <f ca="1">SUM(IF(ISBLANK(T11),0,INDIRECT(T11)),IF(ISBLANK(U11),0,INDIRECT(U11)),IF(ISBLANK(V11),0,INDIRECT(V11)))+C91</f>
        <v>0</v>
      </c>
      <c r="O11" s="17">
        <f ca="1">IF(AND(ISBLANK(T11),ISBLANK(U11),ISBLANK(V11)),0,COUNT(IF(ISBLANK(T11),0,INDIRECT(T11)),IF(ISBLANK(U11),0,INDIRECT(U11)),IF(ISBLANK(V11),0,INDIRECT(V11))))-IF(ISBLANK(T11),1,0)-IF(ISBLANK(U11),1,0)-IF(ISBLANK(V11),1,0)+IF(AND(ISBLANK(T11),ISBLANK(U11),ISBLANK(V11)),3,0)+IF(S11="OUT",1,0)+D91</f>
        <v>0</v>
      </c>
      <c r="P11" s="17">
        <f ca="1">IF(ISBLANK(T11),0,COUNTIF(INDIRECT(T11),"4"))+IF(ISBLANK(U11),0,COUNTIF(INDIRECT(U11),"4"))+IF(ISBLANK(V11),0,COUNTIF(INDIRECT(V11),"4"))+E91</f>
        <v>0</v>
      </c>
      <c r="Q11" s="17">
        <f ca="1">IF(ISBLANK(T11),0,COUNTIF(INDIRECT(T11),"6"))+IF(ISBLANK(U11),0,COUNTIF(INDIRECT(U11),"6"))+IF(ISBLANK(V11),0,COUNTIF(INDIRECT(V11),"6"))+F91</f>
        <v>0</v>
      </c>
      <c r="R11" s="89">
        <f ca="1">IF(O11=0,0,100*N11/O11)</f>
        <v>0</v>
      </c>
      <c r="S11" s="73"/>
      <c r="T11" s="72"/>
      <c r="U11" s="73"/>
      <c r="V11" s="84"/>
      <c r="X11" s="72"/>
      <c r="Y11" s="17">
        <f ca="1">SUM(IF(ISBLANK(AE11),0,INDIRECT(AE11)),IF(ISBLANK(AF11),0,INDIRECT(AF11)),IF(ISBLANK(AG11),0,INDIRECT(AG11)))+N91</f>
        <v>0</v>
      </c>
      <c r="Z11" s="17">
        <f ca="1">IF(AND(ISBLANK(AE11),ISBLANK(AF11),ISBLANK(AG11)),0,COUNT(IF(ISBLANK(AE11),0,INDIRECT(AE11)),IF(ISBLANK(AF11),0,INDIRECT(AF11)),IF(ISBLANK(AG11),0,INDIRECT(AG11))))-IF(ISBLANK(AE11),1,0)-IF(ISBLANK(AF11),1,0)-IF(ISBLANK(AG11),1,0)+IF(AND(ISBLANK(AE11),ISBLANK(AF11),ISBLANK(AG11)),3,0)+IF(AD11="OUT",1,0)+O91</f>
        <v>0</v>
      </c>
      <c r="AA11" s="17">
        <f ca="1">IF(ISBLANK(AE11),0,COUNTIF(INDIRECT(AE11),"4"))+IF(ISBLANK(AF11),0,COUNTIF(INDIRECT(AF11),"4"))+IF(ISBLANK(AG11),0,COUNTIF(INDIRECT(AG11),"4"))+P91</f>
        <v>0</v>
      </c>
      <c r="AB11" s="17">
        <f ca="1">IF(ISBLANK(AE11),0,COUNTIF(INDIRECT(AE11),"6"))+IF(ISBLANK(AF11),0,COUNTIF(INDIRECT(AF11),"6"))+IF(ISBLANK(AG11),0,COUNTIF(INDIRECT(AG11),"6"))+Q91</f>
        <v>0</v>
      </c>
      <c r="AC11" s="89">
        <f ca="1">IF(Z11=0,0,100*Y11/Z11)</f>
        <v>0</v>
      </c>
      <c r="AD11" s="73"/>
      <c r="AE11" s="72"/>
      <c r="AF11" s="73"/>
      <c r="AG11" s="84"/>
      <c r="AI11" s="72"/>
      <c r="AJ11" s="17">
        <f ca="1">SUM(IF(ISBLANK(AP11),0,INDIRECT(AP11)),IF(ISBLANK(AQ11),0,INDIRECT(AQ11)),IF(ISBLANK(AR11),0,INDIRECT(AR11)))+Y59</f>
        <v>0</v>
      </c>
      <c r="AK11" s="17">
        <f ca="1">IF(AND(ISBLANK(AP11),ISBLANK(AQ11),ISBLANK(AR11)),0,COUNT(IF(ISBLANK(AP11),0,INDIRECT(AP11)),IF(ISBLANK(AQ11),0,INDIRECT(AQ11)),IF(ISBLANK(AR11),0,INDIRECT(AR11))))-IF(ISBLANK(AP11),1,0)-IF(ISBLANK(AQ11),1,0)-IF(ISBLANK(AR11),1,0)+IF(AND(ISBLANK(AP11),ISBLANK(AQ11),ISBLANK(AR11)),3,0)+IF(AO11="OUT",1,0)+Z59</f>
        <v>0</v>
      </c>
      <c r="AL11" s="17">
        <f ca="1">IF(ISBLANK(AP11),0,COUNTIF(INDIRECT(AP11),"4"))+IF(ISBLANK(AQ11),0,COUNTIF(INDIRECT(AQ11),"4"))+IF(ISBLANK(AR11),0,COUNTIF(INDIRECT(AR11),"4"))+AA59</f>
        <v>0</v>
      </c>
      <c r="AM11" s="17">
        <f ca="1">IF(ISBLANK(AP11),0,COUNTIF(INDIRECT(AP11),"6"))+IF(ISBLANK(AQ11),0,COUNTIF(INDIRECT(AQ11),"6"))+IF(ISBLANK(AR11),0,COUNTIF(INDIRECT(AR11),"6"))+AB59</f>
        <v>0</v>
      </c>
      <c r="AN11" s="89">
        <f ca="1">IF(AK11=0,0,100*AJ11/AK11)</f>
        <v>0</v>
      </c>
      <c r="AO11" s="73"/>
      <c r="AP11" s="72"/>
      <c r="AQ11" s="73"/>
      <c r="AR11" s="84"/>
      <c r="AT11" s="26">
        <v>6</v>
      </c>
      <c r="AU11" s="26" t="str">
        <f>IF(AV11=0," ","Bowler Ability")</f>
        <v xml:space="preserve"> </v>
      </c>
      <c r="AV11" s="26">
        <f>J87</f>
        <v>0</v>
      </c>
      <c r="CL11" s="26" t="s">
        <v>105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9">
        <v>0</v>
      </c>
      <c r="CV11" s="8" cm="1">
        <f t="array" aca="1" ref="CV11" ca="1">_xlfn.IFS($CU63=-1,CO11,$CU63=0,$CS11,$CU63=1,$CT11,$CU63=2,$CU11)</f>
        <v>0</v>
      </c>
      <c r="CW11" s="8" cm="1">
        <f t="array" aca="1" ref="CW11" ca="1">_xlfn.IFS($CU63=-1,CP11,$CU63=0,$CS11,$CU63=1,$CT11,$CU63=2,$CU11)</f>
        <v>0</v>
      </c>
      <c r="CX11" s="8" cm="1">
        <f t="array" aca="1" ref="CX11" ca="1">_xlfn.IFS($CU63=-1,CQ11,$CU63=0,$CS11,$CU63=1,$CT11,$CU63=2,$CU11)</f>
        <v>0</v>
      </c>
      <c r="CY11" s="8" cm="1">
        <f t="array" aca="1" ref="CY11" ca="1">_xlfn.IFS($CU63=-1,CR11,$CU63=0,$CS11,$CU63=1,$CT11,$CU63=2,$CU11)</f>
        <v>0</v>
      </c>
      <c r="CZ11" s="8"/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</row>
    <row r="12" spans="2:114" x14ac:dyDescent="0.2">
      <c r="B12" s="70"/>
      <c r="C12" s="17">
        <f ca="1">SUM(IF(ISBLANK(I12),0,INDIRECT(I12)),IF(ISBLANK(J12),0,INDIRECT(J12)),IF(ISBLANK(K12),0,INDIRECT(K12)))</f>
        <v>0</v>
      </c>
      <c r="D12" s="17">
        <f ca="1">IF(AND(ISBLANK(I12),ISBLANK(J12),ISBLANK(K12)),0,COUNT(IF(ISBLANK(I12),0,INDIRECT(I12)),IF(ISBLANK(J12),0,INDIRECT(J12)),IF(ISBLANK(K12),0,INDIRECT(K12))))-IF(ISBLANK(I12),1,0)-IF(ISBLANK(J12),1,0)-IF(ISBLANK(K12),1,0)+IF(AND(ISBLANK(I12),ISBLANK(J12),ISBLANK(K12)),3,0)+IF(H12="OUT",1,0)</f>
        <v>0</v>
      </c>
      <c r="E12" s="17">
        <f ca="1">IF(ISBLANK(I12),0,COUNTIF(INDIRECT(I12),"4"))+IF(ISBLANK(J12),0,COUNTIF(INDIRECT(J12),"4"))+IF(ISBLANK(K12),0,COUNTIF(INDIRECT(K12),"4"))</f>
        <v>0</v>
      </c>
      <c r="F12" s="17">
        <f ca="1">IF(ISBLANK(I12),0,COUNTIF(INDIRECT(I12),"6"))+IF(ISBLANK(J12),0,COUNTIF(INDIRECT(J12),"6"))+IF(ISBLANK(K12),0,COUNTIF(INDIRECT(K12),"6"))</f>
        <v>0</v>
      </c>
      <c r="G12" s="89">
        <f ca="1">IF(D12=0,0,100*C12/D12)</f>
        <v>0</v>
      </c>
      <c r="I12" s="70"/>
      <c r="K12" s="83"/>
      <c r="M12" s="72"/>
      <c r="N12" s="17">
        <f ca="1">SUM(IF(ISBLANK(T12),0,INDIRECT(T12)),IF(ISBLANK(U12),0,INDIRECT(U12)),IF(ISBLANK(V12),0,INDIRECT(V12)))+C92</f>
        <v>0</v>
      </c>
      <c r="O12" s="17">
        <f ca="1">IF(AND(ISBLANK(T12),ISBLANK(U12),ISBLANK(V12)),0,COUNT(IF(ISBLANK(T12),0,INDIRECT(T12)),IF(ISBLANK(U12),0,INDIRECT(U12)),IF(ISBLANK(V12),0,INDIRECT(V12))))-IF(ISBLANK(T12),1,0)-IF(ISBLANK(U12),1,0)-IF(ISBLANK(V12),1,0)+IF(AND(ISBLANK(T12),ISBLANK(U12),ISBLANK(V12)),3,0)+IF(S12="OUT",1,0)+D92</f>
        <v>0</v>
      </c>
      <c r="P12" s="17">
        <f ca="1">IF(ISBLANK(T12),0,COUNTIF(INDIRECT(T12),"4"))+IF(ISBLANK(U12),0,COUNTIF(INDIRECT(U12),"4"))+IF(ISBLANK(V12),0,COUNTIF(INDIRECT(V12),"4"))+E92</f>
        <v>0</v>
      </c>
      <c r="Q12" s="17">
        <f ca="1">IF(ISBLANK(T12),0,COUNTIF(INDIRECT(T12),"6"))+IF(ISBLANK(U12),0,COUNTIF(INDIRECT(U12),"6"))+IF(ISBLANK(V12),0,COUNTIF(INDIRECT(V12),"6"))+F92</f>
        <v>0</v>
      </c>
      <c r="R12" s="89">
        <f ca="1">IF(O12=0,0,100*N12/O12)</f>
        <v>0</v>
      </c>
      <c r="S12" s="73"/>
      <c r="T12" s="72"/>
      <c r="U12" s="73"/>
      <c r="V12" s="84"/>
      <c r="X12" s="72"/>
      <c r="Y12" s="17">
        <f ca="1">SUM(IF(ISBLANK(AE12),0,INDIRECT(AE12)),IF(ISBLANK(AF12),0,INDIRECT(AF12)),IF(ISBLANK(AG12),0,INDIRECT(AG12)))+N92</f>
        <v>0</v>
      </c>
      <c r="Z12" s="17">
        <f ca="1">IF(AND(ISBLANK(AE12),ISBLANK(AF12),ISBLANK(AG12)),0,COUNT(IF(ISBLANK(AE12),0,INDIRECT(AE12)),IF(ISBLANK(AF12),0,INDIRECT(AF12)),IF(ISBLANK(AG12),0,INDIRECT(AG12))))-IF(ISBLANK(AE12),1,0)-IF(ISBLANK(AF12),1,0)-IF(ISBLANK(AG12),1,0)+IF(AND(ISBLANK(AE12),ISBLANK(AF12),ISBLANK(AG12)),3,0)+IF(AD12="OUT",1,0)+O92</f>
        <v>0</v>
      </c>
      <c r="AA12" s="17">
        <f ca="1">IF(ISBLANK(AE12),0,COUNTIF(INDIRECT(AE12),"4"))+IF(ISBLANK(AF12),0,COUNTIF(INDIRECT(AF12),"4"))+IF(ISBLANK(AG12),0,COUNTIF(INDIRECT(AG12),"4"))+P92</f>
        <v>0</v>
      </c>
      <c r="AB12" s="17">
        <f ca="1">IF(ISBLANK(AE12),0,COUNTIF(INDIRECT(AE12),"6"))+IF(ISBLANK(AF12),0,COUNTIF(INDIRECT(AF12),"6"))+IF(ISBLANK(AG12),0,COUNTIF(INDIRECT(AG12),"6"))+Q92</f>
        <v>0</v>
      </c>
      <c r="AC12" s="89">
        <f ca="1">IF(Z12=0,0,100*Y12/Z12)</f>
        <v>0</v>
      </c>
      <c r="AD12" s="93"/>
      <c r="AE12" s="72"/>
      <c r="AF12" s="73"/>
      <c r="AG12" s="84"/>
      <c r="AI12" s="72"/>
      <c r="AJ12" s="17">
        <f ca="1">SUM(IF(ISBLANK(AP12),0,INDIRECT(AP12)),IF(ISBLANK(AQ12),0,INDIRECT(AQ12)),IF(ISBLANK(AR12),0,INDIRECT(AR12)))+Y60</f>
        <v>0</v>
      </c>
      <c r="AK12" s="17">
        <f ca="1">IF(AND(ISBLANK(AP12),ISBLANK(AQ12),ISBLANK(AR12)),0,COUNT(IF(ISBLANK(AP12),0,INDIRECT(AP12)),IF(ISBLANK(AQ12),0,INDIRECT(AQ12)),IF(ISBLANK(AR12),0,INDIRECT(AR12))))-IF(ISBLANK(AP12),1,0)-IF(ISBLANK(AQ12),1,0)-IF(ISBLANK(AR12),1,0)+IF(AND(ISBLANK(AP12),ISBLANK(AQ12),ISBLANK(AR12)),3,0)+IF(AO12="OUT",1,0)+Z60</f>
        <v>0</v>
      </c>
      <c r="AL12" s="17">
        <f ca="1">IF(ISBLANK(AP12),0,COUNTIF(INDIRECT(AP12),"4"))+IF(ISBLANK(AQ12),0,COUNTIF(INDIRECT(AQ12),"4"))+IF(ISBLANK(AR12),0,COUNTIF(INDIRECT(AR12),"4"))+AA60</f>
        <v>0</v>
      </c>
      <c r="AM12" s="17">
        <f ca="1">IF(ISBLANK(AP12),0,COUNTIF(INDIRECT(AP12),"6"))+IF(ISBLANK(AQ12),0,COUNTIF(INDIRECT(AQ12),"6"))+IF(ISBLANK(AR12),0,COUNTIF(INDIRECT(AR12),"6"))+AB60</f>
        <v>0</v>
      </c>
      <c r="AN12" s="89">
        <f ca="1">IF(AK12=0,0,100*AJ12/AK12)</f>
        <v>0</v>
      </c>
      <c r="AO12" s="73"/>
      <c r="AP12" s="72"/>
      <c r="AQ12" s="73"/>
      <c r="AR12" s="84"/>
      <c r="AU12" s="26" t="str">
        <f>IF(AV12=0," ","Batsman Ability")</f>
        <v xml:space="preserve"> </v>
      </c>
      <c r="AV12" s="26">
        <f>J88</f>
        <v>0</v>
      </c>
      <c r="CL12" s="26" t="s">
        <v>105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9">
        <v>0</v>
      </c>
      <c r="CV12" s="8" cm="1">
        <f t="array" aca="1" ref="CV12" ca="1">_xlfn.IFS($CU64=-1,CO12,$CU64=0,$CS12,$CU64=1,$CT12,$CU64=2,$CU12)</f>
        <v>0</v>
      </c>
      <c r="CW12" s="8" cm="1">
        <f t="array" aca="1" ref="CW12" ca="1">_xlfn.IFS($CU64=-1,CP12,$CU64=0,$CS12,$CU64=1,$CT12,$CU64=2,$CU12)</f>
        <v>0</v>
      </c>
      <c r="CX12" s="8" cm="1">
        <f t="array" aca="1" ref="CX12" ca="1">_xlfn.IFS($CU64=-1,CQ12,$CU64=0,$CS12,$CU64=1,$CT12,$CU64=2,$CU12)</f>
        <v>0</v>
      </c>
      <c r="CY12" s="8" cm="1">
        <f t="array" aca="1" ref="CY12" ca="1">_xlfn.IFS($CU64=-1,CR12,$CU64=0,$CS12,$CU64=1,$CT12,$CU64=2,$CU12)</f>
        <v>0</v>
      </c>
      <c r="CZ12" s="8"/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</row>
    <row r="13" spans="2:114" x14ac:dyDescent="0.2">
      <c r="B13" s="70"/>
      <c r="C13" s="17"/>
      <c r="D13" s="17"/>
      <c r="E13" s="17"/>
      <c r="F13" s="17"/>
      <c r="G13" s="17"/>
      <c r="I13" s="70"/>
      <c r="K13" s="83"/>
      <c r="M13" s="72"/>
      <c r="N13" s="8"/>
      <c r="O13" s="8"/>
      <c r="P13" s="8"/>
      <c r="Q13" s="8"/>
      <c r="R13" s="8"/>
      <c r="S13" s="73"/>
      <c r="T13" s="72"/>
      <c r="U13" s="73"/>
      <c r="V13" s="84"/>
      <c r="X13" s="72"/>
      <c r="Y13" s="17"/>
      <c r="Z13" s="17"/>
      <c r="AA13" s="17"/>
      <c r="AB13" s="17"/>
      <c r="AC13" s="17"/>
      <c r="AD13" s="73"/>
      <c r="AE13" s="72"/>
      <c r="AF13" s="73"/>
      <c r="AG13" s="84"/>
      <c r="AI13" s="72"/>
      <c r="AJ13" s="8"/>
      <c r="AK13" s="8"/>
      <c r="AL13" s="8"/>
      <c r="AM13" s="8"/>
      <c r="AN13" s="8"/>
      <c r="AO13" s="73"/>
      <c r="AP13" s="72"/>
      <c r="AQ13" s="73"/>
      <c r="AR13" s="84"/>
      <c r="AT13" s="26">
        <v>7</v>
      </c>
      <c r="AU13" s="26" t="str">
        <f>IF(AV13=0," ","Bowler Ability")</f>
        <v xml:space="preserve"> </v>
      </c>
      <c r="AV13" s="26">
        <f>U7</f>
        <v>0</v>
      </c>
      <c r="CL13" s="26" t="s">
        <v>105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9">
        <v>1</v>
      </c>
      <c r="CV13" s="8" cm="1">
        <f t="array" aca="1" ref="CV13" ca="1">_xlfn.IFS($CU65=-1,CO13,$CU65=0,$CS13,$CU65=1,$CT13,$CU65=2,$CU13)</f>
        <v>0</v>
      </c>
      <c r="CW13" s="8" cm="1">
        <f t="array" aca="1" ref="CW13" ca="1">_xlfn.IFS($CU65=-1,CP13,$CU65=0,$CS13,$CU65=1,$CT13,$CU65=2,$CU13)</f>
        <v>0</v>
      </c>
      <c r="CX13" s="8" cm="1">
        <f t="array" aca="1" ref="CX13" ca="1">_xlfn.IFS($CU65=-1,CQ13,$CU65=0,$CS13,$CU65=1,$CT13,$CU65=2,$CU13)</f>
        <v>0</v>
      </c>
      <c r="CY13" s="8" cm="1">
        <f t="array" aca="1" ref="CY13" ca="1">_xlfn.IFS($CU65=-1,CR13,$CU65=0,$CS13,$CU65=1,$CT13,$CU65=2,$CU13)</f>
        <v>0</v>
      </c>
      <c r="CZ13" s="8"/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1</v>
      </c>
    </row>
    <row r="14" spans="2:114" x14ac:dyDescent="0.2">
      <c r="B14" s="70"/>
      <c r="C14" s="17"/>
      <c r="D14" s="17"/>
      <c r="E14" s="17"/>
      <c r="F14" s="17"/>
      <c r="G14" s="17"/>
      <c r="I14" s="70"/>
      <c r="K14" s="83"/>
      <c r="M14" s="72"/>
      <c r="N14" s="8"/>
      <c r="O14" s="8"/>
      <c r="P14" s="8"/>
      <c r="Q14" s="8"/>
      <c r="R14" s="8"/>
      <c r="S14" s="73"/>
      <c r="T14" s="72"/>
      <c r="U14" s="73"/>
      <c r="V14" s="84"/>
      <c r="X14" s="72"/>
      <c r="Y14" s="8"/>
      <c r="Z14" s="8"/>
      <c r="AA14" s="8"/>
      <c r="AB14" s="8"/>
      <c r="AC14" s="8"/>
      <c r="AD14" s="73"/>
      <c r="AE14" s="72"/>
      <c r="AF14" s="73"/>
      <c r="AG14" s="84"/>
      <c r="AI14" s="72"/>
      <c r="AJ14" s="8"/>
      <c r="AK14" s="8"/>
      <c r="AL14" s="8"/>
      <c r="AM14" s="8"/>
      <c r="AN14" s="8"/>
      <c r="AO14" s="73"/>
      <c r="AP14" s="72"/>
      <c r="AQ14" s="73"/>
      <c r="AR14" s="84"/>
      <c r="AU14" s="26" t="str">
        <f>IF(AV14=0," ","Batsman Ability")</f>
        <v xml:space="preserve"> </v>
      </c>
      <c r="AV14" s="26">
        <f>U8</f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9">
        <v>1</v>
      </c>
      <c r="CV14" s="8" cm="1">
        <f t="array" aca="1" ref="CV14" ca="1">_xlfn.IFS($CU66=-1,CO14,$CU66=0,$CS14,$CU66=1,$CT14,$CU66=2,$CU14)</f>
        <v>0</v>
      </c>
      <c r="CW14" s="8" cm="1">
        <f t="array" aca="1" ref="CW14" ca="1">_xlfn.IFS($CU66=-1,CP14,$CU66=0,$CS14,$CU66=1,$CT14,$CU66=2,$CU14)</f>
        <v>0</v>
      </c>
      <c r="CX14" s="8" cm="1">
        <f t="array" aca="1" ref="CX14" ca="1">_xlfn.IFS($CU66=-1,CQ14,$CU66=0,$CS14,$CU66=1,$CT14,$CU66=2,$CU14)</f>
        <v>0</v>
      </c>
      <c r="CY14" s="8" cm="1">
        <f t="array" aca="1" ref="CY14" ca="1">_xlfn.IFS($CU66=-1,CR14,$CU66=0,$CS14,$CU66=1,$CT14,$CU66=2,$CU14)</f>
        <v>0</v>
      </c>
      <c r="CZ14" s="8"/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1</v>
      </c>
    </row>
    <row r="15" spans="2:114" x14ac:dyDescent="0.2">
      <c r="B15" s="70"/>
      <c r="C15" s="17"/>
      <c r="D15" s="17"/>
      <c r="E15" s="17"/>
      <c r="F15" s="17"/>
      <c r="G15" s="17"/>
      <c r="I15" s="70"/>
      <c r="K15" s="83"/>
      <c r="M15" s="72"/>
      <c r="N15" s="8"/>
      <c r="O15" s="8"/>
      <c r="P15" s="8"/>
      <c r="Q15" s="8"/>
      <c r="R15" s="8"/>
      <c r="S15" s="73"/>
      <c r="T15" s="72"/>
      <c r="U15" s="73"/>
      <c r="V15" s="84"/>
      <c r="X15" s="72"/>
      <c r="Y15" s="8"/>
      <c r="Z15" s="8"/>
      <c r="AA15" s="8"/>
      <c r="AB15" s="8"/>
      <c r="AC15" s="8"/>
      <c r="AD15" s="73"/>
      <c r="AE15" s="72"/>
      <c r="AF15" s="73"/>
      <c r="AG15" s="84"/>
      <c r="AI15" s="72"/>
      <c r="AJ15" s="8"/>
      <c r="AK15" s="8"/>
      <c r="AL15" s="8"/>
      <c r="AM15" s="8"/>
      <c r="AN15" s="8"/>
      <c r="AO15" s="73"/>
      <c r="AP15" s="72"/>
      <c r="AQ15" s="73"/>
      <c r="AR15" s="84"/>
      <c r="AT15" s="26">
        <v>8</v>
      </c>
      <c r="AU15" s="26" t="str">
        <f>IF(AV15=0," ","Bowler Ability")</f>
        <v xml:space="preserve"> </v>
      </c>
      <c r="AV15" s="26">
        <f>U23</f>
        <v>0</v>
      </c>
      <c r="CL15" s="26" t="s">
        <v>105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9">
        <v>1</v>
      </c>
      <c r="CV15" s="8" cm="1">
        <f t="array" aca="1" ref="CV15" ca="1">_xlfn.IFS($CU67=-1,CO15,$CU67=0,$CS15,$CU67=1,$CT15,$CU67=2,$CU15)</f>
        <v>0</v>
      </c>
      <c r="CW15" s="8" cm="1">
        <f t="array" aca="1" ref="CW15" ca="1">_xlfn.IFS($CU67=-1,CP15,$CU67=0,$CS15,$CU67=1,$CT15,$CU67=2,$CU15)</f>
        <v>0</v>
      </c>
      <c r="CX15" s="8" cm="1">
        <f t="array" aca="1" ref="CX15" ca="1">_xlfn.IFS($CU67=-1,CQ15,$CU67=0,$CS15,$CU67=1,$CT15,$CU67=2,$CU15)</f>
        <v>0</v>
      </c>
      <c r="CY15" s="8" cm="1">
        <f t="array" aca="1" ref="CY15" ca="1">_xlfn.IFS($CU67=-1,CR15,$CU67=0,$CS15,$CU67=1,$CT15,$CU67=2,$CU15)</f>
        <v>0</v>
      </c>
      <c r="CZ15" s="8"/>
      <c r="DA15" s="8">
        <v>0</v>
      </c>
      <c r="DB15" s="8">
        <v>0</v>
      </c>
      <c r="DC15" s="8">
        <v>0</v>
      </c>
      <c r="DD15" s="8">
        <v>1</v>
      </c>
      <c r="DE15" s="8">
        <v>0</v>
      </c>
      <c r="DF15" s="8">
        <v>0</v>
      </c>
      <c r="DG15" s="8">
        <v>0</v>
      </c>
      <c r="DH15" s="8">
        <v>0</v>
      </c>
      <c r="DI15" s="8">
        <v>1</v>
      </c>
    </row>
    <row r="16" spans="2:114" x14ac:dyDescent="0.2">
      <c r="B16" s="70"/>
      <c r="C16" s="17"/>
      <c r="D16" s="17"/>
      <c r="E16" s="17"/>
      <c r="F16" s="17"/>
      <c r="G16" s="17"/>
      <c r="I16" s="70"/>
      <c r="K16" s="83"/>
      <c r="M16" s="72"/>
      <c r="N16" s="8"/>
      <c r="O16" s="8"/>
      <c r="P16" s="8"/>
      <c r="Q16" s="8"/>
      <c r="R16" s="8"/>
      <c r="S16" s="73"/>
      <c r="T16" s="72"/>
      <c r="U16" s="73"/>
      <c r="V16" s="84"/>
      <c r="X16" s="72"/>
      <c r="Y16" s="8"/>
      <c r="Z16" s="8"/>
      <c r="AA16" s="8"/>
      <c r="AB16" s="8"/>
      <c r="AC16" s="8"/>
      <c r="AD16" s="73"/>
      <c r="AE16" s="72"/>
      <c r="AF16" s="73"/>
      <c r="AG16" s="84"/>
      <c r="AI16" s="72"/>
      <c r="AJ16" s="8"/>
      <c r="AK16" s="8"/>
      <c r="AL16" s="8"/>
      <c r="AM16" s="8"/>
      <c r="AN16" s="8"/>
      <c r="AO16" s="73"/>
      <c r="AP16" s="72"/>
      <c r="AQ16" s="73"/>
      <c r="AR16" s="84"/>
      <c r="AU16" s="26" t="str">
        <f>IF(AV16=0," ","Batsman Ability")</f>
        <v xml:space="preserve"> </v>
      </c>
      <c r="AV16" s="26">
        <f>U24</f>
        <v>0</v>
      </c>
      <c r="CL16" s="26" t="s">
        <v>105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9">
        <v>1</v>
      </c>
      <c r="CV16" s="8" cm="1">
        <f t="array" aca="1" ref="CV16" ca="1">_xlfn.IFS($CU68=-1,CO16,$CU68=0,$CS16,$CU68=1,$CT16,$CU68=2,$CU16)</f>
        <v>0</v>
      </c>
      <c r="CW16" s="8" cm="1">
        <f t="array" aca="1" ref="CW16" ca="1">_xlfn.IFS($CU68=-1,CP16,$CU68=0,$CS16,$CU68=1,$CT16,$CU68=2,$CU16)</f>
        <v>0</v>
      </c>
      <c r="CX16" s="8" cm="1">
        <f t="array" aca="1" ref="CX16" ca="1">_xlfn.IFS($CU68=-1,CQ16,$CU68=0,$CS16,$CU68=1,$CT16,$CU68=2,$CU16)</f>
        <v>0</v>
      </c>
      <c r="CY16" s="8" cm="1">
        <f t="array" aca="1" ref="CY16" ca="1">_xlfn.IFS($CU68=-1,CR16,$CU68=0,$CS16,$CU68=1,$CT16,$CU68=2,$CU16)</f>
        <v>0</v>
      </c>
      <c r="CZ16" s="8"/>
      <c r="DA16" s="8">
        <v>0</v>
      </c>
      <c r="DB16" s="8">
        <v>0</v>
      </c>
      <c r="DC16" s="8">
        <v>0</v>
      </c>
      <c r="DD16" s="8">
        <v>1</v>
      </c>
      <c r="DE16" s="8">
        <v>0</v>
      </c>
      <c r="DF16" s="8">
        <v>0</v>
      </c>
      <c r="DG16" s="8">
        <v>0</v>
      </c>
      <c r="DH16" s="8">
        <v>0</v>
      </c>
      <c r="DI16" s="8">
        <v>1</v>
      </c>
      <c r="DJ16" s="26" t="s">
        <v>105</v>
      </c>
    </row>
    <row r="17" spans="2:117" x14ac:dyDescent="0.2">
      <c r="B17" s="70"/>
      <c r="C17" s="17"/>
      <c r="D17" s="17"/>
      <c r="E17" s="17"/>
      <c r="F17" s="17"/>
      <c r="G17" s="17"/>
      <c r="I17" s="70"/>
      <c r="K17" s="83"/>
      <c r="M17" s="72"/>
      <c r="N17" s="8"/>
      <c r="O17" s="8"/>
      <c r="P17" s="8"/>
      <c r="Q17" s="8"/>
      <c r="R17" s="8"/>
      <c r="S17" s="73"/>
      <c r="T17" s="72"/>
      <c r="U17" s="73"/>
      <c r="V17" s="84"/>
      <c r="X17" s="72"/>
      <c r="Y17" s="8"/>
      <c r="Z17" s="8"/>
      <c r="AA17" s="8"/>
      <c r="AB17" s="8"/>
      <c r="AC17" s="8"/>
      <c r="AD17" s="73"/>
      <c r="AE17" s="72"/>
      <c r="AF17" s="73"/>
      <c r="AG17" s="84"/>
      <c r="AI17" s="72"/>
      <c r="AJ17" s="8"/>
      <c r="AK17" s="8"/>
      <c r="AL17" s="8"/>
      <c r="AM17" s="8"/>
      <c r="AN17" s="8"/>
      <c r="AO17" s="73"/>
      <c r="AP17" s="72"/>
      <c r="AQ17" s="73"/>
      <c r="AR17" s="84"/>
      <c r="AT17" s="26">
        <v>9</v>
      </c>
      <c r="AU17" s="26" t="str">
        <f>IF(AV17=0," ","Bowler Ability")</f>
        <v xml:space="preserve"> </v>
      </c>
      <c r="AV17" s="26">
        <f>U39</f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9">
        <v>1</v>
      </c>
      <c r="CV17" s="8" cm="1">
        <f t="array" aca="1" ref="CV17" ca="1">_xlfn.IFS($CU69=-1,CO17,$CU69=0,$CS17,$CU69=1,$CT17,$CU69=2,$CU17)</f>
        <v>0</v>
      </c>
      <c r="CW17" s="8" cm="1">
        <f t="array" aca="1" ref="CW17" ca="1">_xlfn.IFS($CU69=-1,CP17,$CU69=0,$CS17,$CU69=1,$CT17,$CU69=2,$CU17)</f>
        <v>0</v>
      </c>
      <c r="CX17" s="8" cm="1">
        <f t="array" aca="1" ref="CX17" ca="1">_xlfn.IFS($CU69=-1,CQ17,$CU69=0,$CS17,$CU69=1,$CT17,$CU69=2,$CU17)</f>
        <v>0</v>
      </c>
      <c r="CY17" s="8" cm="1">
        <f t="array" aca="1" ref="CY17" ca="1">_xlfn.IFS($CU69=-1,CR17,$CU69=0,$CS17,$CU69=1,$CT17,$CU69=2,$CU17)</f>
        <v>0</v>
      </c>
      <c r="CZ17" s="8"/>
      <c r="DA17" s="8">
        <v>0</v>
      </c>
      <c r="DB17" s="8">
        <v>0</v>
      </c>
      <c r="DC17" s="8">
        <v>0</v>
      </c>
      <c r="DD17" s="8">
        <v>1</v>
      </c>
      <c r="DE17" s="8">
        <v>0</v>
      </c>
      <c r="DF17" s="8">
        <v>0</v>
      </c>
      <c r="DG17" s="8">
        <v>0</v>
      </c>
      <c r="DH17" s="8">
        <v>0</v>
      </c>
      <c r="DI17" s="8">
        <v>1</v>
      </c>
      <c r="DJ17" s="26" t="s">
        <v>105</v>
      </c>
    </row>
    <row r="18" spans="2:117" ht="17" thickBot="1" x14ac:dyDescent="0.25">
      <c r="B18" s="70"/>
      <c r="C18" s="17"/>
      <c r="D18" s="17"/>
      <c r="E18" s="17"/>
      <c r="F18" s="17"/>
      <c r="G18" s="17"/>
      <c r="H18" s="17"/>
      <c r="I18" s="94"/>
      <c r="J18" s="95"/>
      <c r="K18" s="96"/>
      <c r="M18" s="72"/>
      <c r="N18" s="8"/>
      <c r="O18" s="8"/>
      <c r="P18"/>
      <c r="Q18"/>
      <c r="R18"/>
      <c r="S18"/>
      <c r="T18" s="97"/>
      <c r="U18" s="98"/>
      <c r="V18" s="99"/>
      <c r="X18" s="72"/>
      <c r="Y18" s="8"/>
      <c r="Z18" s="8"/>
      <c r="AA18"/>
      <c r="AB18"/>
      <c r="AC18"/>
      <c r="AD18"/>
      <c r="AE18" s="97"/>
      <c r="AF18" s="98"/>
      <c r="AG18" s="99"/>
      <c r="AI18" s="72"/>
      <c r="AJ18" s="8"/>
      <c r="AK18" s="8"/>
      <c r="AL18"/>
      <c r="AM18"/>
      <c r="AN18"/>
      <c r="AO18"/>
      <c r="AP18" s="97"/>
      <c r="AQ18" s="98"/>
      <c r="AR18" s="99"/>
      <c r="AU18" s="26" t="str">
        <f>IF(AV18=0," ","Batsman Ability")</f>
        <v xml:space="preserve"> </v>
      </c>
      <c r="AV18" s="26">
        <f>U40</f>
        <v>0</v>
      </c>
      <c r="CO18" s="8">
        <v>0</v>
      </c>
      <c r="CP18" s="8">
        <v>0</v>
      </c>
      <c r="CQ18" s="8">
        <v>0</v>
      </c>
      <c r="CR18" s="8">
        <v>1</v>
      </c>
      <c r="CS18" s="8">
        <v>0</v>
      </c>
      <c r="CT18" s="8">
        <v>0</v>
      </c>
      <c r="CU18" s="9">
        <v>1</v>
      </c>
      <c r="CV18" s="8" cm="1">
        <f t="array" aca="1" ref="CV18" ca="1">_xlfn.IFS($CU70=-1,CO18,$CU70=0,$CS18,$CU70=1,$CT18,$CU70=2,$CU18)</f>
        <v>1</v>
      </c>
      <c r="CW18" s="8" cm="1">
        <f t="array" aca="1" ref="CW18" ca="1">_xlfn.IFS($CU70=-1,CP18,$CU70=0,$CS18,$CU70=1,$CT18,$CU70=2,$CU18)</f>
        <v>1</v>
      </c>
      <c r="CX18" s="8" cm="1">
        <f t="array" aca="1" ref="CX18" ca="1">_xlfn.IFS($CU70=-1,CQ18,$CU70=0,$CS18,$CU70=1,$CT18,$CU70=2,$CU18)</f>
        <v>1</v>
      </c>
      <c r="CY18" s="8" cm="1">
        <f t="array" aca="1" ref="CY18" ca="1">_xlfn.IFS($CU70=-1,CR18,$CU70=0,$CS18,$CU70=1,$CT18,$CU70=2,$CU18)</f>
        <v>1</v>
      </c>
      <c r="CZ18" s="8"/>
      <c r="DA18" s="8">
        <v>0</v>
      </c>
      <c r="DB18" s="8">
        <v>0</v>
      </c>
      <c r="DC18" s="8">
        <v>0</v>
      </c>
      <c r="DD18" s="8">
        <v>1</v>
      </c>
      <c r="DE18" s="8">
        <v>0</v>
      </c>
      <c r="DF18" s="8">
        <v>0</v>
      </c>
      <c r="DG18" s="8">
        <v>0</v>
      </c>
      <c r="DH18" s="8">
        <v>0</v>
      </c>
      <c r="DI18" s="8">
        <v>1</v>
      </c>
      <c r="DJ18" s="26" t="s">
        <v>105</v>
      </c>
    </row>
    <row r="19" spans="2:117" x14ac:dyDescent="0.2">
      <c r="B19" s="70" t="s">
        <v>143</v>
      </c>
      <c r="C19" s="17" t="str">
        <f>SUM(C8:I8) &amp; " runs"</f>
        <v>0 runs</v>
      </c>
      <c r="D19" s="17" t="str">
        <f>COUNTIF(C8:I8,"W") &amp; " wickets"</f>
        <v>0 wickets</v>
      </c>
      <c r="E19" s="17"/>
      <c r="F19" s="17"/>
      <c r="G19" s="17"/>
      <c r="H19" s="17"/>
      <c r="I19" s="100" t="s">
        <v>144</v>
      </c>
      <c r="J19" s="17"/>
      <c r="K19" s="101"/>
      <c r="M19" s="70" t="s">
        <v>143</v>
      </c>
      <c r="N19" s="17" t="str">
        <f>SUM(N8:T8) &amp; " runs"</f>
        <v>0 runs</v>
      </c>
      <c r="O19" s="17" t="str">
        <f>COUNTIF(N8:T8,"W") &amp; " wickets"</f>
        <v>0 wickets</v>
      </c>
      <c r="P19"/>
      <c r="Q19"/>
      <c r="R19"/>
      <c r="S19"/>
      <c r="T19" s="102" t="s">
        <v>144</v>
      </c>
      <c r="U19" s="8"/>
      <c r="V19" s="103"/>
      <c r="X19" s="70" t="s">
        <v>143</v>
      </c>
      <c r="Y19" s="17" t="str">
        <f>SUM(Y8:AE8) &amp; " runs"</f>
        <v>0 runs</v>
      </c>
      <c r="Z19" s="17" t="str">
        <f>COUNTIF(Y8:AE8,"W") &amp; " wickets"</f>
        <v>0 wickets</v>
      </c>
      <c r="AA19"/>
      <c r="AB19"/>
      <c r="AC19"/>
      <c r="AD19"/>
      <c r="AE19" s="102" t="s">
        <v>144</v>
      </c>
      <c r="AF19" s="8"/>
      <c r="AG19" s="103"/>
      <c r="AI19" s="70" t="s">
        <v>143</v>
      </c>
      <c r="AJ19" s="17" t="str">
        <f>SUM(AJ8:AP8) &amp; " runs"</f>
        <v>0 runs</v>
      </c>
      <c r="AK19" s="17" t="str">
        <f>COUNTIF(AJ8:AP8,"W") &amp; " wickets"</f>
        <v>0 wickets</v>
      </c>
      <c r="AL19"/>
      <c r="AM19"/>
      <c r="AN19"/>
      <c r="AO19"/>
      <c r="AP19" s="102" t="s">
        <v>144</v>
      </c>
      <c r="AQ19" s="8"/>
      <c r="AR19" s="103"/>
      <c r="AT19" s="26">
        <v>10</v>
      </c>
      <c r="AU19" s="26" t="str">
        <f>IF(AV19=0," ","Bowler Ability")</f>
        <v xml:space="preserve"> </v>
      </c>
      <c r="AV19" s="26">
        <f>U55</f>
        <v>0</v>
      </c>
      <c r="CO19" s="8">
        <v>0</v>
      </c>
      <c r="CP19" s="8">
        <v>0</v>
      </c>
      <c r="CQ19" s="8">
        <v>0</v>
      </c>
      <c r="CR19" s="8">
        <v>1</v>
      </c>
      <c r="CS19" s="8">
        <v>1</v>
      </c>
      <c r="CT19" s="8">
        <v>0</v>
      </c>
      <c r="CU19" s="9">
        <v>1</v>
      </c>
      <c r="CV19" s="8" cm="1">
        <f t="array" aca="1" ref="CV19" ca="1">_xlfn.IFS($CU71=-1,CO19,$CU71=0,$CS19,$CU71=1,$CT19,$CU71=2,$CU19)</f>
        <v>0</v>
      </c>
      <c r="CW19" s="8" cm="1">
        <f t="array" aca="1" ref="CW19" ca="1">_xlfn.IFS($CU71=-1,CP19,$CU71=0,$CS19,$CU71=1,$CT19,$CU71=2,$CU19)</f>
        <v>0</v>
      </c>
      <c r="CX19" s="8" cm="1">
        <f t="array" aca="1" ref="CX19" ca="1">_xlfn.IFS($CU71=-1,CQ19,$CU71=0,$CS19,$CU71=1,$CT19,$CU71=2,$CU19)</f>
        <v>0</v>
      </c>
      <c r="CY19" s="8" cm="1">
        <f t="array" aca="1" ref="CY19" ca="1">_xlfn.IFS($CU71=-1,CR19,$CU71=0,$CS19,$CU71=1,$CT19,$CU71=2,$CU19)</f>
        <v>0</v>
      </c>
      <c r="CZ19" s="8"/>
      <c r="DA19" s="8">
        <v>0</v>
      </c>
      <c r="DB19" s="8">
        <v>0</v>
      </c>
      <c r="DC19" s="8">
        <v>1</v>
      </c>
      <c r="DD19" s="8">
        <v>1</v>
      </c>
      <c r="DE19" s="8">
        <v>0</v>
      </c>
      <c r="DF19" s="8">
        <v>0</v>
      </c>
      <c r="DG19" s="8">
        <v>0</v>
      </c>
      <c r="DH19" s="8">
        <v>0</v>
      </c>
      <c r="DI19" s="8">
        <v>1</v>
      </c>
      <c r="DJ19" s="26" t="s">
        <v>105</v>
      </c>
    </row>
    <row r="20" spans="2:117" ht="17" thickBot="1" x14ac:dyDescent="0.25">
      <c r="B20" s="104">
        <f>C7</f>
        <v>0</v>
      </c>
      <c r="C20" s="105">
        <v>1</v>
      </c>
      <c r="D20" s="106">
        <v>0</v>
      </c>
      <c r="E20" s="106">
        <f>SUM(C8:H8)+$K$4</f>
        <v>0</v>
      </c>
      <c r="F20" s="106">
        <f>COUNTIF(C8:H8,"W")+$M$4</f>
        <v>0</v>
      </c>
      <c r="G20" s="106"/>
      <c r="H20" s="107"/>
      <c r="I20" s="108">
        <f>SUM(C8:I8)</f>
        <v>0</v>
      </c>
      <c r="J20" s="109">
        <f>COUNTIF(C8:I8,"W")</f>
        <v>0</v>
      </c>
      <c r="K20" s="110">
        <f>I20/C6</f>
        <v>0</v>
      </c>
      <c r="M20" s="111">
        <f>N7</f>
        <v>0</v>
      </c>
      <c r="N20" s="112">
        <v>1</v>
      </c>
      <c r="O20" s="113">
        <v>0</v>
      </c>
      <c r="P20" s="106">
        <f>SUM(N8:S8)+$K$4</f>
        <v>0</v>
      </c>
      <c r="Q20" s="106">
        <f>COUNTIF(N8:S8,"W")+$M$4</f>
        <v>0</v>
      </c>
      <c r="R20" s="106"/>
      <c r="S20" s="114"/>
      <c r="T20" s="108">
        <f>SUM(N8:T8)+I100</f>
        <v>0</v>
      </c>
      <c r="U20" s="109">
        <f>COUNTIF(N8:T8,"W")+J100</f>
        <v>0</v>
      </c>
      <c r="V20" s="110">
        <f>T20/N6</f>
        <v>0</v>
      </c>
      <c r="X20" s="111">
        <f>Y7</f>
        <v>0</v>
      </c>
      <c r="Y20" s="112">
        <v>3</v>
      </c>
      <c r="Z20" s="113">
        <v>0</v>
      </c>
      <c r="AA20" s="106">
        <f>SUM(Y8:AD8)+$K$4</f>
        <v>0</v>
      </c>
      <c r="AB20" s="106">
        <f>COUNTIF(Y8:AD8,"W")+$M$4</f>
        <v>0</v>
      </c>
      <c r="AC20" s="106"/>
      <c r="AD20" s="114"/>
      <c r="AE20" s="108">
        <f>SUM(Y8:AE8)+T100</f>
        <v>0</v>
      </c>
      <c r="AF20" s="109">
        <f>COUNTIF(Y8:AE8,"W")+U100</f>
        <v>0</v>
      </c>
      <c r="AG20" s="115">
        <f>AE20/Y6</f>
        <v>0</v>
      </c>
      <c r="AI20" s="111">
        <f>AJ7</f>
        <v>0</v>
      </c>
      <c r="AJ20" s="112">
        <v>3</v>
      </c>
      <c r="AK20" s="113">
        <v>0</v>
      </c>
      <c r="AL20" s="106">
        <f>SUM(AJ8:AO8)+$K$4</f>
        <v>0</v>
      </c>
      <c r="AM20" s="106">
        <f>COUNTIF(AJ8:AO8,"W")+$M$4</f>
        <v>0</v>
      </c>
      <c r="AN20" s="106"/>
      <c r="AO20" s="114"/>
      <c r="AP20" s="108">
        <f>SUM(AJ8:AP8)+AE68</f>
        <v>0</v>
      </c>
      <c r="AQ20" s="109">
        <f>COUNTIF(AJ8:AP8,"W")+AF68</f>
        <v>0</v>
      </c>
      <c r="AR20" s="115">
        <f>AP20/AJ6</f>
        <v>0</v>
      </c>
      <c r="AU20" s="26" t="str">
        <f>IF(AV20=0," ","Batsman Ability")</f>
        <v xml:space="preserve"> </v>
      </c>
      <c r="AV20" s="26">
        <f>U56</f>
        <v>0</v>
      </c>
      <c r="CO20" s="8">
        <v>0</v>
      </c>
      <c r="CP20" s="8">
        <v>0</v>
      </c>
      <c r="CQ20" s="8">
        <v>0</v>
      </c>
      <c r="CR20" s="8">
        <v>1</v>
      </c>
      <c r="CS20" s="8">
        <v>1</v>
      </c>
      <c r="CT20" s="8">
        <v>0</v>
      </c>
      <c r="CU20" s="9">
        <v>1</v>
      </c>
      <c r="CV20" s="8" cm="1">
        <f t="array" aca="1" ref="CV20" ca="1">_xlfn.IFS($CU72=-1,CO20,$CU72=0,$CS20,$CU72=1,$CT20,$CU72=2,$CU20)</f>
        <v>0</v>
      </c>
      <c r="CW20" s="8" cm="1">
        <f t="array" aca="1" ref="CW20" ca="1">_xlfn.IFS($CU72=-1,CP20,$CU72=0,$CS20,$CU72=1,$CT20,$CU72=2,$CU20)</f>
        <v>0</v>
      </c>
      <c r="CX20" s="8" cm="1">
        <f t="array" aca="1" ref="CX20" ca="1">_xlfn.IFS($CU72=-1,CQ20,$CU72=0,$CS20,$CU72=1,$CT20,$CU72=2,$CU20)</f>
        <v>0</v>
      </c>
      <c r="CY20" s="8" cm="1">
        <f t="array" aca="1" ref="CY20" ca="1">_xlfn.IFS($CU72=-1,CR20,$CU72=0,$CS20,$CU72=1,$CT20,$CU72=2,$CU20)</f>
        <v>1</v>
      </c>
      <c r="CZ20" s="8"/>
      <c r="DA20" s="8">
        <v>0</v>
      </c>
      <c r="DB20" s="8">
        <v>0</v>
      </c>
      <c r="DC20" s="8">
        <v>1</v>
      </c>
      <c r="DD20" s="8">
        <v>1</v>
      </c>
      <c r="DE20" s="8">
        <v>0</v>
      </c>
      <c r="DF20" s="8">
        <v>0</v>
      </c>
      <c r="DG20" s="8">
        <v>0</v>
      </c>
      <c r="DH20" s="8">
        <v>0</v>
      </c>
      <c r="DI20" s="8">
        <v>1</v>
      </c>
      <c r="DJ20" s="26" t="s">
        <v>105</v>
      </c>
    </row>
    <row r="21" spans="2:117" x14ac:dyDescent="0.2">
      <c r="AT21" s="26">
        <v>11</v>
      </c>
      <c r="AU21" s="26" t="str">
        <f>IF(AV21=0," ","Bowler Ability")</f>
        <v xml:space="preserve"> </v>
      </c>
      <c r="AV21" s="26">
        <f>U71</f>
        <v>0</v>
      </c>
      <c r="CO21" s="8">
        <v>0</v>
      </c>
      <c r="CP21" s="8">
        <v>0</v>
      </c>
      <c r="CQ21" s="8">
        <v>0</v>
      </c>
      <c r="CR21" s="8">
        <v>1</v>
      </c>
      <c r="CS21" s="8">
        <v>1</v>
      </c>
      <c r="CT21" s="8">
        <v>0</v>
      </c>
      <c r="CU21" s="9">
        <v>1</v>
      </c>
      <c r="CV21" s="8" cm="1">
        <f t="array" aca="1" ref="CV21" ca="1">_xlfn.IFS($CU73=-1,CO21,$CU73=0,$CS21,$CU73=1,$CT21,$CU73=2,$CU21)</f>
        <v>1</v>
      </c>
      <c r="CW21" s="8" cm="1">
        <f t="array" aca="1" ref="CW21" ca="1">_xlfn.IFS($CU73=-1,CP21,$CU73=0,$CS21,$CU73=1,$CT21,$CU73=2,$CU21)</f>
        <v>1</v>
      </c>
      <c r="CX21" s="8" cm="1">
        <f t="array" aca="1" ref="CX21" ca="1">_xlfn.IFS($CU73=-1,CQ21,$CU73=0,$CS21,$CU73=1,$CT21,$CU73=2,$CU21)</f>
        <v>1</v>
      </c>
      <c r="CY21" s="8" cm="1">
        <f t="array" aca="1" ref="CY21" ca="1">_xlfn.IFS($CU73=-1,CR21,$CU73=0,$CS21,$CU73=1,$CT21,$CU73=2,$CU21)</f>
        <v>1</v>
      </c>
      <c r="CZ21" s="8"/>
      <c r="DA21" s="8">
        <v>0</v>
      </c>
      <c r="DB21" s="8">
        <v>0</v>
      </c>
      <c r="DC21" s="8">
        <v>1</v>
      </c>
      <c r="DD21" s="8">
        <v>1</v>
      </c>
      <c r="DE21" s="8">
        <v>0</v>
      </c>
      <c r="DF21" s="8">
        <v>0</v>
      </c>
      <c r="DG21" s="8">
        <v>0</v>
      </c>
      <c r="DH21" s="8">
        <v>0</v>
      </c>
      <c r="DI21" s="8">
        <v>1</v>
      </c>
      <c r="DJ21" s="26" t="s">
        <v>105</v>
      </c>
    </row>
    <row r="22" spans="2:117" x14ac:dyDescent="0.2">
      <c r="B22" s="69" t="s">
        <v>130</v>
      </c>
      <c r="C22" s="70">
        <v>2</v>
      </c>
      <c r="M22" s="71" t="s">
        <v>130</v>
      </c>
      <c r="N22" s="72">
        <v>8</v>
      </c>
      <c r="O22" s="73"/>
      <c r="P22" s="73"/>
      <c r="Q22" s="73"/>
      <c r="R22" s="73"/>
      <c r="S22" s="73"/>
      <c r="T22" s="73"/>
      <c r="U22" s="73"/>
      <c r="V22" s="73"/>
      <c r="X22" s="71" t="s">
        <v>130</v>
      </c>
      <c r="Y22" s="72">
        <v>14</v>
      </c>
      <c r="Z22" s="73"/>
      <c r="AA22" s="73"/>
      <c r="AB22" s="73"/>
      <c r="AC22" s="73"/>
      <c r="AD22" s="73"/>
      <c r="AE22" s="73"/>
      <c r="AF22" s="73"/>
      <c r="AG22" s="73"/>
      <c r="AI22" s="71" t="s">
        <v>130</v>
      </c>
      <c r="AJ22" s="72">
        <v>18</v>
      </c>
      <c r="AK22" s="73"/>
      <c r="AL22" s="73"/>
      <c r="AM22" s="73"/>
      <c r="AN22" s="73"/>
      <c r="AO22" s="73"/>
      <c r="AP22" s="73"/>
      <c r="AQ22" s="73"/>
      <c r="AR22" s="73"/>
      <c r="AU22" s="26" t="str">
        <f>IF(AV22=0," ","Batsman Ability")</f>
        <v xml:space="preserve"> </v>
      </c>
      <c r="AV22" s="26">
        <f>U72</f>
        <v>0</v>
      </c>
      <c r="CO22" s="8">
        <v>0</v>
      </c>
      <c r="CP22" s="8">
        <v>0</v>
      </c>
      <c r="CQ22" s="8">
        <v>0</v>
      </c>
      <c r="CR22" s="8">
        <v>1</v>
      </c>
      <c r="CS22" s="8">
        <v>1</v>
      </c>
      <c r="CT22" s="8">
        <v>0</v>
      </c>
      <c r="CU22" s="9">
        <v>1</v>
      </c>
      <c r="CV22" s="8" cm="1">
        <f t="array" aca="1" ref="CV22" ca="1">_xlfn.IFS($CU74=-1,CO22,$CU74=0,$CS22,$CU74=1,$CT22,$CU74=2,$CU22)</f>
        <v>0</v>
      </c>
      <c r="CW22" s="8" cm="1">
        <f t="array" aca="1" ref="CW22" ca="1">_xlfn.IFS($CU74=-1,CP22,$CU74=0,$CS22,$CU74=1,$CT22,$CU74=2,$CU22)</f>
        <v>0</v>
      </c>
      <c r="CX22" s="8" cm="1">
        <f t="array" aca="1" ref="CX22" ca="1">_xlfn.IFS($CU74=-1,CQ22,$CU74=0,$CS22,$CU74=1,$CT22,$CU74=2,$CU22)</f>
        <v>0</v>
      </c>
      <c r="CY22" s="8" cm="1">
        <f t="array" aca="1" ref="CY22" ca="1">_xlfn.IFS($CU74=-1,CR22,$CU74=0,$CS22,$CU74=1,$CT22,$CU74=2,$CU22)</f>
        <v>0</v>
      </c>
      <c r="CZ22" s="8"/>
      <c r="DA22" s="8">
        <v>0</v>
      </c>
      <c r="DB22" s="8">
        <v>1</v>
      </c>
      <c r="DC22" s="8">
        <v>1</v>
      </c>
      <c r="DD22" s="8">
        <v>1</v>
      </c>
      <c r="DE22" s="8">
        <v>0</v>
      </c>
      <c r="DF22" s="8">
        <v>0</v>
      </c>
      <c r="DG22" s="8">
        <v>0</v>
      </c>
      <c r="DH22" s="8">
        <v>0</v>
      </c>
      <c r="DI22" s="8">
        <v>1</v>
      </c>
      <c r="DJ22" s="26" t="s">
        <v>105</v>
      </c>
    </row>
    <row r="23" spans="2:117" x14ac:dyDescent="0.2">
      <c r="B23" s="70" t="s">
        <v>131</v>
      </c>
      <c r="C23" s="74"/>
      <c r="D23" s="68"/>
      <c r="E23" s="68"/>
      <c r="F23" s="68"/>
      <c r="G23" s="68"/>
      <c r="H23" s="68"/>
      <c r="I23" s="76" t="s">
        <v>123</v>
      </c>
      <c r="J23" s="77"/>
      <c r="K23" s="78"/>
      <c r="M23" s="72" t="s">
        <v>131</v>
      </c>
      <c r="N23" s="79"/>
      <c r="O23" s="80"/>
      <c r="P23" s="80"/>
      <c r="Q23" s="80"/>
      <c r="R23" s="80"/>
      <c r="S23" s="80"/>
      <c r="T23" s="76" t="s">
        <v>123</v>
      </c>
      <c r="U23" s="77"/>
      <c r="V23" s="81"/>
      <c r="X23" s="72" t="s">
        <v>131</v>
      </c>
      <c r="Y23" s="79"/>
      <c r="Z23" s="80"/>
      <c r="AA23" s="80"/>
      <c r="AB23" s="80"/>
      <c r="AC23" s="80"/>
      <c r="AD23" s="80"/>
      <c r="AE23" s="76" t="s">
        <v>123</v>
      </c>
      <c r="AF23" s="77"/>
      <c r="AG23" s="81"/>
      <c r="AI23" s="72" t="s">
        <v>131</v>
      </c>
      <c r="AJ23" s="79"/>
      <c r="AK23" s="80"/>
      <c r="AL23" s="80"/>
      <c r="AM23" s="80"/>
      <c r="AN23" s="80"/>
      <c r="AO23" s="80"/>
      <c r="AP23" s="76" t="s">
        <v>123</v>
      </c>
      <c r="AQ23" s="77"/>
      <c r="AR23" s="81"/>
      <c r="AT23" s="26">
        <v>12</v>
      </c>
      <c r="AU23" s="26" t="str">
        <f>IF(AV23=0," ","Bowler Ability")</f>
        <v xml:space="preserve"> </v>
      </c>
      <c r="AV23" s="26">
        <f>U87</f>
        <v>0</v>
      </c>
      <c r="CO23" s="8">
        <v>0</v>
      </c>
      <c r="CP23" s="8">
        <v>0</v>
      </c>
      <c r="CQ23" s="8">
        <v>0</v>
      </c>
      <c r="CR23" s="8">
        <v>1</v>
      </c>
      <c r="CS23" s="8">
        <v>1</v>
      </c>
      <c r="CT23" s="8">
        <v>0</v>
      </c>
      <c r="CU23" s="9">
        <v>1</v>
      </c>
      <c r="CV23" s="8" cm="1">
        <f t="array" aca="1" ref="CV23" ca="1">_xlfn.IFS($CU75=-1,CO23,$CU75=0,$CS23,$CU75=1,$CT23,$CU75=2,$CU23)</f>
        <v>1</v>
      </c>
      <c r="CW23" s="8" cm="1">
        <f t="array" aca="1" ref="CW23" ca="1">_xlfn.IFS($CU75=-1,CP23,$CU75=0,$CS23,$CU75=1,$CT23,$CU75=2,$CU23)</f>
        <v>1</v>
      </c>
      <c r="CX23" s="8" cm="1">
        <f t="array" aca="1" ref="CX23" ca="1">_xlfn.IFS($CU75=-1,CQ23,$CU75=0,$CS23,$CU75=1,$CT23,$CU75=2,$CU23)</f>
        <v>1</v>
      </c>
      <c r="CY23" s="8" cm="1">
        <f t="array" aca="1" ref="CY23" ca="1">_xlfn.IFS($CU75=-1,CR23,$CU75=0,$CS23,$CU75=1,$CT23,$CU75=2,$CU23)</f>
        <v>1</v>
      </c>
      <c r="CZ23" s="8"/>
      <c r="DA23" s="8">
        <v>0</v>
      </c>
      <c r="DB23" s="8">
        <v>1</v>
      </c>
      <c r="DC23" s="8">
        <v>1</v>
      </c>
      <c r="DD23" s="8">
        <v>1</v>
      </c>
      <c r="DE23" s="8">
        <v>0</v>
      </c>
      <c r="DF23" s="8">
        <v>0</v>
      </c>
      <c r="DG23" s="8">
        <v>0</v>
      </c>
      <c r="DH23" s="8">
        <v>0</v>
      </c>
      <c r="DI23" s="8">
        <v>1</v>
      </c>
      <c r="DJ23" s="26" t="s">
        <v>105</v>
      </c>
    </row>
    <row r="24" spans="2:117" x14ac:dyDescent="0.2">
      <c r="B24" s="70" t="s">
        <v>132</v>
      </c>
      <c r="C24" s="17"/>
      <c r="D24" s="17"/>
      <c r="E24" s="17"/>
      <c r="F24" s="17"/>
      <c r="G24" s="17"/>
      <c r="H24" s="17"/>
      <c r="I24" s="82" t="s">
        <v>126</v>
      </c>
      <c r="J24" s="77"/>
      <c r="K24" s="83"/>
      <c r="M24" s="72" t="s">
        <v>132</v>
      </c>
      <c r="T24" s="82" t="s">
        <v>126</v>
      </c>
      <c r="U24" s="77"/>
      <c r="V24" s="84"/>
      <c r="X24" s="72" t="s">
        <v>132</v>
      </c>
      <c r="AE24" s="82" t="s">
        <v>126</v>
      </c>
      <c r="AF24" s="77"/>
      <c r="AG24" s="84"/>
      <c r="AI24" s="72" t="s">
        <v>132</v>
      </c>
      <c r="AP24" s="82" t="s">
        <v>126</v>
      </c>
      <c r="AQ24" s="77"/>
      <c r="AR24" s="84"/>
      <c r="AU24" s="26" t="str">
        <f>IF(AV24=0," ","Batsman Ability")</f>
        <v xml:space="preserve"> </v>
      </c>
      <c r="AV24" s="26">
        <f>U88</f>
        <v>0</v>
      </c>
      <c r="CO24" s="8">
        <v>0</v>
      </c>
      <c r="CP24" s="8">
        <v>0</v>
      </c>
      <c r="CQ24" s="8">
        <v>0</v>
      </c>
      <c r="CR24" s="8">
        <v>1</v>
      </c>
      <c r="CS24" s="8">
        <v>1</v>
      </c>
      <c r="CT24" s="8">
        <v>0</v>
      </c>
      <c r="CU24" s="9">
        <v>1</v>
      </c>
      <c r="CV24" s="8" cm="1">
        <f t="array" aca="1" ref="CV24" ca="1">_xlfn.IFS($CU76=-1,CO24,$CU76=0,$CS24,$CU76=1,$CT24,$CU76=2,$CU24)</f>
        <v>0</v>
      </c>
      <c r="CW24" s="8" cm="1">
        <f t="array" aca="1" ref="CW24" ca="1">_xlfn.IFS($CU76=-1,CP24,$CU76=0,$CS24,$CU76=1,$CT24,$CU76=2,$CU24)</f>
        <v>0</v>
      </c>
      <c r="CX24" s="8" cm="1">
        <f t="array" aca="1" ref="CX24" ca="1">_xlfn.IFS($CU76=-1,CQ24,$CU76=0,$CS24,$CU76=1,$CT24,$CU76=2,$CU24)</f>
        <v>0</v>
      </c>
      <c r="CY24" s="8" cm="1">
        <f t="array" aca="1" ref="CY24" ca="1">_xlfn.IFS($CU76=-1,CR24,$CU76=0,$CS24,$CU76=1,$CT24,$CU76=2,$CU24)</f>
        <v>0</v>
      </c>
      <c r="CZ24" s="8"/>
      <c r="DA24" s="8">
        <v>0</v>
      </c>
      <c r="DB24" s="8">
        <v>1</v>
      </c>
      <c r="DC24" s="8">
        <v>1</v>
      </c>
      <c r="DD24" s="8">
        <v>1</v>
      </c>
      <c r="DE24" s="8">
        <v>0</v>
      </c>
      <c r="DF24" s="8">
        <v>0</v>
      </c>
      <c r="DG24" s="8">
        <v>0</v>
      </c>
      <c r="DH24" s="8">
        <v>1</v>
      </c>
      <c r="DI24" s="8">
        <v>1</v>
      </c>
      <c r="DJ24" s="26" t="s">
        <v>105</v>
      </c>
    </row>
    <row r="25" spans="2:117" x14ac:dyDescent="0.2">
      <c r="B25" s="70"/>
      <c r="K25" s="83"/>
      <c r="M25" s="72"/>
      <c r="N25" s="73"/>
      <c r="O25" s="73"/>
      <c r="P25" s="73"/>
      <c r="Q25" s="73"/>
      <c r="R25" s="73"/>
      <c r="S25" s="73"/>
      <c r="T25" s="73"/>
      <c r="U25" s="73"/>
      <c r="V25" s="84"/>
      <c r="X25" s="72"/>
      <c r="Y25" s="73"/>
      <c r="Z25" s="73"/>
      <c r="AA25" s="73"/>
      <c r="AB25" s="73"/>
      <c r="AC25" s="73"/>
      <c r="AD25" s="73"/>
      <c r="AE25" s="73"/>
      <c r="AF25" s="73"/>
      <c r="AG25" s="84"/>
      <c r="AI25" s="72"/>
      <c r="AJ25" s="73"/>
      <c r="AK25" s="73"/>
      <c r="AL25" s="73"/>
      <c r="AM25" s="73"/>
      <c r="AN25" s="73"/>
      <c r="AO25" s="73"/>
      <c r="AP25" s="73"/>
      <c r="AQ25" s="73"/>
      <c r="AR25" s="84"/>
      <c r="AT25" s="26">
        <v>13</v>
      </c>
      <c r="AU25" s="26" t="str">
        <f>IF(AV25=0," ","Bowler Ability")</f>
        <v xml:space="preserve"> </v>
      </c>
      <c r="AV25" s="26">
        <f>AF7</f>
        <v>0</v>
      </c>
      <c r="CO25" s="8">
        <v>0</v>
      </c>
      <c r="CP25" s="8">
        <v>0</v>
      </c>
      <c r="CQ25" s="8">
        <v>1</v>
      </c>
      <c r="CR25" s="8">
        <v>1</v>
      </c>
      <c r="CS25" s="8">
        <v>1</v>
      </c>
      <c r="CT25" s="8">
        <v>0</v>
      </c>
      <c r="CU25" s="9">
        <v>1</v>
      </c>
      <c r="CV25" s="8" cm="1">
        <f t="array" aca="1" ref="CV25" ca="1">_xlfn.IFS($CU77=-1,CO25,$CU77=0,$CS25,$CU77=1,$CT25,$CU77=2,$CU25)</f>
        <v>1</v>
      </c>
      <c r="CW25" s="8" cm="1">
        <f t="array" aca="1" ref="CW25" ca="1">_xlfn.IFS($CU77=-1,CP25,$CU77=0,$CS25,$CU77=1,$CT25,$CU77=2,$CU25)</f>
        <v>1</v>
      </c>
      <c r="CX25" s="8" cm="1">
        <f t="array" aca="1" ref="CX25" ca="1">_xlfn.IFS($CU77=-1,CQ25,$CU77=0,$CS25,$CU77=1,$CT25,$CU77=2,$CU25)</f>
        <v>1</v>
      </c>
      <c r="CY25" s="8" cm="1">
        <f t="array" aca="1" ref="CY25" ca="1">_xlfn.IFS($CU77=-1,CR25,$CU77=0,$CS25,$CU77=1,$CT25,$CU77=2,$CU25)</f>
        <v>1</v>
      </c>
      <c r="CZ25" s="8"/>
      <c r="DA25" s="8">
        <v>0</v>
      </c>
      <c r="DB25" s="8">
        <v>1</v>
      </c>
      <c r="DC25" s="8">
        <v>1</v>
      </c>
      <c r="DD25" s="8">
        <v>1</v>
      </c>
      <c r="DE25" s="8">
        <v>0</v>
      </c>
      <c r="DF25" s="8">
        <v>0</v>
      </c>
      <c r="DG25" s="8">
        <v>0</v>
      </c>
      <c r="DH25" s="8">
        <v>1</v>
      </c>
      <c r="DI25" s="8">
        <v>1</v>
      </c>
      <c r="DJ25" s="26" t="s">
        <v>105</v>
      </c>
    </row>
    <row r="26" spans="2:117" x14ac:dyDescent="0.2">
      <c r="B26" s="85" t="s">
        <v>133</v>
      </c>
      <c r="C26" s="26" t="s">
        <v>46</v>
      </c>
      <c r="D26" s="26" t="s">
        <v>47</v>
      </c>
      <c r="E26" s="26" t="s">
        <v>48</v>
      </c>
      <c r="F26" s="26" t="s">
        <v>49</v>
      </c>
      <c r="G26" s="7" t="s">
        <v>50</v>
      </c>
      <c r="I26" s="86" t="s">
        <v>134</v>
      </c>
      <c r="J26" s="68"/>
      <c r="K26" s="78"/>
      <c r="M26" s="87" t="s">
        <v>133</v>
      </c>
      <c r="N26" s="73" t="s">
        <v>46</v>
      </c>
      <c r="O26" s="73" t="s">
        <v>47</v>
      </c>
      <c r="P26" s="73" t="s">
        <v>48</v>
      </c>
      <c r="Q26" s="73" t="s">
        <v>49</v>
      </c>
      <c r="R26" s="7" t="s">
        <v>50</v>
      </c>
      <c r="S26" s="73"/>
      <c r="T26" s="88" t="s">
        <v>134</v>
      </c>
      <c r="U26" s="80"/>
      <c r="V26" s="81"/>
      <c r="X26" s="87" t="s">
        <v>133</v>
      </c>
      <c r="Y26" s="73" t="s">
        <v>46</v>
      </c>
      <c r="Z26" s="73" t="s">
        <v>47</v>
      </c>
      <c r="AA26" s="73" t="s">
        <v>48</v>
      </c>
      <c r="AB26" s="73" t="s">
        <v>49</v>
      </c>
      <c r="AC26" s="7" t="s">
        <v>50</v>
      </c>
      <c r="AD26" s="73"/>
      <c r="AE26" s="88" t="s">
        <v>134</v>
      </c>
      <c r="AF26" s="80"/>
      <c r="AG26" s="81"/>
      <c r="AI26" s="87" t="s">
        <v>133</v>
      </c>
      <c r="AJ26" s="73" t="s">
        <v>46</v>
      </c>
      <c r="AK26" s="73" t="s">
        <v>47</v>
      </c>
      <c r="AL26" s="73" t="s">
        <v>48</v>
      </c>
      <c r="AM26" s="73" t="s">
        <v>49</v>
      </c>
      <c r="AN26" s="7" t="s">
        <v>50</v>
      </c>
      <c r="AO26" s="73"/>
      <c r="AP26" s="88" t="s">
        <v>134</v>
      </c>
      <c r="AQ26" s="80"/>
      <c r="AR26" s="81"/>
      <c r="AU26" s="26" t="str">
        <f>IF(AV26=0," ","Batsman Ability")</f>
        <v xml:space="preserve"> </v>
      </c>
      <c r="AV26" s="26">
        <f>AF8</f>
        <v>0</v>
      </c>
      <c r="CO26" s="8">
        <v>0</v>
      </c>
      <c r="CP26" s="8">
        <v>0</v>
      </c>
      <c r="CQ26" s="8">
        <v>1</v>
      </c>
      <c r="CR26" s="8">
        <v>1</v>
      </c>
      <c r="CS26" s="8">
        <v>1</v>
      </c>
      <c r="CT26" s="8">
        <v>0</v>
      </c>
      <c r="CU26" s="9">
        <v>1</v>
      </c>
      <c r="CV26" s="8" cm="1">
        <f t="array" aca="1" ref="CV26" ca="1">_xlfn.IFS($CU78=-1,CO26,$CU78=0,$CS26,$CU78=1,$CT26,$CU78=2,$CU26)</f>
        <v>0</v>
      </c>
      <c r="CW26" s="8" cm="1">
        <f t="array" aca="1" ref="CW26" ca="1">_xlfn.IFS($CU78=-1,CP26,$CU78=0,$CS26,$CU78=1,$CT26,$CU78=2,$CU26)</f>
        <v>0</v>
      </c>
      <c r="CX26" s="8" cm="1">
        <f t="array" aca="1" ref="CX26" ca="1">_xlfn.IFS($CU78=-1,CQ26,$CU78=0,$CS26,$CU78=1,$CT26,$CU78=2,$CU26)</f>
        <v>1</v>
      </c>
      <c r="CY26" s="8" cm="1">
        <f t="array" aca="1" ref="CY26" ca="1">_xlfn.IFS($CU78=-1,CR26,$CU78=0,$CS26,$CU78=1,$CT26,$CU78=2,$CU26)</f>
        <v>1</v>
      </c>
      <c r="CZ26" s="8"/>
      <c r="DA26" s="8">
        <v>0</v>
      </c>
      <c r="DB26" s="8">
        <v>1</v>
      </c>
      <c r="DC26" s="8">
        <v>1</v>
      </c>
      <c r="DD26" s="8">
        <v>1</v>
      </c>
      <c r="DE26" s="8">
        <v>0</v>
      </c>
      <c r="DF26" s="8">
        <v>0</v>
      </c>
      <c r="DG26" s="8">
        <v>0</v>
      </c>
      <c r="DH26" s="8">
        <v>1</v>
      </c>
      <c r="DI26" s="8">
        <v>1</v>
      </c>
      <c r="DJ26" s="26" t="s">
        <v>105</v>
      </c>
    </row>
    <row r="27" spans="2:117" x14ac:dyDescent="0.2">
      <c r="B27" s="70"/>
      <c r="C27" s="17">
        <f ca="1">SUM(IF(ISBLANK(I27),0,INDIRECT(I27)),IF(ISBLANK(J27),0,INDIRECT(J27)),IF(ISBLANK(K27),0,INDIRECT(K27)))+C11</f>
        <v>0</v>
      </c>
      <c r="D27" s="17">
        <f ca="1">IF(AND(ISBLANK(I27),ISBLANK(J27),ISBLANK(K27)),0,COUNT(IF(ISBLANK(I27),0,INDIRECT(I27)),IF(ISBLANK(J27),0,INDIRECT(J27)),IF(ISBLANK(K27),0,INDIRECT(K27))))-IF(ISBLANK(I27),1,0)-IF(ISBLANK(J27),1,0)-IF(ISBLANK(K27),1,0)+IF(AND(ISBLANK(I27),ISBLANK(J27),ISBLANK(K27)),3,0)+IF(H27="OUT",1,0)+D11</f>
        <v>0</v>
      </c>
      <c r="E27" s="17">
        <f ca="1">IF(ISBLANK(I27),0,COUNTIF(INDIRECT(I27),"4"))+IF(ISBLANK(J27),0,COUNTIF(INDIRECT(J27),"4"))+IF(ISBLANK(K27),0,COUNTIF(INDIRECT(K27),"4"))+E11</f>
        <v>0</v>
      </c>
      <c r="F27" s="17">
        <f ca="1">IF(ISBLANK(I27),0,COUNTIF(INDIRECT(I27),"6"))+IF(ISBLANK(J27),0,COUNTIF(INDIRECT(J27),"6"))+IF(ISBLANK(K27),0,COUNTIF(INDIRECT(K27),"6"))+F11</f>
        <v>0</v>
      </c>
      <c r="G27" s="89">
        <f ca="1">IF(D27=0,0,100*C27/D27)</f>
        <v>0</v>
      </c>
      <c r="I27" s="70"/>
      <c r="K27" s="83"/>
      <c r="M27" s="72"/>
      <c r="N27" s="17">
        <f ca="1">SUM(IF(ISBLANK(T27),0,INDIRECT(T27)),IF(ISBLANK(U27),0,INDIRECT(U27)),IF(ISBLANK(V27),0,INDIRECT(V27)))+N11</f>
        <v>0</v>
      </c>
      <c r="O27" s="17">
        <f ca="1">IF(AND(ISBLANK(T27),ISBLANK(U27),ISBLANK(V27)),0,COUNT(IF(ISBLANK(T27),0,INDIRECT(T27)),IF(ISBLANK(U27),0,INDIRECT(U27)),IF(ISBLANK(V27),0,INDIRECT(V27))))-IF(ISBLANK(T27),1,0)-IF(ISBLANK(U27),1,0)-IF(ISBLANK(V27),1,0)+IF(AND(ISBLANK(T27),ISBLANK(U27),ISBLANK(V27)),3,0)+IF(S27="OUT",1,0)+O11</f>
        <v>0</v>
      </c>
      <c r="P27" s="17">
        <f ca="1">IF(ISBLANK(T27),0,COUNTIF(INDIRECT(T27),"4"))+IF(ISBLANK(U27),0,COUNTIF(INDIRECT(U27),"4"))+IF(ISBLANK(V27),0,COUNTIF(INDIRECT(V27),"4"))+P11</f>
        <v>0</v>
      </c>
      <c r="Q27" s="17">
        <f ca="1">IF(ISBLANK(T27),0,COUNTIF(INDIRECT(T27),"6"))+IF(ISBLANK(U27),0,COUNTIF(INDIRECT(U27),"6"))+IF(ISBLANK(V27),0,COUNTIF(INDIRECT(V27),"6"))+Q11</f>
        <v>0</v>
      </c>
      <c r="R27" s="89">
        <f ca="1">IF(O27=0,0,100*N27/O27)</f>
        <v>0</v>
      </c>
      <c r="S27" s="73"/>
      <c r="T27" s="72"/>
      <c r="U27" s="73"/>
      <c r="V27" s="84"/>
      <c r="X27" s="72"/>
      <c r="Y27" s="17">
        <f ca="1">SUM(IF(ISBLANK(AE27),0,INDIRECT(AE27)),IF(ISBLANK(AF27),0,INDIRECT(AF27)),IF(ISBLANK(AG27),0,INDIRECT(AG27)))+Y11</f>
        <v>0</v>
      </c>
      <c r="Z27" s="17">
        <f ca="1">IF(AND(ISBLANK(AE27),ISBLANK(AF27),ISBLANK(AG27)),0,COUNT(IF(ISBLANK(AE27),0,INDIRECT(AE27)),IF(ISBLANK(AF27),0,INDIRECT(AF27)),IF(ISBLANK(AG27),0,INDIRECT(AG27))))-IF(ISBLANK(AE27),1,0)-IF(ISBLANK(AF27),1,0)-IF(ISBLANK(AG27),1,0)+IF(AND(ISBLANK(AE27),ISBLANK(AF27),ISBLANK(AG27)),3,0)+IF(AD27="OUT",1,0)+Z11</f>
        <v>0</v>
      </c>
      <c r="AA27" s="17">
        <f ca="1">IF(ISBLANK(AE27),0,COUNTIF(INDIRECT(AE27),"4"))+IF(ISBLANK(AF27),0,COUNTIF(INDIRECT(AF27),"4"))+IF(ISBLANK(AG27),0,COUNTIF(INDIRECT(AG27),"4"))+AA11</f>
        <v>0</v>
      </c>
      <c r="AB27" s="17">
        <f ca="1">IF(ISBLANK(AE27),0,COUNTIF(INDIRECT(AE27),"6"))+IF(ISBLANK(AF27),0,COUNTIF(INDIRECT(AF27),"6"))+IF(ISBLANK(AG27),0,COUNTIF(INDIRECT(AG27),"6"))+AB11</f>
        <v>0</v>
      </c>
      <c r="AC27" s="89">
        <f ca="1">IF(Z27=0,0,100*Y27/Z27)</f>
        <v>0</v>
      </c>
      <c r="AD27" s="73"/>
      <c r="AE27" s="72"/>
      <c r="AF27" s="73"/>
      <c r="AG27" s="84"/>
      <c r="AI27" s="72"/>
      <c r="AJ27" s="17">
        <f ca="1">SUM(IF(ISBLANK(AP27),0,INDIRECT(AP27)),IF(ISBLANK(AQ27),0,INDIRECT(AQ27)),IF(ISBLANK(AR27),0,INDIRECT(AR27)))+AJ11</f>
        <v>0</v>
      </c>
      <c r="AK27" s="17">
        <f ca="1">IF(AND(ISBLANK(AP27),ISBLANK(AQ27),ISBLANK(AR27)),0,COUNT(IF(ISBLANK(AP27),0,INDIRECT(AP27)),IF(ISBLANK(AQ27),0,INDIRECT(AQ27)),IF(ISBLANK(AR27),0,INDIRECT(AR27))))-IF(ISBLANK(AP27),1,0)-IF(ISBLANK(AQ27),1,0)-IF(ISBLANK(AR27),1,0)+IF(AND(ISBLANK(AP27),ISBLANK(AQ27),ISBLANK(AR27)),3,0)+IF(AO27="OUT",1,0)+AK11</f>
        <v>0</v>
      </c>
      <c r="AL27" s="17">
        <f ca="1">IF(ISBLANK(AP27),0,COUNTIF(INDIRECT(AP27),"4"))+IF(ISBLANK(AQ27),0,COUNTIF(INDIRECT(AQ27),"4"))+IF(ISBLANK(AR27),0,COUNTIF(INDIRECT(AR27),"4"))+AL11</f>
        <v>0</v>
      </c>
      <c r="AM27" s="17">
        <f ca="1">IF(ISBLANK(AP27),0,COUNTIF(INDIRECT(AP27),"6"))+IF(ISBLANK(AQ27),0,COUNTIF(INDIRECT(AQ27),"6"))+IF(ISBLANK(AR27),0,COUNTIF(INDIRECT(AR27),"6"))+AM11</f>
        <v>0</v>
      </c>
      <c r="AN27" s="89">
        <f ca="1">IF(AK27=0,0,100*AJ27/AK27)</f>
        <v>0</v>
      </c>
      <c r="AO27" s="73"/>
      <c r="AP27" s="72"/>
      <c r="AQ27" s="73"/>
      <c r="AR27" s="84"/>
      <c r="AT27" s="26">
        <v>14</v>
      </c>
      <c r="AU27" s="26" t="str">
        <f>IF(AV27=0," ","Bowler Ability")</f>
        <v xml:space="preserve"> </v>
      </c>
      <c r="AV27" s="26">
        <f>AF23</f>
        <v>0</v>
      </c>
      <c r="BB27" s="26" t="s">
        <v>130</v>
      </c>
      <c r="BC27" s="26" t="s">
        <v>46</v>
      </c>
      <c r="BD27" s="26" t="s">
        <v>150</v>
      </c>
      <c r="CJ27" s="26" t="s">
        <v>105</v>
      </c>
      <c r="CO27" s="8">
        <v>1</v>
      </c>
      <c r="CP27" s="8">
        <v>0</v>
      </c>
      <c r="CQ27" s="8">
        <v>1</v>
      </c>
      <c r="CR27" s="8">
        <v>1</v>
      </c>
      <c r="CS27" s="8">
        <v>1</v>
      </c>
      <c r="CT27" s="8">
        <v>0</v>
      </c>
      <c r="CU27" s="9">
        <v>1</v>
      </c>
      <c r="CV27" s="8" cm="1">
        <f t="array" aca="1" ref="CV27" ca="1">_xlfn.IFS($CU79=-1,CO27,$CU79=0,$CS27,$CU79=1,$CT27,$CU79=2,$CU27)</f>
        <v>1</v>
      </c>
      <c r="CW27" s="8" cm="1">
        <f t="array" aca="1" ref="CW27" ca="1">_xlfn.IFS($CU79=-1,CP27,$CU79=0,$CS27,$CU79=1,$CT27,$CU79=2,$CU27)</f>
        <v>1</v>
      </c>
      <c r="CX27" s="8" cm="1">
        <f t="array" aca="1" ref="CX27" ca="1">_xlfn.IFS($CU79=-1,CQ27,$CU79=0,$CS27,$CU79=1,$CT27,$CU79=2,$CU27)</f>
        <v>1</v>
      </c>
      <c r="CY27" s="8" cm="1">
        <f t="array" aca="1" ref="CY27" ca="1">_xlfn.IFS($CU79=-1,CR27,$CU79=0,$CS27,$CU79=1,$CT27,$CU79=2,$CU27)</f>
        <v>1</v>
      </c>
      <c r="CZ27" s="8"/>
      <c r="DA27" s="8">
        <v>1</v>
      </c>
      <c r="DB27" s="8">
        <v>1</v>
      </c>
      <c r="DC27" s="8">
        <v>1</v>
      </c>
      <c r="DD27" s="8">
        <v>1</v>
      </c>
      <c r="DE27" s="8">
        <v>0</v>
      </c>
      <c r="DF27" s="8">
        <v>0</v>
      </c>
      <c r="DG27" s="8">
        <v>0</v>
      </c>
      <c r="DH27" s="8">
        <v>1</v>
      </c>
      <c r="DI27" s="8">
        <v>1</v>
      </c>
      <c r="DJ27" s="26" t="s">
        <v>105</v>
      </c>
    </row>
    <row r="28" spans="2:117" x14ac:dyDescent="0.2">
      <c r="B28" s="70"/>
      <c r="C28" s="17">
        <f ca="1">SUM(IF(ISBLANK(I28),0,INDIRECT(I28)),IF(ISBLANK(J28),0,INDIRECT(J28)),IF(ISBLANK(K28),0,INDIRECT(K28)))+C12</f>
        <v>0</v>
      </c>
      <c r="D28" s="17">
        <f ca="1">IF(AND(ISBLANK(I28),ISBLANK(J28),ISBLANK(K28)),0,COUNT(IF(ISBLANK(I28),0,INDIRECT(I28)),IF(ISBLANK(J28),0,INDIRECT(J28)),IF(ISBLANK(K28),0,INDIRECT(K28))))-IF(ISBLANK(I28),1,0)-IF(ISBLANK(J28),1,0)-IF(ISBLANK(K28),1,0)+IF(AND(ISBLANK(I28),ISBLANK(J28),ISBLANK(K28)),3,0)+IF(H28="OUT",1,0)+D12</f>
        <v>0</v>
      </c>
      <c r="E28" s="17">
        <f ca="1">IF(ISBLANK(I28),0,COUNTIF(INDIRECT(I28),"4"))+IF(ISBLANK(J28),0,COUNTIF(INDIRECT(J28),"4"))+IF(ISBLANK(K28),0,COUNTIF(INDIRECT(K28),"4"))+E12</f>
        <v>0</v>
      </c>
      <c r="F28" s="17">
        <f ca="1">IF(ISBLANK(I28),0,COUNTIF(INDIRECT(I28),"6"))+IF(ISBLANK(J28),0,COUNTIF(INDIRECT(J28),"6"))+IF(ISBLANK(K28),0,COUNTIF(INDIRECT(K28),"6"))+F12</f>
        <v>0</v>
      </c>
      <c r="G28" s="89">
        <f ca="1">IF(D28=0,0,100*C28/D28)</f>
        <v>0</v>
      </c>
      <c r="I28" s="70"/>
      <c r="K28" s="83"/>
      <c r="M28" s="72"/>
      <c r="N28" s="17">
        <f ca="1">SUM(IF(ISBLANK(T28),0,INDIRECT(T28)),IF(ISBLANK(U28),0,INDIRECT(U28)),IF(ISBLANK(V28),0,INDIRECT(V28)))+N12</f>
        <v>0</v>
      </c>
      <c r="O28" s="17">
        <f ca="1">IF(AND(ISBLANK(T28),ISBLANK(U28),ISBLANK(V28)),0,COUNT(IF(ISBLANK(T28),0,INDIRECT(T28)),IF(ISBLANK(U28),0,INDIRECT(U28)),IF(ISBLANK(V28),0,INDIRECT(V28))))-IF(ISBLANK(T28),1,0)-IF(ISBLANK(U28),1,0)-IF(ISBLANK(V28),1,0)+IF(AND(ISBLANK(T28),ISBLANK(U28),ISBLANK(V28)),3,0)+IF(S28="OUT",1,0)+O12</f>
        <v>0</v>
      </c>
      <c r="P28" s="17">
        <f ca="1">IF(ISBLANK(T28),0,COUNTIF(INDIRECT(T28),"4"))+IF(ISBLANK(U28),0,COUNTIF(INDIRECT(U28),"4"))+IF(ISBLANK(V28),0,COUNTIF(INDIRECT(V28),"4"))+P12</f>
        <v>0</v>
      </c>
      <c r="Q28" s="17">
        <f ca="1">IF(ISBLANK(T28),0,COUNTIF(INDIRECT(T28),"6"))+IF(ISBLANK(U28),0,COUNTIF(INDIRECT(U28),"6"))+IF(ISBLANK(V28),0,COUNTIF(INDIRECT(V28),"6"))+Q12</f>
        <v>0</v>
      </c>
      <c r="R28" s="89">
        <f ca="1">IF(O28=0,0,100*N28/O28)</f>
        <v>0</v>
      </c>
      <c r="S28" s="73"/>
      <c r="T28" s="72"/>
      <c r="U28" s="73"/>
      <c r="V28" s="84"/>
      <c r="X28" s="72"/>
      <c r="Y28" s="17">
        <f ca="1">SUM(IF(ISBLANK(AE28),0,INDIRECT(AE28)),IF(ISBLANK(AF28),0,INDIRECT(AF28)),IF(ISBLANK(AG28),0,INDIRECT(AG28)))+Y12</f>
        <v>0</v>
      </c>
      <c r="Z28" s="17">
        <f ca="1">IF(AND(ISBLANK(AE28),ISBLANK(AF28),ISBLANK(AG28)),0,COUNT(IF(ISBLANK(AE28),0,INDIRECT(AE28)),IF(ISBLANK(AF28),0,INDIRECT(AF28)),IF(ISBLANK(AG28),0,INDIRECT(AG28))))-IF(ISBLANK(AE28),1,0)-IF(ISBLANK(AF28),1,0)-IF(ISBLANK(AG28),1,0)+IF(AND(ISBLANK(AE28),ISBLANK(AF28),ISBLANK(AG28)),3,0)+IF(AD28="OUT",1,0)+Z12</f>
        <v>0</v>
      </c>
      <c r="AA28" s="17">
        <f ca="1">IF(ISBLANK(AE28),0,COUNTIF(INDIRECT(AE28),"4"))+IF(ISBLANK(AF28),0,COUNTIF(INDIRECT(AF28),"4"))+IF(ISBLANK(AG28),0,COUNTIF(INDIRECT(AG28),"4"))+AA12</f>
        <v>0</v>
      </c>
      <c r="AB28" s="17">
        <f ca="1">IF(ISBLANK(AE28),0,COUNTIF(INDIRECT(AE28),"6"))+IF(ISBLANK(AF28),0,COUNTIF(INDIRECT(AF28),"6"))+IF(ISBLANK(AG28),0,COUNTIF(INDIRECT(AG28),"6"))+AB12</f>
        <v>0</v>
      </c>
      <c r="AC28" s="89">
        <f ca="1">IF(Z28=0,0,100*Y28/Z28)</f>
        <v>0</v>
      </c>
      <c r="AD28" s="73"/>
      <c r="AE28" s="72"/>
      <c r="AF28" s="73"/>
      <c r="AG28" s="84"/>
      <c r="AI28" s="72"/>
      <c r="AJ28" s="17">
        <f ca="1">SUM(IF(ISBLANK(AP28),0,INDIRECT(AP28)),IF(ISBLANK(AQ28),0,INDIRECT(AQ28)),IF(ISBLANK(AR28),0,INDIRECT(AR28)))+AJ12</f>
        <v>0</v>
      </c>
      <c r="AK28" s="17">
        <f ca="1">IF(AND(ISBLANK(AP28),ISBLANK(AQ28),ISBLANK(AR28)),0,COUNT(IF(ISBLANK(AP28),0,INDIRECT(AP28)),IF(ISBLANK(AQ28),0,INDIRECT(AQ28)),IF(ISBLANK(AR28),0,INDIRECT(AR28))))-IF(ISBLANK(AP28),1,0)-IF(ISBLANK(AQ28),1,0)-IF(ISBLANK(AR28),1,0)+IF(AND(ISBLANK(AP28),ISBLANK(AQ28),ISBLANK(AR28)),3,0)+IF(AO28="OUT",1,0)+AK12</f>
        <v>0</v>
      </c>
      <c r="AL28" s="17">
        <f ca="1">IF(ISBLANK(AP28),0,COUNTIF(INDIRECT(AP28),"4"))+IF(ISBLANK(AQ28),0,COUNTIF(INDIRECT(AQ28),"4"))+IF(ISBLANK(AR28),0,COUNTIF(INDIRECT(AR28),"4"))+AL12</f>
        <v>0</v>
      </c>
      <c r="AM28" s="17">
        <f ca="1">IF(ISBLANK(AP28),0,COUNTIF(INDIRECT(AP28),"6"))+IF(ISBLANK(AQ28),0,COUNTIF(INDIRECT(AQ28),"6"))+IF(ISBLANK(AR28),0,COUNTIF(INDIRECT(AR28),"6"))+AM12</f>
        <v>0</v>
      </c>
      <c r="AN28" s="89">
        <f ca="1">IF(AK28=0,0,100*AJ28/AK28)</f>
        <v>0</v>
      </c>
      <c r="AO28" s="73"/>
      <c r="AP28" s="72"/>
      <c r="AQ28" s="73"/>
      <c r="AR28" s="84"/>
      <c r="AU28" s="26" t="str">
        <f>IF(AV28=0," ","Batsman Ability")</f>
        <v xml:space="preserve"> </v>
      </c>
      <c r="AV28" s="26">
        <f>AF24</f>
        <v>0</v>
      </c>
      <c r="BB28" s="17">
        <v>1</v>
      </c>
      <c r="BC28" s="26">
        <f>$I$20</f>
        <v>0</v>
      </c>
      <c r="BD28" s="26">
        <f>BC28</f>
        <v>0</v>
      </c>
      <c r="CJ28" s="26" t="s">
        <v>105</v>
      </c>
      <c r="CO28" s="8">
        <v>1</v>
      </c>
      <c r="CP28" s="8">
        <v>0</v>
      </c>
      <c r="CQ28" s="8">
        <v>1</v>
      </c>
      <c r="CR28" s="8">
        <v>2</v>
      </c>
      <c r="CS28" s="8">
        <v>1</v>
      </c>
      <c r="CT28" s="8">
        <v>1</v>
      </c>
      <c r="CU28" s="9">
        <v>1</v>
      </c>
      <c r="CV28" s="8" cm="1">
        <f t="array" aca="1" ref="CV28" ca="1">_xlfn.IFS($CU80=-1,CO28,$CU80=0,$CS28,$CU80=1,$CT28,$CU80=2,$CU28)</f>
        <v>1</v>
      </c>
      <c r="CW28" s="8" cm="1">
        <f t="array" aca="1" ref="CW28" ca="1">_xlfn.IFS($CU80=-1,CP28,$CU80=0,$CS28,$CU80=1,$CT28,$CU80=2,$CU28)</f>
        <v>1</v>
      </c>
      <c r="CX28" s="8" cm="1">
        <f t="array" aca="1" ref="CX28" ca="1">_xlfn.IFS($CU80=-1,CQ28,$CU80=0,$CS28,$CU80=1,$CT28,$CU80=2,$CU28)</f>
        <v>1</v>
      </c>
      <c r="CY28" s="8" cm="1">
        <f t="array" aca="1" ref="CY28" ca="1">_xlfn.IFS($CU80=-1,CR28,$CU80=0,$CS28,$CU80=1,$CT28,$CU80=2,$CU28)</f>
        <v>1</v>
      </c>
      <c r="CZ28" s="8"/>
      <c r="DA28" s="8">
        <v>1</v>
      </c>
      <c r="DB28" s="8">
        <v>1</v>
      </c>
      <c r="DC28" s="8">
        <v>1</v>
      </c>
      <c r="DD28" s="8">
        <v>1</v>
      </c>
      <c r="DE28" s="8">
        <v>1</v>
      </c>
      <c r="DF28" s="8">
        <v>0</v>
      </c>
      <c r="DG28" s="8">
        <v>0</v>
      </c>
      <c r="DH28" s="8">
        <v>1</v>
      </c>
      <c r="DI28" s="8">
        <v>1</v>
      </c>
      <c r="DJ28" s="26" t="s">
        <v>105</v>
      </c>
    </row>
    <row r="29" spans="2:117" x14ac:dyDescent="0.2">
      <c r="B29" s="70"/>
      <c r="C29" s="17"/>
      <c r="D29" s="17"/>
      <c r="E29" s="17"/>
      <c r="F29" s="17"/>
      <c r="G29" s="17"/>
      <c r="I29" s="70"/>
      <c r="K29" s="83"/>
      <c r="M29" s="72"/>
      <c r="N29" s="8"/>
      <c r="O29" s="8"/>
      <c r="P29" s="8"/>
      <c r="Q29" s="8"/>
      <c r="R29" s="8"/>
      <c r="S29" s="73"/>
      <c r="T29" s="72"/>
      <c r="U29" s="73"/>
      <c r="V29" s="84"/>
      <c r="X29" s="72"/>
      <c r="Y29" s="8"/>
      <c r="Z29" s="8"/>
      <c r="AA29" s="8"/>
      <c r="AB29" s="8"/>
      <c r="AC29" s="8"/>
      <c r="AD29" s="73"/>
      <c r="AE29" s="72"/>
      <c r="AF29" s="73"/>
      <c r="AG29" s="84"/>
      <c r="AI29" s="72"/>
      <c r="AJ29" s="8"/>
      <c r="AK29" s="8"/>
      <c r="AL29" s="8"/>
      <c r="AM29" s="8"/>
      <c r="AN29" s="8"/>
      <c r="AO29" s="73"/>
      <c r="AP29" s="72"/>
      <c r="AQ29" s="73"/>
      <c r="AR29" s="84"/>
      <c r="AT29" s="26">
        <v>15</v>
      </c>
      <c r="AU29" s="26" t="str">
        <f>IF(AV29=0," ","Bowler Ability")</f>
        <v xml:space="preserve"> </v>
      </c>
      <c r="AV29" s="26">
        <f>AF39</f>
        <v>0</v>
      </c>
      <c r="BB29" s="17">
        <v>2</v>
      </c>
      <c r="BC29" s="26">
        <f>$I$36</f>
        <v>0</v>
      </c>
      <c r="BD29" s="26">
        <f t="shared" ref="BD29:BD47" si="0">BC29-BC28</f>
        <v>0</v>
      </c>
      <c r="CO29" s="8">
        <v>1</v>
      </c>
      <c r="CP29" s="8">
        <v>0</v>
      </c>
      <c r="CQ29" s="8">
        <v>1</v>
      </c>
      <c r="CR29" s="8">
        <v>2</v>
      </c>
      <c r="CS29" s="8">
        <v>2</v>
      </c>
      <c r="CT29" s="8">
        <v>1</v>
      </c>
      <c r="CU29" s="9">
        <v>1</v>
      </c>
      <c r="CV29" s="8" cm="1">
        <f t="array" aca="1" ref="CV29" ca="1">_xlfn.IFS($CU81=-1,CO29,$CU81=0,$CS29,$CU81=1,$CT29,$CU81=2,$CU29)</f>
        <v>1</v>
      </c>
      <c r="CW29" s="8" cm="1">
        <f t="array" aca="1" ref="CW29" ca="1">_xlfn.IFS($CU81=-1,CP29,$CU81=0,$CS29,$CU81=1,$CT29,$CU81=2,$CU29)</f>
        <v>1</v>
      </c>
      <c r="CX29" s="8" cm="1">
        <f t="array" aca="1" ref="CX29" ca="1">_xlfn.IFS($CU81=-1,CQ29,$CU81=0,$CS29,$CU81=1,$CT29,$CU81=2,$CU29)</f>
        <v>1</v>
      </c>
      <c r="CY29" s="8" cm="1">
        <f t="array" aca="1" ref="CY29" ca="1">_xlfn.IFS($CU81=-1,CR29,$CU81=0,$CS29,$CU81=1,$CT29,$CU81=2,$CU29)</f>
        <v>1</v>
      </c>
      <c r="CZ29" s="8"/>
      <c r="DA29" s="8">
        <v>1</v>
      </c>
      <c r="DB29" s="8">
        <v>1</v>
      </c>
      <c r="DC29" s="8">
        <v>2</v>
      </c>
      <c r="DD29" s="8">
        <v>2</v>
      </c>
      <c r="DE29" s="8">
        <v>1</v>
      </c>
      <c r="DF29" s="8">
        <v>0</v>
      </c>
      <c r="DG29" s="8">
        <v>0</v>
      </c>
      <c r="DH29" s="8">
        <v>1</v>
      </c>
      <c r="DI29" s="8">
        <v>1</v>
      </c>
      <c r="DJ29" s="26" t="s">
        <v>105</v>
      </c>
    </row>
    <row r="30" spans="2:117" x14ac:dyDescent="0.2">
      <c r="B30" s="70"/>
      <c r="C30" s="17"/>
      <c r="D30" s="17"/>
      <c r="E30" s="17"/>
      <c r="F30" s="17"/>
      <c r="G30" s="17"/>
      <c r="I30" s="70"/>
      <c r="K30" s="83"/>
      <c r="M30" s="72"/>
      <c r="N30" s="8"/>
      <c r="O30" s="8"/>
      <c r="P30" s="8"/>
      <c r="Q30" s="8"/>
      <c r="R30" s="8"/>
      <c r="S30" s="73"/>
      <c r="T30" s="72"/>
      <c r="U30" s="73"/>
      <c r="V30" s="84"/>
      <c r="X30" s="72"/>
      <c r="Y30" s="8"/>
      <c r="Z30" s="8"/>
      <c r="AA30" s="8"/>
      <c r="AB30" s="8"/>
      <c r="AC30" s="8"/>
      <c r="AD30" s="73"/>
      <c r="AE30" s="72"/>
      <c r="AF30" s="73"/>
      <c r="AG30" s="84"/>
      <c r="AI30" s="72"/>
      <c r="AJ30" s="8"/>
      <c r="AK30" s="8"/>
      <c r="AL30" s="8"/>
      <c r="AM30" s="8"/>
      <c r="AN30" s="8"/>
      <c r="AO30" s="73"/>
      <c r="AP30" s="72"/>
      <c r="AQ30" s="73"/>
      <c r="AR30" s="84"/>
      <c r="AU30" s="26" t="str">
        <f>IF(AV30=0," ","Batsman Ability")</f>
        <v xml:space="preserve"> </v>
      </c>
      <c r="AV30" s="26">
        <f>AF40</f>
        <v>0</v>
      </c>
      <c r="BB30" s="17">
        <v>3</v>
      </c>
      <c r="BC30" s="26">
        <f>$I$52</f>
        <v>0</v>
      </c>
      <c r="BD30" s="26">
        <f t="shared" si="0"/>
        <v>0</v>
      </c>
      <c r="CO30" s="8">
        <v>1</v>
      </c>
      <c r="CP30" s="8">
        <v>1</v>
      </c>
      <c r="CQ30" s="8">
        <v>1</v>
      </c>
      <c r="CR30" s="8">
        <v>4</v>
      </c>
      <c r="CS30" s="8">
        <v>2</v>
      </c>
      <c r="CT30" s="8">
        <v>1</v>
      </c>
      <c r="CU30" s="9">
        <v>2</v>
      </c>
      <c r="CV30" s="8" cm="1">
        <f t="array" aca="1" ref="CV30" ca="1">_xlfn.IFS($CU82=-1,CO30,$CU82=0,$CS30,$CU82=1,$CT30,$CU82=2,$CU30)</f>
        <v>1</v>
      </c>
      <c r="CW30" s="8" cm="1">
        <f t="array" aca="1" ref="CW30" ca="1">_xlfn.IFS($CU82=-1,CP30,$CU82=0,$CS30,$CU82=1,$CT30,$CU82=2,$CU30)</f>
        <v>1</v>
      </c>
      <c r="CX30" s="8" cm="1">
        <f t="array" aca="1" ref="CX30" ca="1">_xlfn.IFS($CU82=-1,CQ30,$CU82=0,$CS30,$CU82=1,$CT30,$CU82=2,$CU30)</f>
        <v>1</v>
      </c>
      <c r="CY30" s="8" cm="1">
        <f t="array" aca="1" ref="CY30" ca="1">_xlfn.IFS($CU82=-1,CR30,$CU82=0,$CS30,$CU82=1,$CT30,$CU82=2,$CU30)</f>
        <v>1</v>
      </c>
      <c r="CZ30" s="8"/>
      <c r="DA30" s="8">
        <v>1</v>
      </c>
      <c r="DB30" s="8">
        <v>1</v>
      </c>
      <c r="DC30" s="8">
        <v>2</v>
      </c>
      <c r="DD30" s="8">
        <v>2</v>
      </c>
      <c r="DE30" s="8">
        <v>1</v>
      </c>
      <c r="DF30" s="8">
        <v>0</v>
      </c>
      <c r="DG30" s="8">
        <v>0</v>
      </c>
      <c r="DH30" s="8">
        <v>1</v>
      </c>
      <c r="DI30" s="8">
        <v>2</v>
      </c>
      <c r="DJ30" s="26" t="s">
        <v>105</v>
      </c>
      <c r="DM30" s="26" t="s">
        <v>105</v>
      </c>
    </row>
    <row r="31" spans="2:117" x14ac:dyDescent="0.2">
      <c r="B31" s="70"/>
      <c r="C31" s="17"/>
      <c r="D31" s="17"/>
      <c r="E31" s="17"/>
      <c r="F31" s="17"/>
      <c r="G31" s="17"/>
      <c r="I31" s="70"/>
      <c r="K31" s="83"/>
      <c r="M31" s="72"/>
      <c r="N31" s="8"/>
      <c r="O31" s="8"/>
      <c r="P31" s="8"/>
      <c r="Q31" s="8"/>
      <c r="R31" s="8"/>
      <c r="S31" s="73"/>
      <c r="T31" s="72"/>
      <c r="U31" s="73"/>
      <c r="V31" s="84"/>
      <c r="X31" s="72"/>
      <c r="Y31" s="8"/>
      <c r="Z31" s="8"/>
      <c r="AA31" s="8"/>
      <c r="AB31" s="8"/>
      <c r="AC31" s="8"/>
      <c r="AD31" s="73"/>
      <c r="AE31" s="72"/>
      <c r="AF31" s="73"/>
      <c r="AG31" s="84"/>
      <c r="AI31" s="72"/>
      <c r="AJ31" s="8"/>
      <c r="AK31" s="8"/>
      <c r="AL31" s="8"/>
      <c r="AM31" s="8"/>
      <c r="AN31" s="8"/>
      <c r="AO31" s="73"/>
      <c r="AP31" s="72"/>
      <c r="AQ31" s="73"/>
      <c r="AR31" s="84"/>
      <c r="AT31" s="26">
        <v>16</v>
      </c>
      <c r="AU31" s="26" t="str">
        <f>IF(AV31=0," ","Bowler Ability")</f>
        <v xml:space="preserve"> </v>
      </c>
      <c r="AV31" s="26">
        <f>AF55</f>
        <v>0</v>
      </c>
      <c r="BB31" s="17">
        <v>4</v>
      </c>
      <c r="BC31" s="26">
        <f>$I$68</f>
        <v>0</v>
      </c>
      <c r="BD31" s="26">
        <f t="shared" si="0"/>
        <v>0</v>
      </c>
      <c r="CO31" s="8">
        <v>1</v>
      </c>
      <c r="CP31" s="8">
        <v>1</v>
      </c>
      <c r="CQ31" s="8">
        <v>1</v>
      </c>
      <c r="CR31" s="8">
        <v>4</v>
      </c>
      <c r="CS31" s="8">
        <v>2</v>
      </c>
      <c r="CT31" s="8">
        <v>1</v>
      </c>
      <c r="CU31" s="9">
        <v>2</v>
      </c>
      <c r="CV31" s="8" cm="1">
        <f t="array" aca="1" ref="CV31" ca="1">_xlfn.IFS($CU83=-1,CO31,$CU83=0,$CS31,$CU83=1,$CT31,$CU83=2,$CU31)</f>
        <v>1</v>
      </c>
      <c r="CW31" s="8" cm="1">
        <f t="array" aca="1" ref="CW31" ca="1">_xlfn.IFS($CU83=-1,CP31,$CU83=0,$CS31,$CU83=1,$CT31,$CU83=2,$CU31)</f>
        <v>1</v>
      </c>
      <c r="CX31" s="8" cm="1">
        <f t="array" aca="1" ref="CX31" ca="1">_xlfn.IFS($CU83=-1,CQ31,$CU83=0,$CS31,$CU83=1,$CT31,$CU83=2,$CU31)</f>
        <v>1</v>
      </c>
      <c r="CY31" s="8" cm="1">
        <f t="array" aca="1" ref="CY31" ca="1">_xlfn.IFS($CU83=-1,CR31,$CU83=0,$CS31,$CU83=1,$CT31,$CU83=2,$CU31)</f>
        <v>1</v>
      </c>
      <c r="CZ31" s="8"/>
      <c r="DA31" s="8">
        <v>1</v>
      </c>
      <c r="DB31" s="8">
        <v>1</v>
      </c>
      <c r="DC31" s="8">
        <v>2</v>
      </c>
      <c r="DD31" s="8">
        <v>2</v>
      </c>
      <c r="DE31" s="8">
        <v>1</v>
      </c>
      <c r="DF31" s="8">
        <v>0</v>
      </c>
      <c r="DG31" s="8">
        <v>1</v>
      </c>
      <c r="DH31" s="8">
        <v>2</v>
      </c>
      <c r="DI31" s="8">
        <v>2</v>
      </c>
      <c r="DJ31" s="26" t="s">
        <v>105</v>
      </c>
      <c r="DM31" s="26" t="s">
        <v>105</v>
      </c>
    </row>
    <row r="32" spans="2:117" x14ac:dyDescent="0.2">
      <c r="B32" s="70"/>
      <c r="C32" s="17"/>
      <c r="D32" s="17"/>
      <c r="E32" s="17"/>
      <c r="F32" s="17"/>
      <c r="G32" s="17"/>
      <c r="I32" s="70"/>
      <c r="K32" s="83"/>
      <c r="M32" s="72"/>
      <c r="N32" s="8"/>
      <c r="O32" s="8"/>
      <c r="P32" s="8"/>
      <c r="Q32" s="8"/>
      <c r="R32" s="8"/>
      <c r="S32" s="73"/>
      <c r="T32" s="72"/>
      <c r="U32" s="73"/>
      <c r="V32" s="84"/>
      <c r="X32" s="72"/>
      <c r="Y32" s="8"/>
      <c r="Z32" s="8"/>
      <c r="AA32" s="8"/>
      <c r="AB32" s="8"/>
      <c r="AC32" s="8"/>
      <c r="AD32" s="73"/>
      <c r="AE32" s="72"/>
      <c r="AF32" s="73"/>
      <c r="AG32" s="84"/>
      <c r="AI32" s="72"/>
      <c r="AJ32" s="8"/>
      <c r="AK32" s="8"/>
      <c r="AL32" s="8"/>
      <c r="AM32" s="8"/>
      <c r="AN32" s="8"/>
      <c r="AO32" s="73"/>
      <c r="AP32" s="72"/>
      <c r="AQ32" s="73"/>
      <c r="AR32" s="84"/>
      <c r="AU32" s="26" t="str">
        <f>IF(AV32=0," ","Batsman Ability")</f>
        <v xml:space="preserve"> </v>
      </c>
      <c r="AV32" s="26">
        <f>AF56</f>
        <v>0</v>
      </c>
      <c r="BB32" s="17">
        <v>5</v>
      </c>
      <c r="BC32" s="26">
        <f>$I$84</f>
        <v>0</v>
      </c>
      <c r="BD32" s="26">
        <f t="shared" si="0"/>
        <v>0</v>
      </c>
      <c r="CO32" s="8">
        <v>1</v>
      </c>
      <c r="CP32" s="8">
        <v>1</v>
      </c>
      <c r="CQ32" s="8">
        <v>1</v>
      </c>
      <c r="CR32" s="8">
        <v>4</v>
      </c>
      <c r="CS32" s="8">
        <v>2</v>
      </c>
      <c r="CT32" s="8">
        <v>1</v>
      </c>
      <c r="CU32" s="9">
        <v>2</v>
      </c>
      <c r="CV32" s="8" cm="1">
        <f t="array" aca="1" ref="CV32" ca="1">_xlfn.IFS($CU84=-1,CO32,$CU84=0,$CS32,$CU84=1,$CT32,$CU84=2,$CU32)</f>
        <v>2</v>
      </c>
      <c r="CW32" s="8" cm="1">
        <f t="array" aca="1" ref="CW32" ca="1">_xlfn.IFS($CU84=-1,CP32,$CU84=0,$CS32,$CU84=1,$CT32,$CU84=2,$CU32)</f>
        <v>2</v>
      </c>
      <c r="CX32" s="8" cm="1">
        <f t="array" aca="1" ref="CX32" ca="1">_xlfn.IFS($CU84=-1,CQ32,$CU84=0,$CS32,$CU84=1,$CT32,$CU84=2,$CU32)</f>
        <v>2</v>
      </c>
      <c r="CY32" s="8" cm="1">
        <f t="array" aca="1" ref="CY32" ca="1">_xlfn.IFS($CU84=-1,CR32,$CU84=0,$CS32,$CU84=1,$CT32,$CU84=2,$CU32)</f>
        <v>2</v>
      </c>
      <c r="CZ32" s="8"/>
      <c r="DA32" s="8">
        <v>1</v>
      </c>
      <c r="DB32" s="8">
        <v>1</v>
      </c>
      <c r="DC32" s="8">
        <v>2</v>
      </c>
      <c r="DD32" s="8">
        <v>2</v>
      </c>
      <c r="DE32" s="8">
        <v>1</v>
      </c>
      <c r="DF32" s="8">
        <v>0</v>
      </c>
      <c r="DG32" s="8">
        <v>1</v>
      </c>
      <c r="DH32" s="8">
        <v>2</v>
      </c>
      <c r="DI32" s="8">
        <v>2</v>
      </c>
      <c r="DJ32" s="26" t="s">
        <v>105</v>
      </c>
      <c r="DM32" s="26" t="s">
        <v>105</v>
      </c>
    </row>
    <row r="33" spans="2:117" x14ac:dyDescent="0.2">
      <c r="B33" s="70"/>
      <c r="C33" s="17"/>
      <c r="D33" s="17"/>
      <c r="E33" s="17"/>
      <c r="F33" s="17"/>
      <c r="G33" s="17"/>
      <c r="I33" s="70"/>
      <c r="K33" s="83"/>
      <c r="M33" s="72"/>
      <c r="N33" s="8"/>
      <c r="O33" s="8"/>
      <c r="P33" s="8"/>
      <c r="Q33" s="8"/>
      <c r="R33" s="8"/>
      <c r="S33" s="73"/>
      <c r="T33" s="72"/>
      <c r="U33" s="73"/>
      <c r="V33" s="84"/>
      <c r="X33" s="72"/>
      <c r="Y33" s="8"/>
      <c r="Z33" s="8"/>
      <c r="AA33" s="8"/>
      <c r="AB33" s="8"/>
      <c r="AC33" s="8"/>
      <c r="AD33" s="73"/>
      <c r="AE33" s="72"/>
      <c r="AF33" s="73"/>
      <c r="AG33" s="84"/>
      <c r="AI33" s="72"/>
      <c r="AJ33" s="8"/>
      <c r="AK33" s="8"/>
      <c r="AL33" s="8"/>
      <c r="AM33" s="8"/>
      <c r="AN33" s="8"/>
      <c r="AO33" s="73"/>
      <c r="AP33" s="72"/>
      <c r="AQ33" s="73"/>
      <c r="AR33" s="84"/>
      <c r="AT33" s="26">
        <v>17</v>
      </c>
      <c r="AU33" s="26" t="str">
        <f>IF(AV33=0," ","Bowler Ability")</f>
        <v xml:space="preserve"> </v>
      </c>
      <c r="AV33" s="26">
        <f>AQ7</f>
        <v>0</v>
      </c>
      <c r="BB33" s="17">
        <v>6</v>
      </c>
      <c r="BC33" s="26">
        <f>$I$100</f>
        <v>0</v>
      </c>
      <c r="BD33" s="26">
        <f t="shared" si="0"/>
        <v>0</v>
      </c>
      <c r="CO33" s="8">
        <v>1</v>
      </c>
      <c r="CP33" s="8">
        <v>1</v>
      </c>
      <c r="CQ33" s="8">
        <v>1</v>
      </c>
      <c r="CR33" s="8">
        <v>4</v>
      </c>
      <c r="CS33" s="8">
        <v>2</v>
      </c>
      <c r="CT33" s="8">
        <v>1</v>
      </c>
      <c r="CU33" s="9">
        <v>4</v>
      </c>
      <c r="CV33" s="8" cm="1">
        <f t="array" aca="1" ref="CV33" ca="1">_xlfn.IFS($CU85=-1,CO33,$CU85=0,$CS33,$CU85=1,$CT33,$CU85=2,$CU33)</f>
        <v>4</v>
      </c>
      <c r="CW33" s="8" cm="1">
        <f t="array" aca="1" ref="CW33" ca="1">_xlfn.IFS($CU85=-1,CP33,$CU85=0,$CS33,$CU85=1,$CT33,$CU85=2,$CU33)</f>
        <v>4</v>
      </c>
      <c r="CX33" s="8" cm="1">
        <f t="array" aca="1" ref="CX33" ca="1">_xlfn.IFS($CU85=-1,CQ33,$CU85=0,$CS33,$CU85=1,$CT33,$CU85=2,$CU33)</f>
        <v>4</v>
      </c>
      <c r="CY33" s="8" cm="1">
        <f t="array" aca="1" ref="CY33" ca="1">_xlfn.IFS($CU85=-1,CR33,$CU85=0,$CS33,$CU85=1,$CT33,$CU85=2,$CU33)</f>
        <v>4</v>
      </c>
      <c r="CZ33" s="8"/>
      <c r="DA33" s="8">
        <v>1</v>
      </c>
      <c r="DB33" s="8">
        <v>1</v>
      </c>
      <c r="DC33" s="8">
        <v>2</v>
      </c>
      <c r="DD33" s="8">
        <v>2</v>
      </c>
      <c r="DE33" s="8">
        <v>1</v>
      </c>
      <c r="DF33" s="8">
        <v>0</v>
      </c>
      <c r="DG33" s="8">
        <v>1</v>
      </c>
      <c r="DH33" s="8">
        <v>2</v>
      </c>
      <c r="DI33" s="8">
        <v>4</v>
      </c>
      <c r="DJ33" s="26" t="s">
        <v>105</v>
      </c>
      <c r="DM33" s="26" t="s">
        <v>105</v>
      </c>
    </row>
    <row r="34" spans="2:117" ht="17" thickBot="1" x14ac:dyDescent="0.25">
      <c r="B34" s="70"/>
      <c r="C34" s="17"/>
      <c r="D34" s="17"/>
      <c r="E34" s="17"/>
      <c r="F34" s="17"/>
      <c r="G34" s="17"/>
      <c r="H34" s="17"/>
      <c r="I34" s="94"/>
      <c r="J34" s="95"/>
      <c r="K34" s="96"/>
      <c r="M34" s="72"/>
      <c r="N34" s="8"/>
      <c r="O34" s="8"/>
      <c r="P34"/>
      <c r="Q34"/>
      <c r="R34"/>
      <c r="S34"/>
      <c r="T34" s="97"/>
      <c r="U34" s="98"/>
      <c r="V34" s="99"/>
      <c r="X34" s="72"/>
      <c r="Y34" s="8"/>
      <c r="Z34" s="8"/>
      <c r="AA34"/>
      <c r="AB34"/>
      <c r="AC34"/>
      <c r="AD34"/>
      <c r="AE34" s="97"/>
      <c r="AF34" s="98"/>
      <c r="AG34" s="99"/>
      <c r="AI34" s="72"/>
      <c r="AJ34" s="8"/>
      <c r="AK34" s="8"/>
      <c r="AL34"/>
      <c r="AM34"/>
      <c r="AN34"/>
      <c r="AO34"/>
      <c r="AP34" s="97"/>
      <c r="AQ34" s="98"/>
      <c r="AR34" s="99"/>
      <c r="AU34" s="26" t="str">
        <f>IF(AV34=0," ","Batsman Ability")</f>
        <v xml:space="preserve"> </v>
      </c>
      <c r="AV34" s="26">
        <f>AQ8</f>
        <v>0</v>
      </c>
      <c r="BB34" s="17">
        <v>7</v>
      </c>
      <c r="BC34" s="26">
        <f>$T$20</f>
        <v>0</v>
      </c>
      <c r="BD34" s="26">
        <f t="shared" si="0"/>
        <v>0</v>
      </c>
      <c r="CO34" s="8">
        <v>2</v>
      </c>
      <c r="CP34" s="8">
        <v>1</v>
      </c>
      <c r="CQ34" s="8">
        <v>1</v>
      </c>
      <c r="CR34" s="8">
        <v>4</v>
      </c>
      <c r="CS34" s="8">
        <v>4</v>
      </c>
      <c r="CT34" s="8">
        <v>2</v>
      </c>
      <c r="CU34" s="9">
        <v>4</v>
      </c>
      <c r="CV34" s="8" cm="1">
        <f t="array" aca="1" ref="CV34" ca="1">_xlfn.IFS($CU86=-1,CO34,$CU86=0,$CS34,$CU86=1,$CT34,$CU86=2,$CU34)</f>
        <v>2</v>
      </c>
      <c r="CW34" s="8" cm="1">
        <f t="array" aca="1" ref="CW34" ca="1">_xlfn.IFS($CU86=-1,CP34,$CU86=0,$CS34,$CU86=1,$CT34,$CU86=2,$CU34)</f>
        <v>2</v>
      </c>
      <c r="CX34" s="8" cm="1">
        <f t="array" aca="1" ref="CX34" ca="1">_xlfn.IFS($CU86=-1,CQ34,$CU86=0,$CS34,$CU86=1,$CT34,$CU86=2,$CU34)</f>
        <v>2</v>
      </c>
      <c r="CY34" s="8" cm="1">
        <f t="array" aca="1" ref="CY34" ca="1">_xlfn.IFS($CU86=-1,CR34,$CU86=0,$CS34,$CU86=1,$CT34,$CU86=2,$CU34)</f>
        <v>2</v>
      </c>
      <c r="CZ34" s="8"/>
      <c r="DA34" s="8">
        <v>1</v>
      </c>
      <c r="DB34" s="8">
        <v>2</v>
      </c>
      <c r="DC34" s="8">
        <v>4</v>
      </c>
      <c r="DD34" s="8">
        <v>4</v>
      </c>
      <c r="DE34" s="8">
        <v>2</v>
      </c>
      <c r="DF34" s="8">
        <v>1</v>
      </c>
      <c r="DG34" s="8">
        <v>1</v>
      </c>
      <c r="DH34" s="8">
        <v>2</v>
      </c>
      <c r="DI34" s="8">
        <v>4</v>
      </c>
      <c r="DJ34" s="26" t="s">
        <v>105</v>
      </c>
      <c r="DM34" s="26" t="s">
        <v>105</v>
      </c>
    </row>
    <row r="35" spans="2:117" x14ac:dyDescent="0.2">
      <c r="B35" s="70" t="s">
        <v>143</v>
      </c>
      <c r="C35" s="17" t="str">
        <f>SUM(C24:I24) &amp; " runs"</f>
        <v>0 runs</v>
      </c>
      <c r="D35" s="17" t="str">
        <f>COUNTIF(C24:I24,"W") &amp; " wickets"</f>
        <v>0 wickets</v>
      </c>
      <c r="E35" s="17"/>
      <c r="F35" s="17"/>
      <c r="G35" s="17"/>
      <c r="H35" s="17"/>
      <c r="I35" s="100" t="s">
        <v>144</v>
      </c>
      <c r="J35" s="17"/>
      <c r="K35" s="101"/>
      <c r="M35" s="70" t="s">
        <v>143</v>
      </c>
      <c r="N35" s="17" t="str">
        <f>SUM(N24:T24) &amp; " runs"</f>
        <v>0 runs</v>
      </c>
      <c r="O35" s="17" t="str">
        <f>COUNTIF(N24:T24,"W") &amp; " wickets"</f>
        <v>0 wickets</v>
      </c>
      <c r="P35"/>
      <c r="Q35"/>
      <c r="R35"/>
      <c r="S35"/>
      <c r="T35" s="102" t="s">
        <v>144</v>
      </c>
      <c r="U35" s="8"/>
      <c r="V35" s="103"/>
      <c r="X35" s="70" t="s">
        <v>143</v>
      </c>
      <c r="Y35" s="17" t="str">
        <f>SUM(Y24:AE24) &amp; " runs"</f>
        <v>0 runs</v>
      </c>
      <c r="Z35" s="17" t="str">
        <f>COUNTIF(Y24:AE24,"W") &amp; " wickets"</f>
        <v>0 wickets</v>
      </c>
      <c r="AA35"/>
      <c r="AB35"/>
      <c r="AC35"/>
      <c r="AD35"/>
      <c r="AE35" s="102" t="s">
        <v>144</v>
      </c>
      <c r="AF35" s="8"/>
      <c r="AG35" s="103"/>
      <c r="AI35" s="70" t="s">
        <v>143</v>
      </c>
      <c r="AJ35" s="17" t="str">
        <f>SUM(AJ24:AP24) &amp; " runs"</f>
        <v>0 runs</v>
      </c>
      <c r="AK35" s="17" t="str">
        <f>COUNTIF(AJ24:AP24,"W") &amp; " wickets"</f>
        <v>0 wickets</v>
      </c>
      <c r="AL35"/>
      <c r="AM35"/>
      <c r="AN35"/>
      <c r="AO35"/>
      <c r="AP35" s="102" t="s">
        <v>144</v>
      </c>
      <c r="AQ35" s="8"/>
      <c r="AR35" s="103"/>
      <c r="AT35" s="26">
        <v>18</v>
      </c>
      <c r="AU35" s="26" t="str">
        <f>IF(AV35=0," ","Bowler Ability")</f>
        <v xml:space="preserve"> </v>
      </c>
      <c r="AV35" s="26">
        <f>AQ23</f>
        <v>0</v>
      </c>
      <c r="BB35" s="17">
        <v>8</v>
      </c>
      <c r="BC35" s="26">
        <f>$T$36</f>
        <v>0</v>
      </c>
      <c r="BD35" s="26">
        <f t="shared" si="0"/>
        <v>0</v>
      </c>
      <c r="CO35" s="8">
        <v>2</v>
      </c>
      <c r="CP35" s="8">
        <v>1</v>
      </c>
      <c r="CQ35" s="8">
        <v>1</v>
      </c>
      <c r="CR35" s="8">
        <v>4</v>
      </c>
      <c r="CS35" s="8">
        <v>4</v>
      </c>
      <c r="CT35" s="8">
        <v>2</v>
      </c>
      <c r="CU35" s="9">
        <v>4</v>
      </c>
      <c r="CV35" s="8" cm="1">
        <f t="array" aca="1" ref="CV35" ca="1">_xlfn.IFS($CU87=-1,CO35,$CU87=0,$CS35,$CU87=1,$CT35,$CU87=2,$CU35)</f>
        <v>4</v>
      </c>
      <c r="CW35" s="8" cm="1">
        <f t="array" aca="1" ref="CW35" ca="1">_xlfn.IFS($CU87=-1,CP35,$CU87=0,$CS35,$CU87=1,$CT35,$CU87=2,$CU35)</f>
        <v>4</v>
      </c>
      <c r="CX35" s="8" cm="1">
        <f t="array" aca="1" ref="CX35" ca="1">_xlfn.IFS($CU87=-1,CQ35,$CU87=0,$CS35,$CU87=1,$CT35,$CU87=2,$CU35)</f>
        <v>4</v>
      </c>
      <c r="CY35" s="8" cm="1">
        <f t="array" aca="1" ref="CY35" ca="1">_xlfn.IFS($CU87=-1,CR35,$CU87=0,$CS35,$CU87=1,$CT35,$CU87=2,$CU35)</f>
        <v>4</v>
      </c>
      <c r="CZ35" s="8"/>
      <c r="DA35" s="8">
        <v>1</v>
      </c>
      <c r="DB35" s="8">
        <v>2</v>
      </c>
      <c r="DC35" s="8">
        <v>4</v>
      </c>
      <c r="DD35" s="8">
        <v>4</v>
      </c>
      <c r="DE35" s="8">
        <v>2</v>
      </c>
      <c r="DF35" s="8">
        <v>1</v>
      </c>
      <c r="DG35" s="8">
        <v>1</v>
      </c>
      <c r="DH35" s="8">
        <v>2</v>
      </c>
      <c r="DI35" s="8">
        <v>4</v>
      </c>
      <c r="DJ35" s="26" t="s">
        <v>105</v>
      </c>
      <c r="DM35" s="26" t="s">
        <v>105</v>
      </c>
    </row>
    <row r="36" spans="2:117" ht="17" thickBot="1" x14ac:dyDescent="0.25">
      <c r="B36" s="104">
        <f>C23</f>
        <v>0</v>
      </c>
      <c r="C36" s="105">
        <v>1</v>
      </c>
      <c r="D36" s="106">
        <v>0</v>
      </c>
      <c r="E36" s="106">
        <f>SUM(C24:H24)+$K$4</f>
        <v>0</v>
      </c>
      <c r="F36" s="106">
        <f>COUNTIF(C24:H24,"W")+$M$4</f>
        <v>0</v>
      </c>
      <c r="G36" s="106"/>
      <c r="H36" s="107"/>
      <c r="I36" s="108">
        <f>SUM(C24:I24)+I20</f>
        <v>0</v>
      </c>
      <c r="J36" s="109">
        <f>COUNTIF(C24:I24,"W")+J20</f>
        <v>0</v>
      </c>
      <c r="K36" s="110">
        <f>I36/C22</f>
        <v>0</v>
      </c>
      <c r="M36" s="111">
        <f>N23</f>
        <v>0</v>
      </c>
      <c r="N36" s="112">
        <v>1</v>
      </c>
      <c r="O36" s="113">
        <v>0</v>
      </c>
      <c r="P36" s="106">
        <f>SUM(N24:S24)+$K$4</f>
        <v>0</v>
      </c>
      <c r="Q36" s="106">
        <f>COUNTIF(N24:S24,"W")+$M$4</f>
        <v>0</v>
      </c>
      <c r="R36" s="106"/>
      <c r="S36" s="114"/>
      <c r="T36" s="108">
        <f>SUM(N24:T24)+T20</f>
        <v>0</v>
      </c>
      <c r="U36" s="109">
        <f>COUNTIF(N24:T24,"W")+U20</f>
        <v>0</v>
      </c>
      <c r="V36" s="115">
        <f>T36/N22</f>
        <v>0</v>
      </c>
      <c r="X36" s="111">
        <f>Y23</f>
        <v>0</v>
      </c>
      <c r="Y36" s="112">
        <v>1</v>
      </c>
      <c r="Z36" s="113">
        <v>0</v>
      </c>
      <c r="AA36" s="106">
        <f>SUM(Y24:AD24)+$K$4</f>
        <v>0</v>
      </c>
      <c r="AB36" s="106">
        <f>COUNTIF(Y24:AD24,"W")+$M$4</f>
        <v>0</v>
      </c>
      <c r="AC36" s="106"/>
      <c r="AD36" s="114"/>
      <c r="AE36" s="108">
        <f>SUM(Y24:AE24)+AE20</f>
        <v>0</v>
      </c>
      <c r="AF36" s="109">
        <f>COUNTIF(Y24:AE24,"W")+AF20</f>
        <v>0</v>
      </c>
      <c r="AG36" s="115">
        <f>AE36/Y22</f>
        <v>0</v>
      </c>
      <c r="AI36" s="111">
        <f>AJ23</f>
        <v>0</v>
      </c>
      <c r="AJ36" s="112">
        <v>2</v>
      </c>
      <c r="AK36" s="113">
        <v>0</v>
      </c>
      <c r="AL36" s="106">
        <f>SUM(AJ24:AO24)+$K$4</f>
        <v>0</v>
      </c>
      <c r="AM36" s="106">
        <f>COUNTIF(AJ24:AO24,"W")+$M$4</f>
        <v>0</v>
      </c>
      <c r="AN36" s="106"/>
      <c r="AO36" s="114"/>
      <c r="AP36" s="108">
        <f>SUM(AJ24:AP24)+AP20</f>
        <v>0</v>
      </c>
      <c r="AQ36" s="109">
        <f>COUNTIF(AJ24:AP24,"W")+AQ20</f>
        <v>0</v>
      </c>
      <c r="AR36" s="115">
        <f>AP36/AJ22</f>
        <v>0</v>
      </c>
      <c r="AU36" s="26" t="str">
        <f>IF(AV36=0," ","Batsman Ability")</f>
        <v xml:space="preserve"> </v>
      </c>
      <c r="AV36" s="26">
        <f>AQ24</f>
        <v>0</v>
      </c>
      <c r="BB36" s="17">
        <v>9</v>
      </c>
      <c r="BC36" s="26">
        <f>$T$52</f>
        <v>0</v>
      </c>
      <c r="BD36" s="26">
        <f t="shared" si="0"/>
        <v>0</v>
      </c>
      <c r="CO36" s="8">
        <v>2</v>
      </c>
      <c r="CP36" s="8">
        <v>1</v>
      </c>
      <c r="CQ36" s="8">
        <v>1</v>
      </c>
      <c r="CR36" s="8">
        <v>4</v>
      </c>
      <c r="CS36" s="8">
        <v>4</v>
      </c>
      <c r="CT36" s="8">
        <v>2</v>
      </c>
      <c r="CU36" s="9">
        <v>4</v>
      </c>
      <c r="CV36" s="8" cm="1">
        <f t="array" aca="1" ref="CV36" ca="1">_xlfn.IFS($CU88=-1,CO36,$CU88=0,$CS36,$CU88=1,$CT36,$CU88=2,$CU36)</f>
        <v>4</v>
      </c>
      <c r="CW36" s="8" cm="1">
        <f t="array" aca="1" ref="CW36" ca="1">_xlfn.IFS($CU88=-1,CP36,$CU88=0,$CS36,$CU88=1,$CT36,$CU88=2,$CU36)</f>
        <v>4</v>
      </c>
      <c r="CX36" s="8" cm="1">
        <f t="array" aca="1" ref="CX36" ca="1">_xlfn.IFS($CU88=-1,CQ36,$CU88=0,$CS36,$CU88=1,$CT36,$CU88=2,$CU36)</f>
        <v>4</v>
      </c>
      <c r="CY36" s="8" cm="1">
        <f t="array" aca="1" ref="CY36" ca="1">_xlfn.IFS($CU88=-1,CR36,$CU88=0,$CS36,$CU88=1,$CT36,$CU88=2,$CU36)</f>
        <v>4</v>
      </c>
      <c r="CZ36" s="8"/>
      <c r="DA36" s="8">
        <v>1</v>
      </c>
      <c r="DB36" s="8">
        <v>2</v>
      </c>
      <c r="DC36" s="8">
        <v>4</v>
      </c>
      <c r="DD36" s="8">
        <v>4</v>
      </c>
      <c r="DE36" s="8">
        <v>2</v>
      </c>
      <c r="DF36" s="8">
        <v>1</v>
      </c>
      <c r="DG36" s="8">
        <v>1</v>
      </c>
      <c r="DH36" s="8">
        <v>4</v>
      </c>
      <c r="DI36" s="8">
        <v>4</v>
      </c>
      <c r="DJ36" s="26" t="s">
        <v>105</v>
      </c>
      <c r="DM36" s="26" t="s">
        <v>105</v>
      </c>
    </row>
    <row r="37" spans="2:117" x14ac:dyDescent="0.2">
      <c r="AT37" s="26">
        <v>19</v>
      </c>
      <c r="AU37" s="26" t="str">
        <f>IF(AV37=0," ","Bowler Ability")</f>
        <v xml:space="preserve"> </v>
      </c>
      <c r="AV37" s="26">
        <f>AQ39</f>
        <v>0</v>
      </c>
      <c r="BB37" s="17">
        <v>10</v>
      </c>
      <c r="BC37" s="26">
        <f>$T$68</f>
        <v>0</v>
      </c>
      <c r="BD37" s="26">
        <f t="shared" si="0"/>
        <v>0</v>
      </c>
      <c r="CO37" s="8">
        <v>4</v>
      </c>
      <c r="CP37" s="8">
        <v>1</v>
      </c>
      <c r="CQ37" s="8">
        <v>1</v>
      </c>
      <c r="CR37" s="8">
        <v>4</v>
      </c>
      <c r="CS37" s="8">
        <v>4</v>
      </c>
      <c r="CT37" s="8">
        <v>2</v>
      </c>
      <c r="CU37" s="9">
        <v>4</v>
      </c>
      <c r="CV37" s="8" cm="1">
        <f t="array" aca="1" ref="CV37" ca="1">_xlfn.IFS($CU89=-1,CO37,$CU89=0,$CS37,$CU89=1,$CT37,$CU89=2,$CU37)</f>
        <v>4</v>
      </c>
      <c r="CW37" s="8" cm="1">
        <f t="array" aca="1" ref="CW37" ca="1">_xlfn.IFS($CU89=-1,CP37,$CU89=0,$CS37,$CU89=1,$CT37,$CU89=2,$CU37)</f>
        <v>4</v>
      </c>
      <c r="CX37" s="8" cm="1">
        <f t="array" aca="1" ref="CX37" ca="1">_xlfn.IFS($CU89=-1,CQ37,$CU89=0,$CS37,$CU89=1,$CT37,$CU89=2,$CU37)</f>
        <v>4</v>
      </c>
      <c r="CY37" s="8" cm="1">
        <f t="array" aca="1" ref="CY37" ca="1">_xlfn.IFS($CU89=-1,CR37,$CU89=0,$CS37,$CU89=1,$CT37,$CU89=2,$CU37)</f>
        <v>4</v>
      </c>
      <c r="CZ37" s="8" t="s">
        <v>105</v>
      </c>
      <c r="DA37" s="8">
        <v>1</v>
      </c>
      <c r="DB37" s="8">
        <v>4</v>
      </c>
      <c r="DC37" s="8">
        <v>4</v>
      </c>
      <c r="DD37" s="8">
        <v>4</v>
      </c>
      <c r="DE37" s="8">
        <v>2</v>
      </c>
      <c r="DF37" s="8">
        <v>1</v>
      </c>
      <c r="DG37" s="8">
        <v>1</v>
      </c>
      <c r="DH37" s="8">
        <v>4</v>
      </c>
      <c r="DI37" s="8">
        <v>4</v>
      </c>
      <c r="DJ37" s="26" t="s">
        <v>105</v>
      </c>
      <c r="DK37" s="26" t="s">
        <v>105</v>
      </c>
      <c r="DM37" s="26" t="s">
        <v>105</v>
      </c>
    </row>
    <row r="38" spans="2:117" x14ac:dyDescent="0.2">
      <c r="B38" s="69" t="s">
        <v>130</v>
      </c>
      <c r="C38" s="70">
        <v>3</v>
      </c>
      <c r="M38" s="71" t="s">
        <v>130</v>
      </c>
      <c r="N38" s="72">
        <v>9</v>
      </c>
      <c r="O38" s="73"/>
      <c r="P38" s="73"/>
      <c r="Q38" s="73"/>
      <c r="R38" s="73"/>
      <c r="S38" s="73"/>
      <c r="T38" s="73"/>
      <c r="U38" s="73"/>
      <c r="V38" s="73"/>
      <c r="X38" s="71" t="s">
        <v>130</v>
      </c>
      <c r="Y38" s="72">
        <v>15</v>
      </c>
      <c r="Z38" s="73"/>
      <c r="AA38" s="73"/>
      <c r="AB38" s="73"/>
      <c r="AC38" s="73"/>
      <c r="AD38" s="73"/>
      <c r="AE38" s="73"/>
      <c r="AF38" s="73"/>
      <c r="AG38" s="73"/>
      <c r="AI38" s="71" t="s">
        <v>130</v>
      </c>
      <c r="AJ38" s="72">
        <v>19</v>
      </c>
      <c r="AK38" s="73"/>
      <c r="AL38" s="73"/>
      <c r="AM38" s="73"/>
      <c r="AN38" s="73"/>
      <c r="AO38" s="73"/>
      <c r="AP38" s="73"/>
      <c r="AQ38" s="73"/>
      <c r="AR38" s="73"/>
      <c r="AU38" s="26" t="str">
        <f>IF(AV38=0," ","Batsman Ability")</f>
        <v xml:space="preserve"> </v>
      </c>
      <c r="AV38" s="26">
        <f>AQ40</f>
        <v>0</v>
      </c>
      <c r="BB38" s="17">
        <v>11</v>
      </c>
      <c r="BC38" s="26">
        <f>$T$84</f>
        <v>0</v>
      </c>
      <c r="BD38" s="26">
        <f t="shared" si="0"/>
        <v>0</v>
      </c>
      <c r="CO38" s="8">
        <v>4</v>
      </c>
      <c r="CP38" s="8">
        <v>1</v>
      </c>
      <c r="CQ38" s="8">
        <v>2</v>
      </c>
      <c r="CR38" s="8">
        <v>4</v>
      </c>
      <c r="CS38" s="8">
        <v>4</v>
      </c>
      <c r="CT38" s="8">
        <v>2</v>
      </c>
      <c r="CU38" s="9">
        <v>4</v>
      </c>
      <c r="CV38" s="8" cm="1">
        <f t="array" aca="1" ref="CV38" ca="1">_xlfn.IFS($CU90=-1,CO38,$CU90=0,$CS38,$CU90=1,$CT38,$CU90=2,$CU38)</f>
        <v>2</v>
      </c>
      <c r="CW38" s="8" cm="1">
        <f t="array" aca="1" ref="CW38" ca="1">_xlfn.IFS($CU90=-1,CP38,$CU90=0,$CS38,$CU90=1,$CT38,$CU90=2,$CU38)</f>
        <v>2</v>
      </c>
      <c r="CX38" s="8" cm="1">
        <f t="array" aca="1" ref="CX38" ca="1">_xlfn.IFS($CU90=-1,CQ38,$CU90=0,$CS38,$CU90=1,$CT38,$CU90=2,$CU38)</f>
        <v>2</v>
      </c>
      <c r="CY38" s="8" cm="1">
        <f t="array" aca="1" ref="CY38" ca="1">_xlfn.IFS($CU90=-1,CR38,$CU90=0,$CS38,$CU90=1,$CT38,$CU90=2,$CU38)</f>
        <v>2</v>
      </c>
      <c r="CZ38" s="8" t="s">
        <v>105</v>
      </c>
      <c r="DA38" s="8">
        <v>1</v>
      </c>
      <c r="DB38" s="8">
        <v>4</v>
      </c>
      <c r="DC38" s="8">
        <v>4</v>
      </c>
      <c r="DD38" s="8">
        <v>4</v>
      </c>
      <c r="DE38" s="8">
        <v>2</v>
      </c>
      <c r="DF38" s="8">
        <v>1</v>
      </c>
      <c r="DG38" s="8">
        <v>1</v>
      </c>
      <c r="DH38" s="8">
        <v>4</v>
      </c>
      <c r="DI38" s="8">
        <v>4</v>
      </c>
      <c r="DJ38" s="26" t="s">
        <v>105</v>
      </c>
      <c r="DK38" s="26" t="s">
        <v>105</v>
      </c>
      <c r="DM38" s="26" t="s">
        <v>105</v>
      </c>
    </row>
    <row r="39" spans="2:117" x14ac:dyDescent="0.2">
      <c r="B39" s="70" t="s">
        <v>131</v>
      </c>
      <c r="C39" s="74"/>
      <c r="D39" s="68"/>
      <c r="E39" s="68"/>
      <c r="F39" s="68"/>
      <c r="G39" s="68"/>
      <c r="H39" s="68"/>
      <c r="I39" s="76" t="s">
        <v>123</v>
      </c>
      <c r="J39" s="77"/>
      <c r="K39" s="78"/>
      <c r="M39" s="72" t="s">
        <v>131</v>
      </c>
      <c r="N39" s="79"/>
      <c r="O39" s="80"/>
      <c r="P39" s="80"/>
      <c r="Q39" s="80"/>
      <c r="R39" s="80"/>
      <c r="S39" s="80"/>
      <c r="T39" s="76" t="s">
        <v>123</v>
      </c>
      <c r="U39" s="77"/>
      <c r="V39" s="81"/>
      <c r="X39" s="72" t="s">
        <v>131</v>
      </c>
      <c r="Y39" s="79"/>
      <c r="Z39" s="80"/>
      <c r="AA39" s="80"/>
      <c r="AB39" s="80"/>
      <c r="AC39" s="80"/>
      <c r="AD39" s="80"/>
      <c r="AE39" s="76" t="s">
        <v>123</v>
      </c>
      <c r="AF39" s="77"/>
      <c r="AG39" s="81"/>
      <c r="AI39" s="72" t="s">
        <v>131</v>
      </c>
      <c r="AJ39" s="79"/>
      <c r="AK39" s="80"/>
      <c r="AL39" s="80"/>
      <c r="AM39" s="80"/>
      <c r="AN39" s="80"/>
      <c r="AO39" s="80"/>
      <c r="AP39" s="76" t="s">
        <v>123</v>
      </c>
      <c r="AQ39" s="77"/>
      <c r="AR39" s="81"/>
      <c r="AT39" s="26">
        <v>20</v>
      </c>
      <c r="AU39" s="26" t="str">
        <f>IF(AV39=0," ","Bowler Ability")</f>
        <v xml:space="preserve"> </v>
      </c>
      <c r="AV39" s="26">
        <f>AQ55</f>
        <v>0</v>
      </c>
      <c r="BB39" s="17">
        <v>12</v>
      </c>
      <c r="BC39" s="26">
        <f>$T$100</f>
        <v>0</v>
      </c>
      <c r="BD39" s="26">
        <f t="shared" si="0"/>
        <v>0</v>
      </c>
      <c r="CO39" s="8">
        <v>4</v>
      </c>
      <c r="CP39" s="8">
        <v>2</v>
      </c>
      <c r="CQ39" s="8">
        <v>2</v>
      </c>
      <c r="CR39" s="8">
        <v>6</v>
      </c>
      <c r="CS39" s="8">
        <v>4</v>
      </c>
      <c r="CT39" s="8">
        <v>4</v>
      </c>
      <c r="CU39" s="9">
        <v>4</v>
      </c>
      <c r="CV39" s="8" cm="1">
        <f t="array" aca="1" ref="CV39" ca="1">_xlfn.IFS($CU91=-1,CO39,$CU91=0,$CS39,$CU91=1,$CT39,$CU91=2,$CU39)</f>
        <v>4</v>
      </c>
      <c r="CW39" s="8" cm="1">
        <f t="array" aca="1" ref="CW39" ca="1">_xlfn.IFS($CU91=-1,CP39,$CU91=0,$CS39,$CU91=1,$CT39,$CU91=2,$CU39)</f>
        <v>4</v>
      </c>
      <c r="CX39" s="8" cm="1">
        <f t="array" aca="1" ref="CX39" ca="1">_xlfn.IFS($CU91=-1,CQ39,$CU91=0,$CS39,$CU91=1,$CT39,$CU91=2,$CU39)</f>
        <v>4</v>
      </c>
      <c r="CY39" s="8" cm="1">
        <f t="array" aca="1" ref="CY39" ca="1">_xlfn.IFS($CU91=-1,CR39,$CU91=0,$CS39,$CU91=1,$CT39,$CU91=2,$CU39)</f>
        <v>4</v>
      </c>
      <c r="CZ39" s="8" t="s">
        <v>105</v>
      </c>
      <c r="DA39" s="8">
        <v>1</v>
      </c>
      <c r="DB39" s="8">
        <v>4</v>
      </c>
      <c r="DC39" s="8">
        <v>4</v>
      </c>
      <c r="DD39" s="8">
        <v>4</v>
      </c>
      <c r="DE39" s="8">
        <v>4</v>
      </c>
      <c r="DF39" s="8">
        <v>2</v>
      </c>
      <c r="DG39" s="8">
        <v>1</v>
      </c>
      <c r="DH39" s="8">
        <v>4</v>
      </c>
      <c r="DI39" s="8">
        <v>4</v>
      </c>
      <c r="DJ39" s="26" t="s">
        <v>105</v>
      </c>
      <c r="DK39" s="26" t="s">
        <v>105</v>
      </c>
      <c r="DM39" s="26" t="s">
        <v>105</v>
      </c>
    </row>
    <row r="40" spans="2:117" x14ac:dyDescent="0.2">
      <c r="B40" s="70" t="s">
        <v>132</v>
      </c>
      <c r="C40" s="17"/>
      <c r="D40" s="17"/>
      <c r="E40" s="17"/>
      <c r="F40" s="17"/>
      <c r="G40" s="17"/>
      <c r="H40" s="17"/>
      <c r="I40" s="82" t="s">
        <v>126</v>
      </c>
      <c r="J40" s="77"/>
      <c r="K40" s="83"/>
      <c r="M40" s="72" t="s">
        <v>132</v>
      </c>
      <c r="N40" s="17"/>
      <c r="O40" s="17"/>
      <c r="P40" s="17"/>
      <c r="Q40" s="17"/>
      <c r="R40" s="17"/>
      <c r="S40" s="17"/>
      <c r="T40" s="82" t="s">
        <v>126</v>
      </c>
      <c r="U40" s="77"/>
      <c r="V40" s="84"/>
      <c r="X40" s="72" t="s">
        <v>132</v>
      </c>
      <c r="Y40" s="17"/>
      <c r="Z40" s="17"/>
      <c r="AA40" s="17"/>
      <c r="AB40" s="17"/>
      <c r="AC40" s="17"/>
      <c r="AD40" s="17"/>
      <c r="AE40" s="82" t="s">
        <v>126</v>
      </c>
      <c r="AF40" s="77"/>
      <c r="AG40" s="84"/>
      <c r="AI40" s="72" t="s">
        <v>132</v>
      </c>
      <c r="AP40" s="82" t="s">
        <v>126</v>
      </c>
      <c r="AQ40" s="77"/>
      <c r="AR40" s="84"/>
      <c r="AU40" s="26" t="str">
        <f>IF(AV40=0," ","Batsman Ability")</f>
        <v xml:space="preserve"> </v>
      </c>
      <c r="AV40" s="26">
        <f>AQ56</f>
        <v>0</v>
      </c>
      <c r="BB40" s="17">
        <v>13</v>
      </c>
      <c r="BC40" s="26">
        <f>$AE$20</f>
        <v>0</v>
      </c>
      <c r="BD40" s="26">
        <f t="shared" si="0"/>
        <v>0</v>
      </c>
      <c r="CO40" s="8">
        <v>4</v>
      </c>
      <c r="CP40" s="8">
        <v>2</v>
      </c>
      <c r="CQ40" s="8">
        <v>4</v>
      </c>
      <c r="CR40" s="8">
        <v>6</v>
      </c>
      <c r="CS40" s="8">
        <v>4</v>
      </c>
      <c r="CT40" s="8">
        <v>4</v>
      </c>
      <c r="CU40" s="9">
        <v>4</v>
      </c>
      <c r="CV40" s="8" cm="1">
        <f t="array" aca="1" ref="CV40" ca="1">_xlfn.IFS($CU92=-1,CO40,$CU92=0,$CS40,$CU92=1,$CT40,$CU92=2,$CU40)</f>
        <v>4</v>
      </c>
      <c r="CW40" s="8" cm="1">
        <f t="array" aca="1" ref="CW40" ca="1">_xlfn.IFS($CU92=-1,CP40,$CU92=0,$CS40,$CU92=1,$CT40,$CU92=2,$CU40)</f>
        <v>4</v>
      </c>
      <c r="CX40" s="8" cm="1">
        <f t="array" aca="1" ref="CX40" ca="1">_xlfn.IFS($CU92=-1,CQ40,$CU92=0,$CS40,$CU92=1,$CT40,$CU92=2,$CU40)</f>
        <v>4</v>
      </c>
      <c r="CY40" s="8" cm="1">
        <f t="array" aca="1" ref="CY40" ca="1">_xlfn.IFS($CU92=-1,CR40,$CU92=0,$CS40,$CU92=1,$CT40,$CU92=2,$CU40)</f>
        <v>4</v>
      </c>
      <c r="CZ40" s="8"/>
      <c r="DA40" s="8">
        <v>2</v>
      </c>
      <c r="DB40" s="8">
        <v>4</v>
      </c>
      <c r="DC40" s="8">
        <v>4</v>
      </c>
      <c r="DD40" s="8">
        <v>4</v>
      </c>
      <c r="DE40" s="8">
        <v>4</v>
      </c>
      <c r="DF40" s="8">
        <v>2</v>
      </c>
      <c r="DG40" s="8">
        <v>1</v>
      </c>
      <c r="DH40" s="8">
        <v>4</v>
      </c>
      <c r="DI40" s="8">
        <v>4</v>
      </c>
      <c r="DJ40" s="26" t="s">
        <v>105</v>
      </c>
      <c r="DK40" s="26" t="s">
        <v>105</v>
      </c>
    </row>
    <row r="41" spans="2:117" x14ac:dyDescent="0.2">
      <c r="B41" s="70"/>
      <c r="K41" s="83"/>
      <c r="M41" s="72"/>
      <c r="N41" s="73"/>
      <c r="O41" s="73"/>
      <c r="P41" s="73"/>
      <c r="Q41" s="73"/>
      <c r="R41" s="73"/>
      <c r="S41" s="73"/>
      <c r="T41" s="73"/>
      <c r="U41" s="73"/>
      <c r="V41" s="84"/>
      <c r="X41" s="72"/>
      <c r="Y41" s="73"/>
      <c r="Z41" s="73"/>
      <c r="AA41" s="73"/>
      <c r="AB41" s="73"/>
      <c r="AC41" s="73"/>
      <c r="AD41" s="73"/>
      <c r="AE41" s="73"/>
      <c r="AF41" s="73"/>
      <c r="AG41" s="84"/>
      <c r="AI41" s="72"/>
      <c r="AJ41" s="73"/>
      <c r="AK41" s="73"/>
      <c r="AL41" s="73"/>
      <c r="AM41" s="73"/>
      <c r="AN41" s="73"/>
      <c r="AO41" s="73"/>
      <c r="AP41" s="73"/>
      <c r="AQ41" s="73"/>
      <c r="AR41" s="84"/>
      <c r="BB41" s="17">
        <v>14</v>
      </c>
      <c r="BC41" s="26">
        <f>$AE$36</f>
        <v>0</v>
      </c>
      <c r="BD41" s="26">
        <f t="shared" si="0"/>
        <v>0</v>
      </c>
      <c r="CO41" s="8">
        <v>4</v>
      </c>
      <c r="CP41" s="8">
        <v>4</v>
      </c>
      <c r="CQ41" s="8">
        <v>4</v>
      </c>
      <c r="CR41" s="8">
        <v>6</v>
      </c>
      <c r="CS41" s="8">
        <v>6</v>
      </c>
      <c r="CT41" s="8">
        <v>4</v>
      </c>
      <c r="CU41" s="9">
        <v>4</v>
      </c>
      <c r="CV41" s="8" cm="1">
        <f t="array" aca="1" ref="CV41" ca="1">_xlfn.IFS($CU93=-1,CO41,$CU93=0,$CS41,$CU93=1,$CT41,$CU93=2,$CU41)</f>
        <v>6</v>
      </c>
      <c r="CW41" s="8" cm="1">
        <f t="array" aca="1" ref="CW41" ca="1">_xlfn.IFS($CU93=-1,CP41,$CU93=0,$CS41,$CU93=1,$CT41,$CU93=2,$CU41)</f>
        <v>6</v>
      </c>
      <c r="CX41" s="8" cm="1">
        <f t="array" aca="1" ref="CX41" ca="1">_xlfn.IFS($CU93=-1,CQ41,$CU93=0,$CS41,$CU93=1,$CT41,$CU93=2,$CU41)</f>
        <v>6</v>
      </c>
      <c r="CY41" s="8" cm="1">
        <f t="array" aca="1" ref="CY41" ca="1">_xlfn.IFS($CU93=-1,CR41,$CU93=0,$CS41,$CU93=1,$CT41,$CU93=2,$CU41)</f>
        <v>6</v>
      </c>
      <c r="CZ41" s="8"/>
      <c r="DA41" s="8">
        <v>2</v>
      </c>
      <c r="DB41" s="8">
        <v>4</v>
      </c>
      <c r="DC41" s="8">
        <v>6</v>
      </c>
      <c r="DD41" s="8">
        <v>6</v>
      </c>
      <c r="DE41" s="8">
        <v>4</v>
      </c>
      <c r="DF41" s="8">
        <v>4</v>
      </c>
      <c r="DG41" s="8">
        <v>2</v>
      </c>
      <c r="DH41" s="8">
        <v>4</v>
      </c>
      <c r="DI41" s="8">
        <v>4</v>
      </c>
      <c r="DJ41" s="26" t="s">
        <v>105</v>
      </c>
      <c r="DK41" s="26" t="s">
        <v>105</v>
      </c>
    </row>
    <row r="42" spans="2:117" x14ac:dyDescent="0.2">
      <c r="B42" s="85" t="s">
        <v>133</v>
      </c>
      <c r="C42" s="26" t="s">
        <v>46</v>
      </c>
      <c r="D42" s="26" t="s">
        <v>47</v>
      </c>
      <c r="E42" s="26" t="s">
        <v>48</v>
      </c>
      <c r="F42" s="26" t="s">
        <v>49</v>
      </c>
      <c r="G42" s="7" t="s">
        <v>50</v>
      </c>
      <c r="I42" s="86" t="s">
        <v>134</v>
      </c>
      <c r="J42" s="68"/>
      <c r="K42" s="78"/>
      <c r="M42" s="87" t="s">
        <v>133</v>
      </c>
      <c r="N42" s="73" t="s">
        <v>46</v>
      </c>
      <c r="O42" s="73" t="s">
        <v>47</v>
      </c>
      <c r="P42" s="73" t="s">
        <v>48</v>
      </c>
      <c r="Q42" s="73" t="s">
        <v>49</v>
      </c>
      <c r="R42" s="7" t="s">
        <v>50</v>
      </c>
      <c r="S42" s="73"/>
      <c r="T42" s="88" t="s">
        <v>134</v>
      </c>
      <c r="U42" s="80"/>
      <c r="V42" s="81"/>
      <c r="X42" s="87" t="s">
        <v>133</v>
      </c>
      <c r="Y42" s="73" t="s">
        <v>46</v>
      </c>
      <c r="Z42" s="73" t="s">
        <v>47</v>
      </c>
      <c r="AA42" s="73" t="s">
        <v>48</v>
      </c>
      <c r="AB42" s="73" t="s">
        <v>49</v>
      </c>
      <c r="AC42" s="7" t="s">
        <v>50</v>
      </c>
      <c r="AD42" s="73"/>
      <c r="AE42" s="88" t="s">
        <v>134</v>
      </c>
      <c r="AF42" s="80"/>
      <c r="AG42" s="81"/>
      <c r="AI42" s="87" t="s">
        <v>133</v>
      </c>
      <c r="AJ42" s="73" t="s">
        <v>46</v>
      </c>
      <c r="AK42" s="73" t="s">
        <v>47</v>
      </c>
      <c r="AL42" s="73" t="s">
        <v>48</v>
      </c>
      <c r="AM42" s="73" t="s">
        <v>49</v>
      </c>
      <c r="AN42" s="7" t="s">
        <v>50</v>
      </c>
      <c r="AO42" s="73"/>
      <c r="AP42" s="88" t="s">
        <v>134</v>
      </c>
      <c r="AQ42" s="80"/>
      <c r="AR42" s="81"/>
      <c r="BB42" s="17">
        <v>15</v>
      </c>
      <c r="BC42" s="26">
        <f>$AE$52</f>
        <v>0</v>
      </c>
      <c r="BD42" s="26">
        <f t="shared" si="0"/>
        <v>0</v>
      </c>
      <c r="CO42" s="8">
        <v>4</v>
      </c>
      <c r="CP42" s="8">
        <v>4</v>
      </c>
      <c r="CQ42" s="8">
        <v>4</v>
      </c>
      <c r="CR42" s="8">
        <v>6</v>
      </c>
      <c r="CS42" s="8">
        <v>6</v>
      </c>
      <c r="CT42" s="8">
        <v>4</v>
      </c>
      <c r="CU42" s="9">
        <v>4</v>
      </c>
      <c r="CV42" s="8" cm="1">
        <f t="array" aca="1" ref="CV42" ca="1">_xlfn.IFS($CU94=-1,CO42,$CU94=0,$CS42,$CU94=1,$CT42,$CU94=2,$CU42)</f>
        <v>4</v>
      </c>
      <c r="CW42" s="8" cm="1">
        <f t="array" aca="1" ref="CW42" ca="1">_xlfn.IFS($CU94=-1,CP42,$CU94=0,$CS42,$CU94=1,$CT42,$CU94=2,$CU42)</f>
        <v>4</v>
      </c>
      <c r="CX42" s="8" cm="1">
        <f t="array" aca="1" ref="CX42" ca="1">_xlfn.IFS($CU94=-1,CQ42,$CU94=0,$CS42,$CU94=1,$CT42,$CU94=2,$CU42)</f>
        <v>4</v>
      </c>
      <c r="CY42" s="8" cm="1">
        <f t="array" aca="1" ref="CY42" ca="1">_xlfn.IFS($CU94=-1,CR42,$CU94=0,$CS42,$CU94=1,$CT42,$CU94=2,$CU42)</f>
        <v>4</v>
      </c>
      <c r="CZ42" s="8"/>
      <c r="DA42" s="8">
        <v>2</v>
      </c>
      <c r="DB42" s="8">
        <v>4</v>
      </c>
      <c r="DC42" s="8">
        <v>6</v>
      </c>
      <c r="DD42" s="8">
        <v>6</v>
      </c>
      <c r="DE42" s="8">
        <v>4</v>
      </c>
      <c r="DF42" s="8">
        <v>4</v>
      </c>
      <c r="DG42" s="8">
        <v>2</v>
      </c>
      <c r="DH42" s="8">
        <v>4</v>
      </c>
      <c r="DI42" s="8">
        <v>4</v>
      </c>
      <c r="DJ42" s="26" t="s">
        <v>105</v>
      </c>
      <c r="DK42" s="26" t="s">
        <v>105</v>
      </c>
    </row>
    <row r="43" spans="2:117" x14ac:dyDescent="0.2">
      <c r="B43" s="70"/>
      <c r="C43" s="17">
        <f ca="1">SUM(IF(ISBLANK(I43),0,INDIRECT(I43)),IF(ISBLANK(J43),0,INDIRECT(J43)),IF(ISBLANK(K43),0,INDIRECT(K43)))+C27</f>
        <v>0</v>
      </c>
      <c r="D43" s="17">
        <f ca="1">IF(AND(ISBLANK(I43),ISBLANK(J43),ISBLANK(K43)),0,COUNT(IF(ISBLANK(I43),0,INDIRECT(I43)),IF(ISBLANK(J43),0,INDIRECT(J43)),IF(ISBLANK(K43),0,INDIRECT(K43))))-IF(ISBLANK(I43),1,0)-IF(ISBLANK(J43),1,0)-IF(ISBLANK(K43),1,0)+IF(AND(ISBLANK(I43),ISBLANK(J43),ISBLANK(K43)),3,0)+IF(H43="OUT",1,0)+D27</f>
        <v>0</v>
      </c>
      <c r="E43" s="17">
        <f ca="1">IF(ISBLANK(I43),0,COUNTIF(INDIRECT(I43),"4"))+IF(ISBLANK(J43),0,COUNTIF(INDIRECT(J43),"4"))+IF(ISBLANK(K43),0,COUNTIF(INDIRECT(K43),"4"))+E27</f>
        <v>0</v>
      </c>
      <c r="F43" s="17">
        <f ca="1">IF(ISBLANK(I43),0,COUNTIF(INDIRECT(I43),"6"))+IF(ISBLANK(J43),0,COUNTIF(INDIRECT(J43),"6"))+IF(ISBLANK(K43),0,COUNTIF(INDIRECT(K43),"6"))+F27</f>
        <v>0</v>
      </c>
      <c r="G43" s="89">
        <f ca="1">IF(D43=0,0,100*C43/D43)</f>
        <v>0</v>
      </c>
      <c r="I43" s="70"/>
      <c r="K43" s="83"/>
      <c r="M43" s="72"/>
      <c r="N43" s="17">
        <f ca="1">SUM(IF(ISBLANK(T43),0,INDIRECT(T43)),IF(ISBLANK(U43),0,INDIRECT(U43)),IF(ISBLANK(V43),0,INDIRECT(V43)))+N27</f>
        <v>0</v>
      </c>
      <c r="O43" s="17">
        <f ca="1">IF(AND(ISBLANK(T43),ISBLANK(U43),ISBLANK(V43)),0,COUNT(IF(ISBLANK(T43),0,INDIRECT(T43)),IF(ISBLANK(U43),0,INDIRECT(U43)),IF(ISBLANK(V43),0,INDIRECT(V43))))-IF(ISBLANK(T43),1,0)-IF(ISBLANK(U43),1,0)-IF(ISBLANK(V43),1,0)+IF(AND(ISBLANK(T43),ISBLANK(U43),ISBLANK(V43)),3,0)+IF(S43="OUT",1,0)+O27</f>
        <v>0</v>
      </c>
      <c r="P43" s="17">
        <f ca="1">IF(ISBLANK(T43),0,COUNTIF(INDIRECT(T43),"4"))+IF(ISBLANK(U43),0,COUNTIF(INDIRECT(U43),"4"))+IF(ISBLANK(V43),0,COUNTIF(INDIRECT(V43),"4"))+P27</f>
        <v>0</v>
      </c>
      <c r="Q43" s="17">
        <f ca="1">IF(ISBLANK(T43),0,COUNTIF(INDIRECT(T43),"6"))+IF(ISBLANK(U43),0,COUNTIF(INDIRECT(U43),"6"))+IF(ISBLANK(V43),0,COUNTIF(INDIRECT(V43),"6"))+Q27</f>
        <v>0</v>
      </c>
      <c r="R43" s="89">
        <f ca="1">IF(O43=0,0,100*N43/O43)</f>
        <v>0</v>
      </c>
      <c r="S43" s="73"/>
      <c r="T43" s="72"/>
      <c r="U43" s="73"/>
      <c r="V43" s="84"/>
      <c r="X43" s="72"/>
      <c r="Y43" s="17">
        <f ca="1">SUM(IF(ISBLANK(AE43),0,INDIRECT(AE43)),IF(ISBLANK(AF43),0,INDIRECT(AF43)),IF(ISBLANK(AG43),0,INDIRECT(AG43)))+Y27</f>
        <v>0</v>
      </c>
      <c r="Z43" s="17">
        <f ca="1">IF(AND(ISBLANK(AE43),ISBLANK(AF43),ISBLANK(AG43)),0,COUNT(IF(ISBLANK(AE43),0,INDIRECT(AE43)),IF(ISBLANK(AF43),0,INDIRECT(AF43)),IF(ISBLANK(AG43),0,INDIRECT(AG43))))-IF(ISBLANK(AE43),1,0)-IF(ISBLANK(AF43),1,0)-IF(ISBLANK(AG43),1,0)+IF(AND(ISBLANK(AE43),ISBLANK(AF43),ISBLANK(AG43)),3,0)+IF(AD43="OUT",1,0)+Z27</f>
        <v>0</v>
      </c>
      <c r="AA43" s="17">
        <f ca="1">IF(ISBLANK(AE43),0,COUNTIF(INDIRECT(AE43),"4"))+IF(ISBLANK(AF43),0,COUNTIF(INDIRECT(AF43),"4"))+IF(ISBLANK(AG43),0,COUNTIF(INDIRECT(AG43),"4"))+AA27</f>
        <v>0</v>
      </c>
      <c r="AB43" s="17">
        <f ca="1">IF(ISBLANK(AE43),0,COUNTIF(INDIRECT(AE43),"6"))+IF(ISBLANK(AF43),0,COUNTIF(INDIRECT(AF43),"6"))+IF(ISBLANK(AG43),0,COUNTIF(INDIRECT(AG43),"6"))+AB27</f>
        <v>0</v>
      </c>
      <c r="AC43" s="89">
        <f ca="1">IF(Z43=0,0,100*Y43/Z43)</f>
        <v>0</v>
      </c>
      <c r="AD43" s="73"/>
      <c r="AE43" s="72"/>
      <c r="AF43" s="73"/>
      <c r="AG43" s="84"/>
      <c r="AI43" s="72"/>
      <c r="AJ43" s="17">
        <f ca="1">SUM(IF(ISBLANK(AP43),0,INDIRECT(AP43)),IF(ISBLANK(AQ43),0,INDIRECT(AQ43)),IF(ISBLANK(AR43),0,INDIRECT(AR43)))+AJ27</f>
        <v>0</v>
      </c>
      <c r="AK43" s="17">
        <f ca="1">IF(AND(ISBLANK(AP43),ISBLANK(AQ43),ISBLANK(AR43)),0,COUNT(IF(ISBLANK(AP43),0,INDIRECT(AP43)),IF(ISBLANK(AQ43),0,INDIRECT(AQ43)),IF(ISBLANK(AR43),0,INDIRECT(AR43))))-IF(ISBLANK(AP43),1,0)-IF(ISBLANK(AQ43),1,0)-IF(ISBLANK(AR43),1,0)+IF(AND(ISBLANK(AP43),ISBLANK(AQ43),ISBLANK(AR43)),3,0)+IF(AO43="OUT",1,0)+AK27</f>
        <v>0</v>
      </c>
      <c r="AL43" s="17">
        <f ca="1">IF(ISBLANK(AP43),0,COUNTIF(INDIRECT(AP43),"4"))+IF(ISBLANK(AQ43),0,COUNTIF(INDIRECT(AQ43),"4"))+IF(ISBLANK(AR43),0,COUNTIF(INDIRECT(AR43),"4"))+AL27</f>
        <v>0</v>
      </c>
      <c r="AM43" s="17">
        <f ca="1">IF(ISBLANK(AP43),0,COUNTIF(INDIRECT(AP43),"6"))+IF(ISBLANK(AQ43),0,COUNTIF(INDIRECT(AQ43),"6"))+IF(ISBLANK(AR43),0,COUNTIF(INDIRECT(AR43),"6"))+AM27</f>
        <v>0</v>
      </c>
      <c r="AN43" s="89">
        <f ca="1">IF(AK43=0,0,100*AJ43/AK43)</f>
        <v>0</v>
      </c>
      <c r="AO43" s="73"/>
      <c r="AP43" s="72"/>
      <c r="AQ43" s="73"/>
      <c r="AR43" s="84"/>
      <c r="BB43" s="17">
        <v>16</v>
      </c>
      <c r="BC43" s="26">
        <f>$AE$68</f>
        <v>0</v>
      </c>
      <c r="BD43" s="26">
        <f t="shared" si="0"/>
        <v>0</v>
      </c>
      <c r="CO43" s="8">
        <v>4</v>
      </c>
      <c r="CP43" s="8">
        <v>4</v>
      </c>
      <c r="CQ43" s="8">
        <v>4</v>
      </c>
      <c r="CR43" s="8">
        <v>6</v>
      </c>
      <c r="CS43" s="8">
        <v>6</v>
      </c>
      <c r="CT43" s="8">
        <v>4</v>
      </c>
      <c r="CU43" s="9">
        <v>6</v>
      </c>
      <c r="CV43" s="8" cm="1">
        <f t="array" aca="1" ref="CV43" ca="1">_xlfn.IFS($CU95=-1,CO43,$CU95=0,$CS43,$CU95=1,$CT43,$CU95=2,$CU43)</f>
        <v>4</v>
      </c>
      <c r="CW43" s="8" cm="1">
        <f t="array" aca="1" ref="CW43" ca="1">_xlfn.IFS($CU95=-1,CP43,$CU95=0,$CS43,$CU95=1,$CT43,$CU95=2,$CU43)</f>
        <v>4</v>
      </c>
      <c r="CX43" s="8" cm="1">
        <f t="array" aca="1" ref="CX43" ca="1">_xlfn.IFS($CU95=-1,CQ43,$CU95=0,$CS43,$CU95=1,$CT43,$CU95=2,$CU43)</f>
        <v>4</v>
      </c>
      <c r="CY43" s="8" cm="1">
        <f t="array" aca="1" ref="CY43" ca="1">_xlfn.IFS($CU95=-1,CR43,$CU95=0,$CS43,$CU95=1,$CT43,$CU95=2,$CU43)</f>
        <v>4</v>
      </c>
      <c r="CZ43" s="8"/>
      <c r="DA43" s="8">
        <v>4</v>
      </c>
      <c r="DB43" s="8">
        <v>4</v>
      </c>
      <c r="DC43" s="8">
        <v>6</v>
      </c>
      <c r="DD43" s="8">
        <v>6</v>
      </c>
      <c r="DE43" s="8">
        <v>4</v>
      </c>
      <c r="DF43" s="8">
        <v>4</v>
      </c>
      <c r="DG43" s="8">
        <v>4</v>
      </c>
      <c r="DH43" s="8">
        <v>6</v>
      </c>
      <c r="DI43" s="8">
        <v>6</v>
      </c>
      <c r="DJ43" s="26" t="s">
        <v>105</v>
      </c>
      <c r="DK43" s="26" t="s">
        <v>105</v>
      </c>
    </row>
    <row r="44" spans="2:117" x14ac:dyDescent="0.2">
      <c r="B44" s="70"/>
      <c r="C44" s="17">
        <f ca="1">SUM(IF(ISBLANK(I44),0,INDIRECT(I44)),IF(ISBLANK(J44),0,INDIRECT(J44)),IF(ISBLANK(K44),0,INDIRECT(K44)))+C28</f>
        <v>0</v>
      </c>
      <c r="D44" s="17">
        <f ca="1">IF(AND(ISBLANK(I44),ISBLANK(J44),ISBLANK(K44)),0,COUNT(IF(ISBLANK(I44),0,INDIRECT(I44)),IF(ISBLANK(J44),0,INDIRECT(J44)),IF(ISBLANK(K44),0,INDIRECT(K44))))-IF(ISBLANK(I44),1,0)-IF(ISBLANK(J44),1,0)-IF(ISBLANK(K44),1,0)+IF(AND(ISBLANK(I44),ISBLANK(J44),ISBLANK(K44)),3,0)+IF(H44="OUT",1,0)+D28</f>
        <v>0</v>
      </c>
      <c r="E44" s="17">
        <f ca="1">IF(ISBLANK(I44),0,COUNTIF(INDIRECT(I44),"4"))+IF(ISBLANK(J44),0,COUNTIF(INDIRECT(J44),"4"))+IF(ISBLANK(K44),0,COUNTIF(INDIRECT(K44),"4"))+E28</f>
        <v>0</v>
      </c>
      <c r="F44" s="17">
        <f ca="1">IF(ISBLANK(I44),0,COUNTIF(INDIRECT(I44),"6"))+IF(ISBLANK(J44),0,COUNTIF(INDIRECT(J44),"6"))+IF(ISBLANK(K44),0,COUNTIF(INDIRECT(K44),"6"))+F28</f>
        <v>0</v>
      </c>
      <c r="G44" s="89">
        <f ca="1">IF(D44=0,0,100*C44/D44)</f>
        <v>0</v>
      </c>
      <c r="I44" s="70"/>
      <c r="K44" s="83"/>
      <c r="M44" s="72"/>
      <c r="N44" s="17">
        <f ca="1">SUM(IF(ISBLANK(T44),0,INDIRECT(T44)),IF(ISBLANK(U44),0,INDIRECT(U44)),IF(ISBLANK(V44),0,INDIRECT(V44)))+N28</f>
        <v>0</v>
      </c>
      <c r="O44" s="17">
        <f ca="1">IF(AND(ISBLANK(T44),ISBLANK(U44),ISBLANK(V44)),0,COUNT(IF(ISBLANK(T44),0,INDIRECT(T44)),IF(ISBLANK(U44),0,INDIRECT(U44)),IF(ISBLANK(V44),0,INDIRECT(V44))))-IF(ISBLANK(T44),1,0)-IF(ISBLANK(U44),1,0)-IF(ISBLANK(V44),1,0)+IF(AND(ISBLANK(T44),ISBLANK(U44),ISBLANK(V44)),3,0)+IF(S44="OUT",1,0)+O28</f>
        <v>0</v>
      </c>
      <c r="P44" s="17">
        <f ca="1">IF(ISBLANK(T44),0,COUNTIF(INDIRECT(T44),"4"))+IF(ISBLANK(U44),0,COUNTIF(INDIRECT(U44),"4"))+IF(ISBLANK(V44),0,COUNTIF(INDIRECT(V44),"4"))+P28</f>
        <v>0</v>
      </c>
      <c r="Q44" s="17">
        <f ca="1">IF(ISBLANK(T44),0,COUNTIF(INDIRECT(T44),"6"))+IF(ISBLANK(U44),0,COUNTIF(INDIRECT(U44),"6"))+IF(ISBLANK(V44),0,COUNTIF(INDIRECT(V44),"6"))+Q28</f>
        <v>0</v>
      </c>
      <c r="R44" s="89">
        <f ca="1">IF(O44=0,0,100*N44/O44)</f>
        <v>0</v>
      </c>
      <c r="S44" s="73"/>
      <c r="T44" s="72"/>
      <c r="U44" s="73"/>
      <c r="V44" s="84"/>
      <c r="X44" s="72"/>
      <c r="Y44" s="17">
        <f ca="1">SUM(IF(ISBLANK(AE44),0,INDIRECT(AE44)),IF(ISBLANK(AF44),0,INDIRECT(AF44)),IF(ISBLANK(AG44),0,INDIRECT(AG44)))+Y28</f>
        <v>0</v>
      </c>
      <c r="Z44" s="17">
        <f ca="1">IF(AND(ISBLANK(AE44),ISBLANK(AF44),ISBLANK(AG44)),0,COUNT(IF(ISBLANK(AE44),0,INDIRECT(AE44)),IF(ISBLANK(AF44),0,INDIRECT(AF44)),IF(ISBLANK(AG44),0,INDIRECT(AG44))))-IF(ISBLANK(AE44),1,0)-IF(ISBLANK(AF44),1,0)-IF(ISBLANK(AG44),1,0)+IF(AND(ISBLANK(AE44),ISBLANK(AF44),ISBLANK(AG44)),3,0)+IF(AD44="OUT",1,0)+Z28</f>
        <v>0</v>
      </c>
      <c r="AA44" s="17">
        <f ca="1">IF(ISBLANK(AE44),0,COUNTIF(INDIRECT(AE44),"4"))+IF(ISBLANK(AF44),0,COUNTIF(INDIRECT(AF44),"4"))+IF(ISBLANK(AG44),0,COUNTIF(INDIRECT(AG44),"4"))+AA28</f>
        <v>0</v>
      </c>
      <c r="AB44" s="17">
        <f ca="1">IF(ISBLANK(AE44),0,COUNTIF(INDIRECT(AE44),"6"))+IF(ISBLANK(AF44),0,COUNTIF(INDIRECT(AF44),"6"))+IF(ISBLANK(AG44),0,COUNTIF(INDIRECT(AG44),"6"))+AB28</f>
        <v>0</v>
      </c>
      <c r="AC44" s="89">
        <f ca="1">IF(Z44=0,0,100*Y44/Z44)</f>
        <v>0</v>
      </c>
      <c r="AD44" s="73"/>
      <c r="AE44" s="72"/>
      <c r="AF44" s="73"/>
      <c r="AG44" s="84"/>
      <c r="AI44" s="72"/>
      <c r="AJ44" s="17">
        <f ca="1">SUM(IF(ISBLANK(AP44),0,INDIRECT(AP44)),IF(ISBLANK(AQ44),0,INDIRECT(AQ44)),IF(ISBLANK(AR44),0,INDIRECT(AR44)))+AJ28</f>
        <v>0</v>
      </c>
      <c r="AK44" s="17">
        <f ca="1">IF(AND(ISBLANK(AP44),ISBLANK(AQ44),ISBLANK(AR44)),0,COUNT(IF(ISBLANK(AP44),0,INDIRECT(AP44)),IF(ISBLANK(AQ44),0,INDIRECT(AQ44)),IF(ISBLANK(AR44),0,INDIRECT(AR44))))-IF(ISBLANK(AP44),1,0)-IF(ISBLANK(AQ44),1,0)-IF(ISBLANK(AR44),1,0)+IF(AND(ISBLANK(AP44),ISBLANK(AQ44),ISBLANK(AR44)),3,0)+IF(AO44="OUT",1,0)+AK28</f>
        <v>0</v>
      </c>
      <c r="AL44" s="17">
        <f ca="1">IF(ISBLANK(AP44),0,COUNTIF(INDIRECT(AP44),"4"))+IF(ISBLANK(AQ44),0,COUNTIF(INDIRECT(AQ44),"4"))+IF(ISBLANK(AR44),0,COUNTIF(INDIRECT(AR44),"4"))+AL28</f>
        <v>0</v>
      </c>
      <c r="AM44" s="17">
        <f ca="1">IF(ISBLANK(AP44),0,COUNTIF(INDIRECT(AP44),"6"))+IF(ISBLANK(AQ44),0,COUNTIF(INDIRECT(AQ44),"6"))+IF(ISBLANK(AR44),0,COUNTIF(INDIRECT(AR44),"6"))+AM28</f>
        <v>0</v>
      </c>
      <c r="AN44" s="89">
        <f ca="1">IF(AK44=0,0,100*AJ44/AK44)</f>
        <v>0</v>
      </c>
      <c r="AO44" s="73"/>
      <c r="AP44" s="72"/>
      <c r="AQ44" s="73"/>
      <c r="AR44" s="84"/>
      <c r="BB44" s="17">
        <v>17</v>
      </c>
      <c r="BC44" s="26">
        <f>$AP$20</f>
        <v>0</v>
      </c>
      <c r="BD44" s="26">
        <f t="shared" si="0"/>
        <v>0</v>
      </c>
      <c r="CO44" s="8">
        <v>6</v>
      </c>
      <c r="CP44" s="8">
        <v>4</v>
      </c>
      <c r="CQ44" s="8">
        <v>6</v>
      </c>
      <c r="CR44" s="8">
        <v>6</v>
      </c>
      <c r="CS44" s="8">
        <v>6</v>
      </c>
      <c r="CT44" s="8">
        <v>4</v>
      </c>
      <c r="CU44" s="9">
        <v>6</v>
      </c>
      <c r="CV44" s="8" cm="1">
        <f t="array" aca="1" ref="CV44" ca="1">_xlfn.IFS($CU96=-1,CO44,$CU96=0,$CS44,$CU96=1,$CT44,$CU96=2,$CU44)</f>
        <v>4</v>
      </c>
      <c r="CW44" s="8" cm="1">
        <f t="array" aca="1" ref="CW44" ca="1">_xlfn.IFS($CU96=-1,CP44,$CU96=0,$CS44,$CU96=1,$CT44,$CU96=2,$CU44)</f>
        <v>4</v>
      </c>
      <c r="CX44" s="8" cm="1">
        <f t="array" aca="1" ref="CX44" ca="1">_xlfn.IFS($CU96=-1,CQ44,$CU96=0,$CS44,$CU96=1,$CT44,$CU96=2,$CU44)</f>
        <v>4</v>
      </c>
      <c r="CY44" s="8" cm="1">
        <f t="array" aca="1" ref="CY44" ca="1">_xlfn.IFS($CU96=-1,CR44,$CU96=0,$CS44,$CU96=1,$CT44,$CU96=2,$CU44)</f>
        <v>4</v>
      </c>
      <c r="CZ44" s="8"/>
      <c r="DA44" s="8">
        <v>4</v>
      </c>
      <c r="DB44" s="8">
        <v>6</v>
      </c>
      <c r="DC44" s="8">
        <v>6</v>
      </c>
      <c r="DD44" s="8">
        <v>6</v>
      </c>
      <c r="DE44" s="8">
        <v>4</v>
      </c>
      <c r="DF44" s="8">
        <v>4</v>
      </c>
      <c r="DG44" s="8">
        <v>6</v>
      </c>
      <c r="DH44" s="8">
        <v>6</v>
      </c>
      <c r="DI44" s="8">
        <v>6</v>
      </c>
      <c r="DJ44" s="7" t="s">
        <v>105</v>
      </c>
      <c r="DK44" s="26" t="s">
        <v>105</v>
      </c>
    </row>
    <row r="45" spans="2:117" x14ac:dyDescent="0.2">
      <c r="B45" s="70"/>
      <c r="C45" s="17"/>
      <c r="D45" s="17"/>
      <c r="E45" s="17"/>
      <c r="F45" s="17"/>
      <c r="G45" s="17"/>
      <c r="I45" s="70"/>
      <c r="K45" s="83"/>
      <c r="M45" s="72"/>
      <c r="N45" s="17"/>
      <c r="O45" s="17"/>
      <c r="P45" s="17"/>
      <c r="Q45" s="17"/>
      <c r="R45" s="17"/>
      <c r="S45" s="73"/>
      <c r="T45" s="72"/>
      <c r="U45" s="73"/>
      <c r="V45" s="84"/>
      <c r="X45" s="72"/>
      <c r="Y45" s="8"/>
      <c r="Z45" s="8"/>
      <c r="AA45" s="8"/>
      <c r="AB45" s="8"/>
      <c r="AC45" s="8"/>
      <c r="AD45" s="73"/>
      <c r="AE45" s="72"/>
      <c r="AF45" s="73"/>
      <c r="AG45" s="84"/>
      <c r="AI45" s="72"/>
      <c r="AJ45" s="8"/>
      <c r="AK45" s="8"/>
      <c r="AL45" s="8"/>
      <c r="AM45" s="8"/>
      <c r="AN45" s="8"/>
      <c r="AO45" s="73"/>
      <c r="AP45" s="72"/>
      <c r="AQ45" s="73"/>
      <c r="AR45" s="84"/>
      <c r="BB45" s="17">
        <v>18</v>
      </c>
      <c r="BC45" s="26">
        <f>$AP$36</f>
        <v>0</v>
      </c>
      <c r="BD45" s="26">
        <f t="shared" si="0"/>
        <v>0</v>
      </c>
      <c r="CO45" s="8">
        <v>6</v>
      </c>
      <c r="CP45" s="8">
        <v>4</v>
      </c>
      <c r="CQ45" s="8">
        <v>6</v>
      </c>
      <c r="CR45" s="8">
        <v>6</v>
      </c>
      <c r="CS45" s="8">
        <v>6</v>
      </c>
      <c r="CT45" s="8">
        <v>6</v>
      </c>
      <c r="CU45" s="9">
        <v>6</v>
      </c>
      <c r="CV45" s="8" cm="1">
        <f t="array" aca="1" ref="CV45" ca="1">_xlfn.IFS($CU97=-1,CO45,$CU97=0,$CS45,$CU97=1,$CT45,$CU97=2,$CU45)</f>
        <v>6</v>
      </c>
      <c r="CW45" s="8" cm="1">
        <f t="array" aca="1" ref="CW45" ca="1">_xlfn.IFS($CU97=-1,CP45,$CU97=0,$CS45,$CU97=1,$CT45,$CU97=2,$CU45)</f>
        <v>4</v>
      </c>
      <c r="CX45" s="8" cm="1">
        <f t="array" aca="1" ref="CX45" ca="1">_xlfn.IFS($CU97=-1,CQ45,$CU97=0,$CS45,$CU97=1,$CT45,$CU97=2,$CU45)</f>
        <v>6</v>
      </c>
      <c r="CY45" s="8" cm="1">
        <f t="array" aca="1" ref="CY45" ca="1">_xlfn.IFS($CU97=-1,CR45,$CU97=0,$CS45,$CU97=1,$CT45,$CU97=2,$CU45)</f>
        <v>6</v>
      </c>
      <c r="CZ45" s="8"/>
      <c r="DA45" s="8">
        <v>4</v>
      </c>
      <c r="DB45" s="8">
        <v>6</v>
      </c>
      <c r="DC45" s="8">
        <v>6</v>
      </c>
      <c r="DD45" s="8">
        <v>6</v>
      </c>
      <c r="DE45" s="8">
        <v>6</v>
      </c>
      <c r="DF45" s="8">
        <v>6</v>
      </c>
      <c r="DG45" s="8" t="s">
        <v>112</v>
      </c>
      <c r="DH45" s="8">
        <v>6</v>
      </c>
      <c r="DI45" s="8">
        <v>6</v>
      </c>
      <c r="DJ45" s="26" t="s">
        <v>105</v>
      </c>
      <c r="DK45" s="26" t="s">
        <v>105</v>
      </c>
    </row>
    <row r="46" spans="2:117" x14ac:dyDescent="0.2">
      <c r="B46" s="70"/>
      <c r="C46" s="17"/>
      <c r="D46" s="17"/>
      <c r="E46" s="17"/>
      <c r="F46" s="17"/>
      <c r="G46" s="17"/>
      <c r="I46" s="70"/>
      <c r="K46" s="83"/>
      <c r="M46" s="72"/>
      <c r="N46" s="8"/>
      <c r="O46" s="8"/>
      <c r="P46" s="8"/>
      <c r="Q46" s="8"/>
      <c r="R46" s="8"/>
      <c r="S46" s="73"/>
      <c r="T46" s="72"/>
      <c r="U46" s="73"/>
      <c r="V46" s="84"/>
      <c r="X46" s="72"/>
      <c r="Y46" s="8"/>
      <c r="Z46" s="8"/>
      <c r="AA46" s="8"/>
      <c r="AB46" s="8"/>
      <c r="AC46" s="8"/>
      <c r="AD46" s="73"/>
      <c r="AE46" s="72"/>
      <c r="AF46" s="73"/>
      <c r="AG46" s="84"/>
      <c r="AI46" s="72"/>
      <c r="AJ46" s="8"/>
      <c r="AK46" s="8"/>
      <c r="AL46" s="8"/>
      <c r="AM46" s="8"/>
      <c r="AN46" s="8"/>
      <c r="AO46" s="73"/>
      <c r="AP46" s="72"/>
      <c r="AQ46" s="73"/>
      <c r="AR46" s="84"/>
      <c r="BB46" s="17">
        <v>19</v>
      </c>
      <c r="BC46" s="26">
        <f>$AP$52</f>
        <v>0</v>
      </c>
      <c r="BD46" s="26">
        <f t="shared" si="0"/>
        <v>0</v>
      </c>
      <c r="CO46" s="8">
        <v>6</v>
      </c>
      <c r="CP46" s="8">
        <v>6</v>
      </c>
      <c r="CQ46" s="8">
        <v>6</v>
      </c>
      <c r="CR46" s="8">
        <v>6</v>
      </c>
      <c r="CS46" s="8">
        <v>6</v>
      </c>
      <c r="CT46" s="8">
        <v>6</v>
      </c>
      <c r="CU46" s="9">
        <v>6</v>
      </c>
      <c r="CV46" s="8" cm="1">
        <f t="array" aca="1" ref="CV46" ca="1">_xlfn.IFS($CU98=-1,CO46,$CU98=0,$CS46,$CU98=1,$CT46,$CU98=2,$CU46)</f>
        <v>6</v>
      </c>
      <c r="CW46" s="8" cm="1">
        <f t="array" aca="1" ref="CW46" ca="1">_xlfn.IFS($CU98=-1,CP46,$CU98=0,$CS46,$CU98=1,$CT46,$CU98=2,$CU46)</f>
        <v>6</v>
      </c>
      <c r="CX46" s="8" cm="1">
        <f t="array" aca="1" ref="CX46" ca="1">_xlfn.IFS($CU98=-1,CQ46,$CU98=0,$CS46,$CU98=1,$CT46,$CU98=2,$CU46)</f>
        <v>6</v>
      </c>
      <c r="CY46" s="8" cm="1">
        <f t="array" aca="1" ref="CY46" ca="1">_xlfn.IFS($CU98=-1,CR46,$CU98=0,$CS46,$CU98=1,$CT46,$CU98=2,$CU46)</f>
        <v>6</v>
      </c>
      <c r="CZ46" s="8"/>
      <c r="DA46" s="8">
        <v>6</v>
      </c>
      <c r="DB46" s="8">
        <v>6</v>
      </c>
      <c r="DC46" s="8">
        <v>6</v>
      </c>
      <c r="DD46" s="8">
        <v>6</v>
      </c>
      <c r="DE46" s="8">
        <v>6</v>
      </c>
      <c r="DF46" s="8">
        <v>6</v>
      </c>
      <c r="DG46" s="8" t="s">
        <v>112</v>
      </c>
      <c r="DH46" s="8">
        <v>6</v>
      </c>
      <c r="DI46" s="8">
        <v>6</v>
      </c>
      <c r="DJ46" s="26" t="s">
        <v>105</v>
      </c>
      <c r="DK46" s="26" t="s">
        <v>105</v>
      </c>
    </row>
    <row r="47" spans="2:117" x14ac:dyDescent="0.2">
      <c r="B47" s="70"/>
      <c r="C47" s="17"/>
      <c r="D47" s="17"/>
      <c r="E47" s="17"/>
      <c r="F47" s="17"/>
      <c r="G47" s="17"/>
      <c r="I47" s="70"/>
      <c r="K47" s="83"/>
      <c r="M47" s="72"/>
      <c r="N47" s="8"/>
      <c r="O47" s="8"/>
      <c r="P47" s="8"/>
      <c r="Q47" s="8"/>
      <c r="R47" s="8"/>
      <c r="S47" s="73"/>
      <c r="T47" s="72"/>
      <c r="U47" s="73"/>
      <c r="V47" s="84"/>
      <c r="X47" s="72"/>
      <c r="Y47" s="8"/>
      <c r="Z47" s="8"/>
      <c r="AA47" s="8"/>
      <c r="AB47" s="8"/>
      <c r="AC47" s="8"/>
      <c r="AD47" s="73"/>
      <c r="AE47" s="72"/>
      <c r="AF47" s="73"/>
      <c r="AG47" s="84"/>
      <c r="AI47" s="72"/>
      <c r="AJ47" s="8"/>
      <c r="AK47" s="8"/>
      <c r="AL47" s="8"/>
      <c r="AM47" s="8"/>
      <c r="AN47" s="8"/>
      <c r="AO47" s="73"/>
      <c r="AP47" s="72"/>
      <c r="AQ47" s="73"/>
      <c r="AR47" s="84"/>
      <c r="BB47" s="17">
        <v>20</v>
      </c>
      <c r="BC47" s="26">
        <f>$AP$68</f>
        <v>0</v>
      </c>
      <c r="BD47" s="26">
        <f t="shared" si="0"/>
        <v>0</v>
      </c>
      <c r="CO47" s="8">
        <v>6</v>
      </c>
      <c r="CP47" s="8">
        <v>6</v>
      </c>
      <c r="CQ47" s="8">
        <v>6</v>
      </c>
      <c r="CR47" s="8" t="s">
        <v>112</v>
      </c>
      <c r="CS47" s="8">
        <v>6</v>
      </c>
      <c r="CT47" s="8">
        <v>6</v>
      </c>
      <c r="CU47" s="9">
        <v>6</v>
      </c>
      <c r="CV47" s="8" cm="1">
        <f t="array" aca="1" ref="CV47" ca="1">_xlfn.IFS($CU99=-1,CO47,$CU99=0,$CS47,$CU99=1,$CT47,$CU99=2,$CU47)</f>
        <v>6</v>
      </c>
      <c r="CW47" s="8" cm="1">
        <f t="array" aca="1" ref="CW47" ca="1">_xlfn.IFS($CU99=-1,CP47,$CU99=0,$CS47,$CU99=1,$CT47,$CU99=2,$CU47)</f>
        <v>6</v>
      </c>
      <c r="CX47" s="8" cm="1">
        <f t="array" aca="1" ref="CX47" ca="1">_xlfn.IFS($CU99=-1,CQ47,$CU99=0,$CS47,$CU99=1,$CT47,$CU99=2,$CU47)</f>
        <v>6</v>
      </c>
      <c r="CY47" s="8" cm="1">
        <f t="array" aca="1" ref="CY47" ca="1">_xlfn.IFS($CU99=-1,CR47,$CU99=0,$CS47,$CU99=1,$CT47,$CU99=2,$CU47)</f>
        <v>6</v>
      </c>
      <c r="CZ47" s="8"/>
      <c r="DA47" s="8">
        <v>6</v>
      </c>
      <c r="DB47" s="8">
        <v>6</v>
      </c>
      <c r="DC47" s="8">
        <v>6</v>
      </c>
      <c r="DD47" s="8">
        <v>6</v>
      </c>
      <c r="DE47" s="8">
        <v>6</v>
      </c>
      <c r="DF47" s="8">
        <v>6</v>
      </c>
      <c r="DG47" s="8" t="s">
        <v>112</v>
      </c>
      <c r="DH47" s="8">
        <v>6</v>
      </c>
      <c r="DI47" s="8">
        <v>6</v>
      </c>
      <c r="DK47" s="26" t="s">
        <v>162</v>
      </c>
    </row>
    <row r="48" spans="2:117" x14ac:dyDescent="0.2">
      <c r="B48" s="70"/>
      <c r="C48" s="17"/>
      <c r="D48" s="17"/>
      <c r="E48" s="17"/>
      <c r="F48" s="17"/>
      <c r="G48" s="17"/>
      <c r="I48" s="70"/>
      <c r="K48" s="83"/>
      <c r="M48" s="72"/>
      <c r="N48" s="8"/>
      <c r="O48" s="8"/>
      <c r="P48" s="8"/>
      <c r="Q48" s="8"/>
      <c r="R48" s="8"/>
      <c r="S48" s="73"/>
      <c r="T48" s="72"/>
      <c r="U48" s="73"/>
      <c r="V48" s="84"/>
      <c r="X48" s="72"/>
      <c r="Y48" s="8"/>
      <c r="Z48" s="8"/>
      <c r="AA48" s="8"/>
      <c r="AB48" s="8"/>
      <c r="AC48" s="8"/>
      <c r="AD48" s="73"/>
      <c r="AE48" s="72"/>
      <c r="AF48" s="73"/>
      <c r="AG48" s="84"/>
      <c r="AI48" s="72"/>
      <c r="AJ48" s="8"/>
      <c r="AK48" s="8"/>
      <c r="AL48" s="8"/>
      <c r="AM48" s="8"/>
      <c r="AN48" s="8"/>
      <c r="AO48" s="73"/>
      <c r="AP48" s="72"/>
      <c r="AQ48" s="73"/>
      <c r="AR48" s="84"/>
      <c r="CO48" s="8">
        <v>6</v>
      </c>
      <c r="CP48" s="8">
        <v>6</v>
      </c>
      <c r="CQ48" s="8">
        <v>6</v>
      </c>
      <c r="CR48" s="8" t="s">
        <v>112</v>
      </c>
      <c r="CS48" s="17">
        <v>6</v>
      </c>
      <c r="CT48" s="17">
        <v>6</v>
      </c>
      <c r="CU48" s="17">
        <v>6</v>
      </c>
      <c r="CV48" s="8" cm="1">
        <f t="array" aca="1" ref="CV48" ca="1">_xlfn.IFS($CU100=-1,CO48,$CU100=0,$CS48,$CU100=1,$CT48,$CU100=2,$CU48)</f>
        <v>6</v>
      </c>
      <c r="CW48" s="8" cm="1">
        <f t="array" aca="1" ref="CW48" ca="1">_xlfn.IFS($CU100=-1,CP48,$CU100=0,$CS48,$CU100=1,$CT48,$CU100=2,$CU48)</f>
        <v>6</v>
      </c>
      <c r="CX48" s="8" cm="1">
        <f t="array" aca="1" ref="CX48" ca="1">_xlfn.IFS($CU100=-1,CQ48,$CU100=0,$CS48,$CU100=1,$CT48,$CU100=2,$CU48)</f>
        <v>6</v>
      </c>
      <c r="CY48" s="8" cm="1">
        <f t="array" aca="1" ref="CY48" ca="1">_xlfn.IFS($CU100=-1,CR48,$CU100=0,$CS48,$CU100=1,$CT48,$CU100=2,$CU48)</f>
        <v>6</v>
      </c>
      <c r="CZ48" s="8"/>
      <c r="DA48" s="8">
        <v>6</v>
      </c>
      <c r="DB48" s="8">
        <v>6</v>
      </c>
      <c r="DC48" s="8">
        <v>6</v>
      </c>
      <c r="DD48" s="8">
        <v>6</v>
      </c>
      <c r="DE48" s="8">
        <v>6</v>
      </c>
      <c r="DF48" s="8" t="s">
        <v>112</v>
      </c>
      <c r="DG48" s="8" t="s">
        <v>112</v>
      </c>
      <c r="DH48" s="8">
        <v>6</v>
      </c>
      <c r="DI48" s="8">
        <v>6</v>
      </c>
      <c r="DK48" s="26" t="s">
        <v>105</v>
      </c>
    </row>
    <row r="49" spans="2:115" x14ac:dyDescent="0.2">
      <c r="B49" s="70"/>
      <c r="C49" s="17"/>
      <c r="D49" s="17"/>
      <c r="E49" s="17"/>
      <c r="F49" s="17"/>
      <c r="G49" s="17"/>
      <c r="I49" s="70"/>
      <c r="K49" s="83"/>
      <c r="M49" s="72"/>
      <c r="N49" s="8"/>
      <c r="O49" s="8"/>
      <c r="P49" s="8"/>
      <c r="Q49" s="8"/>
      <c r="R49" s="8"/>
      <c r="S49" s="73"/>
      <c r="T49" s="72"/>
      <c r="U49" s="73"/>
      <c r="V49" s="84"/>
      <c r="X49" s="72"/>
      <c r="Y49" s="8"/>
      <c r="Z49" s="8"/>
      <c r="AA49" s="8"/>
      <c r="AB49" s="8"/>
      <c r="AC49" s="8"/>
      <c r="AD49" s="73"/>
      <c r="AE49" s="72"/>
      <c r="AF49" s="73"/>
      <c r="AG49" s="84"/>
      <c r="AI49" s="72"/>
      <c r="AJ49" s="8"/>
      <c r="AK49" s="8"/>
      <c r="AL49" s="8"/>
      <c r="AM49" s="8"/>
      <c r="AN49" s="8"/>
      <c r="AO49" s="73"/>
      <c r="AP49" s="72"/>
      <c r="AQ49" s="73"/>
      <c r="AR49" s="84"/>
      <c r="CO49" s="8" t="s">
        <v>112</v>
      </c>
      <c r="CP49" s="8" t="s">
        <v>112</v>
      </c>
      <c r="CQ49" s="8" t="s">
        <v>112</v>
      </c>
      <c r="CR49" s="8" t="s">
        <v>112</v>
      </c>
      <c r="CS49" s="17">
        <v>6</v>
      </c>
      <c r="CT49" s="17" t="str">
        <v>W</v>
      </c>
      <c r="CU49" s="17">
        <v>6</v>
      </c>
      <c r="CV49" s="8" t="str" cm="1">
        <f t="array" aca="1" ref="CV49" ca="1">_xlfn.IFS($CU101=-1,CO49,$CU101=0,$CS49,$CU101=1,$CT49,$CU101=2,$CU49)</f>
        <v>W</v>
      </c>
      <c r="CW49" s="8" t="str" cm="1">
        <f t="array" aca="1" ref="CW49" ca="1">_xlfn.IFS($CU101=-1,CP49,$CU101=0,$CS49,$CU101=1,$CT49,$CU101=2,$CU49)</f>
        <v>W</v>
      </c>
      <c r="CX49" s="8" t="str" cm="1">
        <f t="array" aca="1" ref="CX49" ca="1">_xlfn.IFS($CU101=-1,CQ49,$CU101=0,$CS49,$CU101=1,$CT49,$CU101=2,$CU49)</f>
        <v>W</v>
      </c>
      <c r="CY49" s="8" t="str" cm="1">
        <f t="array" aca="1" ref="CY49" ca="1">_xlfn.IFS($CU101=-1,CR49,$CU101=0,$CS49,$CU101=1,$CT49,$CU101=2,$CU49)</f>
        <v>W</v>
      </c>
      <c r="CZ49" s="8"/>
      <c r="DA49" s="8" t="s">
        <v>112</v>
      </c>
      <c r="DB49" s="8">
        <v>6</v>
      </c>
      <c r="DC49" s="8">
        <v>6</v>
      </c>
      <c r="DD49" s="8">
        <v>6</v>
      </c>
      <c r="DE49" s="8" t="s">
        <v>112</v>
      </c>
      <c r="DF49" s="8" t="s">
        <v>112</v>
      </c>
      <c r="DG49" s="8" t="s">
        <v>112</v>
      </c>
      <c r="DH49" s="8">
        <v>6</v>
      </c>
      <c r="DI49" s="8">
        <v>6</v>
      </c>
      <c r="DK49" s="26" t="s">
        <v>105</v>
      </c>
    </row>
    <row r="50" spans="2:115" ht="17" thickBot="1" x14ac:dyDescent="0.25">
      <c r="B50" s="70"/>
      <c r="C50" s="17"/>
      <c r="D50" s="17"/>
      <c r="E50"/>
      <c r="F50"/>
      <c r="G50"/>
      <c r="H50"/>
      <c r="I50" s="94"/>
      <c r="J50" s="95"/>
      <c r="K50" s="96"/>
      <c r="M50" s="72"/>
      <c r="N50" s="8"/>
      <c r="O50" s="8"/>
      <c r="P50"/>
      <c r="Q50"/>
      <c r="R50"/>
      <c r="S50"/>
      <c r="T50" s="97"/>
      <c r="U50" s="98"/>
      <c r="V50" s="99"/>
      <c r="X50" s="72"/>
      <c r="Y50" s="8"/>
      <c r="Z50" s="8"/>
      <c r="AA50"/>
      <c r="AB50"/>
      <c r="AC50"/>
      <c r="AD50"/>
      <c r="AE50" s="97"/>
      <c r="AF50" s="98"/>
      <c r="AG50" s="99"/>
      <c r="AI50" s="72"/>
      <c r="AJ50" s="8"/>
      <c r="AK50" s="8"/>
      <c r="AL50"/>
      <c r="AM50"/>
      <c r="AN50"/>
      <c r="AO50"/>
      <c r="AP50" s="97"/>
      <c r="AQ50" s="98"/>
      <c r="AR50" s="99"/>
      <c r="CO50" s="8" t="s">
        <v>112</v>
      </c>
      <c r="CP50" s="8" t="s">
        <v>112</v>
      </c>
      <c r="CQ50" s="8" t="s">
        <v>112</v>
      </c>
      <c r="CR50" s="8" t="s">
        <v>112</v>
      </c>
      <c r="CS50" s="17" t="str">
        <v>W</v>
      </c>
      <c r="CT50" s="17" t="str">
        <v>W</v>
      </c>
      <c r="CU50" s="17">
        <v>6</v>
      </c>
      <c r="CV50" s="8" cm="1">
        <f t="array" aca="1" ref="CV50" ca="1">_xlfn.IFS($CU102=-1,CO50,$CU102=0,$CS50,$CU102=1,$CT50,$CU102=2,$CU50)</f>
        <v>6</v>
      </c>
      <c r="CW50" s="8" cm="1">
        <f t="array" aca="1" ref="CW50" ca="1">_xlfn.IFS($CU102=-1,CP50,$CU102=0,$CS50,$CU102=1,$CT50,$CU102=2,$CU50)</f>
        <v>6</v>
      </c>
      <c r="CX50" s="8" cm="1">
        <f t="array" aca="1" ref="CX50" ca="1">_xlfn.IFS($CU102=-1,CQ50,$CU102=0,$CS50,$CU102=1,$CT50,$CU102=2,$CU50)</f>
        <v>6</v>
      </c>
      <c r="CY50" s="8" cm="1">
        <f t="array" aca="1" ref="CY50" ca="1">_xlfn.IFS($CU102=-1,CR50,$CU102=0,$CS50,$CU102=1,$CT50,$CU102=2,$CU50)</f>
        <v>6</v>
      </c>
      <c r="CZ50" s="8"/>
      <c r="DA50" s="8" t="s">
        <v>112</v>
      </c>
      <c r="DB50" s="8" t="s">
        <v>112</v>
      </c>
      <c r="DC50" s="8" t="s">
        <v>112</v>
      </c>
      <c r="DD50" s="8" t="s">
        <v>112</v>
      </c>
      <c r="DE50" s="8" t="s">
        <v>112</v>
      </c>
      <c r="DF50" s="8" t="s">
        <v>112</v>
      </c>
      <c r="DG50" s="8" t="s">
        <v>112</v>
      </c>
      <c r="DH50" s="8" t="s">
        <v>112</v>
      </c>
      <c r="DI50" s="8">
        <v>6</v>
      </c>
      <c r="DK50" s="26" t="s">
        <v>105</v>
      </c>
    </row>
    <row r="51" spans="2:115" x14ac:dyDescent="0.2">
      <c r="B51" s="70" t="s">
        <v>143</v>
      </c>
      <c r="C51" s="17" t="str">
        <f>SUM(C40:I40) &amp; " runs"</f>
        <v>0 runs</v>
      </c>
      <c r="D51" s="17" t="str">
        <f>COUNTIF(C40:I40,"W") &amp; " wickets"</f>
        <v>0 wickets</v>
      </c>
      <c r="E51"/>
      <c r="F51"/>
      <c r="G51"/>
      <c r="H51"/>
      <c r="I51" s="100" t="s">
        <v>144</v>
      </c>
      <c r="J51" s="17"/>
      <c r="K51" s="101"/>
      <c r="M51" s="70" t="s">
        <v>143</v>
      </c>
      <c r="N51" s="17" t="str">
        <f>SUM(N40:T40) &amp; " runs"</f>
        <v>0 runs</v>
      </c>
      <c r="O51" s="17" t="str">
        <f>COUNTIF(N40:T40,"W") &amp; " wickets"</f>
        <v>0 wickets</v>
      </c>
      <c r="P51"/>
      <c r="Q51"/>
      <c r="R51"/>
      <c r="S51"/>
      <c r="T51" s="102" t="s">
        <v>144</v>
      </c>
      <c r="U51" s="8"/>
      <c r="V51" s="103"/>
      <c r="X51" s="70" t="s">
        <v>143</v>
      </c>
      <c r="Y51" s="17" t="str">
        <f>SUM(Y40:AE40) &amp; " runs"</f>
        <v>0 runs</v>
      </c>
      <c r="Z51" s="17" t="str">
        <f>COUNTIF(Y40:AE40,"W") &amp; " wickets"</f>
        <v>0 wickets</v>
      </c>
      <c r="AA51"/>
      <c r="AB51"/>
      <c r="AC51"/>
      <c r="AD51"/>
      <c r="AE51" s="102" t="s">
        <v>144</v>
      </c>
      <c r="AF51" s="8"/>
      <c r="AG51" s="103"/>
      <c r="AI51" s="70" t="s">
        <v>143</v>
      </c>
      <c r="AJ51" s="17" t="str">
        <f>SUM(AJ40:AP40) &amp; " runs"</f>
        <v>0 runs</v>
      </c>
      <c r="AK51" s="17" t="str">
        <f>COUNTIF(AJ40:AP40,"W") &amp; " wickets"</f>
        <v>0 wickets</v>
      </c>
      <c r="AL51"/>
      <c r="AM51"/>
      <c r="AN51"/>
      <c r="AO51"/>
      <c r="AP51" s="102" t="s">
        <v>144</v>
      </c>
      <c r="AQ51" s="8"/>
      <c r="AR51" s="103"/>
      <c r="CO51" s="8" t="s">
        <v>112</v>
      </c>
      <c r="CP51" s="8" t="s">
        <v>112</v>
      </c>
      <c r="CQ51" s="8" t="s">
        <v>112</v>
      </c>
      <c r="CR51" s="8" t="s">
        <v>112</v>
      </c>
      <c r="CS51" s="17" t="str">
        <v>W</v>
      </c>
      <c r="CT51" s="17" t="str">
        <v>W</v>
      </c>
      <c r="CU51" s="17" t="str">
        <v>W</v>
      </c>
      <c r="CV51" s="8" t="str" cm="1">
        <f t="array" aca="1" ref="CV51" ca="1">_xlfn.IFS($CU103=-1,CO51,$CU103=0,$CS51,$CU103=1,$CT51,$CU103=2,$CU51)</f>
        <v>W</v>
      </c>
      <c r="CW51" s="8" t="str" cm="1">
        <f t="array" aca="1" ref="CW51" ca="1">_xlfn.IFS($CU103=-1,CP51,$CU103=0,$CS51,$CU103=1,$CT51,$CU103=2,$CU51)</f>
        <v>W</v>
      </c>
      <c r="CX51" s="8" t="str" cm="1">
        <f t="array" aca="1" ref="CX51" ca="1">_xlfn.IFS($CU103=-1,CQ51,$CU103=0,$CS51,$CU103=1,$CT51,$CU103=2,$CU51)</f>
        <v>W</v>
      </c>
      <c r="CY51" s="8" t="str" cm="1">
        <f t="array" aca="1" ref="CY51" ca="1">_xlfn.IFS($CU103=-1,CR51,$CU103=0,$CS51,$CU103=1,$CT51,$CU103=2,$CU51)</f>
        <v>W</v>
      </c>
      <c r="CZ51" s="8"/>
      <c r="DA51" s="8" t="s">
        <v>112</v>
      </c>
      <c r="DB51" s="8" t="s">
        <v>112</v>
      </c>
      <c r="DC51" s="8" t="s">
        <v>112</v>
      </c>
      <c r="DD51" s="8" t="s">
        <v>112</v>
      </c>
      <c r="DE51" s="8" t="s">
        <v>112</v>
      </c>
      <c r="DF51" s="8" t="s">
        <v>112</v>
      </c>
      <c r="DG51" s="8" t="s">
        <v>112</v>
      </c>
      <c r="DH51" s="8" t="s">
        <v>112</v>
      </c>
      <c r="DI51" s="8" t="s">
        <v>112</v>
      </c>
      <c r="DK51" s="26" t="s">
        <v>105</v>
      </c>
    </row>
    <row r="52" spans="2:115" ht="17" thickBot="1" x14ac:dyDescent="0.25">
      <c r="B52" s="104">
        <f>C39</f>
        <v>0</v>
      </c>
      <c r="C52" s="105">
        <v>2</v>
      </c>
      <c r="D52" s="106">
        <v>0</v>
      </c>
      <c r="E52" s="106">
        <f>SUM(C40:H40)+$K$4</f>
        <v>0</v>
      </c>
      <c r="F52" s="106">
        <f>COUNTIF(C40:H40,"W")+$M$4</f>
        <v>0</v>
      </c>
      <c r="G52" s="106"/>
      <c r="H52" s="107"/>
      <c r="I52" s="108">
        <f>SUM(C40:I40)+I36</f>
        <v>0</v>
      </c>
      <c r="J52" s="109">
        <f>COUNTIF(C40:I40,"W")+J36</f>
        <v>0</v>
      </c>
      <c r="K52" s="110">
        <f>I52/C38</f>
        <v>0</v>
      </c>
      <c r="M52" s="111">
        <f>N39</f>
        <v>0</v>
      </c>
      <c r="N52" s="112">
        <v>3</v>
      </c>
      <c r="O52" s="113">
        <v>0</v>
      </c>
      <c r="P52" s="106">
        <f>SUM(N40:S40)+$K$4</f>
        <v>0</v>
      </c>
      <c r="Q52" s="106">
        <f>COUNTIF(N40:S40,"W")+$M$4</f>
        <v>0</v>
      </c>
      <c r="R52" s="106"/>
      <c r="S52" s="114"/>
      <c r="T52" s="108">
        <f>SUM(N40:T40)+T36</f>
        <v>0</v>
      </c>
      <c r="U52" s="109">
        <f>COUNTIF(N40:T40,"W")+U36</f>
        <v>0</v>
      </c>
      <c r="V52" s="115">
        <f>T52/N38</f>
        <v>0</v>
      </c>
      <c r="X52" s="111">
        <f>Y39</f>
        <v>0</v>
      </c>
      <c r="Y52" s="112">
        <v>1</v>
      </c>
      <c r="Z52" s="113">
        <v>0</v>
      </c>
      <c r="AA52" s="106">
        <f>SUM(Y40:AD40)+$K$4</f>
        <v>0</v>
      </c>
      <c r="AB52" s="106">
        <f>COUNTIF(Y40:AD40,"W")+$M$4</f>
        <v>0</v>
      </c>
      <c r="AC52" s="106"/>
      <c r="AD52" s="114"/>
      <c r="AE52" s="108">
        <f>SUM(Y40:AE40)+AE36</f>
        <v>0</v>
      </c>
      <c r="AF52" s="109">
        <f>COUNTIF(Y40:AE40,"W")+AF36</f>
        <v>0</v>
      </c>
      <c r="AG52" s="115">
        <f>AE52/Y38</f>
        <v>0</v>
      </c>
      <c r="AI52" s="111">
        <f>AJ39</f>
        <v>0</v>
      </c>
      <c r="AJ52" s="112">
        <v>4</v>
      </c>
      <c r="AK52" s="113">
        <v>0</v>
      </c>
      <c r="AL52" s="106">
        <f>SUM(AJ40:AO40)+$K$4</f>
        <v>0</v>
      </c>
      <c r="AM52" s="106">
        <f>COUNTIF(AJ40:AO40,"W")+$M$4</f>
        <v>0</v>
      </c>
      <c r="AN52" s="106"/>
      <c r="AO52" s="114"/>
      <c r="AP52" s="108">
        <f>SUM(AJ40:AP40)+AP36</f>
        <v>0</v>
      </c>
      <c r="AQ52" s="109">
        <f>COUNTIF(AJ40:AP40,"W")+AQ36</f>
        <v>0</v>
      </c>
      <c r="AR52" s="115">
        <f>AP52/AJ38</f>
        <v>0</v>
      </c>
      <c r="DK52" s="26" t="s">
        <v>105</v>
      </c>
    </row>
    <row r="53" spans="2:115" x14ac:dyDescent="0.2">
      <c r="DK53" s="26" t="s">
        <v>105</v>
      </c>
    </row>
    <row r="54" spans="2:115" x14ac:dyDescent="0.2">
      <c r="B54" s="69" t="s">
        <v>130</v>
      </c>
      <c r="C54" s="70">
        <v>4</v>
      </c>
      <c r="M54" s="71" t="s">
        <v>130</v>
      </c>
      <c r="N54" s="72">
        <v>10</v>
      </c>
      <c r="O54" s="73"/>
      <c r="P54" s="73"/>
      <c r="Q54" s="73"/>
      <c r="R54" s="73"/>
      <c r="S54" s="73"/>
      <c r="T54" s="73"/>
      <c r="U54" s="73"/>
      <c r="V54" s="73"/>
      <c r="X54" s="71" t="s">
        <v>130</v>
      </c>
      <c r="Y54" s="72">
        <v>16</v>
      </c>
      <c r="Z54" s="73"/>
      <c r="AA54" s="73"/>
      <c r="AB54" s="73"/>
      <c r="AC54" s="73"/>
      <c r="AD54" s="73"/>
      <c r="AE54" s="73"/>
      <c r="AF54" s="73"/>
      <c r="AG54" s="73"/>
      <c r="AI54" s="71" t="s">
        <v>130</v>
      </c>
      <c r="AJ54" s="72">
        <v>20</v>
      </c>
      <c r="AK54" s="73"/>
      <c r="AL54" s="73"/>
      <c r="AM54" s="73"/>
      <c r="AN54" s="73"/>
      <c r="AO54" s="73"/>
      <c r="AP54" s="73"/>
      <c r="AQ54" s="73"/>
      <c r="AR54" s="73"/>
      <c r="CU54" s="26">
        <f t="shared" ref="CU54:CU103" ca="1" si="1">RANDBETWEEN(-1,2)</f>
        <v>2</v>
      </c>
      <c r="CV54" s="8"/>
      <c r="DK54" s="26" t="s">
        <v>105</v>
      </c>
    </row>
    <row r="55" spans="2:115" x14ac:dyDescent="0.2">
      <c r="B55" s="70" t="s">
        <v>131</v>
      </c>
      <c r="C55" s="74"/>
      <c r="D55" s="68"/>
      <c r="E55" s="68"/>
      <c r="F55" s="68"/>
      <c r="G55" s="68"/>
      <c r="H55" s="68"/>
      <c r="I55" s="76" t="s">
        <v>123</v>
      </c>
      <c r="J55" s="77"/>
      <c r="K55" s="78"/>
      <c r="M55" s="72" t="s">
        <v>131</v>
      </c>
      <c r="N55" s="79"/>
      <c r="O55" s="80"/>
      <c r="P55" s="80"/>
      <c r="Q55" s="80"/>
      <c r="R55" s="80"/>
      <c r="S55" s="80"/>
      <c r="T55" s="76" t="s">
        <v>123</v>
      </c>
      <c r="U55" s="77"/>
      <c r="V55" s="81"/>
      <c r="X55" s="72" t="s">
        <v>131</v>
      </c>
      <c r="Y55" s="79"/>
      <c r="Z55" s="80"/>
      <c r="AA55" s="80"/>
      <c r="AB55" s="80"/>
      <c r="AC55" s="80"/>
      <c r="AD55" s="80"/>
      <c r="AE55" s="76" t="s">
        <v>123</v>
      </c>
      <c r="AF55" s="77"/>
      <c r="AG55" s="81"/>
      <c r="AI55" s="72" t="s">
        <v>131</v>
      </c>
      <c r="AJ55" s="79"/>
      <c r="AK55" s="80"/>
      <c r="AL55" s="80"/>
      <c r="AM55" s="80"/>
      <c r="AN55" s="80"/>
      <c r="AO55" s="80"/>
      <c r="AP55" s="76" t="s">
        <v>123</v>
      </c>
      <c r="AQ55" s="77"/>
      <c r="AR55" s="81"/>
      <c r="CU55" s="26">
        <f t="shared" ca="1" si="1"/>
        <v>-1</v>
      </c>
    </row>
    <row r="56" spans="2:115" x14ac:dyDescent="0.2">
      <c r="B56" s="70" t="s">
        <v>132</v>
      </c>
      <c r="C56" s="17"/>
      <c r="D56" s="17"/>
      <c r="E56" s="17"/>
      <c r="F56" s="17"/>
      <c r="G56" s="17"/>
      <c r="H56" s="17"/>
      <c r="I56" s="82" t="s">
        <v>126</v>
      </c>
      <c r="J56" s="77"/>
      <c r="K56" s="83"/>
      <c r="M56" s="72" t="s">
        <v>132</v>
      </c>
      <c r="N56" s="17"/>
      <c r="O56" s="17"/>
      <c r="P56" s="17"/>
      <c r="Q56" s="17"/>
      <c r="R56" s="17"/>
      <c r="S56" s="17"/>
      <c r="T56" s="82" t="s">
        <v>126</v>
      </c>
      <c r="U56" s="77"/>
      <c r="V56" s="84"/>
      <c r="X56" s="72" t="s">
        <v>132</v>
      </c>
      <c r="AE56" s="82" t="s">
        <v>126</v>
      </c>
      <c r="AF56" s="77"/>
      <c r="AG56" s="84"/>
      <c r="AI56" s="72" t="s">
        <v>132</v>
      </c>
      <c r="AJ56" s="17"/>
      <c r="AK56" s="17"/>
      <c r="AL56" s="17"/>
      <c r="AM56" s="17"/>
      <c r="AN56" s="17"/>
      <c r="AO56" s="17"/>
      <c r="AP56" s="82" t="s">
        <v>126</v>
      </c>
      <c r="AQ56" s="77"/>
      <c r="AR56" s="84"/>
      <c r="CU56" s="26">
        <f t="shared" ca="1" si="1"/>
        <v>2</v>
      </c>
    </row>
    <row r="57" spans="2:115" x14ac:dyDescent="0.2">
      <c r="B57" s="70"/>
      <c r="K57" s="83"/>
      <c r="M57" s="72"/>
      <c r="N57" s="73"/>
      <c r="O57" s="73"/>
      <c r="P57" s="73"/>
      <c r="Q57" s="73"/>
      <c r="R57" s="73"/>
      <c r="S57" s="73"/>
      <c r="T57" s="73"/>
      <c r="U57" s="73"/>
      <c r="V57" s="84"/>
      <c r="X57" s="72"/>
      <c r="Y57" s="73"/>
      <c r="Z57" s="73"/>
      <c r="AA57" s="73"/>
      <c r="AB57" s="73"/>
      <c r="AC57" s="73"/>
      <c r="AD57" s="73"/>
      <c r="AE57" s="73"/>
      <c r="AF57" s="73"/>
      <c r="AG57" s="84"/>
      <c r="AI57" s="72"/>
      <c r="AJ57" s="73"/>
      <c r="AK57" s="73"/>
      <c r="AL57" s="73"/>
      <c r="AM57" s="73"/>
      <c r="AN57" s="73"/>
      <c r="AO57" s="73"/>
      <c r="AP57" s="73"/>
      <c r="AQ57" s="73"/>
      <c r="AR57" s="84"/>
      <c r="CU57" s="26">
        <f t="shared" ca="1" si="1"/>
        <v>0</v>
      </c>
      <c r="DA57" s="26" t="s">
        <v>105</v>
      </c>
    </row>
    <row r="58" spans="2:115" x14ac:dyDescent="0.2">
      <c r="B58" s="85" t="s">
        <v>133</v>
      </c>
      <c r="C58" s="26" t="s">
        <v>46</v>
      </c>
      <c r="D58" s="26" t="s">
        <v>47</v>
      </c>
      <c r="E58" s="26" t="s">
        <v>48</v>
      </c>
      <c r="F58" s="26" t="s">
        <v>49</v>
      </c>
      <c r="G58" s="7" t="s">
        <v>50</v>
      </c>
      <c r="I58" s="86" t="s">
        <v>134</v>
      </c>
      <c r="J58" s="68"/>
      <c r="K58" s="78"/>
      <c r="M58" s="87" t="s">
        <v>133</v>
      </c>
      <c r="N58" s="73" t="s">
        <v>46</v>
      </c>
      <c r="O58" s="73" t="s">
        <v>47</v>
      </c>
      <c r="P58" s="73" t="s">
        <v>48</v>
      </c>
      <c r="Q58" s="73" t="s">
        <v>49</v>
      </c>
      <c r="R58" s="7" t="s">
        <v>50</v>
      </c>
      <c r="S58" s="73"/>
      <c r="T58" s="88" t="s">
        <v>134</v>
      </c>
      <c r="U58" s="80"/>
      <c r="V58" s="81"/>
      <c r="X58" s="87" t="s">
        <v>133</v>
      </c>
      <c r="Y58" s="73" t="s">
        <v>46</v>
      </c>
      <c r="Z58" s="73" t="s">
        <v>47</v>
      </c>
      <c r="AA58" s="73" t="s">
        <v>48</v>
      </c>
      <c r="AB58" s="73" t="s">
        <v>49</v>
      </c>
      <c r="AC58" s="7" t="s">
        <v>50</v>
      </c>
      <c r="AD58" s="73"/>
      <c r="AE58" s="88" t="s">
        <v>134</v>
      </c>
      <c r="AF58" s="80"/>
      <c r="AG58" s="81"/>
      <c r="AI58" s="87" t="s">
        <v>133</v>
      </c>
      <c r="AJ58" s="73" t="s">
        <v>46</v>
      </c>
      <c r="AK58" s="73" t="s">
        <v>47</v>
      </c>
      <c r="AL58" s="73" t="s">
        <v>48</v>
      </c>
      <c r="AM58" s="73" t="s">
        <v>49</v>
      </c>
      <c r="AN58" s="7" t="s">
        <v>50</v>
      </c>
      <c r="AO58" s="73"/>
      <c r="AP58" s="88" t="s">
        <v>134</v>
      </c>
      <c r="AQ58" s="80"/>
      <c r="AR58" s="81"/>
      <c r="CU58" s="26">
        <f t="shared" ca="1" si="1"/>
        <v>2</v>
      </c>
      <c r="DA58" s="26" t="s">
        <v>105</v>
      </c>
    </row>
    <row r="59" spans="2:115" x14ac:dyDescent="0.2">
      <c r="B59" s="70"/>
      <c r="C59" s="17">
        <f ca="1">SUM(IF(ISBLANK(I59),0,INDIRECT(I59)),IF(ISBLANK(J59),0,INDIRECT(J59)),IF(ISBLANK(K59),0,INDIRECT(K59)))+C43</f>
        <v>0</v>
      </c>
      <c r="D59" s="17">
        <f ca="1">IF(AND(ISBLANK(I59),ISBLANK(J59),ISBLANK(K59)),0,COUNT(IF(ISBLANK(I59),0,INDIRECT(I59)),IF(ISBLANK(J59),0,INDIRECT(J59)),IF(ISBLANK(K59),0,INDIRECT(K59))))-IF(ISBLANK(I59),1,0)-IF(ISBLANK(J59),1,0)-IF(ISBLANK(K59),1,0)+IF(AND(ISBLANK(I59),ISBLANK(J59),ISBLANK(K59)),3,0)+IF(H59="OUT",1,0)+D43</f>
        <v>0</v>
      </c>
      <c r="E59" s="17">
        <f ca="1">IF(ISBLANK(I59),0,COUNTIF(INDIRECT(I59),"4"))+IF(ISBLANK(J59),0,COUNTIF(INDIRECT(J59),"4"))+IF(ISBLANK(K59),0,COUNTIF(INDIRECT(K59),"4"))+E43</f>
        <v>0</v>
      </c>
      <c r="F59" s="17">
        <f ca="1">IF(ISBLANK(I59),0,COUNTIF(INDIRECT(I59),"6"))+IF(ISBLANK(J59),0,COUNTIF(INDIRECT(J59),"6"))+IF(ISBLANK(K59),0,COUNTIF(INDIRECT(K59),"6"))+F43</f>
        <v>0</v>
      </c>
      <c r="G59" s="89">
        <f ca="1">IF(D59=0,0,100*C59/D59)</f>
        <v>0</v>
      </c>
      <c r="I59" s="70"/>
      <c r="K59" s="83"/>
      <c r="M59" s="72"/>
      <c r="N59" s="17">
        <f ca="1">SUM(IF(ISBLANK(T59),0,INDIRECT(T59)),IF(ISBLANK(U59),0,INDIRECT(U59)),IF(ISBLANK(V59),0,INDIRECT(V59)))+N43</f>
        <v>0</v>
      </c>
      <c r="O59" s="17">
        <f ca="1">IF(AND(ISBLANK(T59),ISBLANK(U59),ISBLANK(V59)),0,COUNT(IF(ISBLANK(T59),0,INDIRECT(T59)),IF(ISBLANK(U59),0,INDIRECT(U59)),IF(ISBLANK(V59),0,INDIRECT(V59))))-IF(ISBLANK(T59),1,0)-IF(ISBLANK(U59),1,0)-IF(ISBLANK(V59),1,0)+IF(AND(ISBLANK(T59),ISBLANK(U59),ISBLANK(V59)),3,0)+IF(S59="OUT",1,0)+O43</f>
        <v>0</v>
      </c>
      <c r="P59" s="17">
        <f ca="1">IF(ISBLANK(T59),0,COUNTIF(INDIRECT(T59),"4"))+IF(ISBLANK(U59),0,COUNTIF(INDIRECT(U59),"4"))+IF(ISBLANK(V59),0,COUNTIF(INDIRECT(V59),"4"))+P43</f>
        <v>0</v>
      </c>
      <c r="Q59" s="17">
        <f ca="1">IF(ISBLANK(T59),0,COUNTIF(INDIRECT(T59),"6"))+IF(ISBLANK(U59),0,COUNTIF(INDIRECT(U59),"6"))+IF(ISBLANK(V59),0,COUNTIF(INDIRECT(V59),"6"))+Q43</f>
        <v>0</v>
      </c>
      <c r="R59" s="89">
        <f ca="1">IF(O59=0,0,100*N59/O59)</f>
        <v>0</v>
      </c>
      <c r="S59" s="73"/>
      <c r="T59" s="72"/>
      <c r="U59" s="73"/>
      <c r="V59" s="84"/>
      <c r="X59" s="72"/>
      <c r="Y59" s="17">
        <f ca="1">SUM(IF(ISBLANK(AE59),0,INDIRECT(AE59)),IF(ISBLANK(AF59),0,INDIRECT(AF59)),IF(ISBLANK(AG59),0,INDIRECT(AG59)))+Y43</f>
        <v>0</v>
      </c>
      <c r="Z59" s="17">
        <f ca="1">IF(AND(ISBLANK(AE59),ISBLANK(AF59),ISBLANK(AG59)),0,COUNT(IF(ISBLANK(AE59),0,INDIRECT(AE59)),IF(ISBLANK(AF59),0,INDIRECT(AF59)),IF(ISBLANK(AG59),0,INDIRECT(AG59))))-IF(ISBLANK(AE59),1,0)-IF(ISBLANK(AF59),1,0)-IF(ISBLANK(AG59),1,0)+IF(AND(ISBLANK(AE59),ISBLANK(AF59),ISBLANK(AG59)),3,0)+IF(AD59="OUT",1,0)+Z43</f>
        <v>0</v>
      </c>
      <c r="AA59" s="17">
        <f ca="1">IF(ISBLANK(AE59),0,COUNTIF(INDIRECT(AE59),"4"))+IF(ISBLANK(AF59),0,COUNTIF(INDIRECT(AF59),"4"))+IF(ISBLANK(AG59),0,COUNTIF(INDIRECT(AG59),"4"))+AA43</f>
        <v>0</v>
      </c>
      <c r="AB59" s="17">
        <f ca="1">IF(ISBLANK(AE59),0,COUNTIF(INDIRECT(AE59),"6"))+IF(ISBLANK(AF59),0,COUNTIF(INDIRECT(AF59),"6"))+IF(ISBLANK(AG59),0,COUNTIF(INDIRECT(AG59),"6"))+AB43</f>
        <v>0</v>
      </c>
      <c r="AC59" s="89">
        <f ca="1">IF(Z59=0,0,100*Y59/Z59)</f>
        <v>0</v>
      </c>
      <c r="AD59" s="73"/>
      <c r="AE59" s="72"/>
      <c r="AF59" s="73"/>
      <c r="AG59" s="84"/>
      <c r="AI59" s="72"/>
      <c r="AJ59" s="17">
        <f ca="1">SUM(IF(ISBLANK(AP59),0,INDIRECT(AP59)),IF(ISBLANK(AQ59),0,INDIRECT(AQ59)),IF(ISBLANK(AR59),0,INDIRECT(AR59)))+AJ43</f>
        <v>0</v>
      </c>
      <c r="AK59" s="17">
        <f ca="1">IF(AND(ISBLANK(AP59),ISBLANK(AQ59),ISBLANK(AR59)),0,COUNT(IF(ISBLANK(AP59),0,INDIRECT(AP59)),IF(ISBLANK(AQ59),0,INDIRECT(AQ59)),IF(ISBLANK(AR59),0,INDIRECT(AR59))))-IF(ISBLANK(AP59),1,0)-IF(ISBLANK(AQ59),1,0)-IF(ISBLANK(AR59),1,0)+IF(AND(ISBLANK(AP59),ISBLANK(AQ59),ISBLANK(AR59)),3,0)+IF(AO59="OUT",1,0)+AK43</f>
        <v>0</v>
      </c>
      <c r="AL59" s="17">
        <f ca="1">IF(ISBLANK(AP59),0,COUNTIF(INDIRECT(AP59),"4"))+IF(ISBLANK(AQ59),0,COUNTIF(INDIRECT(AQ59),"4"))+IF(ISBLANK(AR59),0,COUNTIF(INDIRECT(AR59),"4"))+AL43</f>
        <v>0</v>
      </c>
      <c r="AM59" s="17">
        <f ca="1">IF(ISBLANK(AP59),0,COUNTIF(INDIRECT(AP59),"6"))+IF(ISBLANK(AQ59),0,COUNTIF(INDIRECT(AQ59),"6"))+IF(ISBLANK(AR59),0,COUNTIF(INDIRECT(AR59),"6"))+AM43</f>
        <v>0</v>
      </c>
      <c r="AN59" s="89">
        <f ca="1">IF(AK59=0,0,100*AJ59/AK59)</f>
        <v>0</v>
      </c>
      <c r="AO59" s="73"/>
      <c r="AP59" s="72"/>
      <c r="AQ59" s="73"/>
      <c r="AR59" s="84"/>
      <c r="CU59" s="26">
        <f t="shared" ca="1" si="1"/>
        <v>0</v>
      </c>
      <c r="DA59" s="26" t="s">
        <v>105</v>
      </c>
    </row>
    <row r="60" spans="2:115" x14ac:dyDescent="0.2">
      <c r="B60" s="70"/>
      <c r="C60" s="17">
        <f ca="1">SUM(IF(ISBLANK(I60),0,INDIRECT(I60)),IF(ISBLANK(J60),0,INDIRECT(J60)),IF(ISBLANK(K60),0,INDIRECT(K60)))+C44</f>
        <v>0</v>
      </c>
      <c r="D60" s="17">
        <f ca="1">IF(AND(ISBLANK(I60),ISBLANK(J60),ISBLANK(K60)),0,COUNT(IF(ISBLANK(I60),0,INDIRECT(I60)),IF(ISBLANK(J60),0,INDIRECT(J60)),IF(ISBLANK(K60),0,INDIRECT(K60))))-IF(ISBLANK(I60),1,0)-IF(ISBLANK(J60),1,0)-IF(ISBLANK(K60),1,0)+IF(AND(ISBLANK(I60),ISBLANK(J60),ISBLANK(K60)),3,0)+IF(H60="OUT",1,0)+D44</f>
        <v>0</v>
      </c>
      <c r="E60" s="17">
        <f ca="1">IF(ISBLANK(I60),0,COUNTIF(INDIRECT(I60),"4"))+IF(ISBLANK(J60),0,COUNTIF(INDIRECT(J60),"4"))+IF(ISBLANK(K60),0,COUNTIF(INDIRECT(K60),"4"))+E44</f>
        <v>0</v>
      </c>
      <c r="F60" s="17">
        <f ca="1">IF(ISBLANK(I60),0,COUNTIF(INDIRECT(I60),"6"))+IF(ISBLANK(J60),0,COUNTIF(INDIRECT(J60),"6"))+IF(ISBLANK(K60),0,COUNTIF(INDIRECT(K60),"6"))+F44</f>
        <v>0</v>
      </c>
      <c r="G60" s="89">
        <f ca="1">IF(D60=0,0,100*C60/D60)</f>
        <v>0</v>
      </c>
      <c r="I60" s="70"/>
      <c r="K60" s="83"/>
      <c r="M60" s="72"/>
      <c r="N60" s="17">
        <f ca="1">SUM(IF(ISBLANK(T60),0,INDIRECT(T60)),IF(ISBLANK(U60),0,INDIRECT(U60)),IF(ISBLANK(V60),0,INDIRECT(V60)))+N44</f>
        <v>0</v>
      </c>
      <c r="O60" s="17">
        <f ca="1">IF(AND(ISBLANK(T60),ISBLANK(U60),ISBLANK(V60)),0,COUNT(IF(ISBLANK(T60),0,INDIRECT(T60)),IF(ISBLANK(U60),0,INDIRECT(U60)),IF(ISBLANK(V60),0,INDIRECT(V60))))-IF(ISBLANK(T60),1,0)-IF(ISBLANK(U60),1,0)-IF(ISBLANK(V60),1,0)+IF(AND(ISBLANK(T60),ISBLANK(U60),ISBLANK(V60)),3,0)+IF(S60="OUT",1,0)+O44</f>
        <v>0</v>
      </c>
      <c r="P60" s="17">
        <f ca="1">IF(ISBLANK(T60),0,COUNTIF(INDIRECT(T60),"4"))+IF(ISBLANK(U60),0,COUNTIF(INDIRECT(U60),"4"))+IF(ISBLANK(V60),0,COUNTIF(INDIRECT(V60),"4"))+P44</f>
        <v>0</v>
      </c>
      <c r="Q60" s="17">
        <f ca="1">IF(ISBLANK(T60),0,COUNTIF(INDIRECT(T60),"6"))+IF(ISBLANK(U60),0,COUNTIF(INDIRECT(U60),"6"))+IF(ISBLANK(V60),0,COUNTIF(INDIRECT(V60),"6"))+Q44</f>
        <v>0</v>
      </c>
      <c r="R60" s="89">
        <f ca="1">IF(O60=0,0,100*N60/O60)</f>
        <v>0</v>
      </c>
      <c r="S60" s="73"/>
      <c r="T60" s="72"/>
      <c r="U60" s="73"/>
      <c r="V60" s="84"/>
      <c r="X60" s="72"/>
      <c r="Y60" s="17">
        <f ca="1">SUM(IF(ISBLANK(AE60),0,INDIRECT(AE60)),IF(ISBLANK(AF60),0,INDIRECT(AF60)),IF(ISBLANK(AG60),0,INDIRECT(AG60)))+Y44</f>
        <v>0</v>
      </c>
      <c r="Z60" s="17">
        <f ca="1">IF(AND(ISBLANK(AE60),ISBLANK(AF60),ISBLANK(AG60)),0,COUNT(IF(ISBLANK(AE60),0,INDIRECT(AE60)),IF(ISBLANK(AF60),0,INDIRECT(AF60)),IF(ISBLANK(AG60),0,INDIRECT(AG60))))-IF(ISBLANK(AE60),1,0)-IF(ISBLANK(AF60),1,0)-IF(ISBLANK(AG60),1,0)+IF(AND(ISBLANK(AE60),ISBLANK(AF60),ISBLANK(AG60)),3,0)+IF(AD60="OUT",1,0)+Z44</f>
        <v>0</v>
      </c>
      <c r="AA60" s="17">
        <f ca="1">IF(ISBLANK(AE60),0,COUNTIF(INDIRECT(AE60),"4"))+IF(ISBLANK(AF60),0,COUNTIF(INDIRECT(AF60),"4"))+IF(ISBLANK(AG60),0,COUNTIF(INDIRECT(AG60),"4"))+AA44</f>
        <v>0</v>
      </c>
      <c r="AB60" s="17">
        <f ca="1">IF(ISBLANK(AE60),0,COUNTIF(INDIRECT(AE60),"6"))+IF(ISBLANK(AF60),0,COUNTIF(INDIRECT(AF60),"6"))+IF(ISBLANK(AG60),0,COUNTIF(INDIRECT(AG60),"6"))+AB44</f>
        <v>0</v>
      </c>
      <c r="AC60" s="89">
        <f ca="1">IF(Z60=0,0,100*Y60/Z60)</f>
        <v>0</v>
      </c>
      <c r="AD60" s="73"/>
      <c r="AE60" s="72"/>
      <c r="AF60" s="73"/>
      <c r="AG60" s="84"/>
      <c r="AI60" s="72"/>
      <c r="AJ60" s="17">
        <f ca="1">SUM(IF(ISBLANK(AP60),0,INDIRECT(AP60)),IF(ISBLANK(AQ60),0,INDIRECT(AQ60)),IF(ISBLANK(AR60),0,INDIRECT(AR60)))+AJ44</f>
        <v>0</v>
      </c>
      <c r="AK60" s="17">
        <f ca="1">IF(AND(ISBLANK(AP60),ISBLANK(AQ60),ISBLANK(AR60)),0,COUNT(IF(ISBLANK(AP60),0,INDIRECT(AP60)),IF(ISBLANK(AQ60),0,INDIRECT(AQ60)),IF(ISBLANK(AR60),0,INDIRECT(AR60))))-IF(ISBLANK(AP60),1,0)-IF(ISBLANK(AQ60),1,0)-IF(ISBLANK(AR60),1,0)+IF(AND(ISBLANK(AP60),ISBLANK(AQ60),ISBLANK(AR60)),3,0)+IF(AO60="OUT",1,0)+AK44</f>
        <v>0</v>
      </c>
      <c r="AL60" s="17">
        <f ca="1">IF(ISBLANK(AP60),0,COUNTIF(INDIRECT(AP60),"4"))+IF(ISBLANK(AQ60),0,COUNTIF(INDIRECT(AQ60),"4"))+IF(ISBLANK(AR60),0,COUNTIF(INDIRECT(AR60),"4"))+AL44</f>
        <v>0</v>
      </c>
      <c r="AM60" s="17">
        <f ca="1">IF(ISBLANK(AP60),0,COUNTIF(INDIRECT(AP60),"6"))+IF(ISBLANK(AQ60),0,COUNTIF(INDIRECT(AQ60),"6"))+IF(ISBLANK(AR60),0,COUNTIF(INDIRECT(AR60),"6"))+AM44</f>
        <v>0</v>
      </c>
      <c r="AN60" s="89">
        <f ca="1">IF(AK60=0,0,100*AJ60/AK60)</f>
        <v>0</v>
      </c>
      <c r="AO60" s="73"/>
      <c r="AP60" s="72"/>
      <c r="AQ60" s="73"/>
      <c r="AR60" s="84"/>
      <c r="CU60" s="26">
        <f t="shared" ca="1" si="1"/>
        <v>1</v>
      </c>
      <c r="DA60" s="26" t="s">
        <v>105</v>
      </c>
    </row>
    <row r="61" spans="2:115" x14ac:dyDescent="0.2">
      <c r="B61" s="70"/>
      <c r="C61" s="17"/>
      <c r="D61" s="17"/>
      <c r="E61" s="17"/>
      <c r="F61" s="17"/>
      <c r="G61" s="17"/>
      <c r="I61" s="70"/>
      <c r="K61" s="83"/>
      <c r="M61" s="72"/>
      <c r="N61" s="8"/>
      <c r="O61" s="8"/>
      <c r="P61" s="8"/>
      <c r="Q61" s="8"/>
      <c r="R61" s="8"/>
      <c r="S61" s="73"/>
      <c r="T61" s="72"/>
      <c r="U61" s="73"/>
      <c r="V61" s="84"/>
      <c r="X61" s="72"/>
      <c r="Y61" s="8"/>
      <c r="Z61" s="8"/>
      <c r="AA61" s="8"/>
      <c r="AB61" s="8"/>
      <c r="AC61" s="8"/>
      <c r="AD61" s="73"/>
      <c r="AE61" s="72"/>
      <c r="AF61" s="73"/>
      <c r="AG61" s="84"/>
      <c r="AI61" s="72"/>
      <c r="AJ61" s="8"/>
      <c r="AK61" s="8"/>
      <c r="AL61" s="8"/>
      <c r="AM61" s="8"/>
      <c r="AN61" s="8"/>
      <c r="AO61" s="73"/>
      <c r="AP61" s="72"/>
      <c r="AQ61" s="73"/>
      <c r="AR61" s="84"/>
      <c r="CU61" s="26">
        <f t="shared" ca="1" si="1"/>
        <v>1</v>
      </c>
      <c r="DA61" s="26" t="s">
        <v>105</v>
      </c>
    </row>
    <row r="62" spans="2:115" x14ac:dyDescent="0.2">
      <c r="B62" s="70"/>
      <c r="C62" s="17"/>
      <c r="D62" s="17"/>
      <c r="E62" s="17"/>
      <c r="F62" s="17"/>
      <c r="G62" s="17"/>
      <c r="I62" s="70"/>
      <c r="K62" s="83"/>
      <c r="M62" s="72"/>
      <c r="N62" s="8"/>
      <c r="O62" s="8"/>
      <c r="P62" s="8"/>
      <c r="Q62" s="8"/>
      <c r="R62" s="8"/>
      <c r="S62" s="73"/>
      <c r="T62" s="72"/>
      <c r="U62" s="73"/>
      <c r="V62" s="84"/>
      <c r="X62" s="72"/>
      <c r="Y62" s="8"/>
      <c r="Z62" s="8"/>
      <c r="AA62" s="8"/>
      <c r="AB62" s="8"/>
      <c r="AC62" s="8"/>
      <c r="AD62" s="73"/>
      <c r="AE62" s="72"/>
      <c r="AF62" s="73"/>
      <c r="AG62" s="84"/>
      <c r="AI62" s="72"/>
      <c r="AJ62" s="8"/>
      <c r="AK62" s="8"/>
      <c r="AL62" s="8"/>
      <c r="AM62" s="8"/>
      <c r="AN62" s="8"/>
      <c r="AO62" s="73"/>
      <c r="AP62" s="72"/>
      <c r="AQ62" s="73"/>
      <c r="AR62" s="84"/>
      <c r="CU62" s="26">
        <f t="shared" ca="1" si="1"/>
        <v>-1</v>
      </c>
      <c r="DA62" s="26" t="s">
        <v>105</v>
      </c>
    </row>
    <row r="63" spans="2:115" x14ac:dyDescent="0.2">
      <c r="B63" s="70"/>
      <c r="C63" s="17"/>
      <c r="D63" s="17"/>
      <c r="E63" s="17"/>
      <c r="F63" s="17"/>
      <c r="G63" s="17"/>
      <c r="I63" s="70"/>
      <c r="K63" s="83"/>
      <c r="M63" s="72"/>
      <c r="N63" s="8"/>
      <c r="O63" s="8"/>
      <c r="P63" s="8"/>
      <c r="Q63" s="8"/>
      <c r="R63" s="8"/>
      <c r="S63" s="73"/>
      <c r="T63" s="72"/>
      <c r="U63" s="73"/>
      <c r="V63" s="84"/>
      <c r="X63" s="72"/>
      <c r="Y63" s="8"/>
      <c r="Z63" s="8"/>
      <c r="AA63" s="8"/>
      <c r="AB63" s="8"/>
      <c r="AC63" s="8"/>
      <c r="AD63" s="73"/>
      <c r="AE63" s="72"/>
      <c r="AF63" s="73"/>
      <c r="AG63" s="84"/>
      <c r="AI63" s="72"/>
      <c r="AJ63" s="8"/>
      <c r="AK63" s="8"/>
      <c r="AL63" s="8"/>
      <c r="AM63" s="8"/>
      <c r="AN63" s="8"/>
      <c r="AO63" s="73"/>
      <c r="AP63" s="72"/>
      <c r="AQ63" s="73"/>
      <c r="AR63" s="84"/>
      <c r="CU63" s="26">
        <f t="shared" ca="1" si="1"/>
        <v>1</v>
      </c>
      <c r="DA63" s="26" t="s">
        <v>105</v>
      </c>
    </row>
    <row r="64" spans="2:115" x14ac:dyDescent="0.2">
      <c r="B64" s="70"/>
      <c r="C64" s="17"/>
      <c r="D64" s="17"/>
      <c r="E64" s="17"/>
      <c r="F64" s="17"/>
      <c r="G64" s="17"/>
      <c r="I64" s="70"/>
      <c r="K64" s="83"/>
      <c r="M64" s="72"/>
      <c r="N64" s="8"/>
      <c r="O64" s="8"/>
      <c r="P64" s="8"/>
      <c r="Q64" s="8"/>
      <c r="R64" s="8"/>
      <c r="S64" s="73"/>
      <c r="T64" s="72"/>
      <c r="U64" s="73"/>
      <c r="V64" s="84"/>
      <c r="X64" s="72"/>
      <c r="Y64" s="8"/>
      <c r="Z64" s="8"/>
      <c r="AA64" s="8"/>
      <c r="AB64" s="8"/>
      <c r="AC64" s="8"/>
      <c r="AD64" s="73"/>
      <c r="AE64" s="72"/>
      <c r="AF64" s="73"/>
      <c r="AG64" s="84"/>
      <c r="AI64" s="72"/>
      <c r="AJ64" s="8"/>
      <c r="AK64" s="8"/>
      <c r="AL64" s="8"/>
      <c r="AM64" s="8"/>
      <c r="AN64" s="8"/>
      <c r="AO64" s="73"/>
      <c r="AP64" s="72"/>
      <c r="AQ64" s="73"/>
      <c r="AR64" s="84"/>
      <c r="CU64" s="26">
        <f t="shared" ca="1" si="1"/>
        <v>-1</v>
      </c>
      <c r="DA64" s="26" t="s">
        <v>105</v>
      </c>
    </row>
    <row r="65" spans="2:105" x14ac:dyDescent="0.2">
      <c r="B65" s="70"/>
      <c r="C65" s="17"/>
      <c r="D65" s="17"/>
      <c r="E65" s="17"/>
      <c r="F65" s="17"/>
      <c r="G65" s="17"/>
      <c r="I65" s="70"/>
      <c r="K65" s="83"/>
      <c r="M65" s="72"/>
      <c r="N65" s="8"/>
      <c r="O65" s="8"/>
      <c r="P65" s="8"/>
      <c r="Q65" s="8"/>
      <c r="R65" s="8"/>
      <c r="S65" s="73"/>
      <c r="T65" s="72"/>
      <c r="U65" s="73"/>
      <c r="V65" s="84"/>
      <c r="X65" s="72"/>
      <c r="Y65" s="8"/>
      <c r="Z65" s="8"/>
      <c r="AA65" s="8"/>
      <c r="AB65" s="8"/>
      <c r="AC65" s="8"/>
      <c r="AD65" s="73"/>
      <c r="AE65" s="72"/>
      <c r="AF65" s="73"/>
      <c r="AG65" s="84"/>
      <c r="AI65" s="72"/>
      <c r="AJ65" s="8"/>
      <c r="AK65" s="8"/>
      <c r="AL65" s="8"/>
      <c r="AM65" s="8"/>
      <c r="AN65" s="8"/>
      <c r="AO65" s="73"/>
      <c r="AP65" s="72"/>
      <c r="AQ65" s="73"/>
      <c r="AR65" s="84"/>
      <c r="CU65" s="26">
        <f t="shared" ca="1" si="1"/>
        <v>1</v>
      </c>
      <c r="DA65" s="26" t="s">
        <v>105</v>
      </c>
    </row>
    <row r="66" spans="2:105" ht="17" thickBot="1" x14ac:dyDescent="0.25">
      <c r="B66" s="70"/>
      <c r="C66" s="17"/>
      <c r="D66" s="17"/>
      <c r="E66"/>
      <c r="F66"/>
      <c r="G66"/>
      <c r="H66"/>
      <c r="I66" s="94"/>
      <c r="J66" s="95"/>
      <c r="K66" s="96"/>
      <c r="M66" s="72"/>
      <c r="N66" s="8"/>
      <c r="O66" s="8"/>
      <c r="P66"/>
      <c r="Q66"/>
      <c r="R66"/>
      <c r="S66"/>
      <c r="T66" s="97"/>
      <c r="U66" s="98"/>
      <c r="V66" s="99"/>
      <c r="X66" s="72"/>
      <c r="Y66" s="8"/>
      <c r="Z66" s="8"/>
      <c r="AA66"/>
      <c r="AB66"/>
      <c r="AC66"/>
      <c r="AD66"/>
      <c r="AE66" s="97"/>
      <c r="AF66" s="98"/>
      <c r="AG66" s="99"/>
      <c r="AI66" s="72"/>
      <c r="AJ66" s="8"/>
      <c r="AK66" s="8"/>
      <c r="AL66"/>
      <c r="AM66"/>
      <c r="AN66"/>
      <c r="AO66"/>
      <c r="AP66" s="97"/>
      <c r="AQ66" s="98"/>
      <c r="AR66" s="99"/>
      <c r="CU66" s="26">
        <f t="shared" ca="1" si="1"/>
        <v>-1</v>
      </c>
      <c r="DA66" s="26" t="s">
        <v>105</v>
      </c>
    </row>
    <row r="67" spans="2:105" x14ac:dyDescent="0.2">
      <c r="B67" s="70" t="s">
        <v>143</v>
      </c>
      <c r="C67" s="17" t="str">
        <f>SUM(C56:I56) &amp; " runs"</f>
        <v>0 runs</v>
      </c>
      <c r="D67" s="17" t="str">
        <f>COUNTIF(C56:I56,"W") &amp; " wickets"</f>
        <v>0 wickets</v>
      </c>
      <c r="E67"/>
      <c r="F67"/>
      <c r="G67"/>
      <c r="H67"/>
      <c r="I67" s="100" t="s">
        <v>144</v>
      </c>
      <c r="J67" s="17"/>
      <c r="K67" s="101"/>
      <c r="M67" s="70" t="s">
        <v>143</v>
      </c>
      <c r="N67" s="17" t="str">
        <f>SUM(N56:T56) &amp; " runs"</f>
        <v>0 runs</v>
      </c>
      <c r="O67" s="17" t="str">
        <f>COUNTIF(N56:T56,"W") &amp; " wickets"</f>
        <v>0 wickets</v>
      </c>
      <c r="P67"/>
      <c r="Q67"/>
      <c r="R67"/>
      <c r="S67"/>
      <c r="T67" s="102" t="s">
        <v>144</v>
      </c>
      <c r="U67" s="8"/>
      <c r="V67" s="103"/>
      <c r="X67" s="70" t="s">
        <v>143</v>
      </c>
      <c r="Y67" s="17" t="str">
        <f>SUM(Y56:AE56) &amp; " runs"</f>
        <v>0 runs</v>
      </c>
      <c r="Z67" s="17" t="str">
        <f>COUNTIF(Y56:AE56,"W") &amp; " wickets"</f>
        <v>0 wickets</v>
      </c>
      <c r="AA67"/>
      <c r="AB67"/>
      <c r="AC67"/>
      <c r="AD67"/>
      <c r="AE67" s="102" t="s">
        <v>144</v>
      </c>
      <c r="AF67" s="8"/>
      <c r="AG67" s="103"/>
      <c r="AI67" s="70" t="s">
        <v>143</v>
      </c>
      <c r="AJ67" s="17" t="str">
        <f>SUM(AJ56:AP56) &amp; " runs"</f>
        <v>0 runs</v>
      </c>
      <c r="AK67" s="17" t="str">
        <f>COUNTIF(AJ56:AP56,"W") &amp; " wickets"</f>
        <v>0 wickets</v>
      </c>
      <c r="AL67"/>
      <c r="AM67"/>
      <c r="AN67"/>
      <c r="AO67"/>
      <c r="AP67" s="102" t="s">
        <v>144</v>
      </c>
      <c r="AQ67" s="8"/>
      <c r="AR67" s="103"/>
      <c r="CU67" s="26">
        <f t="shared" ca="1" si="1"/>
        <v>1</v>
      </c>
      <c r="DA67" s="26" t="s">
        <v>105</v>
      </c>
    </row>
    <row r="68" spans="2:105" ht="17" thickBot="1" x14ac:dyDescent="0.25">
      <c r="B68" s="104">
        <f>C55</f>
        <v>0</v>
      </c>
      <c r="C68" s="105">
        <v>1</v>
      </c>
      <c r="D68" s="106">
        <v>0</v>
      </c>
      <c r="E68" s="106">
        <f>SUM(C56:H56)+$K$4</f>
        <v>0</v>
      </c>
      <c r="F68" s="106">
        <f>COUNTIF(C56:H56,"W")+$M$4</f>
        <v>0</v>
      </c>
      <c r="G68" s="106"/>
      <c r="H68" s="107"/>
      <c r="I68" s="108">
        <f>SUM(C56:I56)+I52</f>
        <v>0</v>
      </c>
      <c r="J68" s="109">
        <f>COUNTIF(C56:I56,"W")+J52</f>
        <v>0</v>
      </c>
      <c r="K68" s="110">
        <f>I68/C54</f>
        <v>0</v>
      </c>
      <c r="M68" s="111">
        <f>N55</f>
        <v>0</v>
      </c>
      <c r="N68" s="112">
        <v>1</v>
      </c>
      <c r="O68" s="113">
        <v>0</v>
      </c>
      <c r="P68" s="106">
        <f>SUM(N56:S56)+$K$4</f>
        <v>0</v>
      </c>
      <c r="Q68" s="106">
        <f>COUNTIF(N56:S56,"W")+$M$4</f>
        <v>0</v>
      </c>
      <c r="R68" s="106"/>
      <c r="S68" s="114"/>
      <c r="T68" s="108">
        <f>SUM(N56:T56)+T52</f>
        <v>0</v>
      </c>
      <c r="U68" s="109">
        <f>COUNTIF(N56:T56,"W")+U52</f>
        <v>0</v>
      </c>
      <c r="V68" s="115">
        <f>T68/N54</f>
        <v>0</v>
      </c>
      <c r="X68" s="111">
        <f>Y55</f>
        <v>0</v>
      </c>
      <c r="Y68" s="112">
        <v>1</v>
      </c>
      <c r="Z68" s="113">
        <v>0</v>
      </c>
      <c r="AA68" s="106">
        <f>SUM(Y56:AD56)+$K$4</f>
        <v>0</v>
      </c>
      <c r="AB68" s="106">
        <f>COUNTIF(Y56:AD56,"W")+$M$4</f>
        <v>0</v>
      </c>
      <c r="AC68" s="106"/>
      <c r="AD68" s="114"/>
      <c r="AE68" s="108">
        <f>SUM(Y56:AE56)+AE52</f>
        <v>0</v>
      </c>
      <c r="AF68" s="109">
        <f>COUNTIF(Y56:AE56,"W")+AF52</f>
        <v>0</v>
      </c>
      <c r="AG68" s="115">
        <f>AE68/Y54</f>
        <v>0</v>
      </c>
      <c r="AI68" s="111">
        <f>AJ55</f>
        <v>0</v>
      </c>
      <c r="AJ68" s="112">
        <v>4</v>
      </c>
      <c r="AK68" s="113">
        <v>0</v>
      </c>
      <c r="AL68" s="106">
        <f>SUM(AJ56:AO56)+$K$4</f>
        <v>0</v>
      </c>
      <c r="AM68" s="106">
        <f>COUNTIF(AJ56:AO56,"W")+$M$4</f>
        <v>0</v>
      </c>
      <c r="AN68" s="106"/>
      <c r="AO68" s="114"/>
      <c r="AP68" s="108">
        <f>SUM(AJ56:AP56)+AP52</f>
        <v>0</v>
      </c>
      <c r="AQ68" s="109">
        <f>COUNTIF(AJ56:AP56,"W")+AQ52</f>
        <v>0</v>
      </c>
      <c r="AR68" s="115">
        <f>AP68/AJ54</f>
        <v>0</v>
      </c>
      <c r="CU68" s="26">
        <f t="shared" ca="1" si="1"/>
        <v>-1</v>
      </c>
      <c r="DA68" s="26" t="s">
        <v>105</v>
      </c>
    </row>
    <row r="69" spans="2:105" x14ac:dyDescent="0.2">
      <c r="CU69" s="26">
        <f t="shared" ca="1" si="1"/>
        <v>0</v>
      </c>
      <c r="DA69" s="26" t="s">
        <v>162</v>
      </c>
    </row>
    <row r="70" spans="2:105" x14ac:dyDescent="0.2">
      <c r="B70" s="71" t="s">
        <v>130</v>
      </c>
      <c r="C70" s="72">
        <v>5</v>
      </c>
      <c r="D70" s="73"/>
      <c r="E70" s="73"/>
      <c r="F70" s="73"/>
      <c r="G70" s="73"/>
      <c r="H70" s="73"/>
      <c r="I70" s="73"/>
      <c r="J70" s="73"/>
      <c r="K70" s="73"/>
      <c r="M70" s="71" t="s">
        <v>130</v>
      </c>
      <c r="N70" s="72">
        <v>11</v>
      </c>
      <c r="O70" s="73"/>
      <c r="P70" s="73"/>
      <c r="Q70" s="73"/>
      <c r="R70" s="73"/>
      <c r="S70" s="73"/>
      <c r="T70" s="73"/>
      <c r="U70" s="73"/>
      <c r="V70" s="73"/>
      <c r="X70" s="55" t="s">
        <v>113</v>
      </c>
      <c r="Y70" s="17" cm="1">
        <f t="array" aca="1" ref="Y70" ca="1">INDEX($CX$2:$CX$51,RANDBETWEEN(1,COUNTA($CX$2:$CX$51)),1)</f>
        <v>0</v>
      </c>
      <c r="AI70" s="55" t="s">
        <v>113</v>
      </c>
      <c r="AJ70" s="17" cm="1">
        <f t="array" aca="1" ref="AJ70" ca="1">INDEX($CY$2:$CY$51,RANDBETWEEN(1,COUNTA($CY$2:$CY$51)),1)</f>
        <v>6</v>
      </c>
      <c r="CU70" s="26">
        <f t="shared" ca="1" si="1"/>
        <v>2</v>
      </c>
    </row>
    <row r="71" spans="2:105" x14ac:dyDescent="0.2">
      <c r="B71" s="72" t="s">
        <v>131</v>
      </c>
      <c r="C71" s="79"/>
      <c r="D71" s="80"/>
      <c r="E71" s="80"/>
      <c r="F71" s="80"/>
      <c r="G71" s="80"/>
      <c r="H71" s="80"/>
      <c r="I71" s="76" t="s">
        <v>123</v>
      </c>
      <c r="J71" s="77"/>
      <c r="K71" s="81"/>
      <c r="M71" s="72" t="s">
        <v>131</v>
      </c>
      <c r="N71" s="79"/>
      <c r="O71" s="80"/>
      <c r="P71" s="80"/>
      <c r="Q71" s="80"/>
      <c r="R71" s="80"/>
      <c r="S71" s="80"/>
      <c r="T71" s="76" t="s">
        <v>123</v>
      </c>
      <c r="U71" s="77"/>
      <c r="V71" s="81"/>
      <c r="X71" s="58" t="s">
        <v>171</v>
      </c>
      <c r="Y71" s="59"/>
      <c r="Z71" s="62"/>
      <c r="AI71" s="58" t="s">
        <v>172</v>
      </c>
      <c r="AJ71" s="59"/>
      <c r="AK71" s="62"/>
      <c r="CU71" s="26">
        <f t="shared" ca="1" si="1"/>
        <v>1</v>
      </c>
    </row>
    <row r="72" spans="2:105" x14ac:dyDescent="0.2">
      <c r="B72" s="72" t="s">
        <v>132</v>
      </c>
      <c r="C72" s="17"/>
      <c r="D72" s="17"/>
      <c r="E72" s="17"/>
      <c r="F72" s="17"/>
      <c r="G72" s="17"/>
      <c r="H72" s="17"/>
      <c r="I72" s="82" t="s">
        <v>126</v>
      </c>
      <c r="J72" s="77"/>
      <c r="K72" s="84"/>
      <c r="M72" s="72" t="s">
        <v>132</v>
      </c>
      <c r="N72" s="17"/>
      <c r="O72" s="17"/>
      <c r="P72" s="17"/>
      <c r="Q72" s="17"/>
      <c r="R72" s="17"/>
      <c r="S72" s="17"/>
      <c r="T72" s="82" t="s">
        <v>126</v>
      </c>
      <c r="U72" s="77"/>
      <c r="V72" s="84"/>
      <c r="X72" s="63"/>
      <c r="Y72" s="64"/>
      <c r="Z72" s="66"/>
      <c r="AI72" s="63"/>
      <c r="AJ72" s="64"/>
      <c r="AK72" s="66"/>
      <c r="CU72" s="26">
        <f t="shared" ca="1" si="1"/>
        <v>-1</v>
      </c>
    </row>
    <row r="73" spans="2:105" x14ac:dyDescent="0.2">
      <c r="B73" s="72"/>
      <c r="C73" s="73"/>
      <c r="D73" s="73"/>
      <c r="E73" s="73"/>
      <c r="F73" s="73"/>
      <c r="G73" s="73"/>
      <c r="H73" s="73"/>
      <c r="I73" s="73"/>
      <c r="J73" s="73"/>
      <c r="K73" s="84"/>
      <c r="M73" s="72"/>
      <c r="N73" s="73"/>
      <c r="O73" s="73"/>
      <c r="P73" s="73"/>
      <c r="Q73" s="73"/>
      <c r="R73" s="73"/>
      <c r="S73" s="73"/>
      <c r="T73" s="73"/>
      <c r="U73" s="73"/>
      <c r="V73" s="84"/>
      <c r="CU73" s="26">
        <f t="shared" ca="1" si="1"/>
        <v>0</v>
      </c>
    </row>
    <row r="74" spans="2:105" x14ac:dyDescent="0.2">
      <c r="B74" s="87" t="s">
        <v>133</v>
      </c>
      <c r="C74" s="73" t="s">
        <v>46</v>
      </c>
      <c r="D74" s="73" t="s">
        <v>47</v>
      </c>
      <c r="E74" s="73" t="s">
        <v>48</v>
      </c>
      <c r="F74" s="73" t="s">
        <v>49</v>
      </c>
      <c r="G74" s="7" t="s">
        <v>50</v>
      </c>
      <c r="H74" s="73"/>
      <c r="I74" s="88" t="s">
        <v>134</v>
      </c>
      <c r="J74" s="80"/>
      <c r="K74" s="81"/>
      <c r="M74" s="87" t="s">
        <v>133</v>
      </c>
      <c r="N74" s="73" t="s">
        <v>46</v>
      </c>
      <c r="O74" s="73" t="s">
        <v>47</v>
      </c>
      <c r="P74" s="73" t="s">
        <v>48</v>
      </c>
      <c r="Q74" s="73" t="s">
        <v>49</v>
      </c>
      <c r="R74" s="7" t="s">
        <v>50</v>
      </c>
      <c r="S74" s="73"/>
      <c r="T74" s="88" t="s">
        <v>134</v>
      </c>
      <c r="U74" s="80"/>
      <c r="V74" s="81"/>
      <c r="CU74" s="26">
        <f t="shared" ca="1" si="1"/>
        <v>1</v>
      </c>
    </row>
    <row r="75" spans="2:105" x14ac:dyDescent="0.2">
      <c r="B75" s="72"/>
      <c r="C75" s="17">
        <f ca="1">SUM(IF(ISBLANK(I75),0,INDIRECT(I75)),IF(ISBLANK(J75),0,INDIRECT(J75)),IF(ISBLANK(K75),0,INDIRECT(K75)))+C59</f>
        <v>0</v>
      </c>
      <c r="D75" s="17">
        <f ca="1">IF(AND(ISBLANK(I75),ISBLANK(J75),ISBLANK(K75)),0,COUNT(IF(ISBLANK(I75),0,INDIRECT(I75)),IF(ISBLANK(J75),0,INDIRECT(J75)),IF(ISBLANK(K75),0,INDIRECT(K75))))-IF(ISBLANK(I75),1,0)-IF(ISBLANK(J75),1,0)-IF(ISBLANK(K75),1,0)+IF(AND(ISBLANK(I75),ISBLANK(J75),ISBLANK(K75)),3,0)+IF(H75="OUT",1,0)+D59</f>
        <v>0</v>
      </c>
      <c r="E75" s="17">
        <f ca="1">IF(ISBLANK(I75),0,COUNTIF(INDIRECT(I75),"4"))+IF(ISBLANK(J75),0,COUNTIF(INDIRECT(J75),"4"))+IF(ISBLANK(K75),0,COUNTIF(INDIRECT(K75),"4"))+E59</f>
        <v>0</v>
      </c>
      <c r="F75" s="17">
        <f ca="1">IF(ISBLANK(I75),0,COUNTIF(INDIRECT(I75),"6"))+IF(ISBLANK(J75),0,COUNTIF(INDIRECT(J75),"6"))+IF(ISBLANK(K75),0,COUNTIF(INDIRECT(K75),"6"))+F59</f>
        <v>0</v>
      </c>
      <c r="G75" s="89">
        <f ca="1">IF(D75=0,0,100*C75/D75)</f>
        <v>0</v>
      </c>
      <c r="H75" s="73"/>
      <c r="I75" s="70"/>
      <c r="J75" s="73"/>
      <c r="K75" s="84"/>
      <c r="M75" s="72"/>
      <c r="N75" s="17">
        <f ca="1">SUM(IF(ISBLANK(T75),0,INDIRECT(T75)),IF(ISBLANK(U75),0,INDIRECT(U75)),IF(ISBLANK(V75),0,INDIRECT(V75)))+N59</f>
        <v>0</v>
      </c>
      <c r="O75" s="17">
        <f ca="1">IF(AND(ISBLANK(T75),ISBLANK(U75),ISBLANK(V75)),0,COUNT(IF(ISBLANK(T75),0,INDIRECT(T75)),IF(ISBLANK(U75),0,INDIRECT(U75)),IF(ISBLANK(V75),0,INDIRECT(V75))))-IF(ISBLANK(T75),1,0)-IF(ISBLANK(U75),1,0)-IF(ISBLANK(V75),1,0)+IF(AND(ISBLANK(T75),ISBLANK(U75),ISBLANK(V75)),3,0)+IF(S75="OUT",1,0)+O59</f>
        <v>0</v>
      </c>
      <c r="P75" s="17">
        <f ca="1">IF(ISBLANK(T75),0,COUNTIF(INDIRECT(T75),"4"))+IF(ISBLANK(U75),0,COUNTIF(INDIRECT(U75),"4"))+IF(ISBLANK(V75),0,COUNTIF(INDIRECT(V75),"4"))+P59</f>
        <v>0</v>
      </c>
      <c r="Q75" s="17">
        <f ca="1">IF(ISBLANK(T75),0,COUNTIF(INDIRECT(T75),"6"))+IF(ISBLANK(U75),0,COUNTIF(INDIRECT(U75),"6"))+IF(ISBLANK(V75),0,COUNTIF(INDIRECT(V75),"6"))+Q59</f>
        <v>0</v>
      </c>
      <c r="R75" s="89">
        <f ca="1">IF(O75=0,0,100*N75/O75)</f>
        <v>0</v>
      </c>
      <c r="S75" s="73"/>
      <c r="T75" s="70"/>
      <c r="U75" s="73"/>
      <c r="V75" s="84"/>
      <c r="CU75" s="26">
        <f t="shared" ca="1" si="1"/>
        <v>2</v>
      </c>
    </row>
    <row r="76" spans="2:105" x14ac:dyDescent="0.2">
      <c r="B76" s="72"/>
      <c r="C76" s="17">
        <f ca="1">SUM(IF(ISBLANK(I76),0,INDIRECT(I76)),IF(ISBLANK(J76),0,INDIRECT(J76)),IF(ISBLANK(K76),0,INDIRECT(K76)))+C60</f>
        <v>0</v>
      </c>
      <c r="D76" s="17">
        <f ca="1">IF(AND(ISBLANK(I76),ISBLANK(J76),ISBLANK(K76)),0,COUNT(IF(ISBLANK(I76),0,INDIRECT(I76)),IF(ISBLANK(J76),0,INDIRECT(J76)),IF(ISBLANK(K76),0,INDIRECT(K76))))-IF(ISBLANK(I76),1,0)-IF(ISBLANK(J76),1,0)-IF(ISBLANK(K76),1,0)+IF(AND(ISBLANK(I76),ISBLANK(J76),ISBLANK(K76)),3,0)+IF(H76="OUT",1,0)+D60</f>
        <v>0</v>
      </c>
      <c r="E76" s="17">
        <f ca="1">IF(ISBLANK(I76),0,COUNTIF(INDIRECT(I76),"4"))+IF(ISBLANK(J76),0,COUNTIF(INDIRECT(J76),"4"))+IF(ISBLANK(K76),0,COUNTIF(INDIRECT(K76),"4"))+E60</f>
        <v>0</v>
      </c>
      <c r="F76" s="17">
        <f ca="1">IF(ISBLANK(I76),0,COUNTIF(INDIRECT(I76),"6"))+IF(ISBLANK(J76),0,COUNTIF(INDIRECT(J76),"6"))+IF(ISBLANK(K76),0,COUNTIF(INDIRECT(K76),"6"))+F60</f>
        <v>0</v>
      </c>
      <c r="G76" s="89">
        <f ca="1">IF(D76=0,0,100*C76/D76)</f>
        <v>0</v>
      </c>
      <c r="H76" s="73"/>
      <c r="I76" s="72"/>
      <c r="J76" s="73"/>
      <c r="K76" s="84"/>
      <c r="M76" s="72"/>
      <c r="N76" s="17">
        <f ca="1">SUM(IF(ISBLANK(T76),0,INDIRECT(T76)),IF(ISBLANK(U76),0,INDIRECT(U76)),IF(ISBLANK(V76),0,INDIRECT(V76)))+N60</f>
        <v>0</v>
      </c>
      <c r="O76" s="17">
        <f ca="1">IF(AND(ISBLANK(T76),ISBLANK(U76),ISBLANK(V76)),0,COUNT(IF(ISBLANK(T76),0,INDIRECT(T76)),IF(ISBLANK(U76),0,INDIRECT(U76)),IF(ISBLANK(V76),0,INDIRECT(V76))))-IF(ISBLANK(T76),1,0)-IF(ISBLANK(U76),1,0)-IF(ISBLANK(V76),1,0)+IF(AND(ISBLANK(T76),ISBLANK(U76),ISBLANK(V76)),3,0)+IF(S76="OUT",1,0)+O60</f>
        <v>0</v>
      </c>
      <c r="P76" s="17">
        <f ca="1">IF(ISBLANK(T76),0,COUNTIF(INDIRECT(T76),"4"))+IF(ISBLANK(U76),0,COUNTIF(INDIRECT(U76),"4"))+IF(ISBLANK(V76),0,COUNTIF(INDIRECT(V76),"4"))+P60</f>
        <v>0</v>
      </c>
      <c r="Q76" s="17">
        <f ca="1">IF(ISBLANK(T76),0,COUNTIF(INDIRECT(T76),"6"))+IF(ISBLANK(U76),0,COUNTIF(INDIRECT(U76),"6"))+IF(ISBLANK(V76),0,COUNTIF(INDIRECT(V76),"6"))+Q60</f>
        <v>0</v>
      </c>
      <c r="R76" s="89">
        <f ca="1">IF(O76=0,0,100*N76/O76)</f>
        <v>0</v>
      </c>
      <c r="S76" s="73"/>
      <c r="T76" s="72"/>
      <c r="U76" s="73"/>
      <c r="V76" s="84"/>
      <c r="CU76" s="26">
        <f t="shared" ca="1" si="1"/>
        <v>1</v>
      </c>
    </row>
    <row r="77" spans="2:105" x14ac:dyDescent="0.2">
      <c r="B77" s="72"/>
      <c r="C77" s="8"/>
      <c r="D77" s="8"/>
      <c r="E77" s="8"/>
      <c r="F77" s="8"/>
      <c r="G77" s="17"/>
      <c r="H77" s="73"/>
      <c r="I77" s="72"/>
      <c r="J77" s="73"/>
      <c r="K77" s="84"/>
      <c r="M77" s="72"/>
      <c r="N77" s="8"/>
      <c r="O77" s="8"/>
      <c r="P77" s="8"/>
      <c r="Q77" s="8"/>
      <c r="R77" s="8"/>
      <c r="S77" s="73"/>
      <c r="T77" s="72"/>
      <c r="U77" s="73"/>
      <c r="V77" s="84"/>
      <c r="CU77" s="26">
        <f t="shared" ca="1" si="1"/>
        <v>2</v>
      </c>
    </row>
    <row r="78" spans="2:105" x14ac:dyDescent="0.2">
      <c r="B78" s="72"/>
      <c r="C78" s="8"/>
      <c r="D78" s="8"/>
      <c r="E78" s="8"/>
      <c r="F78" s="8"/>
      <c r="G78" s="8"/>
      <c r="H78" s="73"/>
      <c r="I78" s="72"/>
      <c r="J78" s="73"/>
      <c r="K78" s="84"/>
      <c r="M78" s="72"/>
      <c r="N78" s="8"/>
      <c r="O78" s="8"/>
      <c r="P78" s="8"/>
      <c r="Q78" s="8"/>
      <c r="R78" s="8"/>
      <c r="S78" s="73"/>
      <c r="T78" s="72"/>
      <c r="U78" s="73"/>
      <c r="V78" s="84"/>
      <c r="CU78" s="26">
        <f t="shared" ca="1" si="1"/>
        <v>-1</v>
      </c>
    </row>
    <row r="79" spans="2:105" x14ac:dyDescent="0.2">
      <c r="B79" s="72"/>
      <c r="C79" s="8"/>
      <c r="D79" s="8"/>
      <c r="E79" s="8"/>
      <c r="F79" s="8"/>
      <c r="G79" s="8"/>
      <c r="H79" s="73"/>
      <c r="I79" s="72"/>
      <c r="J79" s="73"/>
      <c r="K79" s="84"/>
      <c r="M79" s="72"/>
      <c r="N79" s="8"/>
      <c r="O79" s="8"/>
      <c r="P79" s="8"/>
      <c r="Q79" s="8"/>
      <c r="R79" s="8"/>
      <c r="S79" s="73"/>
      <c r="T79" s="72"/>
      <c r="U79" s="73"/>
      <c r="V79" s="84"/>
      <c r="CU79" s="26">
        <f t="shared" ca="1" si="1"/>
        <v>0</v>
      </c>
    </row>
    <row r="80" spans="2:105" x14ac:dyDescent="0.2">
      <c r="B80" s="72"/>
      <c r="C80" s="8"/>
      <c r="D80" s="8"/>
      <c r="E80" s="8"/>
      <c r="F80" s="8"/>
      <c r="G80" s="8"/>
      <c r="H80" s="73"/>
      <c r="I80" s="72"/>
      <c r="J80" s="73"/>
      <c r="K80" s="84"/>
      <c r="M80" s="72"/>
      <c r="N80" s="8"/>
      <c r="O80" s="8"/>
      <c r="P80" s="8"/>
      <c r="Q80" s="8"/>
      <c r="R80" s="8"/>
      <c r="S80" s="73"/>
      <c r="T80" s="72"/>
      <c r="U80" s="73"/>
      <c r="V80" s="84"/>
      <c r="CU80" s="26">
        <f t="shared" ca="1" si="1"/>
        <v>1</v>
      </c>
    </row>
    <row r="81" spans="2:99" x14ac:dyDescent="0.2">
      <c r="B81" s="72"/>
      <c r="C81" s="8"/>
      <c r="D81" s="8"/>
      <c r="E81" s="8"/>
      <c r="F81" s="8"/>
      <c r="G81" s="8"/>
      <c r="H81" s="73"/>
      <c r="I81" s="72"/>
      <c r="J81" s="73"/>
      <c r="K81" s="84"/>
      <c r="M81" s="72"/>
      <c r="N81" s="8"/>
      <c r="O81" s="8"/>
      <c r="P81" s="8"/>
      <c r="Q81" s="8"/>
      <c r="R81" s="8"/>
      <c r="S81" s="73"/>
      <c r="T81" s="72"/>
      <c r="U81" s="73"/>
      <c r="V81" s="84"/>
      <c r="CU81" s="26">
        <f t="shared" ca="1" si="1"/>
        <v>1</v>
      </c>
    </row>
    <row r="82" spans="2:99" ht="17" thickBot="1" x14ac:dyDescent="0.25">
      <c r="B82" s="72"/>
      <c r="C82" s="8"/>
      <c r="D82" s="8"/>
      <c r="E82"/>
      <c r="F82"/>
      <c r="G82"/>
      <c r="H82"/>
      <c r="I82" s="97"/>
      <c r="J82" s="98"/>
      <c r="K82" s="99"/>
      <c r="M82" s="72"/>
      <c r="N82" s="8"/>
      <c r="O82" s="8"/>
      <c r="P82"/>
      <c r="Q82"/>
      <c r="R82"/>
      <c r="S82"/>
      <c r="T82" s="97"/>
      <c r="U82" s="98"/>
      <c r="V82" s="99"/>
      <c r="CU82" s="26">
        <f t="shared" ca="1" si="1"/>
        <v>1</v>
      </c>
    </row>
    <row r="83" spans="2:99" x14ac:dyDescent="0.2">
      <c r="B83" s="70" t="s">
        <v>143</v>
      </c>
      <c r="C83" s="17" t="str">
        <f>SUM(C72:I72) &amp; " runs"</f>
        <v>0 runs</v>
      </c>
      <c r="D83" s="17" t="str">
        <f>COUNTIF(C72:I72,"W") &amp; " wickets"</f>
        <v>0 wickets</v>
      </c>
      <c r="E83"/>
      <c r="F83"/>
      <c r="G83"/>
      <c r="H83"/>
      <c r="I83" s="102" t="s">
        <v>144</v>
      </c>
      <c r="J83" s="8"/>
      <c r="K83" s="103"/>
      <c r="M83" s="70" t="s">
        <v>143</v>
      </c>
      <c r="N83" s="17" t="str">
        <f>SUM(N72:T72) &amp; " runs"</f>
        <v>0 runs</v>
      </c>
      <c r="O83" s="17" t="str">
        <f>COUNTIF(N72:T72,"W") &amp; " wickets"</f>
        <v>0 wickets</v>
      </c>
      <c r="P83"/>
      <c r="Q83"/>
      <c r="R83"/>
      <c r="S83"/>
      <c r="T83" s="102" t="s">
        <v>144</v>
      </c>
      <c r="U83" s="8"/>
      <c r="V83" s="103"/>
      <c r="CU83" s="26">
        <f t="shared" ca="1" si="1"/>
        <v>1</v>
      </c>
    </row>
    <row r="84" spans="2:99" ht="17" thickBot="1" x14ac:dyDescent="0.25">
      <c r="B84" s="111">
        <f>C71</f>
        <v>0</v>
      </c>
      <c r="C84" s="112">
        <v>1</v>
      </c>
      <c r="D84" s="113">
        <v>0</v>
      </c>
      <c r="E84" s="106">
        <f>SUM(C72:H72)+$K$4</f>
        <v>0</v>
      </c>
      <c r="F84" s="106">
        <f>COUNTIF(C72:H72,"W")+$M$4</f>
        <v>0</v>
      </c>
      <c r="G84" s="106"/>
      <c r="H84" s="114"/>
      <c r="I84" s="108">
        <f>SUM(C72:I72)+I68</f>
        <v>0</v>
      </c>
      <c r="J84" s="109">
        <f>COUNTIF(C72:I72,"W")+J68</f>
        <v>0</v>
      </c>
      <c r="K84" s="110">
        <f>I84/C70</f>
        <v>0</v>
      </c>
      <c r="M84" s="111">
        <f>N71</f>
        <v>0</v>
      </c>
      <c r="N84" s="112">
        <v>1</v>
      </c>
      <c r="O84" s="113">
        <v>0</v>
      </c>
      <c r="P84" s="106">
        <f>SUM(N72:S72)+$K$4</f>
        <v>0</v>
      </c>
      <c r="Q84" s="106">
        <f>COUNTIF(N72:S72,"W")+$M$4</f>
        <v>0</v>
      </c>
      <c r="R84" s="106"/>
      <c r="S84" s="114"/>
      <c r="T84" s="108">
        <f>SUM(N72:T72)+T68</f>
        <v>0</v>
      </c>
      <c r="U84" s="109">
        <f>COUNTIF(N72:T72,"W")+U68</f>
        <v>0</v>
      </c>
      <c r="V84" s="115">
        <f>T84/N70</f>
        <v>0</v>
      </c>
      <c r="CU84" s="26">
        <f t="shared" ca="1" si="1"/>
        <v>2</v>
      </c>
    </row>
    <row r="85" spans="2:99" x14ac:dyDescent="0.2">
      <c r="CU85" s="26">
        <f t="shared" ca="1" si="1"/>
        <v>2</v>
      </c>
    </row>
    <row r="86" spans="2:99" x14ac:dyDescent="0.2">
      <c r="B86" s="71" t="s">
        <v>130</v>
      </c>
      <c r="C86" s="72">
        <v>6</v>
      </c>
      <c r="D86" s="73"/>
      <c r="E86" s="73"/>
      <c r="F86" s="73"/>
      <c r="G86" s="73"/>
      <c r="H86" s="73"/>
      <c r="I86" s="73"/>
      <c r="J86" s="73"/>
      <c r="K86" s="73"/>
      <c r="M86" s="71" t="s">
        <v>130</v>
      </c>
      <c r="N86" s="72">
        <v>12</v>
      </c>
      <c r="O86" s="73"/>
      <c r="P86" s="73"/>
      <c r="Q86" s="73"/>
      <c r="R86" s="73"/>
      <c r="S86" s="73"/>
      <c r="T86" s="73"/>
      <c r="U86" s="73"/>
      <c r="V86" s="73"/>
      <c r="CU86" s="26">
        <f t="shared" ca="1" si="1"/>
        <v>1</v>
      </c>
    </row>
    <row r="87" spans="2:99" x14ac:dyDescent="0.2">
      <c r="B87" s="72" t="s">
        <v>131</v>
      </c>
      <c r="C87" s="79"/>
      <c r="D87" s="80"/>
      <c r="E87" s="80"/>
      <c r="F87" s="80"/>
      <c r="G87" s="80"/>
      <c r="H87" s="80"/>
      <c r="I87" s="76" t="s">
        <v>123</v>
      </c>
      <c r="J87" s="77"/>
      <c r="K87" s="81"/>
      <c r="M87" s="72" t="s">
        <v>131</v>
      </c>
      <c r="N87" s="79"/>
      <c r="O87" s="80"/>
      <c r="P87" s="80"/>
      <c r="Q87" s="80"/>
      <c r="R87" s="80"/>
      <c r="S87" s="80"/>
      <c r="T87" s="76" t="s">
        <v>123</v>
      </c>
      <c r="U87" s="77"/>
      <c r="V87" s="81"/>
      <c r="CU87" s="26">
        <f t="shared" ca="1" si="1"/>
        <v>0</v>
      </c>
    </row>
    <row r="88" spans="2:99" x14ac:dyDescent="0.2">
      <c r="B88" s="72" t="s">
        <v>132</v>
      </c>
      <c r="I88" s="82" t="s">
        <v>126</v>
      </c>
      <c r="J88" s="77"/>
      <c r="K88" s="84"/>
      <c r="M88" s="72" t="s">
        <v>132</v>
      </c>
      <c r="T88" s="82" t="s">
        <v>126</v>
      </c>
      <c r="U88" s="77"/>
      <c r="V88" s="84"/>
      <c r="CU88" s="26">
        <f t="shared" ca="1" si="1"/>
        <v>2</v>
      </c>
    </row>
    <row r="89" spans="2:99" x14ac:dyDescent="0.2">
      <c r="B89" s="72"/>
      <c r="C89" s="73"/>
      <c r="D89" s="73"/>
      <c r="E89" s="73"/>
      <c r="F89" s="73"/>
      <c r="G89" s="73"/>
      <c r="H89" s="73"/>
      <c r="I89" s="73"/>
      <c r="J89" s="73"/>
      <c r="K89" s="84"/>
      <c r="M89" s="72"/>
      <c r="N89" s="73"/>
      <c r="O89" s="73"/>
      <c r="P89" s="73"/>
      <c r="Q89" s="73"/>
      <c r="R89" s="73"/>
      <c r="S89" s="73"/>
      <c r="T89" s="73"/>
      <c r="U89" s="73"/>
      <c r="V89" s="84"/>
      <c r="CU89" s="26">
        <f t="shared" ca="1" si="1"/>
        <v>0</v>
      </c>
    </row>
    <row r="90" spans="2:99" x14ac:dyDescent="0.2">
      <c r="B90" s="87" t="s">
        <v>133</v>
      </c>
      <c r="C90" s="73" t="s">
        <v>46</v>
      </c>
      <c r="D90" s="73" t="s">
        <v>47</v>
      </c>
      <c r="E90" s="73" t="s">
        <v>48</v>
      </c>
      <c r="F90" s="73" t="s">
        <v>49</v>
      </c>
      <c r="G90" s="7" t="s">
        <v>50</v>
      </c>
      <c r="H90" s="73"/>
      <c r="I90" s="88" t="s">
        <v>134</v>
      </c>
      <c r="J90" s="80"/>
      <c r="K90" s="81"/>
      <c r="M90" s="87" t="s">
        <v>133</v>
      </c>
      <c r="N90" s="73" t="s">
        <v>46</v>
      </c>
      <c r="O90" s="73" t="s">
        <v>47</v>
      </c>
      <c r="P90" s="73" t="s">
        <v>48</v>
      </c>
      <c r="Q90" s="73" t="s">
        <v>49</v>
      </c>
      <c r="R90" s="7" t="s">
        <v>50</v>
      </c>
      <c r="S90" s="73"/>
      <c r="T90" s="88" t="s">
        <v>134</v>
      </c>
      <c r="U90" s="116"/>
      <c r="V90" s="81"/>
      <c r="CU90" s="26">
        <f t="shared" ca="1" si="1"/>
        <v>1</v>
      </c>
    </row>
    <row r="91" spans="2:99" x14ac:dyDescent="0.2">
      <c r="B91" s="72"/>
      <c r="C91" s="17">
        <f ca="1">SUM(IF(ISBLANK(I91),0,INDIRECT(I91)),IF(ISBLANK(J91),0,INDIRECT(J91)),IF(ISBLANK(K91),0,INDIRECT(K91)))+C75</f>
        <v>0</v>
      </c>
      <c r="D91" s="17">
        <f ca="1">IF(AND(ISBLANK(I91),ISBLANK(J91),ISBLANK(K91)),0,COUNT(IF(ISBLANK(I91),0,INDIRECT(I91)),IF(ISBLANK(J91),0,INDIRECT(J91)),IF(ISBLANK(K91),0,INDIRECT(K91))))-IF(ISBLANK(I91),1,0)-IF(ISBLANK(J91),1,0)-IF(ISBLANK(K91),1,0)+IF(AND(ISBLANK(I91),ISBLANK(J91),ISBLANK(K91)),3,0)+IF(H91="OUT",1,0)+D75</f>
        <v>0</v>
      </c>
      <c r="E91" s="17">
        <f ca="1">IF(ISBLANK(I91),0,COUNTIF(INDIRECT(I91),"4"))+IF(ISBLANK(J91),0,COUNTIF(INDIRECT(J91),"4"))+IF(ISBLANK(K91),0,COUNTIF(INDIRECT(K91),"4"))+E75</f>
        <v>0</v>
      </c>
      <c r="F91" s="17">
        <f ca="1">IF(ISBLANK(I91),0,COUNTIF(INDIRECT(I91),"6"))+IF(ISBLANK(J91),0,COUNTIF(INDIRECT(J91),"6"))+IF(ISBLANK(K91),0,COUNTIF(INDIRECT(K91),"6"))+F75</f>
        <v>0</v>
      </c>
      <c r="G91" s="89">
        <f ca="1">IF(D91=0,0,100*C91/D91)</f>
        <v>0</v>
      </c>
      <c r="H91" s="73"/>
      <c r="I91" s="72"/>
      <c r="J91" s="73"/>
      <c r="K91" s="84"/>
      <c r="M91" s="90"/>
      <c r="N91" s="17">
        <f ca="1">SUM(IF(ISBLANK(T91),0,INDIRECT(T91)),IF(ISBLANK(U91),0,INDIRECT(U91)),IF(ISBLANK(V91),0,INDIRECT(V91)))+N75</f>
        <v>0</v>
      </c>
      <c r="O91" s="17">
        <f ca="1">IF(AND(ISBLANK(T91),ISBLANK(U91),ISBLANK(V91)),0,COUNT(IF(ISBLANK(T91),0,INDIRECT(T91)),IF(ISBLANK(U91),0,INDIRECT(U91)),IF(ISBLANK(V91),0,INDIRECT(V91))))-IF(ISBLANK(T91),1,0)-IF(ISBLANK(U91),1,0)-IF(ISBLANK(V91),1,0)+IF(AND(ISBLANK(T91),ISBLANK(U91),ISBLANK(V91)),3,0)+IF(S91="OUT",1,0)+O75</f>
        <v>0</v>
      </c>
      <c r="P91" s="17">
        <f ca="1">IF(ISBLANK(T91),0,COUNTIF(INDIRECT(T91),"4"))+IF(ISBLANK(U91),0,COUNTIF(INDIRECT(U91),"4"))+IF(ISBLANK(V91),0,COUNTIF(INDIRECT(V91),"4"))+P75</f>
        <v>0</v>
      </c>
      <c r="Q91" s="17">
        <f ca="1">IF(ISBLANK(T91),0,COUNTIF(INDIRECT(T91),"6"))+IF(ISBLANK(U91),0,COUNTIF(INDIRECT(U91),"6"))+IF(ISBLANK(V91),0,COUNTIF(INDIRECT(V91),"6"))+Q75</f>
        <v>0</v>
      </c>
      <c r="R91" s="89">
        <f ca="1">IF(O91=0,0,100*N91/O91)</f>
        <v>0</v>
      </c>
      <c r="S91" s="73"/>
      <c r="T91" s="72"/>
      <c r="U91" s="73"/>
      <c r="V91" s="84"/>
      <c r="CU91" s="26">
        <f t="shared" ca="1" si="1"/>
        <v>1</v>
      </c>
    </row>
    <row r="92" spans="2:99" x14ac:dyDescent="0.2">
      <c r="B92" s="72"/>
      <c r="C92" s="17">
        <f ca="1">SUM(IF(ISBLANK(I92),0,INDIRECT(I92)),IF(ISBLANK(J92),0,INDIRECT(J92)),IF(ISBLANK(K92),0,INDIRECT(K92)))+C76</f>
        <v>0</v>
      </c>
      <c r="D92" s="17">
        <f ca="1">IF(AND(ISBLANK(I92),ISBLANK(J92),ISBLANK(K92)),0,COUNT(IF(ISBLANK(I92),0,INDIRECT(I92)),IF(ISBLANK(J92),0,INDIRECT(J92)),IF(ISBLANK(K92),0,INDIRECT(K92))))-IF(ISBLANK(I92),1,0)-IF(ISBLANK(J92),1,0)-IF(ISBLANK(K92),1,0)+IF(AND(ISBLANK(I92),ISBLANK(J92),ISBLANK(K92)),3,0)+IF(H92="OUT",1,0)+D76</f>
        <v>0</v>
      </c>
      <c r="E92" s="17">
        <f ca="1">IF(ISBLANK(I92),0,COUNTIF(INDIRECT(I92),"4"))+IF(ISBLANK(J92),0,COUNTIF(INDIRECT(J92),"4"))+IF(ISBLANK(K92),0,COUNTIF(INDIRECT(K92),"4"))+E76</f>
        <v>0</v>
      </c>
      <c r="F92" s="17">
        <f ca="1">IF(ISBLANK(I92),0,COUNTIF(INDIRECT(I92),"6"))+IF(ISBLANK(J92),0,COUNTIF(INDIRECT(J92),"6"))+IF(ISBLANK(K92),0,COUNTIF(INDIRECT(K92),"6"))+F76</f>
        <v>0</v>
      </c>
      <c r="G92" s="89">
        <f ca="1">IF(D92=0,0,100*C92/D92)</f>
        <v>0</v>
      </c>
      <c r="H92" s="73"/>
      <c r="I92" s="70"/>
      <c r="J92" s="73"/>
      <c r="K92" s="84"/>
      <c r="M92" s="72"/>
      <c r="N92" s="17">
        <f ca="1">SUM(IF(ISBLANK(T92),0,INDIRECT(T92)),IF(ISBLANK(U92),0,INDIRECT(U92)),IF(ISBLANK(V92),0,INDIRECT(V92)))+N76</f>
        <v>0</v>
      </c>
      <c r="O92" s="17">
        <f ca="1">IF(AND(ISBLANK(T92),ISBLANK(U92),ISBLANK(V92)),0,COUNT(IF(ISBLANK(T92),0,INDIRECT(T92)),IF(ISBLANK(U92),0,INDIRECT(U92)),IF(ISBLANK(V92),0,INDIRECT(V92))))-IF(ISBLANK(T92),1,0)-IF(ISBLANK(U92),1,0)-IF(ISBLANK(V92),1,0)+IF(AND(ISBLANK(T92),ISBLANK(U92),ISBLANK(V92)),3,0)+IF(S92="OUT",1,0)+O76</f>
        <v>0</v>
      </c>
      <c r="P92" s="17">
        <f ca="1">IF(ISBLANK(T92),0,COUNTIF(INDIRECT(T92),"4"))+IF(ISBLANK(U92),0,COUNTIF(INDIRECT(U92),"4"))+IF(ISBLANK(V92),0,COUNTIF(INDIRECT(V92),"4"))+P76</f>
        <v>0</v>
      </c>
      <c r="Q92" s="17">
        <f ca="1">IF(ISBLANK(T92),0,COUNTIF(INDIRECT(T92),"6"))+IF(ISBLANK(U92),0,COUNTIF(INDIRECT(U92),"6"))+IF(ISBLANK(V92),0,COUNTIF(INDIRECT(V92),"6"))+Q76</f>
        <v>0</v>
      </c>
      <c r="R92" s="89">
        <f ca="1">IF(O92=0,0,100*N92/O92)</f>
        <v>0</v>
      </c>
      <c r="S92" s="73"/>
      <c r="T92" s="72"/>
      <c r="U92" s="73"/>
      <c r="V92" s="84"/>
      <c r="CU92" s="26">
        <f t="shared" ca="1" si="1"/>
        <v>0</v>
      </c>
    </row>
    <row r="93" spans="2:99" x14ac:dyDescent="0.2">
      <c r="B93" s="72"/>
      <c r="C93" s="8"/>
      <c r="D93" s="8"/>
      <c r="E93" s="8"/>
      <c r="F93" s="8"/>
      <c r="G93" s="17"/>
      <c r="H93" s="73"/>
      <c r="I93" s="72"/>
      <c r="J93" s="73"/>
      <c r="K93" s="84"/>
      <c r="M93" s="72"/>
      <c r="N93" s="17"/>
      <c r="O93" s="17"/>
      <c r="P93" s="17"/>
      <c r="Q93" s="17"/>
      <c r="R93" s="17"/>
      <c r="S93" s="73"/>
      <c r="T93" s="72"/>
      <c r="U93" s="73"/>
      <c r="V93" s="84"/>
      <c r="CU93" s="26">
        <f t="shared" ca="1" si="1"/>
        <v>0</v>
      </c>
    </row>
    <row r="94" spans="2:99" x14ac:dyDescent="0.2">
      <c r="B94" s="72"/>
      <c r="C94" s="8"/>
      <c r="D94" s="8"/>
      <c r="E94" s="8"/>
      <c r="F94" s="8"/>
      <c r="G94" s="8"/>
      <c r="H94" s="73"/>
      <c r="I94" s="72"/>
      <c r="J94" s="73"/>
      <c r="K94" s="84"/>
      <c r="M94" s="72"/>
      <c r="N94" s="8"/>
      <c r="O94" s="8"/>
      <c r="P94" s="8"/>
      <c r="Q94" s="8"/>
      <c r="R94" s="8"/>
      <c r="S94" s="73"/>
      <c r="T94" s="72"/>
      <c r="U94" s="73"/>
      <c r="V94" s="84"/>
      <c r="CU94" s="26">
        <f t="shared" ca="1" si="1"/>
        <v>1</v>
      </c>
    </row>
    <row r="95" spans="2:99" x14ac:dyDescent="0.2">
      <c r="B95" s="72"/>
      <c r="C95" s="8"/>
      <c r="D95" s="8"/>
      <c r="E95" s="8"/>
      <c r="F95" s="8"/>
      <c r="G95" s="8"/>
      <c r="H95" s="73"/>
      <c r="I95" s="72"/>
      <c r="J95" s="73"/>
      <c r="K95" s="84"/>
      <c r="M95" s="72"/>
      <c r="N95" s="8"/>
      <c r="O95" s="8"/>
      <c r="P95" s="8"/>
      <c r="Q95" s="8"/>
      <c r="R95" s="8"/>
      <c r="S95" s="73"/>
      <c r="T95" s="72"/>
      <c r="U95" s="73"/>
      <c r="V95" s="84"/>
      <c r="CU95" s="26">
        <f t="shared" ca="1" si="1"/>
        <v>1</v>
      </c>
    </row>
    <row r="96" spans="2:99" x14ac:dyDescent="0.2">
      <c r="B96" s="72"/>
      <c r="C96" s="8"/>
      <c r="D96" s="8"/>
      <c r="E96" s="8"/>
      <c r="F96" s="8"/>
      <c r="G96" s="8"/>
      <c r="H96" s="73"/>
      <c r="I96" s="72"/>
      <c r="J96" s="73"/>
      <c r="K96" s="84"/>
      <c r="M96" s="72"/>
      <c r="N96" s="8"/>
      <c r="O96" s="8"/>
      <c r="P96" s="8"/>
      <c r="Q96" s="8"/>
      <c r="R96" s="8"/>
      <c r="S96" s="73"/>
      <c r="T96" s="72"/>
      <c r="U96" s="73"/>
      <c r="V96" s="84"/>
      <c r="CU96" s="26">
        <f t="shared" ca="1" si="1"/>
        <v>1</v>
      </c>
    </row>
    <row r="97" spans="2:99" x14ac:dyDescent="0.2">
      <c r="B97" s="72"/>
      <c r="C97" s="8"/>
      <c r="D97" s="8"/>
      <c r="E97" s="8"/>
      <c r="F97" s="8"/>
      <c r="G97" s="8"/>
      <c r="H97" s="73"/>
      <c r="I97" s="72"/>
      <c r="J97" s="73"/>
      <c r="K97" s="84"/>
      <c r="M97" s="72"/>
      <c r="N97" s="8"/>
      <c r="O97" s="8"/>
      <c r="P97" s="8"/>
      <c r="Q97" s="8"/>
      <c r="R97" s="8"/>
      <c r="S97" s="73"/>
      <c r="T97" s="72"/>
      <c r="U97" s="73"/>
      <c r="V97" s="84"/>
      <c r="CU97" s="26">
        <f t="shared" ca="1" si="1"/>
        <v>-1</v>
      </c>
    </row>
    <row r="98" spans="2:99" ht="17" thickBot="1" x14ac:dyDescent="0.25">
      <c r="B98" s="72"/>
      <c r="C98" s="8"/>
      <c r="D98" s="8"/>
      <c r="E98"/>
      <c r="F98"/>
      <c r="G98"/>
      <c r="H98"/>
      <c r="I98" s="97"/>
      <c r="J98" s="98"/>
      <c r="K98" s="99"/>
      <c r="M98" s="72"/>
      <c r="N98" s="8"/>
      <c r="O98" s="8"/>
      <c r="P98"/>
      <c r="Q98"/>
      <c r="R98"/>
      <c r="S98"/>
      <c r="T98" s="97"/>
      <c r="U98" s="98"/>
      <c r="V98" s="99"/>
      <c r="CU98" s="26">
        <f t="shared" ca="1" si="1"/>
        <v>2</v>
      </c>
    </row>
    <row r="99" spans="2:99" x14ac:dyDescent="0.2">
      <c r="B99" s="70" t="s">
        <v>143</v>
      </c>
      <c r="C99" s="17" t="str">
        <f>SUM(C88:I88) &amp; " runs"</f>
        <v>0 runs</v>
      </c>
      <c r="D99" s="17" t="str">
        <f>COUNTIF(C88:I88,"W") &amp; " wickets"</f>
        <v>0 wickets</v>
      </c>
      <c r="E99"/>
      <c r="F99"/>
      <c r="G99"/>
      <c r="H99"/>
      <c r="I99" s="102" t="s">
        <v>144</v>
      </c>
      <c r="J99" s="8"/>
      <c r="K99" s="103"/>
      <c r="M99" s="70" t="s">
        <v>143</v>
      </c>
      <c r="N99" s="17" t="str">
        <f>SUM(N88:T88) &amp; " runs"</f>
        <v>0 runs</v>
      </c>
      <c r="O99" s="17" t="str">
        <f>COUNTIF(N88:T88,"W") &amp; " wickets"</f>
        <v>0 wickets</v>
      </c>
      <c r="P99"/>
      <c r="Q99"/>
      <c r="R99"/>
      <c r="S99"/>
      <c r="T99" s="102" t="s">
        <v>144</v>
      </c>
      <c r="U99" s="8"/>
      <c r="V99" s="103"/>
      <c r="CU99" s="26">
        <f t="shared" ca="1" si="1"/>
        <v>1</v>
      </c>
    </row>
    <row r="100" spans="2:99" ht="17" thickBot="1" x14ac:dyDescent="0.25">
      <c r="B100" s="111">
        <f>C87</f>
        <v>0</v>
      </c>
      <c r="C100" s="112">
        <v>1</v>
      </c>
      <c r="D100" s="113">
        <v>0</v>
      </c>
      <c r="E100" s="106">
        <f>SUM(C88:H88)+$K$4</f>
        <v>0</v>
      </c>
      <c r="F100" s="106">
        <f>COUNTIF(C88:H88,"W")+$M$4</f>
        <v>0</v>
      </c>
      <c r="G100" s="106"/>
      <c r="H100" s="114"/>
      <c r="I100" s="108">
        <f>SUM(C88:I88)+I84</f>
        <v>0</v>
      </c>
      <c r="J100" s="109">
        <f>COUNTIF(C88:I88,"W")+J84</f>
        <v>0</v>
      </c>
      <c r="K100" s="110">
        <f>I100/C86</f>
        <v>0</v>
      </c>
      <c r="M100" s="111">
        <f>N87</f>
        <v>0</v>
      </c>
      <c r="N100" s="112">
        <v>1</v>
      </c>
      <c r="O100" s="113">
        <v>0</v>
      </c>
      <c r="P100" s="106">
        <f>SUM(N88:S88)+$K$4</f>
        <v>0</v>
      </c>
      <c r="Q100" s="106">
        <f>COUNTIF(N88:S88,"W")+$M$4</f>
        <v>0</v>
      </c>
      <c r="R100" s="106"/>
      <c r="S100" s="114"/>
      <c r="T100" s="108">
        <f>SUM(N88:T88)+T84</f>
        <v>0</v>
      </c>
      <c r="U100" s="109">
        <f>COUNTIF(N88:T88,"W")+U84</f>
        <v>0</v>
      </c>
      <c r="V100" s="115">
        <f>T100/N86</f>
        <v>0</v>
      </c>
      <c r="CU100" s="26">
        <f t="shared" ca="1" si="1"/>
        <v>1</v>
      </c>
    </row>
    <row r="101" spans="2:99" x14ac:dyDescent="0.2">
      <c r="CU101" s="26">
        <f t="shared" ca="1" si="1"/>
        <v>-1</v>
      </c>
    </row>
    <row r="102" spans="2:99" x14ac:dyDescent="0.2">
      <c r="B102" s="55" t="s">
        <v>113</v>
      </c>
      <c r="C102" s="17" cm="1">
        <f t="array" aca="1" ref="C102" ca="1">INDEX($CV$2:$CV$51,RANDBETWEEN(1,COUNTA($CV$2:$CV$51)),1)</f>
        <v>0</v>
      </c>
      <c r="D102" s="17"/>
      <c r="M102" s="57" t="s">
        <v>113</v>
      </c>
      <c r="N102" s="17" cm="1">
        <f t="array" aca="1" ref="N102" ca="1">INDEX($CW$2:$CW$51,RANDBETWEEN(1,COUNTA($CW$2:$CW$51)),1)</f>
        <v>1</v>
      </c>
      <c r="CU102" s="26">
        <f t="shared" ca="1" si="1"/>
        <v>2</v>
      </c>
    </row>
    <row r="103" spans="2:99" x14ac:dyDescent="0.2">
      <c r="B103" s="58" t="s">
        <v>115</v>
      </c>
      <c r="C103" s="59"/>
      <c r="D103" s="62"/>
      <c r="M103" s="58" t="s">
        <v>120</v>
      </c>
      <c r="N103" s="59"/>
      <c r="O103" s="62"/>
      <c r="CU103" s="26">
        <f t="shared" ca="1" si="1"/>
        <v>0</v>
      </c>
    </row>
    <row r="104" spans="2:99" x14ac:dyDescent="0.2">
      <c r="B104" s="63"/>
      <c r="C104" s="64"/>
      <c r="D104" s="66"/>
      <c r="M104" s="63"/>
      <c r="N104" s="64"/>
      <c r="O104" s="66"/>
    </row>
    <row r="108" spans="2:99" x14ac:dyDescent="0.2">
      <c r="C108" s="17"/>
      <c r="D108" s="17"/>
      <c r="E108" s="17"/>
      <c r="F108" s="17"/>
      <c r="G108" s="17"/>
    </row>
    <row r="109" spans="2:99" x14ac:dyDescent="0.2">
      <c r="C109" s="17"/>
      <c r="D109" s="17"/>
      <c r="E109" s="17"/>
      <c r="F109" s="17"/>
      <c r="G109" s="17"/>
      <c r="H109" s="17"/>
    </row>
    <row r="112" spans="2:99" x14ac:dyDescent="0.2">
      <c r="C112" s="17"/>
      <c r="D112" s="17"/>
      <c r="E112" s="17"/>
      <c r="F112" s="17" t="s">
        <v>105</v>
      </c>
      <c r="G112" s="17"/>
    </row>
    <row r="113" spans="3:7" x14ac:dyDescent="0.2">
      <c r="C113" s="17"/>
      <c r="D113" s="17"/>
      <c r="E113" s="17"/>
      <c r="F113" s="17" t="s">
        <v>105</v>
      </c>
      <c r="G113" s="17"/>
    </row>
    <row r="114" spans="3:7" x14ac:dyDescent="0.2">
      <c r="F114" s="26" t="s">
        <v>105</v>
      </c>
    </row>
    <row r="115" spans="3:7" x14ac:dyDescent="0.2">
      <c r="F115" s="26" t="s">
        <v>105</v>
      </c>
    </row>
    <row r="116" spans="3:7" x14ac:dyDescent="0.2">
      <c r="F116" s="26" t="s">
        <v>105</v>
      </c>
    </row>
    <row r="117" spans="3:7" x14ac:dyDescent="0.2">
      <c r="F117" s="26" t="s">
        <v>105</v>
      </c>
    </row>
    <row r="118" spans="3:7" x14ac:dyDescent="0.2">
      <c r="F118" s="26" t="s">
        <v>105</v>
      </c>
    </row>
    <row r="119" spans="3:7" x14ac:dyDescent="0.2">
      <c r="F119" s="26" t="s">
        <v>105</v>
      </c>
    </row>
    <row r="120" spans="3:7" x14ac:dyDescent="0.2">
      <c r="F120" s="26" t="s">
        <v>105</v>
      </c>
    </row>
    <row r="121" spans="3:7" x14ac:dyDescent="0.2">
      <c r="F121" s="26" t="s">
        <v>105</v>
      </c>
    </row>
    <row r="122" spans="3:7" x14ac:dyDescent="0.2">
      <c r="F122" s="26" t="s">
        <v>105</v>
      </c>
    </row>
    <row r="123" spans="3:7" x14ac:dyDescent="0.2">
      <c r="F123" s="26" t="s">
        <v>105</v>
      </c>
    </row>
    <row r="124" spans="3:7" x14ac:dyDescent="0.2">
      <c r="F124" s="26" t="s">
        <v>105</v>
      </c>
    </row>
    <row r="125" spans="3:7" x14ac:dyDescent="0.2">
      <c r="F125" s="26" t="s">
        <v>105</v>
      </c>
    </row>
    <row r="126" spans="3:7" x14ac:dyDescent="0.2">
      <c r="F126" s="26" t="s">
        <v>105</v>
      </c>
    </row>
    <row r="127" spans="3:7" x14ac:dyDescent="0.2">
      <c r="F127" s="26" t="s">
        <v>105</v>
      </c>
    </row>
    <row r="128" spans="3:7" x14ac:dyDescent="0.2">
      <c r="F128" s="26" t="s">
        <v>105</v>
      </c>
    </row>
    <row r="129" spans="6:6" x14ac:dyDescent="0.2">
      <c r="F129" s="26" t="s">
        <v>105</v>
      </c>
    </row>
    <row r="130" spans="6:6" x14ac:dyDescent="0.2">
      <c r="F130" s="26" t="s">
        <v>105</v>
      </c>
    </row>
  </sheetData>
  <mergeCells count="8">
    <mergeCell ref="B103:D104"/>
    <mergeCell ref="M103:O104"/>
    <mergeCell ref="B2:D3"/>
    <mergeCell ref="M2:O3"/>
    <mergeCell ref="X2:Z3"/>
    <mergeCell ref="AI2:AK3"/>
    <mergeCell ref="X71:Z72"/>
    <mergeCell ref="AI71:AK72"/>
  </mergeCells>
  <conditionalFormatting sqref="B2">
    <cfRule type="cellIs" dxfId="17" priority="7" operator="equal">
      <formula>$AH$8</formula>
    </cfRule>
    <cfRule type="cellIs" dxfId="16" priority="8" operator="equal">
      <formula>$AH$4</formula>
    </cfRule>
    <cfRule type="cellIs" dxfId="15" priority="9" operator="equal">
      <formula>$AH$6</formula>
    </cfRule>
    <cfRule type="cellIs" dxfId="14" priority="10" operator="equal">
      <formula>$AH$7</formula>
    </cfRule>
    <cfRule type="cellIs" dxfId="13" priority="11" operator="equal">
      <formula>$AH$5</formula>
    </cfRule>
    <cfRule type="cellIs" dxfId="12" priority="12" operator="equal">
      <formula>$AH$3</formula>
    </cfRule>
  </conditionalFormatting>
  <conditionalFormatting sqref="B40">
    <cfRule type="cellIs" dxfId="11" priority="1" operator="equal">
      <formula>$AH$8</formula>
    </cfRule>
    <cfRule type="cellIs" dxfId="10" priority="2" operator="equal">
      <formula>$AH$4</formula>
    </cfRule>
    <cfRule type="cellIs" dxfId="9" priority="3" operator="equal">
      <formula>$AH$6</formula>
    </cfRule>
    <cfRule type="cellIs" dxfId="8" priority="4" operator="equal">
      <formula>$AH$7</formula>
    </cfRule>
    <cfRule type="cellIs" dxfId="7" priority="5" operator="equal">
      <formula>$AH$5</formula>
    </cfRule>
    <cfRule type="cellIs" dxfId="6" priority="6" operator="equal">
      <formula>$AH$3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CD8D-1088-C841-BEEB-50075EE3EBA3}">
  <dimension ref="B1:DO119"/>
  <sheetViews>
    <sheetView topLeftCell="CS1" zoomScale="107" workbookViewId="0">
      <selection activeCell="M10" sqref="M10"/>
    </sheetView>
  </sheetViews>
  <sheetFormatPr baseColWidth="10" defaultColWidth="10.83203125" defaultRowHeight="16" x14ac:dyDescent="0.2"/>
  <cols>
    <col min="1" max="1" width="10.83203125" style="26"/>
    <col min="2" max="2" width="17" style="26" customWidth="1"/>
    <col min="3" max="3" width="18.1640625" style="26" customWidth="1"/>
    <col min="4" max="4" width="12.83203125" style="26" bestFit="1" customWidth="1"/>
    <col min="5" max="5" width="19.6640625" style="26" customWidth="1"/>
    <col min="6" max="6" width="13.33203125" style="26" bestFit="1" customWidth="1"/>
    <col min="7" max="7" width="13.33203125" style="26" customWidth="1"/>
    <col min="8" max="8" width="12.1640625" style="26" customWidth="1"/>
    <col min="9" max="9" width="16.33203125" style="26" bestFit="1" customWidth="1"/>
    <col min="10" max="12" width="11" style="26" bestFit="1" customWidth="1"/>
    <col min="13" max="13" width="14" style="26" customWidth="1"/>
    <col min="14" max="14" width="14.1640625" style="26" bestFit="1" customWidth="1"/>
    <col min="15" max="15" width="11" style="26" customWidth="1"/>
    <col min="16" max="16" width="21.5" style="26" customWidth="1"/>
    <col min="17" max="19" width="11" style="26" bestFit="1" customWidth="1"/>
    <col min="20" max="20" width="14.1640625" style="26" bestFit="1" customWidth="1"/>
    <col min="21" max="21" width="14.1640625" style="26" customWidth="1"/>
    <col min="22" max="23" width="11" style="26" bestFit="1" customWidth="1"/>
    <col min="24" max="24" width="16.33203125" style="26" bestFit="1" customWidth="1"/>
    <col min="25" max="25" width="14.1640625" style="26" bestFit="1" customWidth="1"/>
    <col min="26" max="26" width="11" style="26" bestFit="1" customWidth="1"/>
    <col min="27" max="27" width="23.6640625" style="26" customWidth="1"/>
    <col min="28" max="30" width="11" style="26" bestFit="1" customWidth="1"/>
    <col min="31" max="31" width="14.1640625" style="26" bestFit="1" customWidth="1"/>
    <col min="32" max="34" width="11" style="26" bestFit="1" customWidth="1"/>
    <col min="35" max="35" width="16.33203125" style="26" bestFit="1" customWidth="1"/>
    <col min="36" max="36" width="14.1640625" style="26" bestFit="1" customWidth="1"/>
    <col min="37" max="37" width="11" style="26" bestFit="1" customWidth="1"/>
    <col min="38" max="38" width="23.5" style="26" customWidth="1"/>
    <col min="39" max="40" width="11" style="26" customWidth="1"/>
    <col min="41" max="41" width="11" style="26" bestFit="1" customWidth="1"/>
    <col min="42" max="42" width="16.83203125" style="26" customWidth="1"/>
    <col min="43" max="46" width="11" style="26" bestFit="1" customWidth="1"/>
    <col min="47" max="63" width="0" style="26" hidden="1" customWidth="1"/>
    <col min="64" max="90" width="11" style="26" bestFit="1" customWidth="1"/>
    <col min="91" max="91" width="7.83203125" style="26" customWidth="1"/>
    <col min="92" max="92" width="0.1640625" style="26" customWidth="1"/>
    <col min="93" max="93" width="13.1640625" style="26" customWidth="1"/>
    <col min="94" max="94" width="11.1640625" style="26" customWidth="1"/>
    <col min="95" max="95" width="18.6640625" style="26" customWidth="1"/>
    <col min="96" max="96" width="17.6640625" style="26" customWidth="1"/>
    <col min="97" max="97" width="24.5" style="26" customWidth="1"/>
    <col min="98" max="98" width="22.1640625" style="26" customWidth="1"/>
    <col min="99" max="99" width="15.33203125" style="26" customWidth="1"/>
    <col min="100" max="100" width="16.1640625" style="26" customWidth="1"/>
    <col min="101" max="101" width="17.5" style="26" customWidth="1"/>
    <col min="102" max="102" width="18.5" style="26" customWidth="1"/>
    <col min="103" max="103" width="19.1640625" style="26" customWidth="1"/>
    <col min="104" max="104" width="10.1640625" style="26" customWidth="1"/>
    <col min="105" max="105" width="20.5" style="26" customWidth="1"/>
    <col min="106" max="106" width="17.5" style="26" customWidth="1"/>
    <col min="107" max="107" width="12.6640625" style="26" customWidth="1"/>
    <col min="108" max="108" width="10.6640625" style="26" customWidth="1"/>
    <col min="109" max="109" width="25.33203125" style="26" customWidth="1"/>
    <col min="110" max="110" width="24.6640625" style="26" customWidth="1"/>
    <col min="111" max="111" width="22" style="26" customWidth="1"/>
    <col min="112" max="112" width="28" style="26" customWidth="1"/>
    <col min="113" max="113" width="51.33203125" style="26" customWidth="1"/>
    <col min="114" max="16384" width="10.83203125" style="26"/>
  </cols>
  <sheetData>
    <row r="1" spans="2:113" x14ac:dyDescent="0.2">
      <c r="B1" s="55" t="s">
        <v>113</v>
      </c>
      <c r="C1" s="17" cm="1">
        <f t="array" aca="1" ref="C1" ca="1">INDEX($CV$2:$CV$51,RANDBETWEEN(1,COUNTA($CV$2:$CV$51)),1)</f>
        <v>1</v>
      </c>
      <c r="D1" s="17"/>
      <c r="E1" s="17"/>
      <c r="F1" s="17"/>
      <c r="G1" s="56" t="s">
        <v>96</v>
      </c>
      <c r="H1" s="56" t="s">
        <v>114</v>
      </c>
      <c r="I1" s="56" t="s">
        <v>4</v>
      </c>
      <c r="K1" s="17"/>
      <c r="L1" s="17"/>
      <c r="M1" s="57" t="s">
        <v>113</v>
      </c>
      <c r="N1" s="17" cm="1">
        <f t="array" aca="1" ref="N1" ca="1">INDEX($CW$2:$CW$51,RANDBETWEEN(1,COUNTA($CW$2:$CW$51)),1)</f>
        <v>1</v>
      </c>
      <c r="X1" s="55" t="s">
        <v>113</v>
      </c>
      <c r="Y1" s="17" cm="1">
        <f t="array" aca="1" ref="Y1" ca="1">INDEX($CX$2:$CX$51,RANDBETWEEN(1,COUNTA($CX$2:$CX$51)),1)</f>
        <v>0</v>
      </c>
      <c r="AI1" s="55" t="s">
        <v>113</v>
      </c>
      <c r="AJ1" s="17" cm="1">
        <f t="array" aca="1" ref="AJ1" ca="1">INDEX($CY$2:$CY$51,RANDBETWEEN(1,COUNTA($CY$2:$CY$51)),1)</f>
        <v>1</v>
      </c>
      <c r="AU1" s="26" t="str">
        <f>IF(AV1=0," ","Bowler Ability")</f>
        <v>Bowler Ability</v>
      </c>
      <c r="AV1" s="26">
        <f>J7</f>
        <v>3</v>
      </c>
      <c r="CO1" s="127" t="s">
        <v>0</v>
      </c>
      <c r="CP1" s="127" t="s">
        <v>1</v>
      </c>
      <c r="CQ1" s="128" t="s">
        <v>2</v>
      </c>
      <c r="CR1" s="128" t="s">
        <v>3</v>
      </c>
      <c r="CS1" s="6" t="s">
        <v>4</v>
      </c>
      <c r="CT1" s="6" t="s">
        <v>5</v>
      </c>
      <c r="CU1" s="7" t="s">
        <v>6</v>
      </c>
      <c r="CV1" s="127" t="s">
        <v>0</v>
      </c>
      <c r="CW1" s="127" t="s">
        <v>1</v>
      </c>
      <c r="CX1" s="128" t="s">
        <v>2</v>
      </c>
      <c r="CY1" s="128" t="s">
        <v>3</v>
      </c>
      <c r="CZ1" s="8"/>
      <c r="DA1" s="7" t="s">
        <v>7</v>
      </c>
      <c r="DB1" s="10" t="s">
        <v>12</v>
      </c>
      <c r="DC1" s="7" t="s">
        <v>13</v>
      </c>
      <c r="DD1" s="7" t="s">
        <v>14</v>
      </c>
      <c r="DE1" s="10" t="s">
        <v>15</v>
      </c>
      <c r="DF1" s="7" t="s">
        <v>16</v>
      </c>
      <c r="DG1" s="7" t="s">
        <v>17</v>
      </c>
      <c r="DH1" s="10" t="s">
        <v>18</v>
      </c>
      <c r="DI1" s="10" t="s">
        <v>19</v>
      </c>
    </row>
    <row r="2" spans="2:113" x14ac:dyDescent="0.2">
      <c r="B2" s="58" t="s">
        <v>115</v>
      </c>
      <c r="C2" s="59"/>
      <c r="D2" s="59"/>
      <c r="E2" s="60" t="s">
        <v>116</v>
      </c>
      <c r="F2" s="5">
        <v>2</v>
      </c>
      <c r="G2" s="61" t="s">
        <v>117</v>
      </c>
      <c r="H2" s="61" t="s">
        <v>118</v>
      </c>
      <c r="I2" s="61" t="s">
        <v>119</v>
      </c>
      <c r="M2" s="58" t="s">
        <v>120</v>
      </c>
      <c r="N2" s="59"/>
      <c r="O2" s="62"/>
      <c r="X2" s="58" t="s">
        <v>121</v>
      </c>
      <c r="Y2" s="59"/>
      <c r="Z2" s="62"/>
      <c r="AI2" s="58" t="s">
        <v>122</v>
      </c>
      <c r="AJ2" s="59"/>
      <c r="AK2" s="62"/>
      <c r="AU2" s="26" t="str">
        <f>IF(AV2=0," ","Batsman Ability")</f>
        <v>Batsman Ability</v>
      </c>
      <c r="AV2" s="26">
        <f>J8</f>
        <v>3</v>
      </c>
      <c r="CO2" s="8">
        <v>0</v>
      </c>
      <c r="CP2" s="8">
        <v>0</v>
      </c>
      <c r="CQ2" s="8">
        <v>0</v>
      </c>
      <c r="CR2" s="8">
        <v>0</v>
      </c>
      <c r="CS2" s="8">
        <f t="array" ref="CS2:CS51">_xlfn.IFS(F2=1,DA2:DA51,F2=2,DB2:DB51,F2=3,DC2:DC51)</f>
        <v>0</v>
      </c>
      <c r="CT2" s="8">
        <f t="array" ref="CT2:CT51">_xlfn.IFS(F3=1,DD2:DD51,F3=2,DE2:DE51,F3=3,DF2:DF51)</f>
        <v>0</v>
      </c>
      <c r="CU2" s="9">
        <f t="array" ref="CU2:CU51">_xlfn.IFS(F4=1,DG2:DG51,F4=2,DH2:DH51,F4=3,DI2:DI51)</f>
        <v>0</v>
      </c>
      <c r="CV2" s="8" cm="1">
        <f t="array" aca="1" ref="CV2" ca="1">_xlfn.IFS($CU54=-1,CO2,$CU54=0,$CS2,$CU54=1,$CT2,$CU54=2,$CU2)</f>
        <v>0</v>
      </c>
      <c r="CW2" s="8" cm="1">
        <f t="array" aca="1" ref="CW2" ca="1">_xlfn.IFS($CU54=-1,CP2,$CU54=0,$CS2,$CU54=1,$CT2,$CU54=2,$CU2)</f>
        <v>0</v>
      </c>
      <c r="CX2" s="8" cm="1">
        <f t="array" aca="1" ref="CX2" ca="1">_xlfn.IFS($CU54=-1,CQ2,$CU54=0,$CS2,$CU54=1,$CT2,$CU54=2,$CU2)</f>
        <v>0</v>
      </c>
      <c r="CY2" s="8" cm="1">
        <f t="array" aca="1" ref="CY2" ca="1">_xlfn.IFS($CU54=-1,CR2,$CU54=0,$CS2,$CU54=1,$CT2,$CU54=2,$CU2)</f>
        <v>0</v>
      </c>
      <c r="CZ2" s="8"/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</row>
    <row r="3" spans="2:113" x14ac:dyDescent="0.2">
      <c r="B3" s="63"/>
      <c r="C3" s="64"/>
      <c r="D3" s="64"/>
      <c r="E3" s="60" t="s">
        <v>123</v>
      </c>
      <c r="F3" s="65" cm="1">
        <f t="array" ref="F3">INDEX($AV$1:$AV$40,SUMPRODUCT(MAX(ROW(AU1:AU40)*($E$3=AU1:AU40))))</f>
        <v>3</v>
      </c>
      <c r="G3" s="61" t="s">
        <v>183</v>
      </c>
      <c r="H3" s="61" t="s">
        <v>183</v>
      </c>
      <c r="I3" s="61" t="s">
        <v>125</v>
      </c>
      <c r="M3" s="63"/>
      <c r="N3" s="64"/>
      <c r="O3" s="66"/>
      <c r="X3" s="63"/>
      <c r="Y3" s="64"/>
      <c r="Z3" s="66"/>
      <c r="AI3" s="63"/>
      <c r="AJ3" s="64"/>
      <c r="AK3" s="66"/>
      <c r="AU3" s="26" t="str">
        <f>IF(AV3=0," ","Bowler Ability")</f>
        <v xml:space="preserve"> </v>
      </c>
      <c r="AV3" s="26">
        <f>J23</f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9">
        <v>0</v>
      </c>
      <c r="CV3" s="8" cm="1">
        <f t="array" aca="1" ref="CV3" ca="1">_xlfn.IFS($CU55=-1,CO3,$CU55=0,$CS3,$CU55=1,$CT3,$CU55=2,$CU3)</f>
        <v>0</v>
      </c>
      <c r="CW3" s="8" cm="1">
        <f t="array" aca="1" ref="CW3" ca="1">_xlfn.IFS($CU55=-1,CP3,$CU55=0,$CS3,$CU55=1,$CT3,$CU55=2,$CU3)</f>
        <v>0</v>
      </c>
      <c r="CX3" s="8" cm="1">
        <f t="array" aca="1" ref="CX3" ca="1">_xlfn.IFS($CU55=-1,CQ3,$CU55=0,$CS3,$CU55=1,$CT3,$CU55=2,$CU3)</f>
        <v>0</v>
      </c>
      <c r="CY3" s="8" cm="1">
        <f t="array" aca="1" ref="CY3" ca="1">_xlfn.IFS($CU55=-1,CR3,$CU55=0,$CS3,$CU55=1,$CT3,$CU55=2,$CU3)</f>
        <v>0</v>
      </c>
      <c r="CZ3" s="8"/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</row>
    <row r="4" spans="2:113" x14ac:dyDescent="0.2">
      <c r="B4" s="7" t="s">
        <v>184</v>
      </c>
      <c r="C4" s="125">
        <f>'Innings 1 Template'!AP68</f>
        <v>0</v>
      </c>
      <c r="D4" s="126"/>
      <c r="E4" s="60" t="s">
        <v>126</v>
      </c>
      <c r="F4" s="65" cm="1">
        <f t="array" ref="F4">INDEX($AV$1:$AV$40,SUMPRODUCT(MAX(ROW(AU1:AU40)*($E$4=AU1:AU40))))</f>
        <v>3</v>
      </c>
      <c r="G4" s="61" t="s">
        <v>185</v>
      </c>
      <c r="H4" s="67" t="s">
        <v>128</v>
      </c>
      <c r="I4" s="67" t="s">
        <v>129</v>
      </c>
      <c r="AU4" s="26" t="str">
        <f>IF(AV4=0," ","Batsman Ability")</f>
        <v xml:space="preserve"> </v>
      </c>
      <c r="AV4" s="26">
        <f>J24</f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9">
        <v>0</v>
      </c>
      <c r="CV4" s="8" cm="1">
        <f t="array" aca="1" ref="CV4" ca="1">_xlfn.IFS($CU56=-1,CO4,$CU56=0,$CS4,$CU56=1,$CT4,$CU56=2,$CU4)</f>
        <v>0</v>
      </c>
      <c r="CW4" s="8" cm="1">
        <f t="array" aca="1" ref="CW4" ca="1">_xlfn.IFS($CU56=-1,CP4,$CU56=0,$CS4,$CU56=1,$CT4,$CU56=2,$CU4)</f>
        <v>0</v>
      </c>
      <c r="CX4" s="8" cm="1">
        <f t="array" aca="1" ref="CX4" ca="1">_xlfn.IFS($CU56=-1,CQ4,$CU56=0,$CS4,$CU56=1,$CT4,$CU56=2,$CU4)</f>
        <v>0</v>
      </c>
      <c r="CY4" s="8" cm="1">
        <f t="array" aca="1" ref="CY4" ca="1">_xlfn.IFS($CU56=-1,CR4,$CU56=0,$CS4,$CU56=1,$CT4,$CU56=2,$CU4)</f>
        <v>0</v>
      </c>
      <c r="CZ4" s="8"/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</row>
    <row r="5" spans="2:113" x14ac:dyDescent="0.2">
      <c r="H5" s="68"/>
      <c r="I5" s="68"/>
      <c r="AU5" s="26" t="str">
        <f>IF(AV5=0," ","Bowler Ability")</f>
        <v xml:space="preserve"> </v>
      </c>
      <c r="AV5" s="26">
        <f>J39</f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9">
        <v>0</v>
      </c>
      <c r="CV5" s="8" cm="1">
        <f t="array" aca="1" ref="CV5" ca="1">_xlfn.IFS($CU57=-1,CO5,$CU57=0,$CS5,$CU57=1,$CT5,$CU57=2,$CU5)</f>
        <v>0</v>
      </c>
      <c r="CW5" s="8" cm="1">
        <f t="array" aca="1" ref="CW5" ca="1">_xlfn.IFS($CU57=-1,CP5,$CU57=0,$CS5,$CU57=1,$CT5,$CU57=2,$CU5)</f>
        <v>0</v>
      </c>
      <c r="CX5" s="8" cm="1">
        <f t="array" aca="1" ref="CX5" ca="1">_xlfn.IFS($CU57=-1,CQ5,$CU57=0,$CS5,$CU57=1,$CT5,$CU57=2,$CU5)</f>
        <v>0</v>
      </c>
      <c r="CY5" s="8" cm="1">
        <f t="array" aca="1" ref="CY5" ca="1">_xlfn.IFS($CU57=-1,CR5,$CU57=0,$CS5,$CU57=1,$CT5,$CU57=2,$CU5)</f>
        <v>0</v>
      </c>
      <c r="CZ5" s="8"/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</row>
    <row r="6" spans="2:113" x14ac:dyDescent="0.2">
      <c r="B6" s="69" t="s">
        <v>130</v>
      </c>
      <c r="C6" s="70">
        <v>1</v>
      </c>
      <c r="M6" s="71" t="s">
        <v>130</v>
      </c>
      <c r="N6" s="72">
        <v>7</v>
      </c>
      <c r="O6" s="73"/>
      <c r="P6" s="73"/>
      <c r="Q6" s="73"/>
      <c r="R6" s="73"/>
      <c r="S6" s="73"/>
      <c r="T6" s="73"/>
      <c r="U6" s="73"/>
      <c r="V6" s="73"/>
      <c r="X6" s="71" t="s">
        <v>130</v>
      </c>
      <c r="Y6" s="72">
        <v>13</v>
      </c>
      <c r="Z6" s="73"/>
      <c r="AA6" s="73"/>
      <c r="AB6" s="73"/>
      <c r="AC6" s="73"/>
      <c r="AD6" s="73"/>
      <c r="AE6" s="73"/>
      <c r="AF6" s="73"/>
      <c r="AG6" s="73"/>
      <c r="AI6" s="71" t="s">
        <v>130</v>
      </c>
      <c r="AJ6" s="72">
        <v>17</v>
      </c>
      <c r="AK6" s="73"/>
      <c r="AL6" s="73"/>
      <c r="AM6" s="73"/>
      <c r="AN6" s="73"/>
      <c r="AO6" s="73"/>
      <c r="AP6" s="73"/>
      <c r="AQ6" s="73"/>
      <c r="AR6" s="73"/>
      <c r="AU6" s="26" t="str">
        <f>IF(AV6=0," ","Batsman Ability")</f>
        <v xml:space="preserve"> </v>
      </c>
      <c r="AV6" s="26">
        <f>J40</f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9">
        <v>0</v>
      </c>
      <c r="CV6" s="8" cm="1">
        <f t="array" aca="1" ref="CV6" ca="1">_xlfn.IFS($CU58=-1,CO6,$CU58=0,$CS6,$CU58=1,$CT6,$CU58=2,$CU6)</f>
        <v>0</v>
      </c>
      <c r="CW6" s="8" cm="1">
        <f t="array" aca="1" ref="CW6" ca="1">_xlfn.IFS($CU58=-1,CP6,$CU58=0,$CS6,$CU58=1,$CT6,$CU58=2,$CU6)</f>
        <v>0</v>
      </c>
      <c r="CX6" s="8" cm="1">
        <f t="array" aca="1" ref="CX6" ca="1">_xlfn.IFS($CU58=-1,CQ6,$CU58=0,$CS6,$CU58=1,$CT6,$CU58=2,$CU6)</f>
        <v>0</v>
      </c>
      <c r="CY6" s="8" cm="1">
        <f t="array" aca="1" ref="CY6" ca="1">_xlfn.IFS($CU58=-1,CR6,$CU58=0,$CS6,$CU58=1,$CT6,$CU58=2,$CU6)</f>
        <v>0</v>
      </c>
      <c r="CZ6" s="8"/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</row>
    <row r="7" spans="2:113" x14ac:dyDescent="0.2">
      <c r="B7" s="70" t="s">
        <v>131</v>
      </c>
      <c r="C7" s="74"/>
      <c r="D7" s="75"/>
      <c r="E7" s="75"/>
      <c r="F7" s="75"/>
      <c r="G7" s="75"/>
      <c r="H7" s="68"/>
      <c r="I7" s="76" t="s">
        <v>123</v>
      </c>
      <c r="J7" s="77">
        <v>3</v>
      </c>
      <c r="K7" s="78"/>
      <c r="M7" s="72" t="s">
        <v>131</v>
      </c>
      <c r="N7" s="79"/>
      <c r="O7" s="80"/>
      <c r="P7" s="80"/>
      <c r="Q7" s="80"/>
      <c r="R7" s="80"/>
      <c r="S7" s="80"/>
      <c r="T7" s="76" t="s">
        <v>123</v>
      </c>
      <c r="U7" s="77"/>
      <c r="V7" s="81"/>
      <c r="X7" s="72" t="s">
        <v>131</v>
      </c>
      <c r="Y7" s="79"/>
      <c r="Z7" s="80"/>
      <c r="AA7" s="80"/>
      <c r="AB7" s="80"/>
      <c r="AC7" s="80"/>
      <c r="AD7" s="80"/>
      <c r="AE7" s="76" t="s">
        <v>123</v>
      </c>
      <c r="AF7" s="77"/>
      <c r="AG7" s="81"/>
      <c r="AI7" s="72" t="s">
        <v>131</v>
      </c>
      <c r="AJ7" s="79"/>
      <c r="AK7" s="80"/>
      <c r="AL7" s="80"/>
      <c r="AM7" s="80"/>
      <c r="AN7" s="80"/>
      <c r="AO7" s="80"/>
      <c r="AP7" s="76" t="s">
        <v>123</v>
      </c>
      <c r="AQ7" s="77"/>
      <c r="AR7" s="81"/>
      <c r="AU7" s="26" t="str">
        <f>IF(AV7=0," ","Bowler Ability")</f>
        <v xml:space="preserve"> </v>
      </c>
      <c r="AV7" s="26">
        <f>J55</f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9">
        <v>0</v>
      </c>
      <c r="CV7" s="8" cm="1">
        <f t="array" aca="1" ref="CV7" ca="1">_xlfn.IFS($CU59=-1,CO7,$CU59=0,$CS7,$CU59=1,$CT7,$CU59=2,$CU7)</f>
        <v>0</v>
      </c>
      <c r="CW7" s="8" cm="1">
        <f t="array" aca="1" ref="CW7" ca="1">_xlfn.IFS($CU59=-1,CP7,$CU59=0,$CS7,$CU59=1,$CT7,$CU59=2,$CU7)</f>
        <v>0</v>
      </c>
      <c r="CX7" s="8" cm="1">
        <f t="array" aca="1" ref="CX7" ca="1">_xlfn.IFS($CU59=-1,CQ7,$CU59=0,$CS7,$CU59=1,$CT7,$CU59=2,$CU7)</f>
        <v>0</v>
      </c>
      <c r="CY7" s="8" cm="1">
        <f t="array" aca="1" ref="CY7" ca="1">_xlfn.IFS($CU59=-1,CR7,$CU59=0,$CS7,$CU59=1,$CT7,$CU59=2,$CU7)</f>
        <v>0</v>
      </c>
      <c r="CZ7" s="8"/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</row>
    <row r="8" spans="2:113" x14ac:dyDescent="0.2">
      <c r="B8" s="70" t="s">
        <v>132</v>
      </c>
      <c r="C8" s="17"/>
      <c r="D8" s="17"/>
      <c r="E8" s="17"/>
      <c r="F8" s="17"/>
      <c r="G8" s="17"/>
      <c r="H8" s="17"/>
      <c r="I8" s="82" t="s">
        <v>126</v>
      </c>
      <c r="J8" s="77">
        <v>3</v>
      </c>
      <c r="K8" s="83"/>
      <c r="M8" s="72" t="s">
        <v>132</v>
      </c>
      <c r="T8" s="82" t="s">
        <v>126</v>
      </c>
      <c r="U8" s="77"/>
      <c r="V8" s="84"/>
      <c r="X8" s="72" t="s">
        <v>132</v>
      </c>
      <c r="AE8" s="82" t="s">
        <v>126</v>
      </c>
      <c r="AF8" s="77"/>
      <c r="AG8" s="84"/>
      <c r="AI8" s="72" t="s">
        <v>132</v>
      </c>
      <c r="AP8" s="82" t="s">
        <v>126</v>
      </c>
      <c r="AQ8" s="77"/>
      <c r="AR8" s="84"/>
      <c r="AU8" s="26" t="str">
        <f>IF(AV8=0," ","Batsman Ability")</f>
        <v xml:space="preserve"> </v>
      </c>
      <c r="AV8" s="26">
        <f>J40</f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9">
        <v>0</v>
      </c>
      <c r="CV8" s="8" cm="1">
        <f t="array" aca="1" ref="CV8" ca="1">_xlfn.IFS($CU60=-1,CO8,$CU60=0,$CS8,$CU60=1,$CT8,$CU60=2,$CU8)</f>
        <v>0</v>
      </c>
      <c r="CW8" s="8" cm="1">
        <f t="array" aca="1" ref="CW8" ca="1">_xlfn.IFS($CU60=-1,CP8,$CU60=0,$CS8,$CU60=1,$CT8,$CU60=2,$CU8)</f>
        <v>0</v>
      </c>
      <c r="CX8" s="8" cm="1">
        <f t="array" aca="1" ref="CX8" ca="1">_xlfn.IFS($CU60=-1,CQ8,$CU60=0,$CS8,$CU60=1,$CT8,$CU60=2,$CU8)</f>
        <v>0</v>
      </c>
      <c r="CY8" s="8" cm="1">
        <f t="array" aca="1" ref="CY8" ca="1">_xlfn.IFS($CU60=-1,CR8,$CU60=0,$CS8,$CU60=1,$CT8,$CU60=2,$CU8)</f>
        <v>0</v>
      </c>
      <c r="CZ8" s="8"/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</row>
    <row r="9" spans="2:113" x14ac:dyDescent="0.2">
      <c r="B9" s="119"/>
      <c r="C9"/>
      <c r="D9"/>
      <c r="E9"/>
      <c r="F9"/>
      <c r="G9"/>
      <c r="H9"/>
      <c r="K9" s="83"/>
      <c r="M9" s="72"/>
      <c r="N9" s="73"/>
      <c r="O9" s="73"/>
      <c r="P9" s="73"/>
      <c r="Q9" s="73"/>
      <c r="R9" s="73"/>
      <c r="S9" s="73"/>
      <c r="T9" s="73"/>
      <c r="U9" s="73"/>
      <c r="V9" s="84"/>
      <c r="X9" s="72"/>
      <c r="Y9" s="73"/>
      <c r="Z9" s="73"/>
      <c r="AA9" s="73"/>
      <c r="AB9" s="73"/>
      <c r="AC9" s="73"/>
      <c r="AD9" s="73"/>
      <c r="AE9" s="73"/>
      <c r="AF9" s="73"/>
      <c r="AG9" s="84"/>
      <c r="AI9" s="72"/>
      <c r="AJ9" s="73"/>
      <c r="AK9" s="73"/>
      <c r="AL9" s="73"/>
      <c r="AM9" s="73"/>
      <c r="AN9" s="73"/>
      <c r="AO9" s="73"/>
      <c r="AP9" s="73"/>
      <c r="AQ9" s="73"/>
      <c r="AR9" s="84"/>
      <c r="AU9" s="26" t="str">
        <f>IF(AV9=0," ","Bowler Ability")</f>
        <v xml:space="preserve"> </v>
      </c>
      <c r="AV9" s="26">
        <f>J71</f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9">
        <v>0</v>
      </c>
      <c r="CV9" s="8" cm="1">
        <f t="array" aca="1" ref="CV9" ca="1">_xlfn.IFS($CU61=-1,CO9,$CU61=0,$CS9,$CU61=1,$CT9,$CU61=2,$CU9)</f>
        <v>0</v>
      </c>
      <c r="CW9" s="8" cm="1">
        <f t="array" aca="1" ref="CW9" ca="1">_xlfn.IFS($CU61=-1,CP9,$CU61=0,$CS9,$CU61=1,$CT9,$CU61=2,$CU9)</f>
        <v>0</v>
      </c>
      <c r="CX9" s="8" cm="1">
        <f t="array" aca="1" ref="CX9" ca="1">_xlfn.IFS($CU61=-1,CQ9,$CU61=0,$CS9,$CU61=1,$CT9,$CU61=2,$CU9)</f>
        <v>0</v>
      </c>
      <c r="CY9" s="8" cm="1">
        <f t="array" aca="1" ref="CY9" ca="1">_xlfn.IFS($CU61=-1,CR9,$CU61=0,$CS9,$CU61=1,$CT9,$CU61=2,$CU9)</f>
        <v>0</v>
      </c>
      <c r="CZ9" s="8"/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</row>
    <row r="10" spans="2:113" x14ac:dyDescent="0.2">
      <c r="B10" s="85" t="s">
        <v>133</v>
      </c>
      <c r="C10" s="26" t="s">
        <v>46</v>
      </c>
      <c r="D10" s="26" t="s">
        <v>47</v>
      </c>
      <c r="E10" s="26" t="s">
        <v>48</v>
      </c>
      <c r="F10" s="26" t="s">
        <v>49</v>
      </c>
      <c r="G10" s="7" t="s">
        <v>50</v>
      </c>
      <c r="I10" s="86" t="s">
        <v>134</v>
      </c>
      <c r="J10" s="68"/>
      <c r="K10" s="78"/>
      <c r="M10" s="87" t="s">
        <v>133</v>
      </c>
      <c r="N10" s="73" t="s">
        <v>46</v>
      </c>
      <c r="O10" s="73" t="s">
        <v>47</v>
      </c>
      <c r="P10" s="73" t="s">
        <v>48</v>
      </c>
      <c r="Q10" s="73" t="s">
        <v>49</v>
      </c>
      <c r="R10" s="7" t="s">
        <v>50</v>
      </c>
      <c r="S10" s="73"/>
      <c r="T10" s="86" t="s">
        <v>134</v>
      </c>
      <c r="U10" s="80"/>
      <c r="V10" s="81"/>
      <c r="X10" s="87" t="s">
        <v>133</v>
      </c>
      <c r="Y10" s="73" t="s">
        <v>46</v>
      </c>
      <c r="Z10" s="73" t="s">
        <v>47</v>
      </c>
      <c r="AA10" s="73" t="s">
        <v>48</v>
      </c>
      <c r="AB10" s="73" t="s">
        <v>49</v>
      </c>
      <c r="AC10" s="7" t="s">
        <v>50</v>
      </c>
      <c r="AD10" s="73"/>
      <c r="AE10" s="88" t="s">
        <v>134</v>
      </c>
      <c r="AF10" s="80"/>
      <c r="AG10" s="81"/>
      <c r="AI10" s="87" t="s">
        <v>133</v>
      </c>
      <c r="AJ10" s="73" t="s">
        <v>46</v>
      </c>
      <c r="AK10" s="73" t="s">
        <v>47</v>
      </c>
      <c r="AL10" s="73" t="s">
        <v>48</v>
      </c>
      <c r="AM10" s="73" t="s">
        <v>49</v>
      </c>
      <c r="AN10" s="7" t="s">
        <v>50</v>
      </c>
      <c r="AO10" s="73"/>
      <c r="AP10" s="88" t="s">
        <v>134</v>
      </c>
      <c r="AQ10" s="80"/>
      <c r="AR10" s="81"/>
      <c r="AU10" s="26" t="str">
        <f>IF(AV10=0," ","Batsman Ability")</f>
        <v xml:space="preserve"> </v>
      </c>
      <c r="AV10" s="26">
        <f>J72</f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9">
        <v>0</v>
      </c>
      <c r="CV10" s="8" cm="1">
        <f t="array" aca="1" ref="CV10" ca="1">_xlfn.IFS($CU62=-1,CO10,$CU62=0,$CS10,$CU62=1,$CT10,$CU62=2,$CU10)</f>
        <v>0</v>
      </c>
      <c r="CW10" s="8" cm="1">
        <f t="array" aca="1" ref="CW10" ca="1">_xlfn.IFS($CU62=-1,CP10,$CU62=0,$CS10,$CU62=1,$CT10,$CU62=2,$CU10)</f>
        <v>0</v>
      </c>
      <c r="CX10" s="8" cm="1">
        <f t="array" aca="1" ref="CX10" ca="1">_xlfn.IFS($CU62=-1,CQ10,$CU62=0,$CS10,$CU62=1,$CT10,$CU62=2,$CU10)</f>
        <v>0</v>
      </c>
      <c r="CY10" s="8" cm="1">
        <f t="array" aca="1" ref="CY10" ca="1">_xlfn.IFS($CU62=-1,CR10,$CU62=0,$CS10,$CU62=1,$CT10,$CU62=2,$CU10)</f>
        <v>0</v>
      </c>
      <c r="CZ10" s="8"/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</row>
    <row r="11" spans="2:113" x14ac:dyDescent="0.2">
      <c r="B11" s="70"/>
      <c r="C11" s="17">
        <f ca="1">SUM(IF(ISBLANK(I11),0,INDIRECT(I11)),IF(ISBLANK(J11),0,INDIRECT(J11)),IF(ISBLANK(K11),0,INDIRECT(K11)))</f>
        <v>0</v>
      </c>
      <c r="D11" s="17">
        <f ca="1">IF(AND(ISBLANK(I11),ISBLANK(J11),ISBLANK(K11)),0,COUNT(IF(ISBLANK(I11),0,INDIRECT(I11)),IF(ISBLANK(J11),0,INDIRECT(J11)),IF(ISBLANK(K11),0,INDIRECT(K11))))-IF(ISBLANK(I11),1,0)-IF(ISBLANK(J11),1,0)-IF(ISBLANK(K11),1,0)+IF(AND(ISBLANK(I11),ISBLANK(J11),ISBLANK(K11)),3,0)+IF(H11="OUT",1,0)</f>
        <v>0</v>
      </c>
      <c r="E11" s="17">
        <f ca="1">IF(ISBLANK(I11),0,COUNTIF(INDIRECT(I11),"4"))+IF(ISBLANK(J11),0,COUNTIF(INDIRECT(J11),"4"))+IF(ISBLANK(K11),0,COUNTIF(INDIRECT(K11),"4"))</f>
        <v>0</v>
      </c>
      <c r="F11" s="17">
        <f ca="1">IF(ISBLANK(I11),0,COUNTIF(INDIRECT(I11),"6"))+IF(ISBLANK(J11),0,COUNTIF(INDIRECT(J11),"6"))+IF(ISBLANK(K11),0,COUNTIF(INDIRECT(K11),"6"))</f>
        <v>0</v>
      </c>
      <c r="G11" s="89">
        <f ca="1">IF(D11=0,0,100*C11/D11)</f>
        <v>0</v>
      </c>
      <c r="I11" s="70"/>
      <c r="K11" s="83"/>
      <c r="M11" s="72"/>
      <c r="N11" s="17">
        <f ca="1">SUM(IF(ISBLANK(T11),0,INDIRECT(T11)),IF(ISBLANK(U11),0,INDIRECT(U11)),IF(ISBLANK(V11),0,INDIRECT(V11)))+C91</f>
        <v>0</v>
      </c>
      <c r="O11" s="17">
        <f ca="1">IF(AND(ISBLANK(T11),ISBLANK(U11),ISBLANK(V11)),0,COUNT(IF(ISBLANK(T11),0,INDIRECT(T11)),IF(ISBLANK(U11),0,INDIRECT(U11)),IF(ISBLANK(V11),0,INDIRECT(V11))))-IF(ISBLANK(T11),1,0)-IF(ISBLANK(U11),1,0)-IF(ISBLANK(V11),1,0)+IF(AND(ISBLANK(T11),ISBLANK(U11),ISBLANK(V11)),3,0)+IF(S11="OUT",1,0)+D91</f>
        <v>0</v>
      </c>
      <c r="P11" s="17">
        <f ca="1">IF(ISBLANK(T11),0,COUNTIF(INDIRECT(T11),"4"))+IF(ISBLANK(U11),0,COUNTIF(INDIRECT(U11),"4"))+IF(ISBLANK(V11),0,COUNTIF(INDIRECT(V11),"4"))+E91</f>
        <v>0</v>
      </c>
      <c r="Q11" s="17">
        <f ca="1">IF(ISBLANK(T11),0,COUNTIF(INDIRECT(T11),"6"))+IF(ISBLANK(U11),0,COUNTIF(INDIRECT(U11),"6"))+IF(ISBLANK(V11),0,COUNTIF(INDIRECT(V11),"6"))+F91</f>
        <v>0</v>
      </c>
      <c r="R11" s="89">
        <f ca="1">IF(O11=0,0,100*N11/O11)</f>
        <v>0</v>
      </c>
      <c r="S11" s="73"/>
      <c r="T11" s="70"/>
      <c r="U11" s="73"/>
      <c r="V11" s="84"/>
      <c r="X11" s="72"/>
      <c r="Y11" s="17">
        <f ca="1">SUM(IF(ISBLANK(AE11),0,INDIRECT(AE11)),IF(ISBLANK(AF11),0,INDIRECT(AF11)),IF(ISBLANK(AG11),0,INDIRECT(AG11)))+N91</f>
        <v>0</v>
      </c>
      <c r="Z11" s="17">
        <f ca="1">IF(AND(ISBLANK(AE11),ISBLANK(AF11),ISBLANK(AG11)),0,COUNT(IF(ISBLANK(AE11),0,INDIRECT(AE11)),IF(ISBLANK(AF11),0,INDIRECT(AF11)),IF(ISBLANK(AG11),0,INDIRECT(AG11))))-IF(ISBLANK(AE11),1,0)-IF(ISBLANK(AF11),1,0)-IF(ISBLANK(AG11),1,0)+IF(AND(ISBLANK(AE11),ISBLANK(AF11),ISBLANK(AG11)),3,0)+IF(AD11="OUT",1,0)+O91</f>
        <v>0</v>
      </c>
      <c r="AA11" s="17">
        <f ca="1">IF(ISBLANK(AE11),0,COUNTIF(INDIRECT(AE11),"4"))+IF(ISBLANK(AF11),0,COUNTIF(INDIRECT(AF11),"4"))+IF(ISBLANK(AG11),0,COUNTIF(INDIRECT(AG11),"4"))+P91</f>
        <v>0</v>
      </c>
      <c r="AB11" s="17">
        <f ca="1">IF(ISBLANK(AE11),0,COUNTIF(INDIRECT(AE11),"6"))+IF(ISBLANK(AF11),0,COUNTIF(INDIRECT(AF11),"6"))+IF(ISBLANK(AG11),0,COUNTIF(INDIRECT(AG11),"6"))+Q91</f>
        <v>0</v>
      </c>
      <c r="AC11" s="89">
        <f ca="1">IF(Z11=0,0,100*Y11/Z11)</f>
        <v>0</v>
      </c>
      <c r="AD11" s="73"/>
      <c r="AE11" s="72"/>
      <c r="AF11" s="73"/>
      <c r="AG11" s="84"/>
      <c r="AI11" s="72"/>
      <c r="AJ11" s="17">
        <f ca="1">SUM(IF(ISBLANK(AP11),0,INDIRECT(AP11)),IF(ISBLANK(AQ11),0,INDIRECT(AQ11)),IF(ISBLANK(AR11),0,INDIRECT(AR11)))+Y59</f>
        <v>0</v>
      </c>
      <c r="AK11" s="17">
        <f ca="1">IF(AND(ISBLANK(AP11),ISBLANK(AQ11),ISBLANK(AR11)),0,COUNT(IF(ISBLANK(AP11),0,INDIRECT(AP11)),IF(ISBLANK(AQ11),0,INDIRECT(AQ11)),IF(ISBLANK(AR11),0,INDIRECT(AR11))))-IF(ISBLANK(AP11),1,0)-IF(ISBLANK(AQ11),1,0)-IF(ISBLANK(AR11),1,0)+IF(AND(ISBLANK(AP11),ISBLANK(AQ11),ISBLANK(AR11)),3,0)+IF(AO11="OUT",1,0)+Z59</f>
        <v>0</v>
      </c>
      <c r="AL11" s="17">
        <f ca="1">IF(ISBLANK(AP11),0,COUNTIF(INDIRECT(AP11),"4"))+IF(ISBLANK(AQ11),0,COUNTIF(INDIRECT(AQ11),"4"))+IF(ISBLANK(AR11),0,COUNTIF(INDIRECT(AR11),"4"))+AA59</f>
        <v>0</v>
      </c>
      <c r="AM11" s="17">
        <f ca="1">IF(ISBLANK(AP11),0,COUNTIF(INDIRECT(AP11),"6"))+IF(ISBLANK(AQ11),0,COUNTIF(INDIRECT(AQ11),"6"))+IF(ISBLANK(AR11),0,COUNTIF(INDIRECT(AR11),"6"))+AB59</f>
        <v>0</v>
      </c>
      <c r="AN11" s="89">
        <f ca="1">IF(AK11=0,0,100*AJ11/AK11)</f>
        <v>0</v>
      </c>
      <c r="AO11" s="73"/>
      <c r="AP11" s="72"/>
      <c r="AQ11" s="73"/>
      <c r="AR11" s="84"/>
      <c r="AU11" s="26" t="str">
        <f>IF(AV11=0," ","Bowler Ability")</f>
        <v xml:space="preserve"> </v>
      </c>
      <c r="AV11" s="26">
        <f>J87</f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9">
        <v>0</v>
      </c>
      <c r="CV11" s="8" cm="1">
        <f t="array" aca="1" ref="CV11" ca="1">_xlfn.IFS($CU63=-1,CO11,$CU63=0,$CS11,$CU63=1,$CT11,$CU63=2,$CU11)</f>
        <v>0</v>
      </c>
      <c r="CW11" s="8" cm="1">
        <f t="array" aca="1" ref="CW11" ca="1">_xlfn.IFS($CU63=-1,CP11,$CU63=0,$CS11,$CU63=1,$CT11,$CU63=2,$CU11)</f>
        <v>0</v>
      </c>
      <c r="CX11" s="8" cm="1">
        <f t="array" aca="1" ref="CX11" ca="1">_xlfn.IFS($CU63=-1,CQ11,$CU63=0,$CS11,$CU63=1,$CT11,$CU63=2,$CU11)</f>
        <v>0</v>
      </c>
      <c r="CY11" s="8" cm="1">
        <f t="array" aca="1" ref="CY11" ca="1">_xlfn.IFS($CU63=-1,CR11,$CU63=0,$CS11,$CU63=1,$CT11,$CU63=2,$CU11)</f>
        <v>0</v>
      </c>
      <c r="CZ11" s="8"/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</row>
    <row r="12" spans="2:113" x14ac:dyDescent="0.2">
      <c r="B12" s="70"/>
      <c r="C12" s="17">
        <f ca="1">SUM(IF(ISBLANK(I12),0,INDIRECT(I12)),IF(ISBLANK(J12),0,INDIRECT(J12)),IF(ISBLANK(K12),0,INDIRECT(K12)))</f>
        <v>0</v>
      </c>
      <c r="D12" s="17">
        <f ca="1">IF(AND(ISBLANK(I12),ISBLANK(J12),ISBLANK(K12)),0,COUNT(IF(ISBLANK(I12),0,INDIRECT(I12)),IF(ISBLANK(J12),0,INDIRECT(J12)),IF(ISBLANK(K12),0,INDIRECT(K12))))-IF(ISBLANK(I12),1,0)-IF(ISBLANK(J12),1,0)-IF(ISBLANK(K12),1,0)+IF(AND(ISBLANK(I12),ISBLANK(J12),ISBLANK(K12)),3,0)+IF(H12="OUT",1,0)</f>
        <v>0</v>
      </c>
      <c r="E12" s="17">
        <f ca="1">IF(ISBLANK(I12),0,COUNTIF(INDIRECT(I12),"4"))+IF(ISBLANK(J12),0,COUNTIF(INDIRECT(J12),"4"))+IF(ISBLANK(K12),0,COUNTIF(INDIRECT(K12),"4"))</f>
        <v>0</v>
      </c>
      <c r="F12" s="17">
        <f ca="1">IF(ISBLANK(I12),0,COUNTIF(INDIRECT(I12),"6"))+IF(ISBLANK(J12),0,COUNTIF(INDIRECT(J12),"6"))+IF(ISBLANK(K12),0,COUNTIF(INDIRECT(K12),"6"))</f>
        <v>0</v>
      </c>
      <c r="G12" s="89">
        <f ca="1">IF(D12=0,0,100*C12/D12)</f>
        <v>0</v>
      </c>
      <c r="I12" s="70"/>
      <c r="K12" s="83"/>
      <c r="M12" s="72"/>
      <c r="N12" s="17">
        <f ca="1">SUM(IF(ISBLANK(T12),0,INDIRECT(T12)),IF(ISBLANK(U12),0,INDIRECT(U12)),IF(ISBLANK(V12),0,INDIRECT(V12)))+C92</f>
        <v>0</v>
      </c>
      <c r="O12" s="17">
        <f ca="1">IF(AND(ISBLANK(T12),ISBLANK(U12),ISBLANK(V12)),0,COUNT(IF(ISBLANK(T12),0,INDIRECT(T12)),IF(ISBLANK(U12),0,INDIRECT(U12)),IF(ISBLANK(V12),0,INDIRECT(V12))))-IF(ISBLANK(T12),1,0)-IF(ISBLANK(U12),1,0)-IF(ISBLANK(V12),1,0)+IF(AND(ISBLANK(T12),ISBLANK(U12),ISBLANK(V12)),3,0)+IF(S12="OUT",1,0)+D92</f>
        <v>0</v>
      </c>
      <c r="P12" s="17">
        <f ca="1">IF(ISBLANK(T12),0,COUNTIF(INDIRECT(T12),"4"))+IF(ISBLANK(U12),0,COUNTIF(INDIRECT(U12),"4"))+IF(ISBLANK(V12),0,COUNTIF(INDIRECT(V12),"4"))+E92</f>
        <v>0</v>
      </c>
      <c r="Q12" s="17">
        <f ca="1">IF(ISBLANK(T12),0,COUNTIF(INDIRECT(T12),"6"))+IF(ISBLANK(U12),0,COUNTIF(INDIRECT(U12),"6"))+IF(ISBLANK(V12),0,COUNTIF(INDIRECT(V12),"6"))+F92</f>
        <v>0</v>
      </c>
      <c r="R12" s="89">
        <f ca="1">IF(O12=0,0,100*N12/O12)</f>
        <v>0</v>
      </c>
      <c r="S12" s="73"/>
      <c r="T12" s="70"/>
      <c r="U12" s="73"/>
      <c r="V12" s="84"/>
      <c r="X12" s="72"/>
      <c r="Y12" s="17">
        <f ca="1">SUM(IF(ISBLANK(AE12),0,INDIRECT(AE12)),IF(ISBLANK(AF12),0,INDIRECT(AF12)),IF(ISBLANK(AG12),0,INDIRECT(AG12)))+N92</f>
        <v>0</v>
      </c>
      <c r="Z12" s="17">
        <f ca="1">IF(AND(ISBLANK(AE12),ISBLANK(AF12),ISBLANK(AG12)),0,COUNT(IF(ISBLANK(AE12),0,INDIRECT(AE12)),IF(ISBLANK(AF12),0,INDIRECT(AF12)),IF(ISBLANK(AG12),0,INDIRECT(AG12))))-IF(ISBLANK(AE12),1,0)-IF(ISBLANK(AF12),1,0)-IF(ISBLANK(AG12),1,0)+IF(AND(ISBLANK(AE12),ISBLANK(AF12),ISBLANK(AG12)),3,0)+IF(AD12="OUT",1,0)+O92</f>
        <v>0</v>
      </c>
      <c r="AA12" s="17">
        <f ca="1">IF(ISBLANK(AE12),0,COUNTIF(INDIRECT(AE12),"4"))+IF(ISBLANK(AF12),0,COUNTIF(INDIRECT(AF12),"4"))+IF(ISBLANK(AG12),0,COUNTIF(INDIRECT(AG12),"4"))+P92</f>
        <v>0</v>
      </c>
      <c r="AB12" s="17">
        <f ca="1">IF(ISBLANK(AE12),0,COUNTIF(INDIRECT(AE12),"6"))+IF(ISBLANK(AF12),0,COUNTIF(INDIRECT(AF12),"6"))+IF(ISBLANK(AG12),0,COUNTIF(INDIRECT(AG12),"6"))+Q92</f>
        <v>0</v>
      </c>
      <c r="AC12" s="89">
        <f ca="1">IF(Z12=0,0,100*Y12/Z12)</f>
        <v>0</v>
      </c>
      <c r="AD12" s="93"/>
      <c r="AE12" s="72"/>
      <c r="AF12" s="73"/>
      <c r="AG12" s="84"/>
      <c r="AI12" s="72"/>
      <c r="AJ12" s="17">
        <f ca="1">SUM(IF(ISBLANK(AP12),0,INDIRECT(AP12)),IF(ISBLANK(AQ12),0,INDIRECT(AQ12)),IF(ISBLANK(AR12),0,INDIRECT(AR12)))+Y60</f>
        <v>0</v>
      </c>
      <c r="AK12" s="17">
        <f ca="1">IF(AND(ISBLANK(AP12),ISBLANK(AQ12),ISBLANK(AR12)),0,COUNT(IF(ISBLANK(AP12),0,INDIRECT(AP12)),IF(ISBLANK(AQ12),0,INDIRECT(AQ12)),IF(ISBLANK(AR12),0,INDIRECT(AR12))))-IF(ISBLANK(AP12),1,0)-IF(ISBLANK(AQ12),1,0)-IF(ISBLANK(AR12),1,0)+IF(AND(ISBLANK(AP12),ISBLANK(AQ12),ISBLANK(AR12)),3,0)+IF(AO12="OUT",1,0)+Z60</f>
        <v>0</v>
      </c>
      <c r="AL12" s="17">
        <f ca="1">IF(ISBLANK(AP12),0,COUNTIF(INDIRECT(AP12),"4"))+IF(ISBLANK(AQ12),0,COUNTIF(INDIRECT(AQ12),"4"))+IF(ISBLANK(AR12),0,COUNTIF(INDIRECT(AR12),"4"))+AA60</f>
        <v>0</v>
      </c>
      <c r="AM12" s="17">
        <f ca="1">IF(ISBLANK(AP12),0,COUNTIF(INDIRECT(AP12),"6"))+IF(ISBLANK(AQ12),0,COUNTIF(INDIRECT(AQ12),"6"))+IF(ISBLANK(AR12),0,COUNTIF(INDIRECT(AR12),"6"))+AB60</f>
        <v>0</v>
      </c>
      <c r="AN12" s="89">
        <f ca="1">IF(AK12=0,0,100*AJ12/AK12)</f>
        <v>0</v>
      </c>
      <c r="AO12" s="73"/>
      <c r="AP12" s="72"/>
      <c r="AQ12" s="73"/>
      <c r="AR12" s="84"/>
      <c r="AU12" s="26" t="str">
        <f>IF(AV12=0," ","Batsman Ability")</f>
        <v xml:space="preserve"> </v>
      </c>
      <c r="AV12" s="26">
        <f>J88</f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9">
        <v>0</v>
      </c>
      <c r="CV12" s="8" cm="1">
        <f t="array" aca="1" ref="CV12" ca="1">_xlfn.IFS($CU64=-1,CO12,$CU64=0,$CS12,$CU64=1,$CT12,$CU64=2,$CU12)</f>
        <v>0</v>
      </c>
      <c r="CW12" s="8" cm="1">
        <f t="array" aca="1" ref="CW12" ca="1">_xlfn.IFS($CU64=-1,CP12,$CU64=0,$CS12,$CU64=1,$CT12,$CU64=2,$CU12)</f>
        <v>0</v>
      </c>
      <c r="CX12" s="8" cm="1">
        <f t="array" aca="1" ref="CX12" ca="1">_xlfn.IFS($CU64=-1,CQ12,$CU64=0,$CS12,$CU64=1,$CT12,$CU64=2,$CU12)</f>
        <v>0</v>
      </c>
      <c r="CY12" s="8" cm="1">
        <f t="array" aca="1" ref="CY12" ca="1">_xlfn.IFS($CU64=-1,CR12,$CU64=0,$CS12,$CU64=1,$CT12,$CU64=2,$CU12)</f>
        <v>0</v>
      </c>
      <c r="CZ12" s="8"/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</row>
    <row r="13" spans="2:113" x14ac:dyDescent="0.2">
      <c r="B13" s="70"/>
      <c r="C13" s="17"/>
      <c r="D13" s="17"/>
      <c r="E13" s="17"/>
      <c r="F13" s="17"/>
      <c r="G13" s="17"/>
      <c r="I13" s="70"/>
      <c r="K13" s="83"/>
      <c r="M13" s="72"/>
      <c r="N13" s="8"/>
      <c r="O13" s="8"/>
      <c r="P13" s="8"/>
      <c r="Q13" s="8"/>
      <c r="R13" s="8"/>
      <c r="S13" s="73"/>
      <c r="T13" s="72"/>
      <c r="U13" s="73"/>
      <c r="V13" s="84"/>
      <c r="X13" s="72"/>
      <c r="Y13" s="17"/>
      <c r="Z13" s="17"/>
      <c r="AA13" s="17"/>
      <c r="AB13" s="17"/>
      <c r="AC13" s="17"/>
      <c r="AD13" s="73"/>
      <c r="AE13" s="72"/>
      <c r="AF13" s="73"/>
      <c r="AG13" s="84"/>
      <c r="AI13" s="72"/>
      <c r="AJ13" s="8"/>
      <c r="AK13" s="8"/>
      <c r="AL13" s="8"/>
      <c r="AM13" s="8"/>
      <c r="AN13" s="8"/>
      <c r="AO13" s="73"/>
      <c r="AP13" s="72"/>
      <c r="AQ13" s="73"/>
      <c r="AR13" s="84"/>
      <c r="AU13" s="26" t="str">
        <f>IF(AV13=0," ","Bowler Ability")</f>
        <v xml:space="preserve"> </v>
      </c>
      <c r="AV13" s="26">
        <f>U7</f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9">
        <v>1</v>
      </c>
      <c r="CV13" s="8" cm="1">
        <f t="array" aca="1" ref="CV13" ca="1">_xlfn.IFS($CU65=-1,CO13,$CU65=0,$CS13,$CU65=1,$CT13,$CU65=2,$CU13)</f>
        <v>1</v>
      </c>
      <c r="CW13" s="8" cm="1">
        <f t="array" aca="1" ref="CW13" ca="1">_xlfn.IFS($CU65=-1,CP13,$CU65=0,$CS13,$CU65=1,$CT13,$CU65=2,$CU13)</f>
        <v>1</v>
      </c>
      <c r="CX13" s="8" cm="1">
        <f t="array" aca="1" ref="CX13" ca="1">_xlfn.IFS($CU65=-1,CQ13,$CU65=0,$CS13,$CU65=1,$CT13,$CU65=2,$CU13)</f>
        <v>1</v>
      </c>
      <c r="CY13" s="8" cm="1">
        <f t="array" aca="1" ref="CY13" ca="1">_xlfn.IFS($CU65=-1,CR13,$CU65=0,$CS13,$CU65=1,$CT13,$CU65=2,$CU13)</f>
        <v>1</v>
      </c>
      <c r="CZ13" s="8"/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1</v>
      </c>
    </row>
    <row r="14" spans="2:113" x14ac:dyDescent="0.2">
      <c r="B14" s="70"/>
      <c r="C14" s="17"/>
      <c r="D14" s="17"/>
      <c r="E14" s="17" t="s">
        <v>105</v>
      </c>
      <c r="F14" s="17"/>
      <c r="G14" s="17"/>
      <c r="I14" s="70"/>
      <c r="K14" s="83"/>
      <c r="M14" s="72"/>
      <c r="N14" s="8"/>
      <c r="O14" s="8"/>
      <c r="P14" s="8"/>
      <c r="Q14" s="8"/>
      <c r="R14" s="8"/>
      <c r="S14" s="73"/>
      <c r="T14" s="72"/>
      <c r="U14" s="73"/>
      <c r="V14" s="84"/>
      <c r="X14" s="72"/>
      <c r="Y14" s="8"/>
      <c r="Z14" s="8"/>
      <c r="AA14" s="8"/>
      <c r="AB14" s="8"/>
      <c r="AC14" s="8"/>
      <c r="AD14" s="73"/>
      <c r="AE14" s="72"/>
      <c r="AF14" s="73"/>
      <c r="AG14" s="84"/>
      <c r="AI14" s="72"/>
      <c r="AJ14" s="8"/>
      <c r="AK14" s="8"/>
      <c r="AL14" s="8"/>
      <c r="AM14" s="8"/>
      <c r="AN14" s="8"/>
      <c r="AO14" s="73"/>
      <c r="AP14" s="72"/>
      <c r="AQ14" s="73"/>
      <c r="AR14" s="84"/>
      <c r="AU14" s="26" t="str">
        <f>IF(AV14=0," ","Batsman Ability")</f>
        <v xml:space="preserve"> </v>
      </c>
      <c r="AV14" s="26">
        <f>U8</f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9">
        <v>1</v>
      </c>
      <c r="CV14" s="8" cm="1">
        <f t="array" aca="1" ref="CV14" ca="1">_xlfn.IFS($CU66=-1,CO14,$CU66=0,$CS14,$CU66=1,$CT14,$CU66=2,$CU14)</f>
        <v>0</v>
      </c>
      <c r="CW14" s="8" cm="1">
        <f t="array" aca="1" ref="CW14" ca="1">_xlfn.IFS($CU66=-1,CP14,$CU66=0,$CS14,$CU66=1,$CT14,$CU66=2,$CU14)</f>
        <v>0</v>
      </c>
      <c r="CX14" s="8" cm="1">
        <f t="array" aca="1" ref="CX14" ca="1">_xlfn.IFS($CU66=-1,CQ14,$CU66=0,$CS14,$CU66=1,$CT14,$CU66=2,$CU14)</f>
        <v>0</v>
      </c>
      <c r="CY14" s="8" cm="1">
        <f t="array" aca="1" ref="CY14" ca="1">_xlfn.IFS($CU66=-1,CR14,$CU66=0,$CS14,$CU66=1,$CT14,$CU66=2,$CU14)</f>
        <v>0</v>
      </c>
      <c r="CZ14" s="8"/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1</v>
      </c>
    </row>
    <row r="15" spans="2:113" x14ac:dyDescent="0.2">
      <c r="B15" s="70"/>
      <c r="C15" s="17"/>
      <c r="D15" s="17"/>
      <c r="E15" s="17" t="s">
        <v>105</v>
      </c>
      <c r="F15" s="17"/>
      <c r="G15" s="17"/>
      <c r="I15" s="70"/>
      <c r="K15" s="83"/>
      <c r="M15" s="72"/>
      <c r="N15" s="8"/>
      <c r="O15" s="8"/>
      <c r="P15" s="8"/>
      <c r="Q15" s="8"/>
      <c r="R15" s="8"/>
      <c r="S15" s="73"/>
      <c r="T15" s="72"/>
      <c r="U15" s="73"/>
      <c r="V15" s="84"/>
      <c r="X15" s="72"/>
      <c r="Y15" s="8"/>
      <c r="Z15" s="8"/>
      <c r="AA15" s="8"/>
      <c r="AB15" s="8"/>
      <c r="AC15" s="8"/>
      <c r="AD15" s="73"/>
      <c r="AE15" s="72"/>
      <c r="AF15" s="73"/>
      <c r="AG15" s="84"/>
      <c r="AI15" s="72"/>
      <c r="AJ15" s="8"/>
      <c r="AK15" s="8"/>
      <c r="AL15" s="8"/>
      <c r="AM15" s="8"/>
      <c r="AN15" s="8"/>
      <c r="AO15" s="73"/>
      <c r="AP15" s="72"/>
      <c r="AQ15" s="73"/>
      <c r="AR15" s="84"/>
      <c r="AU15" s="26" t="str">
        <f>IF(AV15=0," ","Bowler Ability")</f>
        <v xml:space="preserve"> </v>
      </c>
      <c r="AV15" s="26">
        <f>U23</f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9">
        <v>1</v>
      </c>
      <c r="CV15" s="8" cm="1">
        <f t="array" aca="1" ref="CV15" ca="1">_xlfn.IFS($CU67=-1,CO15,$CU67=0,$CS15,$CU67=1,$CT15,$CU67=2,$CU15)</f>
        <v>0</v>
      </c>
      <c r="CW15" s="8" cm="1">
        <f t="array" aca="1" ref="CW15" ca="1">_xlfn.IFS($CU67=-1,CP15,$CU67=0,$CS15,$CU67=1,$CT15,$CU67=2,$CU15)</f>
        <v>0</v>
      </c>
      <c r="CX15" s="8" cm="1">
        <f t="array" aca="1" ref="CX15" ca="1">_xlfn.IFS($CU67=-1,CQ15,$CU67=0,$CS15,$CU67=1,$CT15,$CU67=2,$CU15)</f>
        <v>0</v>
      </c>
      <c r="CY15" s="8" cm="1">
        <f t="array" aca="1" ref="CY15" ca="1">_xlfn.IFS($CU67=-1,CR15,$CU67=0,$CS15,$CU67=1,$CT15,$CU67=2,$CU15)</f>
        <v>0</v>
      </c>
      <c r="CZ15" s="8"/>
      <c r="DA15" s="8">
        <v>0</v>
      </c>
      <c r="DB15" s="8">
        <v>0</v>
      </c>
      <c r="DC15" s="8">
        <v>0</v>
      </c>
      <c r="DD15" s="8">
        <v>1</v>
      </c>
      <c r="DE15" s="8">
        <v>0</v>
      </c>
      <c r="DF15" s="8">
        <v>0</v>
      </c>
      <c r="DG15" s="8">
        <v>0</v>
      </c>
      <c r="DH15" s="8">
        <v>0</v>
      </c>
      <c r="DI15" s="8">
        <v>1</v>
      </c>
    </row>
    <row r="16" spans="2:113" x14ac:dyDescent="0.2">
      <c r="B16" s="70"/>
      <c r="C16" s="17"/>
      <c r="D16" s="17"/>
      <c r="E16" s="17" t="s">
        <v>105</v>
      </c>
      <c r="F16" s="17"/>
      <c r="G16" s="17"/>
      <c r="I16" s="70"/>
      <c r="K16" s="83"/>
      <c r="M16" s="72"/>
      <c r="N16" s="8"/>
      <c r="O16" s="8"/>
      <c r="P16" s="8"/>
      <c r="Q16" s="8"/>
      <c r="R16" s="8"/>
      <c r="S16" s="73"/>
      <c r="T16" s="72"/>
      <c r="U16" s="73"/>
      <c r="V16" s="84"/>
      <c r="X16" s="72"/>
      <c r="Y16" s="8"/>
      <c r="Z16" s="8"/>
      <c r="AA16" s="8"/>
      <c r="AB16" s="8"/>
      <c r="AC16" s="8"/>
      <c r="AD16" s="73"/>
      <c r="AE16" s="72"/>
      <c r="AF16" s="73"/>
      <c r="AG16" s="84"/>
      <c r="AI16" s="72"/>
      <c r="AJ16" s="8"/>
      <c r="AK16" s="8"/>
      <c r="AL16" s="8"/>
      <c r="AM16" s="8"/>
      <c r="AN16" s="8"/>
      <c r="AO16" s="73"/>
      <c r="AP16" s="72"/>
      <c r="AQ16" s="73"/>
      <c r="AR16" s="84"/>
      <c r="AU16" s="26" t="str">
        <f>IF(AV16=0," ","Batsman Ability")</f>
        <v xml:space="preserve"> </v>
      </c>
      <c r="AV16" s="26">
        <f>U24</f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9">
        <v>1</v>
      </c>
      <c r="CV16" s="8" cm="1">
        <f t="array" aca="1" ref="CV16" ca="1">_xlfn.IFS($CU68=-1,CO16,$CU68=0,$CS16,$CU68=1,$CT16,$CU68=2,$CU16)</f>
        <v>0</v>
      </c>
      <c r="CW16" s="8" cm="1">
        <f t="array" aca="1" ref="CW16" ca="1">_xlfn.IFS($CU68=-1,CP16,$CU68=0,$CS16,$CU68=1,$CT16,$CU68=2,$CU16)</f>
        <v>0</v>
      </c>
      <c r="CX16" s="8" cm="1">
        <f t="array" aca="1" ref="CX16" ca="1">_xlfn.IFS($CU68=-1,CQ16,$CU68=0,$CS16,$CU68=1,$CT16,$CU68=2,$CU16)</f>
        <v>0</v>
      </c>
      <c r="CY16" s="8" cm="1">
        <f t="array" aca="1" ref="CY16" ca="1">_xlfn.IFS($CU68=-1,CR16,$CU68=0,$CS16,$CU68=1,$CT16,$CU68=2,$CU16)</f>
        <v>0</v>
      </c>
      <c r="CZ16" s="8"/>
      <c r="DA16" s="8">
        <v>0</v>
      </c>
      <c r="DB16" s="8">
        <v>0</v>
      </c>
      <c r="DC16" s="8">
        <v>0</v>
      </c>
      <c r="DD16" s="8">
        <v>1</v>
      </c>
      <c r="DE16" s="8">
        <v>0</v>
      </c>
      <c r="DF16" s="8">
        <v>0</v>
      </c>
      <c r="DG16" s="8">
        <v>0</v>
      </c>
      <c r="DH16" s="8">
        <v>0</v>
      </c>
      <c r="DI16" s="8">
        <v>1</v>
      </c>
    </row>
    <row r="17" spans="2:119" x14ac:dyDescent="0.2">
      <c r="B17" s="70"/>
      <c r="C17" s="17"/>
      <c r="D17" s="17"/>
      <c r="E17" s="17" t="s">
        <v>105</v>
      </c>
      <c r="F17" s="17"/>
      <c r="G17" s="17"/>
      <c r="I17" s="70"/>
      <c r="K17" s="83"/>
      <c r="M17" s="72"/>
      <c r="N17" s="8"/>
      <c r="O17" s="8"/>
      <c r="P17" s="8"/>
      <c r="Q17" s="8"/>
      <c r="R17" s="8"/>
      <c r="S17" s="73"/>
      <c r="T17" s="72"/>
      <c r="U17" s="73"/>
      <c r="V17" s="84"/>
      <c r="X17" s="72"/>
      <c r="Y17" s="8"/>
      <c r="Z17" s="8"/>
      <c r="AA17" s="8"/>
      <c r="AB17" s="8"/>
      <c r="AC17" s="73"/>
      <c r="AE17" s="72"/>
      <c r="AF17" s="73"/>
      <c r="AG17" s="84"/>
      <c r="AI17" s="72"/>
      <c r="AJ17" s="8"/>
      <c r="AK17" s="8"/>
      <c r="AL17" s="8"/>
      <c r="AM17" s="8"/>
      <c r="AN17" s="8"/>
      <c r="AO17" s="73"/>
      <c r="AP17" s="72"/>
      <c r="AQ17" s="73"/>
      <c r="AR17" s="84"/>
      <c r="AU17" s="26" t="str">
        <f>IF(AV17=0," ","Bowler Ability")</f>
        <v xml:space="preserve"> </v>
      </c>
      <c r="AV17" s="26">
        <f>U39</f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9">
        <v>1</v>
      </c>
      <c r="CV17" s="8" cm="1">
        <f t="array" aca="1" ref="CV17" ca="1">_xlfn.IFS($CU69=-1,CO17,$CU69=0,$CS17,$CU69=1,$CT17,$CU69=2,$CU17)</f>
        <v>1</v>
      </c>
      <c r="CW17" s="8" cm="1">
        <f t="array" aca="1" ref="CW17" ca="1">_xlfn.IFS($CU69=-1,CP17,$CU69=0,$CS17,$CU69=1,$CT17,$CU69=2,$CU17)</f>
        <v>1</v>
      </c>
      <c r="CX17" s="8" cm="1">
        <f t="array" aca="1" ref="CX17" ca="1">_xlfn.IFS($CU69=-1,CQ17,$CU69=0,$CS17,$CU69=1,$CT17,$CU69=2,$CU17)</f>
        <v>1</v>
      </c>
      <c r="CY17" s="8" cm="1">
        <f t="array" aca="1" ref="CY17" ca="1">_xlfn.IFS($CU69=-1,CR17,$CU69=0,$CS17,$CU69=1,$CT17,$CU69=2,$CU17)</f>
        <v>1</v>
      </c>
      <c r="CZ17" s="8"/>
      <c r="DA17" s="8">
        <v>0</v>
      </c>
      <c r="DB17" s="8">
        <v>0</v>
      </c>
      <c r="DC17" s="8">
        <v>0</v>
      </c>
      <c r="DD17" s="8">
        <v>1</v>
      </c>
      <c r="DE17" s="8">
        <v>0</v>
      </c>
      <c r="DF17" s="8">
        <v>0</v>
      </c>
      <c r="DG17" s="8">
        <v>0</v>
      </c>
      <c r="DH17" s="8">
        <v>0</v>
      </c>
      <c r="DI17" s="8">
        <v>1</v>
      </c>
    </row>
    <row r="18" spans="2:119" ht="17" thickBot="1" x14ac:dyDescent="0.25">
      <c r="B18" s="70"/>
      <c r="C18" s="17"/>
      <c r="D18" s="17"/>
      <c r="E18" s="17"/>
      <c r="F18" s="17"/>
      <c r="G18" s="26" t="s">
        <v>193</v>
      </c>
      <c r="I18" s="94"/>
      <c r="J18" s="95"/>
      <c r="K18" s="96"/>
      <c r="M18" s="72"/>
      <c r="N18" s="8"/>
      <c r="O18" s="8"/>
      <c r="P18" s="17"/>
      <c r="Q18" s="17"/>
      <c r="R18" s="26" t="s">
        <v>193</v>
      </c>
      <c r="T18" s="97"/>
      <c r="U18" s="98"/>
      <c r="V18" s="99"/>
      <c r="X18" s="72"/>
      <c r="Y18" s="8"/>
      <c r="Z18" s="8"/>
      <c r="AA18" s="17"/>
      <c r="AB18" s="17"/>
      <c r="AC18" s="26" t="s">
        <v>193</v>
      </c>
      <c r="AE18" s="97"/>
      <c r="AF18" s="98"/>
      <c r="AG18" s="99"/>
      <c r="AI18" s="72"/>
      <c r="AJ18" s="8"/>
      <c r="AK18" s="8"/>
      <c r="AL18" s="17"/>
      <c r="AM18" s="17"/>
      <c r="AN18" s="26" t="s">
        <v>193</v>
      </c>
      <c r="AP18" s="97"/>
      <c r="AQ18" s="98"/>
      <c r="AR18" s="99"/>
      <c r="AU18" s="26" t="str">
        <f>IF(AV18=0," ","Batsman Ability")</f>
        <v xml:space="preserve"> </v>
      </c>
      <c r="AV18" s="26">
        <f>U40</f>
        <v>0</v>
      </c>
      <c r="CO18" s="8">
        <v>0</v>
      </c>
      <c r="CP18" s="8">
        <v>0</v>
      </c>
      <c r="CQ18" s="8">
        <v>0</v>
      </c>
      <c r="CR18" s="8">
        <v>1</v>
      </c>
      <c r="CS18" s="8">
        <v>0</v>
      </c>
      <c r="CT18" s="8">
        <v>0</v>
      </c>
      <c r="CU18" s="9">
        <v>1</v>
      </c>
      <c r="CV18" s="8" cm="1">
        <f t="array" aca="1" ref="CV18" ca="1">_xlfn.IFS($CU70=-1,CO18,$CU70=0,$CS18,$CU70=1,$CT18,$CU70=2,$CU18)</f>
        <v>0</v>
      </c>
      <c r="CW18" s="8" cm="1">
        <f t="array" aca="1" ref="CW18" ca="1">_xlfn.IFS($CU70=-1,CP18,$CU70=0,$CS18,$CU70=1,$CT18,$CU70=2,$CU18)</f>
        <v>0</v>
      </c>
      <c r="CX18" s="8" cm="1">
        <f t="array" aca="1" ref="CX18" ca="1">_xlfn.IFS($CU70=-1,CQ18,$CU70=0,$CS18,$CU70=1,$CT18,$CU70=2,$CU18)</f>
        <v>0</v>
      </c>
      <c r="CY18" s="8" cm="1">
        <f t="array" aca="1" ref="CY18" ca="1">_xlfn.IFS($CU70=-1,CR18,$CU70=0,$CS18,$CU70=1,$CT18,$CU70=2,$CU18)</f>
        <v>1</v>
      </c>
      <c r="CZ18" s="8"/>
      <c r="DA18" s="8">
        <v>0</v>
      </c>
      <c r="DB18" s="8">
        <v>0</v>
      </c>
      <c r="DC18" s="8">
        <v>0</v>
      </c>
      <c r="DD18" s="8">
        <v>1</v>
      </c>
      <c r="DE18" s="8">
        <v>0</v>
      </c>
      <c r="DF18" s="8">
        <v>0</v>
      </c>
      <c r="DG18" s="8">
        <v>0</v>
      </c>
      <c r="DH18" s="8">
        <v>0</v>
      </c>
      <c r="DI18" s="8">
        <v>1</v>
      </c>
    </row>
    <row r="19" spans="2:119" x14ac:dyDescent="0.2">
      <c r="B19" s="70" t="s">
        <v>143</v>
      </c>
      <c r="C19" s="17" t="str">
        <f>SUM(C8:I8) &amp; " runs"</f>
        <v>0 runs</v>
      </c>
      <c r="D19" s="17" t="str">
        <f>COUNTIF(C8:I8,"W") &amp; " wickets"</f>
        <v>0 wickets</v>
      </c>
      <c r="E19" s="120" t="str">
        <f>"Need " &amp; ($C$4-I20+1) &amp;" runs to win in " &amp; (20-C6) &amp; " overs"</f>
        <v>Need 1 runs to win in 19 overs</v>
      </c>
      <c r="F19" s="121"/>
      <c r="G19" s="122">
        <f>($C$4-I20+1)/(20-C6)</f>
        <v>5.2631578947368418E-2</v>
      </c>
      <c r="I19" s="100" t="s">
        <v>144</v>
      </c>
      <c r="J19" s="17"/>
      <c r="K19" s="101"/>
      <c r="M19" s="70" t="s">
        <v>143</v>
      </c>
      <c r="N19" s="17" t="str">
        <f>SUM(N8:T8) &amp; " runs"</f>
        <v>0 runs</v>
      </c>
      <c r="O19" s="17" t="str">
        <f>COUNTIF(N8:T8,"W") &amp; " wickets"</f>
        <v>0 wickets</v>
      </c>
      <c r="P19" s="120" t="str">
        <f>"Need " &amp; ($C$4-T20+1) &amp;" runs to win in " &amp; (20-N6) &amp; " overs"</f>
        <v>Need 1 runs to win in 13 overs</v>
      </c>
      <c r="Q19" s="121"/>
      <c r="R19" s="122">
        <f>($C$4-T20+1)/(20-N6)</f>
        <v>7.6923076923076927E-2</v>
      </c>
      <c r="T19" s="102" t="s">
        <v>144</v>
      </c>
      <c r="U19" s="8"/>
      <c r="V19" s="103"/>
      <c r="X19" s="70" t="s">
        <v>143</v>
      </c>
      <c r="Y19" s="17" t="str">
        <f>SUM(Y8:AE8) &amp; " runs"</f>
        <v>0 runs</v>
      </c>
      <c r="Z19" s="17" t="str">
        <f>COUNTIF(Y8:AE8,"W") &amp; " wickets"</f>
        <v>0 wickets</v>
      </c>
      <c r="AA19" s="120" t="str">
        <f>"Need " &amp; ($C$4-AE20+1) &amp;" runs to win in " &amp; (20-Y6) &amp; " overs"</f>
        <v>Need 1 runs to win in 7 overs</v>
      </c>
      <c r="AB19" s="121"/>
      <c r="AC19" s="122">
        <f>($C$4-AE20+1)/(20-Y6)</f>
        <v>0.14285714285714285</v>
      </c>
      <c r="AE19" s="102" t="s">
        <v>144</v>
      </c>
      <c r="AF19" s="8"/>
      <c r="AG19" s="103"/>
      <c r="AI19" s="70" t="s">
        <v>143</v>
      </c>
      <c r="AJ19" s="17" t="str">
        <f>SUM(AJ8:AP8) &amp; " runs"</f>
        <v>0 runs</v>
      </c>
      <c r="AK19" s="17" t="str">
        <f>COUNTIF(AJ8:AP8,"W") &amp; " wickets"</f>
        <v>0 wickets</v>
      </c>
      <c r="AL19" s="120" t="str">
        <f>"Need " &amp; ($C$4-AP20+1) &amp;" runs to win in " &amp; (20-AJ6) &amp; " overs"</f>
        <v>Need 1 runs to win in 3 overs</v>
      </c>
      <c r="AM19" s="121"/>
      <c r="AN19" s="122">
        <f>($C$4-AP20+1)/(20-AJ6)</f>
        <v>0.33333333333333331</v>
      </c>
      <c r="AP19" s="102" t="s">
        <v>144</v>
      </c>
      <c r="AQ19" s="8"/>
      <c r="AR19" s="103"/>
      <c r="AU19" s="26" t="str">
        <f>IF(AV19=0," ","Bowler Ability")</f>
        <v xml:space="preserve"> </v>
      </c>
      <c r="AV19" s="26">
        <f>U55</f>
        <v>0</v>
      </c>
      <c r="CO19" s="8">
        <v>0</v>
      </c>
      <c r="CP19" s="8">
        <v>0</v>
      </c>
      <c r="CQ19" s="8">
        <v>0</v>
      </c>
      <c r="CR19" s="8">
        <v>1</v>
      </c>
      <c r="CS19" s="8">
        <v>0</v>
      </c>
      <c r="CT19" s="8">
        <v>0</v>
      </c>
      <c r="CU19" s="9">
        <v>1</v>
      </c>
      <c r="CV19" s="8" cm="1">
        <f t="array" aca="1" ref="CV19" ca="1">_xlfn.IFS($CU71=-1,CO19,$CU71=0,$CS19,$CU71=1,$CT19,$CU71=2,$CU19)</f>
        <v>0</v>
      </c>
      <c r="CW19" s="8" cm="1">
        <f t="array" aca="1" ref="CW19" ca="1">_xlfn.IFS($CU71=-1,CP19,$CU71=0,$CS19,$CU71=1,$CT19,$CU71=2,$CU19)</f>
        <v>0</v>
      </c>
      <c r="CX19" s="8" cm="1">
        <f t="array" aca="1" ref="CX19" ca="1">_xlfn.IFS($CU71=-1,CQ19,$CU71=0,$CS19,$CU71=1,$CT19,$CU71=2,$CU19)</f>
        <v>0</v>
      </c>
      <c r="CY19" s="8" cm="1">
        <f t="array" aca="1" ref="CY19" ca="1">_xlfn.IFS($CU71=-1,CR19,$CU71=0,$CS19,$CU71=1,$CT19,$CU71=2,$CU19)</f>
        <v>0</v>
      </c>
      <c r="CZ19" s="8"/>
      <c r="DA19" s="8">
        <v>0</v>
      </c>
      <c r="DB19" s="8">
        <v>0</v>
      </c>
      <c r="DC19" s="8">
        <v>1</v>
      </c>
      <c r="DD19" s="8">
        <v>1</v>
      </c>
      <c r="DE19" s="8">
        <v>0</v>
      </c>
      <c r="DF19" s="8">
        <v>0</v>
      </c>
      <c r="DG19" s="8">
        <v>0</v>
      </c>
      <c r="DH19" s="8">
        <v>0</v>
      </c>
      <c r="DI19" s="8">
        <v>1</v>
      </c>
    </row>
    <row r="20" spans="2:119" ht="17" thickBot="1" x14ac:dyDescent="0.25">
      <c r="B20" s="104">
        <f>C7</f>
        <v>0</v>
      </c>
      <c r="C20" s="105">
        <v>1</v>
      </c>
      <c r="D20" s="106">
        <v>0</v>
      </c>
      <c r="E20" s="106">
        <f>SUM(C8:H8)+$K$4</f>
        <v>0</v>
      </c>
      <c r="F20" s="106">
        <f>COUNTIF(C8:H8,"W")+$M$4</f>
        <v>0</v>
      </c>
      <c r="G20" s="106"/>
      <c r="H20" s="107"/>
      <c r="I20" s="108">
        <f>SUM(C8:I8)</f>
        <v>0</v>
      </c>
      <c r="J20" s="109">
        <f>COUNTIF(C8:I8,"W")</f>
        <v>0</v>
      </c>
      <c r="K20" s="110">
        <f>I20/C6</f>
        <v>0</v>
      </c>
      <c r="M20" s="111">
        <f>N7</f>
        <v>0</v>
      </c>
      <c r="N20" s="112">
        <v>1</v>
      </c>
      <c r="O20" s="113">
        <v>0</v>
      </c>
      <c r="P20" s="106">
        <f>SUM(N8:S8)+$K$4</f>
        <v>0</v>
      </c>
      <c r="Q20" s="106">
        <f>COUNTIF(N8:S8,"W")+$M$4</f>
        <v>0</v>
      </c>
      <c r="R20" s="106"/>
      <c r="S20" s="114"/>
      <c r="T20" s="108">
        <f>SUM(N8:T8)+I100</f>
        <v>0</v>
      </c>
      <c r="U20" s="109">
        <f>COUNTIF(N8:T8,"W")+J100</f>
        <v>0</v>
      </c>
      <c r="V20" s="110">
        <f>T20/N6</f>
        <v>0</v>
      </c>
      <c r="X20" s="111">
        <f>Y7</f>
        <v>0</v>
      </c>
      <c r="Y20" s="112">
        <v>3</v>
      </c>
      <c r="Z20" s="113">
        <v>0</v>
      </c>
      <c r="AA20" s="106">
        <f>SUM(Y8:AD8)+$K$4</f>
        <v>0</v>
      </c>
      <c r="AB20" s="106">
        <f>COUNTIF(Y8:AD8,"W")+$M$4</f>
        <v>0</v>
      </c>
      <c r="AC20" s="106"/>
      <c r="AD20" s="114"/>
      <c r="AE20" s="108">
        <f>SUM(Y8:AE8)+T100</f>
        <v>0</v>
      </c>
      <c r="AF20" s="109">
        <f>COUNTIF(Y8:AE8,"W")+U100</f>
        <v>0</v>
      </c>
      <c r="AG20" s="115">
        <f>AE20/Y6</f>
        <v>0</v>
      </c>
      <c r="AI20" s="111">
        <f>AJ7</f>
        <v>0</v>
      </c>
      <c r="AJ20" s="112">
        <v>3</v>
      </c>
      <c r="AK20" s="113">
        <v>0</v>
      </c>
      <c r="AL20" s="106">
        <f>SUM(AJ8:AO8)+$K$4</f>
        <v>0</v>
      </c>
      <c r="AM20" s="106">
        <f>COUNTIF(AJ8:AO8,"W")+$M$4</f>
        <v>0</v>
      </c>
      <c r="AN20" s="106"/>
      <c r="AO20" s="114"/>
      <c r="AP20" s="108">
        <f>SUM(AJ8:AP8)+AE68</f>
        <v>0</v>
      </c>
      <c r="AQ20" s="109">
        <f>COUNTIF(AJ8:AP8,"W")+AF68</f>
        <v>0</v>
      </c>
      <c r="AR20" s="115">
        <f>AP20/AJ6</f>
        <v>0</v>
      </c>
      <c r="AU20" s="26" t="str">
        <f>IF(AV20=0," ","Batsman Ability")</f>
        <v xml:space="preserve"> </v>
      </c>
      <c r="AV20" s="26">
        <f>U56</f>
        <v>0</v>
      </c>
      <c r="CO20" s="8">
        <v>0</v>
      </c>
      <c r="CP20" s="8">
        <v>0</v>
      </c>
      <c r="CQ20" s="8">
        <v>0</v>
      </c>
      <c r="CR20" s="8">
        <v>1</v>
      </c>
      <c r="CS20" s="8">
        <v>0</v>
      </c>
      <c r="CT20" s="8">
        <v>0</v>
      </c>
      <c r="CU20" s="9">
        <v>1</v>
      </c>
      <c r="CV20" s="8" cm="1">
        <f t="array" aca="1" ref="CV20" ca="1">_xlfn.IFS($CU72=-1,CO20,$CU72=0,$CS20,$CU72=1,$CT20,$CU72=2,$CU20)</f>
        <v>0</v>
      </c>
      <c r="CW20" s="8" cm="1">
        <f t="array" aca="1" ref="CW20" ca="1">_xlfn.IFS($CU72=-1,CP20,$CU72=0,$CS20,$CU72=1,$CT20,$CU72=2,$CU20)</f>
        <v>0</v>
      </c>
      <c r="CX20" s="8" cm="1">
        <f t="array" aca="1" ref="CX20" ca="1">_xlfn.IFS($CU72=-1,CQ20,$CU72=0,$CS20,$CU72=1,$CT20,$CU72=2,$CU20)</f>
        <v>0</v>
      </c>
      <c r="CY20" s="8" cm="1">
        <f t="array" aca="1" ref="CY20" ca="1">_xlfn.IFS($CU72=-1,CR20,$CU72=0,$CS20,$CU72=1,$CT20,$CU72=2,$CU20)</f>
        <v>1</v>
      </c>
      <c r="CZ20" s="8"/>
      <c r="DA20" s="8">
        <v>0</v>
      </c>
      <c r="DB20" s="8">
        <v>0</v>
      </c>
      <c r="DC20" s="8">
        <v>1</v>
      </c>
      <c r="DD20" s="8">
        <v>1</v>
      </c>
      <c r="DE20" s="8">
        <v>0</v>
      </c>
      <c r="DF20" s="8">
        <v>0</v>
      </c>
      <c r="DG20" s="8">
        <v>0</v>
      </c>
      <c r="DH20" s="8">
        <v>0</v>
      </c>
      <c r="DI20" s="8">
        <v>1</v>
      </c>
    </row>
    <row r="21" spans="2:119" x14ac:dyDescent="0.2">
      <c r="AU21" s="26" t="str">
        <f>IF(AV21=0," ","Bowler Ability")</f>
        <v xml:space="preserve"> </v>
      </c>
      <c r="AV21" s="26">
        <f>U71</f>
        <v>0</v>
      </c>
      <c r="CO21" s="8">
        <v>0</v>
      </c>
      <c r="CP21" s="8">
        <v>0</v>
      </c>
      <c r="CQ21" s="8">
        <v>0</v>
      </c>
      <c r="CR21" s="8">
        <v>1</v>
      </c>
      <c r="CS21" s="8">
        <v>0</v>
      </c>
      <c r="CT21" s="8">
        <v>0</v>
      </c>
      <c r="CU21" s="9">
        <v>1</v>
      </c>
      <c r="CV21" s="8" cm="1">
        <f t="array" aca="1" ref="CV21" ca="1">_xlfn.IFS($CU73=-1,CO21,$CU73=0,$CS21,$CU73=1,$CT21,$CU73=2,$CU21)</f>
        <v>0</v>
      </c>
      <c r="CW21" s="8" cm="1">
        <f t="array" aca="1" ref="CW21" ca="1">_xlfn.IFS($CU73=-1,CP21,$CU73=0,$CS21,$CU73=1,$CT21,$CU73=2,$CU21)</f>
        <v>0</v>
      </c>
      <c r="CX21" s="8" cm="1">
        <f t="array" aca="1" ref="CX21" ca="1">_xlfn.IFS($CU73=-1,CQ21,$CU73=0,$CS21,$CU73=1,$CT21,$CU73=2,$CU21)</f>
        <v>0</v>
      </c>
      <c r="CY21" s="8" cm="1">
        <f t="array" aca="1" ref="CY21" ca="1">_xlfn.IFS($CU73=-1,CR21,$CU73=0,$CS21,$CU73=1,$CT21,$CU73=2,$CU21)</f>
        <v>0</v>
      </c>
      <c r="CZ21" s="8"/>
      <c r="DA21" s="8">
        <v>0</v>
      </c>
      <c r="DB21" s="8">
        <v>0</v>
      </c>
      <c r="DC21" s="8">
        <v>1</v>
      </c>
      <c r="DD21" s="8">
        <v>1</v>
      </c>
      <c r="DE21" s="8">
        <v>0</v>
      </c>
      <c r="DF21" s="8">
        <v>0</v>
      </c>
      <c r="DG21" s="8">
        <v>0</v>
      </c>
      <c r="DH21" s="8">
        <v>0</v>
      </c>
      <c r="DI21" s="8">
        <v>1</v>
      </c>
      <c r="DO21" s="26" t="s">
        <v>105</v>
      </c>
    </row>
    <row r="22" spans="2:119" x14ac:dyDescent="0.2">
      <c r="B22" s="69" t="s">
        <v>130</v>
      </c>
      <c r="C22" s="70">
        <v>2</v>
      </c>
      <c r="M22" s="71" t="s">
        <v>130</v>
      </c>
      <c r="N22" s="72">
        <v>8</v>
      </c>
      <c r="O22" s="73"/>
      <c r="P22" s="73"/>
      <c r="Q22" s="73"/>
      <c r="R22" s="73"/>
      <c r="S22" s="73"/>
      <c r="T22" s="73"/>
      <c r="U22" s="73"/>
      <c r="V22" s="73"/>
      <c r="X22" s="71" t="s">
        <v>130</v>
      </c>
      <c r="Y22" s="72">
        <v>14</v>
      </c>
      <c r="Z22" s="73"/>
      <c r="AA22" s="73"/>
      <c r="AB22" s="73"/>
      <c r="AC22" s="73"/>
      <c r="AD22" s="73"/>
      <c r="AE22" s="73"/>
      <c r="AF22" s="73"/>
      <c r="AG22" s="73"/>
      <c r="AI22" s="71" t="s">
        <v>130</v>
      </c>
      <c r="AJ22" s="72">
        <v>18</v>
      </c>
      <c r="AK22" s="73"/>
      <c r="AL22" s="73"/>
      <c r="AM22" s="73"/>
      <c r="AN22" s="73"/>
      <c r="AO22" s="73"/>
      <c r="AP22" s="73"/>
      <c r="AQ22" s="73"/>
      <c r="AR22" s="73"/>
      <c r="AU22" s="26" t="str">
        <f>IF(AV22=0," ","Batsman Ability")</f>
        <v xml:space="preserve"> </v>
      </c>
      <c r="AV22" s="26">
        <f>U72</f>
        <v>0</v>
      </c>
      <c r="CO22" s="8">
        <v>0</v>
      </c>
      <c r="CP22" s="8">
        <v>0</v>
      </c>
      <c r="CQ22" s="8">
        <v>0</v>
      </c>
      <c r="CR22" s="8">
        <v>1</v>
      </c>
      <c r="CS22" s="8">
        <v>1</v>
      </c>
      <c r="CT22" s="8">
        <v>0</v>
      </c>
      <c r="CU22" s="9">
        <v>1</v>
      </c>
      <c r="CV22" s="8" cm="1">
        <f t="array" aca="1" ref="CV22" ca="1">_xlfn.IFS($CU74=-1,CO22,$CU74=0,$CS22,$CU74=1,$CT22,$CU74=2,$CU22)</f>
        <v>1</v>
      </c>
      <c r="CW22" s="8" cm="1">
        <f t="array" aca="1" ref="CW22" ca="1">_xlfn.IFS($CU74=-1,CP22,$CU74=0,$CS22,$CU74=1,$CT22,$CU74=2,$CU22)</f>
        <v>1</v>
      </c>
      <c r="CX22" s="8" cm="1">
        <f t="array" aca="1" ref="CX22" ca="1">_xlfn.IFS($CU74=-1,CQ22,$CU74=0,$CS22,$CU74=1,$CT22,$CU74=2,$CU22)</f>
        <v>1</v>
      </c>
      <c r="CY22" s="8" cm="1">
        <f t="array" aca="1" ref="CY22" ca="1">_xlfn.IFS($CU74=-1,CR22,$CU74=0,$CS22,$CU74=1,$CT22,$CU74=2,$CU22)</f>
        <v>1</v>
      </c>
      <c r="CZ22" s="8"/>
      <c r="DA22" s="8">
        <v>0</v>
      </c>
      <c r="DB22" s="8">
        <v>1</v>
      </c>
      <c r="DC22" s="8">
        <v>1</v>
      </c>
      <c r="DD22" s="8">
        <v>1</v>
      </c>
      <c r="DE22" s="8">
        <v>0</v>
      </c>
      <c r="DF22" s="8">
        <v>0</v>
      </c>
      <c r="DG22" s="8">
        <v>0</v>
      </c>
      <c r="DH22" s="8">
        <v>0</v>
      </c>
      <c r="DI22" s="8">
        <v>1</v>
      </c>
      <c r="DO22" s="26" t="s">
        <v>105</v>
      </c>
    </row>
    <row r="23" spans="2:119" x14ac:dyDescent="0.2">
      <c r="B23" s="70" t="s">
        <v>131</v>
      </c>
      <c r="C23" s="74"/>
      <c r="D23" s="75"/>
      <c r="E23" s="75"/>
      <c r="F23" s="75"/>
      <c r="G23" s="75"/>
      <c r="H23" s="68"/>
      <c r="I23" s="76" t="s">
        <v>123</v>
      </c>
      <c r="J23" s="77"/>
      <c r="K23" s="78"/>
      <c r="M23" s="72" t="s">
        <v>131</v>
      </c>
      <c r="N23" s="79"/>
      <c r="O23" s="80"/>
      <c r="P23" s="80"/>
      <c r="Q23" s="80"/>
      <c r="R23" s="80"/>
      <c r="S23" s="80"/>
      <c r="T23" s="76" t="s">
        <v>123</v>
      </c>
      <c r="U23" s="77"/>
      <c r="V23" s="81"/>
      <c r="X23" s="72" t="s">
        <v>131</v>
      </c>
      <c r="Y23" s="79"/>
      <c r="Z23" s="80"/>
      <c r="AA23" s="80"/>
      <c r="AB23" s="80"/>
      <c r="AC23" s="80"/>
      <c r="AD23" s="80"/>
      <c r="AE23" s="76" t="s">
        <v>123</v>
      </c>
      <c r="AF23" s="77"/>
      <c r="AG23" s="81"/>
      <c r="AI23" s="72" t="s">
        <v>131</v>
      </c>
      <c r="AJ23" s="79"/>
      <c r="AK23" s="80"/>
      <c r="AL23" s="80"/>
      <c r="AM23" s="80"/>
      <c r="AN23" s="80"/>
      <c r="AO23" s="80"/>
      <c r="AP23" s="76" t="s">
        <v>123</v>
      </c>
      <c r="AQ23" s="77"/>
      <c r="AR23" s="81"/>
      <c r="AU23" s="26" t="str">
        <f>IF(AV23=0," ","Bowler Ability")</f>
        <v xml:space="preserve"> </v>
      </c>
      <c r="AV23" s="26">
        <f>U87</f>
        <v>0</v>
      </c>
      <c r="CO23" s="8">
        <v>0</v>
      </c>
      <c r="CP23" s="8">
        <v>0</v>
      </c>
      <c r="CQ23" s="8">
        <v>0</v>
      </c>
      <c r="CR23" s="8">
        <v>1</v>
      </c>
      <c r="CS23" s="8">
        <v>1</v>
      </c>
      <c r="CT23" s="8">
        <v>0</v>
      </c>
      <c r="CU23" s="9">
        <v>1</v>
      </c>
      <c r="CV23" s="8" cm="1">
        <f t="array" aca="1" ref="CV23" ca="1">_xlfn.IFS($CU75=-1,CO23,$CU75=0,$CS23,$CU75=1,$CT23,$CU75=2,$CU23)</f>
        <v>1</v>
      </c>
      <c r="CW23" s="8" cm="1">
        <f t="array" aca="1" ref="CW23" ca="1">_xlfn.IFS($CU75=-1,CP23,$CU75=0,$CS23,$CU75=1,$CT23,$CU75=2,$CU23)</f>
        <v>1</v>
      </c>
      <c r="CX23" s="8" cm="1">
        <f t="array" aca="1" ref="CX23" ca="1">_xlfn.IFS($CU75=-1,CQ23,$CU75=0,$CS23,$CU75=1,$CT23,$CU75=2,$CU23)</f>
        <v>1</v>
      </c>
      <c r="CY23" s="8" cm="1">
        <f t="array" aca="1" ref="CY23" ca="1">_xlfn.IFS($CU75=-1,CR23,$CU75=0,$CS23,$CU75=1,$CT23,$CU75=2,$CU23)</f>
        <v>1</v>
      </c>
      <c r="CZ23" s="8"/>
      <c r="DA23" s="8">
        <v>0</v>
      </c>
      <c r="DB23" s="8">
        <v>1</v>
      </c>
      <c r="DC23" s="8">
        <v>1</v>
      </c>
      <c r="DD23" s="8">
        <v>1</v>
      </c>
      <c r="DE23" s="8">
        <v>0</v>
      </c>
      <c r="DF23" s="8">
        <v>0</v>
      </c>
      <c r="DG23" s="8">
        <v>0</v>
      </c>
      <c r="DH23" s="8">
        <v>0</v>
      </c>
      <c r="DI23" s="8">
        <v>1</v>
      </c>
    </row>
    <row r="24" spans="2:119" x14ac:dyDescent="0.2">
      <c r="B24" s="70" t="s">
        <v>132</v>
      </c>
      <c r="C24" s="17"/>
      <c r="D24" s="17"/>
      <c r="E24" s="17"/>
      <c r="F24" s="17"/>
      <c r="G24" s="17"/>
      <c r="H24" s="17"/>
      <c r="I24" s="82" t="s">
        <v>126</v>
      </c>
      <c r="J24" s="77"/>
      <c r="K24" s="83"/>
      <c r="M24" s="72" t="s">
        <v>132</v>
      </c>
      <c r="T24" s="82" t="s">
        <v>126</v>
      </c>
      <c r="U24" s="77"/>
      <c r="V24" s="84"/>
      <c r="X24" s="72" t="s">
        <v>132</v>
      </c>
      <c r="AE24" s="82" t="s">
        <v>126</v>
      </c>
      <c r="AF24" s="77"/>
      <c r="AG24" s="84"/>
      <c r="AI24" s="72" t="s">
        <v>132</v>
      </c>
      <c r="AP24" s="82" t="s">
        <v>126</v>
      </c>
      <c r="AQ24" s="77"/>
      <c r="AR24" s="84"/>
      <c r="AU24" s="26" t="str">
        <f>IF(AV24=0," ","Batsman Ability")</f>
        <v xml:space="preserve"> </v>
      </c>
      <c r="AV24" s="26">
        <f>U88</f>
        <v>0</v>
      </c>
      <c r="CO24" s="8">
        <v>0</v>
      </c>
      <c r="CP24" s="8">
        <v>0</v>
      </c>
      <c r="CQ24" s="8">
        <v>0</v>
      </c>
      <c r="CR24" s="8">
        <v>1</v>
      </c>
      <c r="CS24" s="8">
        <v>1</v>
      </c>
      <c r="CT24" s="8">
        <v>0</v>
      </c>
      <c r="CU24" s="9">
        <v>1</v>
      </c>
      <c r="CV24" s="8" cm="1">
        <f t="array" aca="1" ref="CV24" ca="1">_xlfn.IFS($CU76=-1,CO24,$CU76=0,$CS24,$CU76=1,$CT24,$CU76=2,$CU24)</f>
        <v>0</v>
      </c>
      <c r="CW24" s="8" cm="1">
        <f t="array" aca="1" ref="CW24" ca="1">_xlfn.IFS($CU76=-1,CP24,$CU76=0,$CS24,$CU76=1,$CT24,$CU76=2,$CU24)</f>
        <v>0</v>
      </c>
      <c r="CX24" s="8" cm="1">
        <f t="array" aca="1" ref="CX24" ca="1">_xlfn.IFS($CU76=-1,CQ24,$CU76=0,$CS24,$CU76=1,$CT24,$CU76=2,$CU24)</f>
        <v>0</v>
      </c>
      <c r="CY24" s="8" cm="1">
        <f t="array" aca="1" ref="CY24" ca="1">_xlfn.IFS($CU76=-1,CR24,$CU76=0,$CS24,$CU76=1,$CT24,$CU76=2,$CU24)</f>
        <v>1</v>
      </c>
      <c r="CZ24" s="8"/>
      <c r="DA24" s="8">
        <v>0</v>
      </c>
      <c r="DB24" s="8">
        <v>1</v>
      </c>
      <c r="DC24" s="8">
        <v>1</v>
      </c>
      <c r="DD24" s="8">
        <v>1</v>
      </c>
      <c r="DE24" s="8">
        <v>0</v>
      </c>
      <c r="DF24" s="8">
        <v>0</v>
      </c>
      <c r="DG24" s="8">
        <v>0</v>
      </c>
      <c r="DH24" s="8">
        <v>1</v>
      </c>
      <c r="DI24" s="8">
        <v>1</v>
      </c>
    </row>
    <row r="25" spans="2:119" x14ac:dyDescent="0.2">
      <c r="B25" s="119"/>
      <c r="C25"/>
      <c r="D25"/>
      <c r="E25"/>
      <c r="F25"/>
      <c r="G25"/>
      <c r="H25"/>
      <c r="K25" s="83"/>
      <c r="M25" s="72"/>
      <c r="N25" s="73"/>
      <c r="O25" s="73"/>
      <c r="P25" s="73"/>
      <c r="Q25" s="73"/>
      <c r="R25" s="73"/>
      <c r="S25" s="73"/>
      <c r="T25" s="73"/>
      <c r="U25" s="73"/>
      <c r="V25" s="84"/>
      <c r="X25" s="72"/>
      <c r="Y25" s="73"/>
      <c r="Z25" s="73"/>
      <c r="AA25" s="73"/>
      <c r="AB25" s="73"/>
      <c r="AC25" s="73"/>
      <c r="AD25" s="73"/>
      <c r="AE25" s="73"/>
      <c r="AF25" s="73"/>
      <c r="AG25" s="84"/>
      <c r="AI25" s="72"/>
      <c r="AJ25" s="73"/>
      <c r="AK25" s="73"/>
      <c r="AL25" s="73"/>
      <c r="AM25" s="73"/>
      <c r="AN25" s="73"/>
      <c r="AO25" s="73"/>
      <c r="AP25" s="73"/>
      <c r="AQ25" s="73"/>
      <c r="AR25" s="84"/>
      <c r="AU25" s="26" t="str">
        <f>IF(AV25=0," ","Bowler Ability")</f>
        <v xml:space="preserve"> </v>
      </c>
      <c r="AV25" s="26">
        <f>AF7</f>
        <v>0</v>
      </c>
      <c r="CO25" s="8">
        <v>0</v>
      </c>
      <c r="CP25" s="8">
        <v>0</v>
      </c>
      <c r="CQ25" s="8">
        <v>1</v>
      </c>
      <c r="CR25" s="8">
        <v>1</v>
      </c>
      <c r="CS25" s="8">
        <v>1</v>
      </c>
      <c r="CT25" s="8">
        <v>0</v>
      </c>
      <c r="CU25" s="9">
        <v>1</v>
      </c>
      <c r="CV25" s="8" cm="1">
        <f t="array" aca="1" ref="CV25" ca="1">_xlfn.IFS($CU77=-1,CO25,$CU77=0,$CS25,$CU77=1,$CT25,$CU77=2,$CU25)</f>
        <v>1</v>
      </c>
      <c r="CW25" s="8" cm="1">
        <f t="array" aca="1" ref="CW25" ca="1">_xlfn.IFS($CU77=-1,CP25,$CU77=0,$CS25,$CU77=1,$CT25,$CU77=2,$CU25)</f>
        <v>1</v>
      </c>
      <c r="CX25" s="8" cm="1">
        <f t="array" aca="1" ref="CX25" ca="1">_xlfn.IFS($CU77=-1,CQ25,$CU77=0,$CS25,$CU77=1,$CT25,$CU77=2,$CU25)</f>
        <v>1</v>
      </c>
      <c r="CY25" s="8" cm="1">
        <f t="array" aca="1" ref="CY25" ca="1">_xlfn.IFS($CU77=-1,CR25,$CU77=0,$CS25,$CU77=1,$CT25,$CU77=2,$CU25)</f>
        <v>1</v>
      </c>
      <c r="CZ25" s="8"/>
      <c r="DA25" s="8">
        <v>0</v>
      </c>
      <c r="DB25" s="8">
        <v>1</v>
      </c>
      <c r="DC25" s="8">
        <v>1</v>
      </c>
      <c r="DD25" s="8">
        <v>1</v>
      </c>
      <c r="DE25" s="8">
        <v>0</v>
      </c>
      <c r="DF25" s="8">
        <v>0</v>
      </c>
      <c r="DG25" s="8">
        <v>0</v>
      </c>
      <c r="DH25" s="8">
        <v>1</v>
      </c>
      <c r="DI25" s="8">
        <v>1</v>
      </c>
    </row>
    <row r="26" spans="2:119" x14ac:dyDescent="0.2">
      <c r="B26" s="85" t="s">
        <v>133</v>
      </c>
      <c r="C26" s="26" t="s">
        <v>46</v>
      </c>
      <c r="D26" s="26" t="s">
        <v>47</v>
      </c>
      <c r="E26" s="26" t="s">
        <v>48</v>
      </c>
      <c r="F26" s="26" t="s">
        <v>49</v>
      </c>
      <c r="G26" s="7" t="s">
        <v>50</v>
      </c>
      <c r="I26" s="86" t="s">
        <v>134</v>
      </c>
      <c r="J26" s="68"/>
      <c r="K26" s="78"/>
      <c r="M26" s="87" t="s">
        <v>133</v>
      </c>
      <c r="N26" s="73" t="s">
        <v>46</v>
      </c>
      <c r="O26" s="73" t="s">
        <v>47</v>
      </c>
      <c r="P26" s="73" t="s">
        <v>48</v>
      </c>
      <c r="Q26" s="73" t="s">
        <v>49</v>
      </c>
      <c r="R26" s="7" t="s">
        <v>50</v>
      </c>
      <c r="S26" s="73"/>
      <c r="T26" s="86" t="s">
        <v>134</v>
      </c>
      <c r="U26" s="80"/>
      <c r="V26" s="81"/>
      <c r="X26" s="87" t="s">
        <v>133</v>
      </c>
      <c r="Y26" s="73" t="s">
        <v>46</v>
      </c>
      <c r="Z26" s="73" t="s">
        <v>47</v>
      </c>
      <c r="AA26" s="73" t="s">
        <v>48</v>
      </c>
      <c r="AB26" s="73" t="s">
        <v>49</v>
      </c>
      <c r="AC26" s="7" t="s">
        <v>50</v>
      </c>
      <c r="AD26" s="73"/>
      <c r="AE26" s="88" t="s">
        <v>134</v>
      </c>
      <c r="AF26" s="80"/>
      <c r="AG26" s="81"/>
      <c r="AI26" s="87" t="s">
        <v>133</v>
      </c>
      <c r="AJ26" s="73" t="s">
        <v>46</v>
      </c>
      <c r="AK26" s="73" t="s">
        <v>47</v>
      </c>
      <c r="AL26" s="73" t="s">
        <v>48</v>
      </c>
      <c r="AM26" s="73" t="s">
        <v>49</v>
      </c>
      <c r="AN26" s="7" t="s">
        <v>50</v>
      </c>
      <c r="AO26" s="73"/>
      <c r="AP26" s="88" t="s">
        <v>134</v>
      </c>
      <c r="AQ26" s="80"/>
      <c r="AR26" s="81"/>
      <c r="AU26" s="26" t="str">
        <f>IF(AV26=0," ","Batsman Ability")</f>
        <v xml:space="preserve"> </v>
      </c>
      <c r="AV26" s="26">
        <f>AF8</f>
        <v>0</v>
      </c>
      <c r="CO26" s="8">
        <v>0</v>
      </c>
      <c r="CP26" s="8">
        <v>0</v>
      </c>
      <c r="CQ26" s="8">
        <v>1</v>
      </c>
      <c r="CR26" s="8">
        <v>1</v>
      </c>
      <c r="CS26" s="8">
        <v>1</v>
      </c>
      <c r="CT26" s="8">
        <v>0</v>
      </c>
      <c r="CU26" s="9">
        <v>1</v>
      </c>
      <c r="CV26" s="8" cm="1">
        <f t="array" aca="1" ref="CV26" ca="1">_xlfn.IFS($CU78=-1,CO26,$CU78=0,$CS26,$CU78=1,$CT26,$CU78=2,$CU26)</f>
        <v>1</v>
      </c>
      <c r="CW26" s="8" cm="1">
        <f t="array" aca="1" ref="CW26" ca="1">_xlfn.IFS($CU78=-1,CP26,$CU78=0,$CS26,$CU78=1,$CT26,$CU78=2,$CU26)</f>
        <v>1</v>
      </c>
      <c r="CX26" s="8" cm="1">
        <f t="array" aca="1" ref="CX26" ca="1">_xlfn.IFS($CU78=-1,CQ26,$CU78=0,$CS26,$CU78=1,$CT26,$CU78=2,$CU26)</f>
        <v>1</v>
      </c>
      <c r="CY26" s="8" cm="1">
        <f t="array" aca="1" ref="CY26" ca="1">_xlfn.IFS($CU78=-1,CR26,$CU78=0,$CS26,$CU78=1,$CT26,$CU78=2,$CU26)</f>
        <v>1</v>
      </c>
      <c r="CZ26" s="8"/>
      <c r="DA26" s="8">
        <v>0</v>
      </c>
      <c r="DB26" s="8">
        <v>1</v>
      </c>
      <c r="DC26" s="8">
        <v>1</v>
      </c>
      <c r="DD26" s="8">
        <v>1</v>
      </c>
      <c r="DE26" s="8">
        <v>0</v>
      </c>
      <c r="DF26" s="8">
        <v>0</v>
      </c>
      <c r="DG26" s="8">
        <v>0</v>
      </c>
      <c r="DH26" s="8">
        <v>1</v>
      </c>
      <c r="DI26" s="8">
        <v>1</v>
      </c>
    </row>
    <row r="27" spans="2:119" x14ac:dyDescent="0.2">
      <c r="B27" s="70"/>
      <c r="C27" s="17">
        <f ca="1">SUM(IF(ISBLANK(I27),0,INDIRECT(I27)),IF(ISBLANK(J27),0,INDIRECT(J27)),IF(ISBLANK(K27),0,INDIRECT(K27)))+C11</f>
        <v>0</v>
      </c>
      <c r="D27" s="17">
        <f ca="1">IF(AND(ISBLANK(I27),ISBLANK(J27),ISBLANK(K27)),0,COUNT(IF(ISBLANK(I27),0,INDIRECT(I27)),IF(ISBLANK(J27),0,INDIRECT(J27)),IF(ISBLANK(K27),0,INDIRECT(K27))))-IF(ISBLANK(I27),1,0)-IF(ISBLANK(J27),1,0)-IF(ISBLANK(K27),1,0)+IF(AND(ISBLANK(I27),ISBLANK(J27),ISBLANK(K27)),3,0)+IF(H27="OUT",1,0)+D11</f>
        <v>0</v>
      </c>
      <c r="E27" s="17">
        <f ca="1">IF(ISBLANK(I27),0,COUNTIF(INDIRECT(I27),"4"))+IF(ISBLANK(J27),0,COUNTIF(INDIRECT(J27),"4"))+IF(ISBLANK(K27),0,COUNTIF(INDIRECT(K27),"4"))+E11</f>
        <v>0</v>
      </c>
      <c r="F27" s="17">
        <f ca="1">IF(ISBLANK(I27),0,COUNTIF(INDIRECT(I27),"6"))+IF(ISBLANK(J27),0,COUNTIF(INDIRECT(J27),"6"))+IF(ISBLANK(K27),0,COUNTIF(INDIRECT(K27),"6"))+F11</f>
        <v>0</v>
      </c>
      <c r="G27" s="89">
        <f ca="1">IF(D27=0,0,100*C27/D27)</f>
        <v>0</v>
      </c>
      <c r="I27" s="70"/>
      <c r="K27" s="83"/>
      <c r="M27" s="72"/>
      <c r="N27" s="17">
        <f ca="1">SUM(IF(ISBLANK(T27),0,INDIRECT(T27)),IF(ISBLANK(U27),0,INDIRECT(U27)),IF(ISBLANK(V27),0,INDIRECT(V27)))+N11</f>
        <v>0</v>
      </c>
      <c r="O27" s="17">
        <f ca="1">IF(AND(ISBLANK(T27),ISBLANK(U27),ISBLANK(V27)),0,COUNT(IF(ISBLANK(T27),0,INDIRECT(T27)),IF(ISBLANK(U27),0,INDIRECT(U27)),IF(ISBLANK(V27),0,INDIRECT(V27))))-IF(ISBLANK(T27),1,0)-IF(ISBLANK(U27),1,0)-IF(ISBLANK(V27),1,0)+IF(AND(ISBLANK(T27),ISBLANK(U27),ISBLANK(V27)),3,0)+IF(S27="OUT",1,0)+O11</f>
        <v>0</v>
      </c>
      <c r="P27" s="17">
        <f ca="1">IF(ISBLANK(T27),0,COUNTIF(INDIRECT(T27),"4"))+IF(ISBLANK(U27),0,COUNTIF(INDIRECT(U27),"4"))+IF(ISBLANK(V27),0,COUNTIF(INDIRECT(V27),"4"))+P11</f>
        <v>0</v>
      </c>
      <c r="Q27" s="17">
        <f ca="1">IF(ISBLANK(T27),0,COUNTIF(INDIRECT(T27),"6"))+IF(ISBLANK(U27),0,COUNTIF(INDIRECT(U27),"6"))+IF(ISBLANK(V27),0,COUNTIF(INDIRECT(V27),"6"))+Q11</f>
        <v>0</v>
      </c>
      <c r="R27" s="89">
        <f ca="1">IF(O27=0,0,100*N27/O27)</f>
        <v>0</v>
      </c>
      <c r="S27" s="73"/>
      <c r="T27" s="70"/>
      <c r="U27" s="73"/>
      <c r="V27" s="84"/>
      <c r="X27" s="72"/>
      <c r="Y27" s="17">
        <f ca="1">SUM(IF(ISBLANK(AE27),0,INDIRECT(AE27)),IF(ISBLANK(AF27),0,INDIRECT(AF27)),IF(ISBLANK(AG27),0,INDIRECT(AG27)))+Y11</f>
        <v>0</v>
      </c>
      <c r="Z27" s="17">
        <f ca="1">IF(AND(ISBLANK(AE27),ISBLANK(AF27),ISBLANK(AG27)),0,COUNT(IF(ISBLANK(AE27),0,INDIRECT(AE27)),IF(ISBLANK(AF27),0,INDIRECT(AF27)),IF(ISBLANK(AG27),0,INDIRECT(AG27))))-IF(ISBLANK(AE27),1,0)-IF(ISBLANK(AF27),1,0)-IF(ISBLANK(AG27),1,0)+IF(AND(ISBLANK(AE27),ISBLANK(AF27),ISBLANK(AG27)),3,0)+IF(AD27="OUT",1,0)+Z11</f>
        <v>0</v>
      </c>
      <c r="AA27" s="17">
        <f ca="1">IF(ISBLANK(AE27),0,COUNTIF(INDIRECT(AE27),"4"))+IF(ISBLANK(AF27),0,COUNTIF(INDIRECT(AF27),"4"))+IF(ISBLANK(AG27),0,COUNTIF(INDIRECT(AG27),"4"))+AA11</f>
        <v>0</v>
      </c>
      <c r="AB27" s="17">
        <f ca="1">IF(ISBLANK(AE27),0,COUNTIF(INDIRECT(AE27),"6"))+IF(ISBLANK(AF27),0,COUNTIF(INDIRECT(AF27),"6"))+IF(ISBLANK(AG27),0,COUNTIF(INDIRECT(AG27),"6"))+AB11</f>
        <v>0</v>
      </c>
      <c r="AC27" s="89">
        <f ca="1">IF(Z27=0,0,100*Y27/Z27)</f>
        <v>0</v>
      </c>
      <c r="AD27" s="73"/>
      <c r="AE27" s="72"/>
      <c r="AF27" s="73"/>
      <c r="AG27" s="84"/>
      <c r="AI27" s="72"/>
      <c r="AJ27" s="17">
        <f ca="1">SUM(IF(ISBLANK(AP27),0,INDIRECT(AP27)),IF(ISBLANK(AQ27),0,INDIRECT(AQ27)),IF(ISBLANK(AR27),0,INDIRECT(AR27)))+AJ11</f>
        <v>0</v>
      </c>
      <c r="AK27" s="17">
        <f ca="1">IF(AND(ISBLANK(AP27),ISBLANK(AQ27),ISBLANK(AR27)),0,COUNT(IF(ISBLANK(AP27),0,INDIRECT(AP27)),IF(ISBLANK(AQ27),0,INDIRECT(AQ27)),IF(ISBLANK(AR27),0,INDIRECT(AR27))))-IF(ISBLANK(AP27),1,0)-IF(ISBLANK(AQ27),1,0)-IF(ISBLANK(AR27),1,0)+IF(AND(ISBLANK(AP27),ISBLANK(AQ27),ISBLANK(AR27)),3,0)+IF(AO27="OUT",1,0)+AK11</f>
        <v>0</v>
      </c>
      <c r="AL27" s="17">
        <f ca="1">IF(ISBLANK(AP27),0,COUNTIF(INDIRECT(AP27),"4"))+IF(ISBLANK(AQ27),0,COUNTIF(INDIRECT(AQ27),"4"))+IF(ISBLANK(AR27),0,COUNTIF(INDIRECT(AR27),"4"))+AL11</f>
        <v>0</v>
      </c>
      <c r="AM27" s="17">
        <f ca="1">IF(ISBLANK(AP27),0,COUNTIF(INDIRECT(AP27),"6"))+IF(ISBLANK(AQ27),0,COUNTIF(INDIRECT(AQ27),"6"))+IF(ISBLANK(AR27),0,COUNTIF(INDIRECT(AR27),"6"))+AM11</f>
        <v>0</v>
      </c>
      <c r="AN27" s="89">
        <f ca="1">IF(AK27=0,0,100*AJ27/AK27)</f>
        <v>0</v>
      </c>
      <c r="AO27" s="73"/>
      <c r="AP27" s="72"/>
      <c r="AQ27" s="73"/>
      <c r="AR27" s="84"/>
      <c r="AU27" s="26" t="str">
        <f>IF(AV27=0," ","Bowler Ability")</f>
        <v xml:space="preserve"> </v>
      </c>
      <c r="AV27" s="26">
        <f>AF23</f>
        <v>0</v>
      </c>
      <c r="BB27" s="26" t="s">
        <v>130</v>
      </c>
      <c r="BC27" s="26" t="s">
        <v>46</v>
      </c>
      <c r="BD27" s="26" t="s">
        <v>150</v>
      </c>
      <c r="CO27" s="8">
        <v>1</v>
      </c>
      <c r="CP27" s="8">
        <v>0</v>
      </c>
      <c r="CQ27" s="8">
        <v>1</v>
      </c>
      <c r="CR27" s="8">
        <v>1</v>
      </c>
      <c r="CS27" s="8">
        <v>1</v>
      </c>
      <c r="CT27" s="8">
        <v>0</v>
      </c>
      <c r="CU27" s="9">
        <v>1</v>
      </c>
      <c r="CV27" s="8" cm="1">
        <f t="array" aca="1" ref="CV27" ca="1">_xlfn.IFS($CU79=-1,CO27,$CU79=0,$CS27,$CU79=1,$CT27,$CU79=2,$CU27)</f>
        <v>1</v>
      </c>
      <c r="CW27" s="8" cm="1">
        <f t="array" aca="1" ref="CW27" ca="1">_xlfn.IFS($CU79=-1,CP27,$CU79=0,$CS27,$CU79=1,$CT27,$CU79=2,$CU27)</f>
        <v>1</v>
      </c>
      <c r="CX27" s="8" cm="1">
        <f t="array" aca="1" ref="CX27" ca="1">_xlfn.IFS($CU79=-1,CQ27,$CU79=0,$CS27,$CU79=1,$CT27,$CU79=2,$CU27)</f>
        <v>1</v>
      </c>
      <c r="CY27" s="8" cm="1">
        <f t="array" aca="1" ref="CY27" ca="1">_xlfn.IFS($CU79=-1,CR27,$CU79=0,$CS27,$CU79=1,$CT27,$CU79=2,$CU27)</f>
        <v>1</v>
      </c>
      <c r="CZ27" s="8"/>
      <c r="DA27" s="8">
        <v>1</v>
      </c>
      <c r="DB27" s="8">
        <v>1</v>
      </c>
      <c r="DC27" s="8">
        <v>1</v>
      </c>
      <c r="DD27" s="8">
        <v>1</v>
      </c>
      <c r="DE27" s="8">
        <v>0</v>
      </c>
      <c r="DF27" s="8">
        <v>0</v>
      </c>
      <c r="DG27" s="8">
        <v>0</v>
      </c>
      <c r="DH27" s="8">
        <v>1</v>
      </c>
      <c r="DI27" s="8">
        <v>1</v>
      </c>
    </row>
    <row r="28" spans="2:119" x14ac:dyDescent="0.2">
      <c r="B28" s="70"/>
      <c r="C28" s="17">
        <f ca="1">SUM(IF(ISBLANK(I28),0,INDIRECT(I28)),IF(ISBLANK(J28),0,INDIRECT(J28)),IF(ISBLANK(K28),0,INDIRECT(K28)))+C12</f>
        <v>0</v>
      </c>
      <c r="D28" s="17">
        <f ca="1">IF(AND(ISBLANK(I28),ISBLANK(J28),ISBLANK(K28)),0,COUNT(IF(ISBLANK(I28),0,INDIRECT(I28)),IF(ISBLANK(J28),0,INDIRECT(J28)),IF(ISBLANK(K28),0,INDIRECT(K28))))-IF(ISBLANK(I28),1,0)-IF(ISBLANK(J28),1,0)-IF(ISBLANK(K28),1,0)+IF(AND(ISBLANK(I28),ISBLANK(J28),ISBLANK(K28)),3,0)+IF(H28="OUT",1,0)+D12</f>
        <v>0</v>
      </c>
      <c r="E28" s="17">
        <f ca="1">IF(ISBLANK(I28),0,COUNTIF(INDIRECT(I28),"4"))+IF(ISBLANK(J28),0,COUNTIF(INDIRECT(J28),"4"))+IF(ISBLANK(K28),0,COUNTIF(INDIRECT(K28),"4"))+E12</f>
        <v>0</v>
      </c>
      <c r="F28" s="17">
        <f ca="1">IF(ISBLANK(I28),0,COUNTIF(INDIRECT(I28),"6"))+IF(ISBLANK(J28),0,COUNTIF(INDIRECT(J28),"6"))+IF(ISBLANK(K28),0,COUNTIF(INDIRECT(K28),"6"))+F12</f>
        <v>0</v>
      </c>
      <c r="G28" s="89">
        <f ca="1">IF(D28=0,0,100*C28/D28)</f>
        <v>0</v>
      </c>
      <c r="I28" s="70"/>
      <c r="K28" s="83"/>
      <c r="M28" s="72"/>
      <c r="N28" s="17">
        <f ca="1">SUM(IF(ISBLANK(T28),0,INDIRECT(T28)),IF(ISBLANK(U28),0,INDIRECT(U28)),IF(ISBLANK(V28),0,INDIRECT(V28)))+N12</f>
        <v>0</v>
      </c>
      <c r="O28" s="17">
        <f ca="1">IF(AND(ISBLANK(T28),ISBLANK(U28),ISBLANK(V28)),0,COUNT(IF(ISBLANK(T28),0,INDIRECT(T28)),IF(ISBLANK(U28),0,INDIRECT(U28)),IF(ISBLANK(V28),0,INDIRECT(V28))))-IF(ISBLANK(T28),1,0)-IF(ISBLANK(U28),1,0)-IF(ISBLANK(V28),1,0)+IF(AND(ISBLANK(T28),ISBLANK(U28),ISBLANK(V28)),3,0)+IF(S28="OUT",1,0)+O12</f>
        <v>0</v>
      </c>
      <c r="P28" s="17">
        <f ca="1">IF(ISBLANK(T28),0,COUNTIF(INDIRECT(T28),"4"))+IF(ISBLANK(U28),0,COUNTIF(INDIRECT(U28),"4"))+IF(ISBLANK(V28),0,COUNTIF(INDIRECT(V28),"4"))+P12</f>
        <v>0</v>
      </c>
      <c r="Q28" s="17">
        <f ca="1">IF(ISBLANK(T28),0,COUNTIF(INDIRECT(T28),"6"))+IF(ISBLANK(U28),0,COUNTIF(INDIRECT(U28),"6"))+IF(ISBLANK(V28),0,COUNTIF(INDIRECT(V28),"6"))+Q12</f>
        <v>0</v>
      </c>
      <c r="R28" s="89">
        <f ca="1">IF(O28=0,0,100*N28/O28)</f>
        <v>0</v>
      </c>
      <c r="S28" s="73"/>
      <c r="T28" s="70"/>
      <c r="U28" s="73"/>
      <c r="V28" s="84"/>
      <c r="X28" s="72"/>
      <c r="Y28" s="17">
        <f ca="1">SUM(IF(ISBLANK(AE28),0,INDIRECT(AE28)),IF(ISBLANK(AF28),0,INDIRECT(AF28)),IF(ISBLANK(AG28),0,INDIRECT(AG28)))+Y12</f>
        <v>0</v>
      </c>
      <c r="Z28" s="17">
        <f ca="1">IF(AND(ISBLANK(AE28),ISBLANK(AF28),ISBLANK(AG28)),0,COUNT(IF(ISBLANK(AE28),0,INDIRECT(AE28)),IF(ISBLANK(AF28),0,INDIRECT(AF28)),IF(ISBLANK(AG28),0,INDIRECT(AG28))))-IF(ISBLANK(AE28),1,0)-IF(ISBLANK(AF28),1,0)-IF(ISBLANK(AG28),1,0)+IF(AND(ISBLANK(AE28),ISBLANK(AF28),ISBLANK(AG28)),3,0)+IF(AD28="OUT",1,0)+Z12</f>
        <v>0</v>
      </c>
      <c r="AA28" s="17">
        <f ca="1">IF(ISBLANK(AE28),0,COUNTIF(INDIRECT(AE28),"4"))+IF(ISBLANK(AF28),0,COUNTIF(INDIRECT(AF28),"4"))+IF(ISBLANK(AG28),0,COUNTIF(INDIRECT(AG28),"4"))+AA12</f>
        <v>0</v>
      </c>
      <c r="AB28" s="17">
        <f ca="1">IF(ISBLANK(AE28),0,COUNTIF(INDIRECT(AE28),"6"))+IF(ISBLANK(AF28),0,COUNTIF(INDIRECT(AF28),"6"))+IF(ISBLANK(AG28),0,COUNTIF(INDIRECT(AG28),"6"))+AB12</f>
        <v>0</v>
      </c>
      <c r="AC28" s="89">
        <f ca="1">IF(Z28=0,0,100*Y28/Z28)</f>
        <v>0</v>
      </c>
      <c r="AD28" s="93"/>
      <c r="AE28" s="72"/>
      <c r="AF28" s="73"/>
      <c r="AG28" s="84"/>
      <c r="AI28" s="72"/>
      <c r="AJ28" s="17">
        <f ca="1">SUM(IF(ISBLANK(AP28),0,INDIRECT(AP28)),IF(ISBLANK(AQ28),0,INDIRECT(AQ28)),IF(ISBLANK(AR28),0,INDIRECT(AR28)))+AJ12</f>
        <v>0</v>
      </c>
      <c r="AK28" s="17">
        <f ca="1">IF(AND(ISBLANK(AP28),ISBLANK(AQ28),ISBLANK(AR28)),0,COUNT(IF(ISBLANK(AP28),0,INDIRECT(AP28)),IF(ISBLANK(AQ28),0,INDIRECT(AQ28)),IF(ISBLANK(AR28),0,INDIRECT(AR28))))-IF(ISBLANK(AP28),1,0)-IF(ISBLANK(AQ28),1,0)-IF(ISBLANK(AR28),1,0)+IF(AND(ISBLANK(AP28),ISBLANK(AQ28),ISBLANK(AR28)),3,0)+IF(AO28="OUT",1,0)+AK12</f>
        <v>0</v>
      </c>
      <c r="AL28" s="17">
        <f ca="1">IF(ISBLANK(AP28),0,COUNTIF(INDIRECT(AP28),"4"))+IF(ISBLANK(AQ28),0,COUNTIF(INDIRECT(AQ28),"4"))+IF(ISBLANK(AR28),0,COUNTIF(INDIRECT(AR28),"4"))+AL12</f>
        <v>0</v>
      </c>
      <c r="AM28" s="17">
        <f ca="1">IF(ISBLANK(AP28),0,COUNTIF(INDIRECT(AP28),"6"))+IF(ISBLANK(AQ28),0,COUNTIF(INDIRECT(AQ28),"6"))+IF(ISBLANK(AR28),0,COUNTIF(INDIRECT(AR28),"6"))+AM12</f>
        <v>0</v>
      </c>
      <c r="AN28" s="89">
        <f ca="1">IF(AK28=0,0,100*AJ28/AK28)</f>
        <v>0</v>
      </c>
      <c r="AO28" s="73"/>
      <c r="AP28" s="72"/>
      <c r="AQ28" s="73"/>
      <c r="AR28" s="84"/>
      <c r="AU28" s="26" t="str">
        <f>IF(AV28=0," ","Batsman Ability")</f>
        <v xml:space="preserve"> </v>
      </c>
      <c r="AV28" s="26">
        <f>AF24</f>
        <v>0</v>
      </c>
      <c r="BB28" s="17">
        <v>1</v>
      </c>
      <c r="BC28" s="26">
        <f>$I$20</f>
        <v>0</v>
      </c>
      <c r="BD28" s="26">
        <f>BC28</f>
        <v>0</v>
      </c>
      <c r="CO28" s="8">
        <v>1</v>
      </c>
      <c r="CP28" s="8">
        <v>0</v>
      </c>
      <c r="CQ28" s="8">
        <v>1</v>
      </c>
      <c r="CR28" s="8">
        <v>2</v>
      </c>
      <c r="CS28" s="8">
        <v>1</v>
      </c>
      <c r="CT28" s="8">
        <v>0</v>
      </c>
      <c r="CU28" s="9">
        <v>1</v>
      </c>
      <c r="CV28" s="8" cm="1">
        <f t="array" aca="1" ref="CV28" ca="1">_xlfn.IFS($CU80=-1,CO28,$CU80=0,$CS28,$CU80=1,$CT28,$CU80=2,$CU28)</f>
        <v>1</v>
      </c>
      <c r="CW28" s="8" cm="1">
        <f t="array" aca="1" ref="CW28" ca="1">_xlfn.IFS($CU80=-1,CP28,$CU80=0,$CS28,$CU80=1,$CT28,$CU80=2,$CU28)</f>
        <v>1</v>
      </c>
      <c r="CX28" s="8" cm="1">
        <f t="array" aca="1" ref="CX28" ca="1">_xlfn.IFS($CU80=-1,CQ28,$CU80=0,$CS28,$CU80=1,$CT28,$CU80=2,$CU28)</f>
        <v>1</v>
      </c>
      <c r="CY28" s="8" cm="1">
        <f t="array" aca="1" ref="CY28" ca="1">_xlfn.IFS($CU80=-1,CR28,$CU80=0,$CS28,$CU80=1,$CT28,$CU80=2,$CU28)</f>
        <v>1</v>
      </c>
      <c r="CZ28" s="8"/>
      <c r="DA28" s="8">
        <v>1</v>
      </c>
      <c r="DB28" s="8">
        <v>1</v>
      </c>
      <c r="DC28" s="8">
        <v>1</v>
      </c>
      <c r="DD28" s="8">
        <v>1</v>
      </c>
      <c r="DE28" s="8">
        <v>1</v>
      </c>
      <c r="DF28" s="8">
        <v>0</v>
      </c>
      <c r="DG28" s="8">
        <v>0</v>
      </c>
      <c r="DH28" s="8">
        <v>1</v>
      </c>
      <c r="DI28" s="8">
        <v>1</v>
      </c>
    </row>
    <row r="29" spans="2:119" x14ac:dyDescent="0.2">
      <c r="B29" s="70"/>
      <c r="C29" s="17"/>
      <c r="D29" s="17"/>
      <c r="E29" s="17"/>
      <c r="F29" s="17"/>
      <c r="G29" s="17"/>
      <c r="I29" s="70"/>
      <c r="K29" s="83"/>
      <c r="M29" s="72"/>
      <c r="N29" s="8"/>
      <c r="O29" s="8"/>
      <c r="P29" s="8"/>
      <c r="Q29" s="8"/>
      <c r="R29" s="8"/>
      <c r="S29" s="73"/>
      <c r="T29" s="72"/>
      <c r="U29" s="73"/>
      <c r="V29" s="84"/>
      <c r="X29" s="72"/>
      <c r="Y29" s="17"/>
      <c r="Z29" s="17"/>
      <c r="AA29" s="17"/>
      <c r="AB29" s="17"/>
      <c r="AC29" s="17"/>
      <c r="AD29" s="73"/>
      <c r="AE29" s="72"/>
      <c r="AF29" s="73"/>
      <c r="AG29" s="84"/>
      <c r="AI29" s="72"/>
      <c r="AJ29" s="8"/>
      <c r="AK29" s="8"/>
      <c r="AL29" s="8"/>
      <c r="AM29" s="8"/>
      <c r="AN29" s="8"/>
      <c r="AO29" s="73"/>
      <c r="AP29" s="72"/>
      <c r="AQ29" s="73"/>
      <c r="AR29" s="84"/>
      <c r="AU29" s="26" t="str">
        <f>IF(AV29=0," ","Bowler Ability")</f>
        <v xml:space="preserve"> </v>
      </c>
      <c r="AV29" s="26">
        <f>AF39</f>
        <v>0</v>
      </c>
      <c r="BB29" s="17">
        <v>2</v>
      </c>
      <c r="BC29" s="26">
        <f>$I$36</f>
        <v>0</v>
      </c>
      <c r="BD29" s="26">
        <f t="shared" ref="BD29:BD47" si="0">BC29-BC28</f>
        <v>0</v>
      </c>
      <c r="CO29" s="8">
        <v>1</v>
      </c>
      <c r="CP29" s="8">
        <v>0</v>
      </c>
      <c r="CQ29" s="8">
        <v>1</v>
      </c>
      <c r="CR29" s="8">
        <v>2</v>
      </c>
      <c r="CS29" s="8">
        <v>1</v>
      </c>
      <c r="CT29" s="8">
        <v>0</v>
      </c>
      <c r="CU29" s="9">
        <v>1</v>
      </c>
      <c r="CV29" s="8" cm="1">
        <f t="array" aca="1" ref="CV29" ca="1">_xlfn.IFS($CU81=-1,CO29,$CU81=0,$CS29,$CU81=1,$CT29,$CU81=2,$CU29)</f>
        <v>0</v>
      </c>
      <c r="CW29" s="8" cm="1">
        <f t="array" aca="1" ref="CW29" ca="1">_xlfn.IFS($CU81=-1,CP29,$CU81=0,$CS29,$CU81=1,$CT29,$CU81=2,$CU29)</f>
        <v>0</v>
      </c>
      <c r="CX29" s="8" cm="1">
        <f t="array" aca="1" ref="CX29" ca="1">_xlfn.IFS($CU81=-1,CQ29,$CU81=0,$CS29,$CU81=1,$CT29,$CU81=2,$CU29)</f>
        <v>0</v>
      </c>
      <c r="CY29" s="8" cm="1">
        <f t="array" aca="1" ref="CY29" ca="1">_xlfn.IFS($CU81=-1,CR29,$CU81=0,$CS29,$CU81=1,$CT29,$CU81=2,$CU29)</f>
        <v>0</v>
      </c>
      <c r="CZ29" s="8"/>
      <c r="DA29" s="8">
        <v>1</v>
      </c>
      <c r="DB29" s="8">
        <v>1</v>
      </c>
      <c r="DC29" s="8">
        <v>2</v>
      </c>
      <c r="DD29" s="8">
        <v>2</v>
      </c>
      <c r="DE29" s="8">
        <v>1</v>
      </c>
      <c r="DF29" s="8">
        <v>0</v>
      </c>
      <c r="DG29" s="8">
        <v>0</v>
      </c>
      <c r="DH29" s="8">
        <v>1</v>
      </c>
      <c r="DI29" s="8">
        <v>1</v>
      </c>
    </row>
    <row r="30" spans="2:119" x14ac:dyDescent="0.2">
      <c r="B30" s="70"/>
      <c r="C30" s="17"/>
      <c r="D30" s="17"/>
      <c r="E30" s="17"/>
      <c r="F30" s="17"/>
      <c r="G30" s="17"/>
      <c r="I30" s="70"/>
      <c r="K30" s="83"/>
      <c r="M30" s="72"/>
      <c r="N30" s="8"/>
      <c r="O30" s="8"/>
      <c r="P30" s="8"/>
      <c r="Q30" s="8"/>
      <c r="R30" s="8"/>
      <c r="S30" s="73"/>
      <c r="T30" s="72"/>
      <c r="U30" s="73"/>
      <c r="V30" s="84"/>
      <c r="X30" s="72"/>
      <c r="Y30" s="8"/>
      <c r="Z30" s="8"/>
      <c r="AA30" s="8"/>
      <c r="AB30" s="8"/>
      <c r="AC30" s="8"/>
      <c r="AD30" s="73"/>
      <c r="AE30" s="72"/>
      <c r="AF30" s="73"/>
      <c r="AG30" s="84"/>
      <c r="AI30" s="72"/>
      <c r="AJ30" s="8"/>
      <c r="AK30" s="8"/>
      <c r="AL30" s="8"/>
      <c r="AM30" s="8"/>
      <c r="AN30" s="8"/>
      <c r="AO30" s="73"/>
      <c r="AP30" s="72"/>
      <c r="AQ30" s="73"/>
      <c r="AR30" s="84"/>
      <c r="AU30" s="26" t="str">
        <f>IF(AV30=0," ","Batsman Ability")</f>
        <v xml:space="preserve"> </v>
      </c>
      <c r="AV30" s="26">
        <f>AF40</f>
        <v>0</v>
      </c>
      <c r="BB30" s="17">
        <v>3</v>
      </c>
      <c r="BC30" s="26">
        <f>$I$52</f>
        <v>0</v>
      </c>
      <c r="BD30" s="26">
        <f t="shared" si="0"/>
        <v>0</v>
      </c>
      <c r="CO30" s="8">
        <v>1</v>
      </c>
      <c r="CP30" s="8">
        <v>1</v>
      </c>
      <c r="CQ30" s="8">
        <v>1</v>
      </c>
      <c r="CR30" s="8">
        <v>4</v>
      </c>
      <c r="CS30" s="8">
        <v>1</v>
      </c>
      <c r="CT30" s="8">
        <v>0</v>
      </c>
      <c r="CU30" s="9">
        <v>2</v>
      </c>
      <c r="CV30" s="8" cm="1">
        <f t="array" aca="1" ref="CV30" ca="1">_xlfn.IFS($CU82=-1,CO30,$CU82=0,$CS30,$CU82=1,$CT30,$CU82=2,$CU30)</f>
        <v>1</v>
      </c>
      <c r="CW30" s="8" cm="1">
        <f t="array" aca="1" ref="CW30" ca="1">_xlfn.IFS($CU82=-1,CP30,$CU82=0,$CS30,$CU82=1,$CT30,$CU82=2,$CU30)</f>
        <v>1</v>
      </c>
      <c r="CX30" s="8" cm="1">
        <f t="array" aca="1" ref="CX30" ca="1">_xlfn.IFS($CU82=-1,CQ30,$CU82=0,$CS30,$CU82=1,$CT30,$CU82=2,$CU30)</f>
        <v>1</v>
      </c>
      <c r="CY30" s="8" cm="1">
        <f t="array" aca="1" ref="CY30" ca="1">_xlfn.IFS($CU82=-1,CR30,$CU82=0,$CS30,$CU82=1,$CT30,$CU82=2,$CU30)</f>
        <v>1</v>
      </c>
      <c r="CZ30" s="8"/>
      <c r="DA30" s="8">
        <v>1</v>
      </c>
      <c r="DB30" s="8">
        <v>1</v>
      </c>
      <c r="DC30" s="8">
        <v>2</v>
      </c>
      <c r="DD30" s="8">
        <v>2</v>
      </c>
      <c r="DE30" s="8">
        <v>1</v>
      </c>
      <c r="DF30" s="8">
        <v>0</v>
      </c>
      <c r="DG30" s="8">
        <v>0</v>
      </c>
      <c r="DH30" s="8">
        <v>1</v>
      </c>
      <c r="DI30" s="8">
        <v>2</v>
      </c>
      <c r="DM30" s="26" t="s">
        <v>105</v>
      </c>
    </row>
    <row r="31" spans="2:119" x14ac:dyDescent="0.2">
      <c r="B31" s="70"/>
      <c r="C31" s="17"/>
      <c r="D31" s="17"/>
      <c r="E31" s="17"/>
      <c r="F31" s="17"/>
      <c r="G31" s="17"/>
      <c r="I31" s="70"/>
      <c r="K31" s="83"/>
      <c r="M31" s="72"/>
      <c r="N31" s="8"/>
      <c r="O31" s="8"/>
      <c r="P31" s="8"/>
      <c r="Q31" s="8"/>
      <c r="R31" s="8"/>
      <c r="S31" s="73"/>
      <c r="T31" s="72"/>
      <c r="U31" s="73"/>
      <c r="V31" s="84"/>
      <c r="X31" s="72"/>
      <c r="Y31" s="8"/>
      <c r="Z31" s="8"/>
      <c r="AA31" s="8"/>
      <c r="AB31" s="8"/>
      <c r="AC31" s="8"/>
      <c r="AD31" s="73"/>
      <c r="AE31" s="72"/>
      <c r="AF31" s="73"/>
      <c r="AG31" s="84"/>
      <c r="AI31" s="72"/>
      <c r="AJ31" s="8"/>
      <c r="AK31" s="8"/>
      <c r="AL31" s="8"/>
      <c r="AM31" s="8"/>
      <c r="AN31" s="8"/>
      <c r="AO31" s="73"/>
      <c r="AP31" s="72"/>
      <c r="AQ31" s="73"/>
      <c r="AR31" s="84"/>
      <c r="AU31" s="26" t="str">
        <f>IF(AV31=0," ","Bowler Ability")</f>
        <v xml:space="preserve"> </v>
      </c>
      <c r="AV31" s="26">
        <f>AF55</f>
        <v>0</v>
      </c>
      <c r="BB31" s="17">
        <v>4</v>
      </c>
      <c r="BC31" s="26">
        <f>$I$68</f>
        <v>0</v>
      </c>
      <c r="BD31" s="26">
        <f t="shared" si="0"/>
        <v>0</v>
      </c>
      <c r="CO31" s="8">
        <v>1</v>
      </c>
      <c r="CP31" s="8">
        <v>1</v>
      </c>
      <c r="CQ31" s="8">
        <v>1</v>
      </c>
      <c r="CR31" s="8">
        <v>4</v>
      </c>
      <c r="CS31" s="8">
        <v>1</v>
      </c>
      <c r="CT31" s="8">
        <v>0</v>
      </c>
      <c r="CU31" s="9">
        <v>2</v>
      </c>
      <c r="CV31" s="8" cm="1">
        <f t="array" aca="1" ref="CV31" ca="1">_xlfn.IFS($CU83=-1,CO31,$CU83=0,$CS31,$CU83=1,$CT31,$CU83=2,$CU31)</f>
        <v>1</v>
      </c>
      <c r="CW31" s="8" cm="1">
        <f t="array" aca="1" ref="CW31" ca="1">_xlfn.IFS($CU83=-1,CP31,$CU83=0,$CS31,$CU83=1,$CT31,$CU83=2,$CU31)</f>
        <v>1</v>
      </c>
      <c r="CX31" s="8" cm="1">
        <f t="array" aca="1" ref="CX31" ca="1">_xlfn.IFS($CU83=-1,CQ31,$CU83=0,$CS31,$CU83=1,$CT31,$CU83=2,$CU31)</f>
        <v>1</v>
      </c>
      <c r="CY31" s="8" cm="1">
        <f t="array" aca="1" ref="CY31" ca="1">_xlfn.IFS($CU83=-1,CR31,$CU83=0,$CS31,$CU83=1,$CT31,$CU83=2,$CU31)</f>
        <v>4</v>
      </c>
      <c r="CZ31" s="8"/>
      <c r="DA31" s="8">
        <v>1</v>
      </c>
      <c r="DB31" s="8">
        <v>1</v>
      </c>
      <c r="DC31" s="8">
        <v>2</v>
      </c>
      <c r="DD31" s="8">
        <v>2</v>
      </c>
      <c r="DE31" s="8">
        <v>1</v>
      </c>
      <c r="DF31" s="8">
        <v>0</v>
      </c>
      <c r="DG31" s="8">
        <v>1</v>
      </c>
      <c r="DH31" s="8">
        <v>2</v>
      </c>
      <c r="DI31" s="8">
        <v>2</v>
      </c>
      <c r="DM31" s="26" t="s">
        <v>105</v>
      </c>
    </row>
    <row r="32" spans="2:119" x14ac:dyDescent="0.2">
      <c r="B32" s="70"/>
      <c r="C32" s="17"/>
      <c r="D32" s="17"/>
      <c r="E32" s="17"/>
      <c r="F32" s="17"/>
      <c r="G32" s="17"/>
      <c r="I32" s="70"/>
      <c r="K32" s="83"/>
      <c r="M32" s="72"/>
      <c r="N32" s="8"/>
      <c r="O32" s="8"/>
      <c r="P32" s="8"/>
      <c r="Q32" s="8"/>
      <c r="R32" s="8"/>
      <c r="S32" s="73"/>
      <c r="T32" s="72"/>
      <c r="U32" s="73"/>
      <c r="V32" s="84"/>
      <c r="X32" s="72"/>
      <c r="Y32" s="8"/>
      <c r="Z32" s="8"/>
      <c r="AA32" s="8"/>
      <c r="AB32" s="8"/>
      <c r="AC32" s="8"/>
      <c r="AD32" s="73"/>
      <c r="AE32" s="72"/>
      <c r="AF32" s="73"/>
      <c r="AG32" s="84"/>
      <c r="AI32" s="72"/>
      <c r="AJ32" s="8"/>
      <c r="AK32" s="8"/>
      <c r="AL32" s="8"/>
      <c r="AM32" s="8"/>
      <c r="AN32" s="8"/>
      <c r="AO32" s="73"/>
      <c r="AP32" s="72"/>
      <c r="AQ32" s="73"/>
      <c r="AR32" s="84"/>
      <c r="AU32" s="26" t="str">
        <f>IF(AV32=0," ","Batsman Ability")</f>
        <v xml:space="preserve"> </v>
      </c>
      <c r="AV32" s="26">
        <f>AF56</f>
        <v>0</v>
      </c>
      <c r="BB32" s="17">
        <v>5</v>
      </c>
      <c r="BC32" s="26">
        <f>$I$84</f>
        <v>0</v>
      </c>
      <c r="BD32" s="26">
        <f t="shared" si="0"/>
        <v>0</v>
      </c>
      <c r="CO32" s="8">
        <v>1</v>
      </c>
      <c r="CP32" s="8">
        <v>1</v>
      </c>
      <c r="CQ32" s="8">
        <v>1</v>
      </c>
      <c r="CR32" s="8">
        <v>4</v>
      </c>
      <c r="CS32" s="8">
        <v>1</v>
      </c>
      <c r="CT32" s="8">
        <v>0</v>
      </c>
      <c r="CU32" s="9">
        <v>2</v>
      </c>
      <c r="CV32" s="8" cm="1">
        <f t="array" aca="1" ref="CV32" ca="1">_xlfn.IFS($CU84=-1,CO32,$CU84=0,$CS32,$CU84=1,$CT32,$CU84=2,$CU32)</f>
        <v>1</v>
      </c>
      <c r="CW32" s="8" cm="1">
        <f t="array" aca="1" ref="CW32" ca="1">_xlfn.IFS($CU84=-1,CP32,$CU84=0,$CS32,$CU84=1,$CT32,$CU84=2,$CU32)</f>
        <v>1</v>
      </c>
      <c r="CX32" s="8" cm="1">
        <f t="array" aca="1" ref="CX32" ca="1">_xlfn.IFS($CU84=-1,CQ32,$CU84=0,$CS32,$CU84=1,$CT32,$CU84=2,$CU32)</f>
        <v>1</v>
      </c>
      <c r="CY32" s="8" cm="1">
        <f t="array" aca="1" ref="CY32" ca="1">_xlfn.IFS($CU84=-1,CR32,$CU84=0,$CS32,$CU84=1,$CT32,$CU84=2,$CU32)</f>
        <v>1</v>
      </c>
      <c r="CZ32" s="8"/>
      <c r="DA32" s="8">
        <v>1</v>
      </c>
      <c r="DB32" s="8">
        <v>1</v>
      </c>
      <c r="DC32" s="8">
        <v>2</v>
      </c>
      <c r="DD32" s="8">
        <v>2</v>
      </c>
      <c r="DE32" s="8">
        <v>1</v>
      </c>
      <c r="DF32" s="8">
        <v>0</v>
      </c>
      <c r="DG32" s="8">
        <v>1</v>
      </c>
      <c r="DH32" s="8">
        <v>2</v>
      </c>
      <c r="DI32" s="8">
        <v>2</v>
      </c>
      <c r="DM32" s="26" t="s">
        <v>105</v>
      </c>
    </row>
    <row r="33" spans="2:117" x14ac:dyDescent="0.2">
      <c r="B33" s="70"/>
      <c r="C33" s="17"/>
      <c r="D33" s="17"/>
      <c r="E33" s="17"/>
      <c r="F33" s="17"/>
      <c r="G33" s="17"/>
      <c r="I33" s="70"/>
      <c r="K33" s="83"/>
      <c r="M33" s="72"/>
      <c r="N33" s="8"/>
      <c r="O33" s="8"/>
      <c r="P33" s="8"/>
      <c r="Q33" s="8"/>
      <c r="R33" s="8"/>
      <c r="S33" s="73"/>
      <c r="T33" s="72"/>
      <c r="U33" s="73"/>
      <c r="V33" s="84"/>
      <c r="X33" s="72"/>
      <c r="Y33" s="8"/>
      <c r="Z33" s="8"/>
      <c r="AA33" s="8"/>
      <c r="AB33" s="8"/>
      <c r="AC33" s="73"/>
      <c r="AE33" s="72"/>
      <c r="AF33" s="73"/>
      <c r="AG33" s="84"/>
      <c r="AI33" s="72"/>
      <c r="AJ33" s="8"/>
      <c r="AK33" s="8"/>
      <c r="AL33" s="8"/>
      <c r="AM33" s="8"/>
      <c r="AN33" s="8"/>
      <c r="AO33" s="73"/>
      <c r="AP33" s="72"/>
      <c r="AQ33" s="73"/>
      <c r="AR33" s="84"/>
      <c r="AU33" s="26" t="str">
        <f>IF(AV33=0," ","Bowler Ability")</f>
        <v xml:space="preserve"> </v>
      </c>
      <c r="AV33" s="26">
        <f>AQ7</f>
        <v>0</v>
      </c>
      <c r="BB33" s="17">
        <v>6</v>
      </c>
      <c r="BC33" s="26">
        <f>$I$100</f>
        <v>0</v>
      </c>
      <c r="BD33" s="26">
        <f t="shared" si="0"/>
        <v>0</v>
      </c>
      <c r="CO33" s="8">
        <v>1</v>
      </c>
      <c r="CP33" s="8">
        <v>1</v>
      </c>
      <c r="CQ33" s="8">
        <v>1</v>
      </c>
      <c r="CR33" s="8">
        <v>4</v>
      </c>
      <c r="CS33" s="8">
        <v>1</v>
      </c>
      <c r="CT33" s="8">
        <v>0</v>
      </c>
      <c r="CU33" s="9">
        <v>4</v>
      </c>
      <c r="CV33" s="8" cm="1">
        <f t="array" aca="1" ref="CV33" ca="1">_xlfn.IFS($CU85=-1,CO33,$CU85=0,$CS33,$CU85=1,$CT33,$CU85=2,$CU33)</f>
        <v>0</v>
      </c>
      <c r="CW33" s="8" cm="1">
        <f t="array" aca="1" ref="CW33" ca="1">_xlfn.IFS($CU85=-1,CP33,$CU85=0,$CS33,$CU85=1,$CT33,$CU85=2,$CU33)</f>
        <v>0</v>
      </c>
      <c r="CX33" s="8" cm="1">
        <f t="array" aca="1" ref="CX33" ca="1">_xlfn.IFS($CU85=-1,CQ33,$CU85=0,$CS33,$CU85=1,$CT33,$CU85=2,$CU33)</f>
        <v>0</v>
      </c>
      <c r="CY33" s="8" cm="1">
        <f t="array" aca="1" ref="CY33" ca="1">_xlfn.IFS($CU85=-1,CR33,$CU85=0,$CS33,$CU85=1,$CT33,$CU85=2,$CU33)</f>
        <v>0</v>
      </c>
      <c r="CZ33" s="8"/>
      <c r="DA33" s="8">
        <v>1</v>
      </c>
      <c r="DB33" s="8">
        <v>1</v>
      </c>
      <c r="DC33" s="8">
        <v>2</v>
      </c>
      <c r="DD33" s="8">
        <v>2</v>
      </c>
      <c r="DE33" s="8">
        <v>1</v>
      </c>
      <c r="DF33" s="8">
        <v>0</v>
      </c>
      <c r="DG33" s="8">
        <v>1</v>
      </c>
      <c r="DH33" s="8">
        <v>2</v>
      </c>
      <c r="DI33" s="8">
        <v>4</v>
      </c>
      <c r="DM33" s="26" t="s">
        <v>105</v>
      </c>
    </row>
    <row r="34" spans="2:117" ht="17" thickBot="1" x14ac:dyDescent="0.25">
      <c r="B34" s="70"/>
      <c r="C34" s="17"/>
      <c r="D34" s="17"/>
      <c r="E34" s="17"/>
      <c r="F34" s="17"/>
      <c r="G34" s="26" t="s">
        <v>193</v>
      </c>
      <c r="I34" s="94"/>
      <c r="J34" s="95"/>
      <c r="K34" s="96"/>
      <c r="M34" s="72"/>
      <c r="N34" s="8"/>
      <c r="O34" s="8"/>
      <c r="P34" s="17"/>
      <c r="Q34" s="17"/>
      <c r="R34" s="26" t="s">
        <v>193</v>
      </c>
      <c r="T34" s="97"/>
      <c r="U34" s="98"/>
      <c r="V34" s="99"/>
      <c r="X34" s="72"/>
      <c r="Y34" s="8"/>
      <c r="Z34" s="8"/>
      <c r="AA34" s="17"/>
      <c r="AB34" s="17"/>
      <c r="AC34" s="26" t="s">
        <v>193</v>
      </c>
      <c r="AE34" s="97"/>
      <c r="AF34" s="98"/>
      <c r="AG34" s="99"/>
      <c r="AI34" s="72"/>
      <c r="AJ34" s="8"/>
      <c r="AK34" s="8"/>
      <c r="AL34" s="17"/>
      <c r="AM34" s="17"/>
      <c r="AN34" s="26" t="s">
        <v>193</v>
      </c>
      <c r="AP34" s="97"/>
      <c r="AQ34" s="98"/>
      <c r="AR34" s="99"/>
      <c r="AU34" s="26" t="str">
        <f>IF(AV34=0," ","Batsman Ability")</f>
        <v xml:space="preserve"> </v>
      </c>
      <c r="AV34" s="26">
        <f>AQ8</f>
        <v>0</v>
      </c>
      <c r="BB34" s="17">
        <v>7</v>
      </c>
      <c r="BC34" s="26">
        <f>$T$20</f>
        <v>0</v>
      </c>
      <c r="BD34" s="26">
        <f t="shared" si="0"/>
        <v>0</v>
      </c>
      <c r="CO34" s="8">
        <v>2</v>
      </c>
      <c r="CP34" s="8">
        <v>1</v>
      </c>
      <c r="CQ34" s="8">
        <v>1</v>
      </c>
      <c r="CR34" s="8">
        <v>4</v>
      </c>
      <c r="CS34" s="8">
        <v>2</v>
      </c>
      <c r="CT34" s="8">
        <v>1</v>
      </c>
      <c r="CU34" s="9">
        <v>4</v>
      </c>
      <c r="CV34" s="8" cm="1">
        <f t="array" aca="1" ref="CV34" ca="1">_xlfn.IFS($CU86=-1,CO34,$CU86=0,$CS34,$CU86=1,$CT34,$CU86=2,$CU34)</f>
        <v>2</v>
      </c>
      <c r="CW34" s="8" cm="1">
        <f t="array" aca="1" ref="CW34" ca="1">_xlfn.IFS($CU86=-1,CP34,$CU86=0,$CS34,$CU86=1,$CT34,$CU86=2,$CU34)</f>
        <v>2</v>
      </c>
      <c r="CX34" s="8" cm="1">
        <f t="array" aca="1" ref="CX34" ca="1">_xlfn.IFS($CU86=-1,CQ34,$CU86=0,$CS34,$CU86=1,$CT34,$CU86=2,$CU34)</f>
        <v>2</v>
      </c>
      <c r="CY34" s="8" cm="1">
        <f t="array" aca="1" ref="CY34" ca="1">_xlfn.IFS($CU86=-1,CR34,$CU86=0,$CS34,$CU86=1,$CT34,$CU86=2,$CU34)</f>
        <v>2</v>
      </c>
      <c r="CZ34" s="8"/>
      <c r="DA34" s="8">
        <v>1</v>
      </c>
      <c r="DB34" s="8">
        <v>2</v>
      </c>
      <c r="DC34" s="8">
        <v>4</v>
      </c>
      <c r="DD34" s="8">
        <v>4</v>
      </c>
      <c r="DE34" s="8">
        <v>2</v>
      </c>
      <c r="DF34" s="8">
        <v>1</v>
      </c>
      <c r="DG34" s="8">
        <v>1</v>
      </c>
      <c r="DH34" s="8">
        <v>2</v>
      </c>
      <c r="DI34" s="8">
        <v>4</v>
      </c>
      <c r="DM34" s="26" t="s">
        <v>105</v>
      </c>
    </row>
    <row r="35" spans="2:117" x14ac:dyDescent="0.2">
      <c r="B35" s="70" t="s">
        <v>143</v>
      </c>
      <c r="C35" s="17" t="str">
        <f>SUM(C24:I24) &amp; " runs"</f>
        <v>0 runs</v>
      </c>
      <c r="D35" s="17" t="str">
        <f>COUNTIF(C24:I24,"W") &amp; " wickets"</f>
        <v>0 wickets</v>
      </c>
      <c r="E35" s="120" t="str">
        <f>"Need " &amp; ($C$4-I36+1) &amp;" runs to win in " &amp; (20-C22) &amp; " overs"</f>
        <v>Need 1 runs to win in 18 overs</v>
      </c>
      <c r="F35" s="121"/>
      <c r="G35" s="122">
        <f>($C$4-I36+1)/(20-C22)</f>
        <v>5.5555555555555552E-2</v>
      </c>
      <c r="I35" s="100" t="s">
        <v>144</v>
      </c>
      <c r="J35" s="17"/>
      <c r="K35" s="101"/>
      <c r="M35" s="70" t="s">
        <v>143</v>
      </c>
      <c r="N35" s="17" t="str">
        <f>SUM(N24:T24) &amp; " runs"</f>
        <v>0 runs</v>
      </c>
      <c r="O35" s="17" t="str">
        <f>COUNTIF(N24:T24,"W") &amp; " wickets"</f>
        <v>0 wickets</v>
      </c>
      <c r="P35" s="120" t="str">
        <f>"Need " &amp; ($C$4-T36+1) &amp;" runs to win in " &amp; (20-N22) &amp; " overs"</f>
        <v>Need 1 runs to win in 12 overs</v>
      </c>
      <c r="Q35" s="121"/>
      <c r="R35" s="122">
        <f>($C$4-T36+1)/(20-N22)</f>
        <v>8.3333333333333329E-2</v>
      </c>
      <c r="T35" s="102" t="s">
        <v>144</v>
      </c>
      <c r="U35" s="8"/>
      <c r="V35" s="103"/>
      <c r="X35" s="70" t="s">
        <v>143</v>
      </c>
      <c r="Y35" s="17" t="str">
        <f>SUM(Y24:AE24) &amp; " runs"</f>
        <v>0 runs</v>
      </c>
      <c r="Z35" s="17" t="str">
        <f>COUNTIF(Y24:AE24,"W") &amp; " wickets"</f>
        <v>0 wickets</v>
      </c>
      <c r="AA35" s="120" t="str">
        <f>"Need " &amp; ($C$4-AE36+1) &amp;" runs to win in " &amp; (20-Y22) &amp; " overs"</f>
        <v>Need 1 runs to win in 6 overs</v>
      </c>
      <c r="AB35" s="121"/>
      <c r="AC35" s="122">
        <f>($C$4-AE36+1)/(20-Y22)</f>
        <v>0.16666666666666666</v>
      </c>
      <c r="AE35" s="102" t="s">
        <v>144</v>
      </c>
      <c r="AF35" s="8"/>
      <c r="AG35" s="103"/>
      <c r="AI35" s="70" t="s">
        <v>143</v>
      </c>
      <c r="AJ35" s="17" t="str">
        <f>SUM(AJ24:AP24) &amp; " runs"</f>
        <v>0 runs</v>
      </c>
      <c r="AK35" s="17" t="str">
        <f>COUNTIF(AJ24:AP24,"W") &amp; " wickets"</f>
        <v>0 wickets</v>
      </c>
      <c r="AL35" s="120" t="str">
        <f>"Need " &amp; ($C$4-AP36+1) &amp;" runs to win in " &amp; (20-AJ22) &amp; " overs"</f>
        <v>Need 1 runs to win in 2 overs</v>
      </c>
      <c r="AM35" s="121"/>
      <c r="AN35" s="122">
        <f>($C$4-AP36+1)/(20-AJ22)</f>
        <v>0.5</v>
      </c>
      <c r="AP35" s="102" t="s">
        <v>144</v>
      </c>
      <c r="AQ35" s="8"/>
      <c r="AR35" s="103"/>
      <c r="AU35" s="26" t="str">
        <f>IF(AV35=0," ","Bowler Ability")</f>
        <v xml:space="preserve"> </v>
      </c>
      <c r="AV35" s="26">
        <f>AQ23</f>
        <v>0</v>
      </c>
      <c r="BB35" s="17">
        <v>8</v>
      </c>
      <c r="BC35" s="26">
        <f>$T$36</f>
        <v>0</v>
      </c>
      <c r="BD35" s="26">
        <f t="shared" si="0"/>
        <v>0</v>
      </c>
      <c r="CO35" s="8">
        <v>2</v>
      </c>
      <c r="CP35" s="8">
        <v>1</v>
      </c>
      <c r="CQ35" s="8">
        <v>1</v>
      </c>
      <c r="CR35" s="8">
        <v>4</v>
      </c>
      <c r="CS35" s="8">
        <v>2</v>
      </c>
      <c r="CT35" s="8">
        <v>1</v>
      </c>
      <c r="CU35" s="9">
        <v>4</v>
      </c>
      <c r="CV35" s="8" cm="1">
        <f t="array" aca="1" ref="CV35" ca="1">_xlfn.IFS($CU87=-1,CO35,$CU87=0,$CS35,$CU87=1,$CT35,$CU87=2,$CU35)</f>
        <v>2</v>
      </c>
      <c r="CW35" s="8" cm="1">
        <f t="array" aca="1" ref="CW35" ca="1">_xlfn.IFS($CU87=-1,CP35,$CU87=0,$CS35,$CU87=1,$CT35,$CU87=2,$CU35)</f>
        <v>1</v>
      </c>
      <c r="CX35" s="8" cm="1">
        <f t="array" aca="1" ref="CX35" ca="1">_xlfn.IFS($CU87=-1,CQ35,$CU87=0,$CS35,$CU87=1,$CT35,$CU87=2,$CU35)</f>
        <v>1</v>
      </c>
      <c r="CY35" s="8" cm="1">
        <f t="array" aca="1" ref="CY35" ca="1">_xlfn.IFS($CU87=-1,CR35,$CU87=0,$CS35,$CU87=1,$CT35,$CU87=2,$CU35)</f>
        <v>4</v>
      </c>
      <c r="CZ35" s="8"/>
      <c r="DA35" s="8">
        <v>1</v>
      </c>
      <c r="DB35" s="8">
        <v>2</v>
      </c>
      <c r="DC35" s="8">
        <v>4</v>
      </c>
      <c r="DD35" s="8">
        <v>4</v>
      </c>
      <c r="DE35" s="8">
        <v>2</v>
      </c>
      <c r="DF35" s="8">
        <v>1</v>
      </c>
      <c r="DG35" s="8">
        <v>1</v>
      </c>
      <c r="DH35" s="8">
        <v>2</v>
      </c>
      <c r="DI35" s="8">
        <v>4</v>
      </c>
      <c r="DM35" s="26" t="s">
        <v>105</v>
      </c>
    </row>
    <row r="36" spans="2:117" ht="17" thickBot="1" x14ac:dyDescent="0.25">
      <c r="B36" s="104">
        <f>C23</f>
        <v>0</v>
      </c>
      <c r="C36" s="105">
        <v>1</v>
      </c>
      <c r="D36" s="106">
        <v>0</v>
      </c>
      <c r="E36" s="106">
        <f>SUM(C24:H24)+$K$4</f>
        <v>0</v>
      </c>
      <c r="F36" s="106">
        <f>COUNTIF(C24:H24,"W")+$M$4</f>
        <v>0</v>
      </c>
      <c r="G36" s="106"/>
      <c r="H36" s="107"/>
      <c r="I36" s="108">
        <f>SUM(C24:I24)+I20</f>
        <v>0</v>
      </c>
      <c r="J36" s="109">
        <f>COUNTIF(C24:I24,"W")+J20</f>
        <v>0</v>
      </c>
      <c r="K36" s="110">
        <f>I36/C22</f>
        <v>0</v>
      </c>
      <c r="M36" s="111">
        <f>N23</f>
        <v>0</v>
      </c>
      <c r="N36" s="112">
        <v>1</v>
      </c>
      <c r="O36" s="113">
        <v>0</v>
      </c>
      <c r="P36" s="106">
        <f>SUM(N24:S24)+$K$4</f>
        <v>0</v>
      </c>
      <c r="Q36" s="106">
        <f>COUNTIF(N24:S24,"W")+$M$4</f>
        <v>0</v>
      </c>
      <c r="R36" s="106"/>
      <c r="S36" s="114"/>
      <c r="T36" s="108">
        <f>SUM(N24:T24)+T20</f>
        <v>0</v>
      </c>
      <c r="U36" s="109">
        <f>COUNTIF(N24:T24,"W")+U20</f>
        <v>0</v>
      </c>
      <c r="V36" s="110">
        <f>T36/N22</f>
        <v>0</v>
      </c>
      <c r="X36" s="111">
        <f>Y23</f>
        <v>0</v>
      </c>
      <c r="Y36" s="112">
        <v>3</v>
      </c>
      <c r="Z36" s="113">
        <v>0</v>
      </c>
      <c r="AA36" s="106">
        <f>SUM(Y24:AD24)+$K$4</f>
        <v>0</v>
      </c>
      <c r="AB36" s="106">
        <f>COUNTIF(Y24:AD24,"W")+$M$4</f>
        <v>0</v>
      </c>
      <c r="AC36" s="106"/>
      <c r="AD36" s="114"/>
      <c r="AE36" s="108">
        <f>SUM(Y24:AE24)+AE20</f>
        <v>0</v>
      </c>
      <c r="AF36" s="109">
        <f>COUNTIF(Y24:AE24,"W")+AF20</f>
        <v>0</v>
      </c>
      <c r="AG36" s="115">
        <f>AE36/Y22</f>
        <v>0</v>
      </c>
      <c r="AI36" s="111">
        <f>AJ23</f>
        <v>0</v>
      </c>
      <c r="AJ36" s="112">
        <v>2</v>
      </c>
      <c r="AK36" s="113">
        <v>0</v>
      </c>
      <c r="AL36" s="106">
        <f>SUM(AJ24:AO24)+$K$4</f>
        <v>0</v>
      </c>
      <c r="AM36" s="106">
        <f>COUNTIF(AJ24:AO24,"W")+$M$4</f>
        <v>0</v>
      </c>
      <c r="AN36" s="106"/>
      <c r="AO36" s="114"/>
      <c r="AP36" s="108">
        <f>SUM(AJ24:AP24)+AP20</f>
        <v>0</v>
      </c>
      <c r="AQ36" s="109">
        <f>COUNTIF(AJ24:AP24,"W")+AQ20</f>
        <v>0</v>
      </c>
      <c r="AR36" s="115">
        <f>AP36/AJ22</f>
        <v>0</v>
      </c>
      <c r="AU36" s="26" t="str">
        <f>IF(AV36=0," ","Batsman Ability")</f>
        <v xml:space="preserve"> </v>
      </c>
      <c r="AV36" s="26">
        <f>AQ24</f>
        <v>0</v>
      </c>
      <c r="BB36" s="17">
        <v>9</v>
      </c>
      <c r="BC36" s="26">
        <f>$T$52</f>
        <v>0</v>
      </c>
      <c r="BD36" s="26">
        <f t="shared" si="0"/>
        <v>0</v>
      </c>
      <c r="CO36" s="8">
        <v>2</v>
      </c>
      <c r="CP36" s="8">
        <v>1</v>
      </c>
      <c r="CQ36" s="8">
        <v>1</v>
      </c>
      <c r="CR36" s="8">
        <v>4</v>
      </c>
      <c r="CS36" s="8">
        <v>2</v>
      </c>
      <c r="CT36" s="8">
        <v>1</v>
      </c>
      <c r="CU36" s="9">
        <v>4</v>
      </c>
      <c r="CV36" s="8" cm="1">
        <f t="array" aca="1" ref="CV36" ca="1">_xlfn.IFS($CU88=-1,CO36,$CU88=0,$CS36,$CU88=1,$CT36,$CU88=2,$CU36)</f>
        <v>1</v>
      </c>
      <c r="CW36" s="8" cm="1">
        <f t="array" aca="1" ref="CW36" ca="1">_xlfn.IFS($CU88=-1,CP36,$CU88=0,$CS36,$CU88=1,$CT36,$CU88=2,$CU36)</f>
        <v>1</v>
      </c>
      <c r="CX36" s="8" cm="1">
        <f t="array" aca="1" ref="CX36" ca="1">_xlfn.IFS($CU88=-1,CQ36,$CU88=0,$CS36,$CU88=1,$CT36,$CU88=2,$CU36)</f>
        <v>1</v>
      </c>
      <c r="CY36" s="8" cm="1">
        <f t="array" aca="1" ref="CY36" ca="1">_xlfn.IFS($CU88=-1,CR36,$CU88=0,$CS36,$CU88=1,$CT36,$CU88=2,$CU36)</f>
        <v>1</v>
      </c>
      <c r="CZ36" s="8"/>
      <c r="DA36" s="8">
        <v>1</v>
      </c>
      <c r="DB36" s="8">
        <v>2</v>
      </c>
      <c r="DC36" s="8">
        <v>4</v>
      </c>
      <c r="DD36" s="8">
        <v>4</v>
      </c>
      <c r="DE36" s="8">
        <v>2</v>
      </c>
      <c r="DF36" s="8">
        <v>1</v>
      </c>
      <c r="DG36" s="8">
        <v>1</v>
      </c>
      <c r="DH36" s="8">
        <v>4</v>
      </c>
      <c r="DI36" s="8">
        <v>4</v>
      </c>
      <c r="DM36" s="26" t="s">
        <v>105</v>
      </c>
    </row>
    <row r="37" spans="2:117" x14ac:dyDescent="0.2">
      <c r="AU37" s="26" t="str">
        <f>IF(AV37=0," ","Bowler Ability")</f>
        <v xml:space="preserve"> </v>
      </c>
      <c r="AV37" s="26">
        <f>AQ39</f>
        <v>0</v>
      </c>
      <c r="BB37" s="17">
        <v>10</v>
      </c>
      <c r="BC37" s="26">
        <f>$T$68</f>
        <v>0</v>
      </c>
      <c r="BD37" s="26">
        <f t="shared" si="0"/>
        <v>0</v>
      </c>
      <c r="CO37" s="8">
        <v>4</v>
      </c>
      <c r="CP37" s="8">
        <v>1</v>
      </c>
      <c r="CQ37" s="8">
        <v>1</v>
      </c>
      <c r="CR37" s="8">
        <v>4</v>
      </c>
      <c r="CS37" s="8">
        <v>4</v>
      </c>
      <c r="CT37" s="8">
        <v>1</v>
      </c>
      <c r="CU37" s="9">
        <v>4</v>
      </c>
      <c r="CV37" s="8" cm="1">
        <f t="array" aca="1" ref="CV37" ca="1">_xlfn.IFS($CU89=-1,CO37,$CU89=0,$CS37,$CU89=1,$CT37,$CU89=2,$CU37)</f>
        <v>1</v>
      </c>
      <c r="CW37" s="8" cm="1">
        <f t="array" aca="1" ref="CW37" ca="1">_xlfn.IFS($CU89=-1,CP37,$CU89=0,$CS37,$CU89=1,$CT37,$CU89=2,$CU37)</f>
        <v>1</v>
      </c>
      <c r="CX37" s="8" cm="1">
        <f t="array" aca="1" ref="CX37" ca="1">_xlfn.IFS($CU89=-1,CQ37,$CU89=0,$CS37,$CU89=1,$CT37,$CU89=2,$CU37)</f>
        <v>1</v>
      </c>
      <c r="CY37" s="8" cm="1">
        <f t="array" aca="1" ref="CY37" ca="1">_xlfn.IFS($CU89=-1,CR37,$CU89=0,$CS37,$CU89=1,$CT37,$CU89=2,$CU37)</f>
        <v>1</v>
      </c>
      <c r="CZ37" s="8"/>
      <c r="DA37" s="8">
        <v>1</v>
      </c>
      <c r="DB37" s="8">
        <v>4</v>
      </c>
      <c r="DC37" s="8">
        <v>4</v>
      </c>
      <c r="DD37" s="8">
        <v>4</v>
      </c>
      <c r="DE37" s="8">
        <v>2</v>
      </c>
      <c r="DF37" s="8">
        <v>1</v>
      </c>
      <c r="DG37" s="8">
        <v>1</v>
      </c>
      <c r="DH37" s="8">
        <v>4</v>
      </c>
      <c r="DI37" s="8">
        <v>4</v>
      </c>
      <c r="DM37" s="26" t="s">
        <v>105</v>
      </c>
    </row>
    <row r="38" spans="2:117" x14ac:dyDescent="0.2">
      <c r="B38" s="69" t="s">
        <v>130</v>
      </c>
      <c r="C38" s="70">
        <v>3</v>
      </c>
      <c r="M38" s="71" t="s">
        <v>130</v>
      </c>
      <c r="N38" s="72">
        <v>9</v>
      </c>
      <c r="O38" s="73"/>
      <c r="P38" s="73"/>
      <c r="Q38" s="73"/>
      <c r="R38" s="73"/>
      <c r="S38" s="73"/>
      <c r="T38" s="73"/>
      <c r="U38" s="73"/>
      <c r="V38" s="73"/>
      <c r="X38" s="71" t="s">
        <v>130</v>
      </c>
      <c r="Y38" s="72">
        <v>15</v>
      </c>
      <c r="Z38" s="73"/>
      <c r="AA38" s="73"/>
      <c r="AB38" s="73"/>
      <c r="AC38" s="73"/>
      <c r="AD38" s="73"/>
      <c r="AE38" s="73"/>
      <c r="AF38" s="73"/>
      <c r="AG38" s="73"/>
      <c r="AI38" s="71" t="s">
        <v>130</v>
      </c>
      <c r="AJ38" s="72">
        <v>19</v>
      </c>
      <c r="AK38" s="73"/>
      <c r="AL38" s="73"/>
      <c r="AM38" s="73"/>
      <c r="AN38" s="73"/>
      <c r="AO38" s="73"/>
      <c r="AP38" s="73"/>
      <c r="AQ38" s="73"/>
      <c r="AR38" s="73"/>
      <c r="AU38" s="26" t="str">
        <f>IF(AV38=0," ","Batsman Ability")</f>
        <v xml:space="preserve"> </v>
      </c>
      <c r="AV38" s="26">
        <f>AQ40</f>
        <v>0</v>
      </c>
      <c r="BB38" s="17">
        <v>11</v>
      </c>
      <c r="BC38" s="26">
        <f>$T$84</f>
        <v>0</v>
      </c>
      <c r="BD38" s="26">
        <f t="shared" si="0"/>
        <v>0</v>
      </c>
      <c r="CO38" s="8">
        <v>4</v>
      </c>
      <c r="CP38" s="8">
        <v>1</v>
      </c>
      <c r="CQ38" s="8">
        <v>2</v>
      </c>
      <c r="CR38" s="8">
        <v>4</v>
      </c>
      <c r="CS38" s="8">
        <v>4</v>
      </c>
      <c r="CT38" s="8">
        <v>1</v>
      </c>
      <c r="CU38" s="9">
        <v>4</v>
      </c>
      <c r="CV38" s="8" cm="1">
        <f t="array" aca="1" ref="CV38" ca="1">_xlfn.IFS($CU90=-1,CO38,$CU90=0,$CS38,$CU90=1,$CT38,$CU90=2,$CU38)</f>
        <v>4</v>
      </c>
      <c r="CW38" s="8" cm="1">
        <f t="array" aca="1" ref="CW38" ca="1">_xlfn.IFS($CU90=-1,CP38,$CU90=0,$CS38,$CU90=1,$CT38,$CU90=2,$CU38)</f>
        <v>4</v>
      </c>
      <c r="CX38" s="8" cm="1">
        <f t="array" aca="1" ref="CX38" ca="1">_xlfn.IFS($CU90=-1,CQ38,$CU90=0,$CS38,$CU90=1,$CT38,$CU90=2,$CU38)</f>
        <v>4</v>
      </c>
      <c r="CY38" s="8" cm="1">
        <f t="array" aca="1" ref="CY38" ca="1">_xlfn.IFS($CU90=-1,CR38,$CU90=0,$CS38,$CU90=1,$CT38,$CU90=2,$CU38)</f>
        <v>4</v>
      </c>
      <c r="CZ38" s="8"/>
      <c r="DA38" s="8">
        <v>1</v>
      </c>
      <c r="DB38" s="8">
        <v>4</v>
      </c>
      <c r="DC38" s="8">
        <v>4</v>
      </c>
      <c r="DD38" s="8">
        <v>4</v>
      </c>
      <c r="DE38" s="8">
        <v>2</v>
      </c>
      <c r="DF38" s="8">
        <v>1</v>
      </c>
      <c r="DG38" s="8">
        <v>1</v>
      </c>
      <c r="DH38" s="8">
        <v>4</v>
      </c>
      <c r="DI38" s="8">
        <v>4</v>
      </c>
      <c r="DM38" s="26" t="s">
        <v>105</v>
      </c>
    </row>
    <row r="39" spans="2:117" x14ac:dyDescent="0.2">
      <c r="B39" s="70" t="s">
        <v>131</v>
      </c>
      <c r="C39" s="74"/>
      <c r="D39" s="75"/>
      <c r="E39" s="75"/>
      <c r="F39" s="75"/>
      <c r="G39" s="75"/>
      <c r="H39" s="68"/>
      <c r="I39" s="76" t="s">
        <v>123</v>
      </c>
      <c r="J39" s="77"/>
      <c r="K39" s="78"/>
      <c r="M39" s="72" t="s">
        <v>131</v>
      </c>
      <c r="N39" s="79"/>
      <c r="O39" s="80"/>
      <c r="P39" s="80"/>
      <c r="Q39" s="80"/>
      <c r="R39" s="80"/>
      <c r="S39" s="80"/>
      <c r="T39" s="76" t="s">
        <v>123</v>
      </c>
      <c r="U39" s="77"/>
      <c r="V39" s="81"/>
      <c r="X39" s="72" t="s">
        <v>131</v>
      </c>
      <c r="Y39" s="79"/>
      <c r="Z39" s="80"/>
      <c r="AA39" s="80"/>
      <c r="AB39" s="80"/>
      <c r="AC39" s="80"/>
      <c r="AD39" s="80"/>
      <c r="AE39" s="76" t="s">
        <v>123</v>
      </c>
      <c r="AF39" s="77"/>
      <c r="AG39" s="81"/>
      <c r="AI39" s="72" t="s">
        <v>131</v>
      </c>
      <c r="AJ39" s="79"/>
      <c r="AK39" s="80"/>
      <c r="AL39" s="80"/>
      <c r="AM39" s="80"/>
      <c r="AN39" s="80"/>
      <c r="AO39" s="80"/>
      <c r="AP39" s="76" t="s">
        <v>123</v>
      </c>
      <c r="AQ39" s="77"/>
      <c r="AR39" s="81"/>
      <c r="AU39" s="26" t="str">
        <f>IF(AV39=0," ","Bowler Ability")</f>
        <v xml:space="preserve"> </v>
      </c>
      <c r="AV39" s="26">
        <f>AQ55</f>
        <v>0</v>
      </c>
      <c r="BB39" s="17">
        <v>12</v>
      </c>
      <c r="BC39" s="26">
        <f>$T$100</f>
        <v>0</v>
      </c>
      <c r="BD39" s="26">
        <f t="shared" si="0"/>
        <v>0</v>
      </c>
      <c r="CO39" s="8">
        <v>4</v>
      </c>
      <c r="CP39" s="8">
        <v>2</v>
      </c>
      <c r="CQ39" s="8">
        <v>2</v>
      </c>
      <c r="CR39" s="8">
        <v>6</v>
      </c>
      <c r="CS39" s="8">
        <v>4</v>
      </c>
      <c r="CT39" s="8">
        <v>2</v>
      </c>
      <c r="CU39" s="9">
        <v>4</v>
      </c>
      <c r="CV39" s="8" cm="1">
        <f t="array" aca="1" ref="CV39" ca="1">_xlfn.IFS($CU91=-1,CO39,$CU91=0,$CS39,$CU91=1,$CT39,$CU91=2,$CU39)</f>
        <v>4</v>
      </c>
      <c r="CW39" s="8" cm="1">
        <f t="array" aca="1" ref="CW39" ca="1">_xlfn.IFS($CU91=-1,CP39,$CU91=0,$CS39,$CU91=1,$CT39,$CU91=2,$CU39)</f>
        <v>4</v>
      </c>
      <c r="CX39" s="8" cm="1">
        <f t="array" aca="1" ref="CX39" ca="1">_xlfn.IFS($CU91=-1,CQ39,$CU91=0,$CS39,$CU91=1,$CT39,$CU91=2,$CU39)</f>
        <v>4</v>
      </c>
      <c r="CY39" s="8" cm="1">
        <f t="array" aca="1" ref="CY39" ca="1">_xlfn.IFS($CU91=-1,CR39,$CU91=0,$CS39,$CU91=1,$CT39,$CU91=2,$CU39)</f>
        <v>4</v>
      </c>
      <c r="CZ39" s="8"/>
      <c r="DA39" s="8">
        <v>1</v>
      </c>
      <c r="DB39" s="8">
        <v>4</v>
      </c>
      <c r="DC39" s="8">
        <v>4</v>
      </c>
      <c r="DD39" s="8">
        <v>4</v>
      </c>
      <c r="DE39" s="8">
        <v>4</v>
      </c>
      <c r="DF39" s="8">
        <v>2</v>
      </c>
      <c r="DG39" s="8">
        <v>1</v>
      </c>
      <c r="DH39" s="8">
        <v>4</v>
      </c>
      <c r="DI39" s="8">
        <v>4</v>
      </c>
      <c r="DM39" s="26" t="s">
        <v>105</v>
      </c>
    </row>
    <row r="40" spans="2:117" x14ac:dyDescent="0.2">
      <c r="B40" s="70" t="s">
        <v>132</v>
      </c>
      <c r="C40" s="17"/>
      <c r="D40" s="17"/>
      <c r="E40" s="17"/>
      <c r="F40" s="17"/>
      <c r="G40" s="17"/>
      <c r="H40" s="17"/>
      <c r="I40" s="82" t="s">
        <v>126</v>
      </c>
      <c r="J40" s="77"/>
      <c r="K40" s="83"/>
      <c r="M40" s="72" t="s">
        <v>132</v>
      </c>
      <c r="T40" s="82" t="s">
        <v>126</v>
      </c>
      <c r="U40" s="77"/>
      <c r="V40" s="84"/>
      <c r="X40" s="72" t="s">
        <v>132</v>
      </c>
      <c r="AE40" s="82" t="s">
        <v>126</v>
      </c>
      <c r="AF40" s="77"/>
      <c r="AG40" s="84"/>
      <c r="AI40" s="72" t="s">
        <v>132</v>
      </c>
      <c r="AP40" s="82" t="s">
        <v>126</v>
      </c>
      <c r="AQ40" s="77"/>
      <c r="AR40" s="84"/>
      <c r="AU40" s="26" t="str">
        <f>IF(AV40=0," ","Batsman Ability")</f>
        <v xml:space="preserve"> </v>
      </c>
      <c r="AV40" s="26">
        <f>AQ56</f>
        <v>0</v>
      </c>
      <c r="BB40" s="17">
        <v>13</v>
      </c>
      <c r="BC40" s="26">
        <f>$AE$20</f>
        <v>0</v>
      </c>
      <c r="BD40" s="26">
        <f t="shared" si="0"/>
        <v>0</v>
      </c>
      <c r="CG40" s="26" t="s">
        <v>105</v>
      </c>
      <c r="CO40" s="8">
        <v>4</v>
      </c>
      <c r="CP40" s="8">
        <v>2</v>
      </c>
      <c r="CQ40" s="8">
        <v>4</v>
      </c>
      <c r="CR40" s="8">
        <v>6</v>
      </c>
      <c r="CS40" s="8">
        <v>4</v>
      </c>
      <c r="CT40" s="8">
        <v>2</v>
      </c>
      <c r="CU40" s="9">
        <v>4</v>
      </c>
      <c r="CV40" s="8" cm="1">
        <f t="array" aca="1" ref="CV40" ca="1">_xlfn.IFS($CU92=-1,CO40,$CU92=0,$CS40,$CU92=1,$CT40,$CU92=2,$CU40)</f>
        <v>4</v>
      </c>
      <c r="CW40" s="8" cm="1">
        <f t="array" aca="1" ref="CW40" ca="1">_xlfn.IFS($CU92=-1,CP40,$CU92=0,$CS40,$CU92=1,$CT40,$CU92=2,$CU40)</f>
        <v>4</v>
      </c>
      <c r="CX40" s="8" cm="1">
        <f t="array" aca="1" ref="CX40" ca="1">_xlfn.IFS($CU92=-1,CQ40,$CU92=0,$CS40,$CU92=1,$CT40,$CU92=2,$CU40)</f>
        <v>4</v>
      </c>
      <c r="CY40" s="8" cm="1">
        <f t="array" aca="1" ref="CY40" ca="1">_xlfn.IFS($CU92=-1,CR40,$CU92=0,$CS40,$CU92=1,$CT40,$CU92=2,$CU40)</f>
        <v>4</v>
      </c>
      <c r="CZ40" s="8"/>
      <c r="DA40" s="8">
        <v>2</v>
      </c>
      <c r="DB40" s="8">
        <v>4</v>
      </c>
      <c r="DC40" s="8">
        <v>4</v>
      </c>
      <c r="DD40" s="8">
        <v>4</v>
      </c>
      <c r="DE40" s="8">
        <v>4</v>
      </c>
      <c r="DF40" s="8">
        <v>2</v>
      </c>
      <c r="DG40" s="8">
        <v>1</v>
      </c>
      <c r="DH40" s="8">
        <v>4</v>
      </c>
      <c r="DI40" s="8">
        <v>4</v>
      </c>
    </row>
    <row r="41" spans="2:117" x14ac:dyDescent="0.2">
      <c r="B41" s="119"/>
      <c r="C41"/>
      <c r="D41"/>
      <c r="E41"/>
      <c r="F41"/>
      <c r="G41"/>
      <c r="H41"/>
      <c r="K41" s="83"/>
      <c r="M41" s="72"/>
      <c r="N41" s="73"/>
      <c r="O41" s="73"/>
      <c r="P41" s="73"/>
      <c r="Q41" s="73"/>
      <c r="R41" s="73"/>
      <c r="S41" s="73"/>
      <c r="T41" s="73"/>
      <c r="U41" s="73"/>
      <c r="V41" s="84"/>
      <c r="X41" s="72"/>
      <c r="Y41" s="73"/>
      <c r="Z41" s="73"/>
      <c r="AA41" s="73"/>
      <c r="AB41" s="73"/>
      <c r="AC41" s="73"/>
      <c r="AD41" s="73"/>
      <c r="AE41" s="73"/>
      <c r="AF41" s="73"/>
      <c r="AG41" s="84"/>
      <c r="AI41" s="72"/>
      <c r="AJ41" s="73"/>
      <c r="AK41" s="73"/>
      <c r="AL41" s="73"/>
      <c r="AM41" s="73"/>
      <c r="AN41" s="73"/>
      <c r="AO41" s="73"/>
      <c r="AP41" s="73"/>
      <c r="AQ41" s="73"/>
      <c r="AR41" s="84"/>
      <c r="BB41" s="17">
        <v>14</v>
      </c>
      <c r="BC41" s="26">
        <f>$AE$36</f>
        <v>0</v>
      </c>
      <c r="BD41" s="26">
        <f t="shared" si="0"/>
        <v>0</v>
      </c>
      <c r="CO41" s="8">
        <v>4</v>
      </c>
      <c r="CP41" s="8">
        <v>4</v>
      </c>
      <c r="CQ41" s="8">
        <v>4</v>
      </c>
      <c r="CR41" s="8">
        <v>6</v>
      </c>
      <c r="CS41" s="8">
        <v>4</v>
      </c>
      <c r="CT41" s="8">
        <v>4</v>
      </c>
      <c r="CU41" s="9">
        <v>4</v>
      </c>
      <c r="CV41" s="8" cm="1">
        <f t="array" aca="1" ref="CV41" ca="1">_xlfn.IFS($CU93=-1,CO41,$CU93=0,$CS41,$CU93=1,$CT41,$CU93=2,$CU41)</f>
        <v>4</v>
      </c>
      <c r="CW41" s="8" cm="1">
        <f t="array" aca="1" ref="CW41" ca="1">_xlfn.IFS($CU93=-1,CP41,$CU93=0,$CS41,$CU93=1,$CT41,$CU93=2,$CU41)</f>
        <v>4</v>
      </c>
      <c r="CX41" s="8" cm="1">
        <f t="array" aca="1" ref="CX41" ca="1">_xlfn.IFS($CU93=-1,CQ41,$CU93=0,$CS41,$CU93=1,$CT41,$CU93=2,$CU41)</f>
        <v>4</v>
      </c>
      <c r="CY41" s="8" cm="1">
        <f t="array" aca="1" ref="CY41" ca="1">_xlfn.IFS($CU93=-1,CR41,$CU93=0,$CS41,$CU93=1,$CT41,$CU93=2,$CU41)</f>
        <v>4</v>
      </c>
      <c r="CZ41" s="8"/>
      <c r="DA41" s="8">
        <v>2</v>
      </c>
      <c r="DB41" s="8">
        <v>4</v>
      </c>
      <c r="DC41" s="8">
        <v>6</v>
      </c>
      <c r="DD41" s="8">
        <v>6</v>
      </c>
      <c r="DE41" s="8">
        <v>4</v>
      </c>
      <c r="DF41" s="8">
        <v>4</v>
      </c>
      <c r="DG41" s="8">
        <v>2</v>
      </c>
      <c r="DH41" s="8">
        <v>4</v>
      </c>
      <c r="DI41" s="8">
        <v>4</v>
      </c>
      <c r="DM41" s="26" t="s">
        <v>105</v>
      </c>
    </row>
    <row r="42" spans="2:117" x14ac:dyDescent="0.2">
      <c r="B42" s="85" t="s">
        <v>133</v>
      </c>
      <c r="C42" s="26" t="s">
        <v>46</v>
      </c>
      <c r="D42" s="26" t="s">
        <v>47</v>
      </c>
      <c r="E42" s="26" t="s">
        <v>48</v>
      </c>
      <c r="F42" s="26" t="s">
        <v>49</v>
      </c>
      <c r="G42" s="7" t="s">
        <v>50</v>
      </c>
      <c r="I42" s="86" t="s">
        <v>134</v>
      </c>
      <c r="J42" s="68"/>
      <c r="K42" s="78"/>
      <c r="M42" s="87" t="s">
        <v>133</v>
      </c>
      <c r="N42" s="73" t="s">
        <v>46</v>
      </c>
      <c r="O42" s="73" t="s">
        <v>47</v>
      </c>
      <c r="P42" s="73" t="s">
        <v>48</v>
      </c>
      <c r="Q42" s="73" t="s">
        <v>49</v>
      </c>
      <c r="R42" s="7" t="s">
        <v>50</v>
      </c>
      <c r="S42" s="73"/>
      <c r="T42" s="86" t="s">
        <v>134</v>
      </c>
      <c r="U42" s="80"/>
      <c r="V42" s="81"/>
      <c r="X42" s="87" t="s">
        <v>133</v>
      </c>
      <c r="Y42" s="73" t="s">
        <v>46</v>
      </c>
      <c r="Z42" s="73" t="s">
        <v>47</v>
      </c>
      <c r="AA42" s="73" t="s">
        <v>48</v>
      </c>
      <c r="AB42" s="73" t="s">
        <v>49</v>
      </c>
      <c r="AC42" s="7" t="s">
        <v>50</v>
      </c>
      <c r="AD42" s="73"/>
      <c r="AE42" s="88" t="s">
        <v>134</v>
      </c>
      <c r="AF42" s="80"/>
      <c r="AG42" s="81"/>
      <c r="AI42" s="87" t="s">
        <v>133</v>
      </c>
      <c r="AJ42" s="73" t="s">
        <v>46</v>
      </c>
      <c r="AK42" s="73" t="s">
        <v>47</v>
      </c>
      <c r="AL42" s="73" t="s">
        <v>48</v>
      </c>
      <c r="AM42" s="73" t="s">
        <v>49</v>
      </c>
      <c r="AN42" s="7" t="s">
        <v>50</v>
      </c>
      <c r="AO42" s="73"/>
      <c r="AP42" s="88" t="s">
        <v>134</v>
      </c>
      <c r="AQ42" s="80"/>
      <c r="AR42" s="81"/>
      <c r="BB42" s="17">
        <v>15</v>
      </c>
      <c r="BC42" s="26">
        <f>$AE$52</f>
        <v>0</v>
      </c>
      <c r="BD42" s="26">
        <f t="shared" si="0"/>
        <v>0</v>
      </c>
      <c r="CO42" s="8">
        <v>4</v>
      </c>
      <c r="CP42" s="8">
        <v>4</v>
      </c>
      <c r="CQ42" s="8">
        <v>4</v>
      </c>
      <c r="CR42" s="8">
        <v>6</v>
      </c>
      <c r="CS42" s="8">
        <v>4</v>
      </c>
      <c r="CT42" s="8">
        <v>4</v>
      </c>
      <c r="CU42" s="9">
        <v>4</v>
      </c>
      <c r="CV42" s="8" cm="1">
        <f t="array" aca="1" ref="CV42" ca="1">_xlfn.IFS($CU94=-1,CO42,$CU94=0,$CS42,$CU94=1,$CT42,$CU94=2,$CU42)</f>
        <v>4</v>
      </c>
      <c r="CW42" s="8" cm="1">
        <f t="array" aca="1" ref="CW42" ca="1">_xlfn.IFS($CU94=-1,CP42,$CU94=0,$CS42,$CU94=1,$CT42,$CU94=2,$CU42)</f>
        <v>4</v>
      </c>
      <c r="CX42" s="8" cm="1">
        <f t="array" aca="1" ref="CX42" ca="1">_xlfn.IFS($CU94=-1,CQ42,$CU94=0,$CS42,$CU94=1,$CT42,$CU94=2,$CU42)</f>
        <v>4</v>
      </c>
      <c r="CY42" s="8" cm="1">
        <f t="array" aca="1" ref="CY42" ca="1">_xlfn.IFS($CU94=-1,CR42,$CU94=0,$CS42,$CU94=1,$CT42,$CU94=2,$CU42)</f>
        <v>4</v>
      </c>
      <c r="CZ42" s="8"/>
      <c r="DA42" s="8">
        <v>2</v>
      </c>
      <c r="DB42" s="8">
        <v>4</v>
      </c>
      <c r="DC42" s="8">
        <v>6</v>
      </c>
      <c r="DD42" s="8">
        <v>6</v>
      </c>
      <c r="DE42" s="8">
        <v>4</v>
      </c>
      <c r="DF42" s="8">
        <v>4</v>
      </c>
      <c r="DG42" s="8">
        <v>2</v>
      </c>
      <c r="DH42" s="8">
        <v>4</v>
      </c>
      <c r="DI42" s="8">
        <v>4</v>
      </c>
      <c r="DM42" s="26" t="s">
        <v>105</v>
      </c>
    </row>
    <row r="43" spans="2:117" x14ac:dyDescent="0.2">
      <c r="B43" s="70"/>
      <c r="C43" s="17">
        <f ca="1">SUM(IF(ISBLANK(I43),0,INDIRECT(I43)),IF(ISBLANK(J43),0,INDIRECT(J43)),IF(ISBLANK(K43),0,INDIRECT(K43)))+C27</f>
        <v>0</v>
      </c>
      <c r="D43" s="17">
        <f ca="1">IF(AND(ISBLANK(I43),ISBLANK(J43),ISBLANK(K43)),0,COUNT(IF(ISBLANK(I43),0,INDIRECT(I43)),IF(ISBLANK(J43),0,INDIRECT(J43)),IF(ISBLANK(K43),0,INDIRECT(K43))))-IF(ISBLANK(I43),1,0)-IF(ISBLANK(J43),1,0)-IF(ISBLANK(K43),1,0)+IF(AND(ISBLANK(I43),ISBLANK(J43),ISBLANK(K43)),3,0)+IF(H43="OUT",1,0)+D27</f>
        <v>0</v>
      </c>
      <c r="E43" s="17">
        <f ca="1">IF(ISBLANK(I43),0,COUNTIF(INDIRECT(I43),"4"))+IF(ISBLANK(J43),0,COUNTIF(INDIRECT(J43),"4"))+IF(ISBLANK(K43),0,COUNTIF(INDIRECT(K43),"4"))+E27</f>
        <v>0</v>
      </c>
      <c r="F43" s="17">
        <f ca="1">IF(ISBLANK(I43),0,COUNTIF(INDIRECT(I43),"6"))+IF(ISBLANK(J43),0,COUNTIF(INDIRECT(J43),"6"))+IF(ISBLANK(K43),0,COUNTIF(INDIRECT(K43),"6"))+F27</f>
        <v>0</v>
      </c>
      <c r="G43" s="89">
        <f ca="1">IF(D43=0,0,100*C43/D43)</f>
        <v>0</v>
      </c>
      <c r="I43" s="70"/>
      <c r="K43" s="83"/>
      <c r="M43" s="72"/>
      <c r="N43" s="17">
        <f ca="1">SUM(IF(ISBLANK(T43),0,INDIRECT(T43)),IF(ISBLANK(U43),0,INDIRECT(U43)),IF(ISBLANK(V43),0,INDIRECT(V43)))+N27</f>
        <v>0</v>
      </c>
      <c r="O43" s="17">
        <f ca="1">IF(AND(ISBLANK(T43),ISBLANK(U43),ISBLANK(V43)),0,COUNT(IF(ISBLANK(T43),0,INDIRECT(T43)),IF(ISBLANK(U43),0,INDIRECT(U43)),IF(ISBLANK(V43),0,INDIRECT(V43))))-IF(ISBLANK(T43),1,0)-IF(ISBLANK(U43),1,0)-IF(ISBLANK(V43),1,0)+IF(AND(ISBLANK(T43),ISBLANK(U43),ISBLANK(V43)),3,0)+IF(S43="OUT",1,0)+O27</f>
        <v>0</v>
      </c>
      <c r="P43" s="17">
        <f ca="1">IF(ISBLANK(T43),0,COUNTIF(INDIRECT(T43),"4"))+IF(ISBLANK(U43),0,COUNTIF(INDIRECT(U43),"4"))+IF(ISBLANK(V43),0,COUNTIF(INDIRECT(V43),"4"))+P27</f>
        <v>0</v>
      </c>
      <c r="Q43" s="17">
        <f ca="1">IF(ISBLANK(T43),0,COUNTIF(INDIRECT(T43),"6"))+IF(ISBLANK(U43),0,COUNTIF(INDIRECT(U43),"6"))+IF(ISBLANK(V43),0,COUNTIF(INDIRECT(V43),"6"))+Q27</f>
        <v>0</v>
      </c>
      <c r="R43" s="89">
        <f ca="1">IF(O43=0,0,100*N43/O43)</f>
        <v>0</v>
      </c>
      <c r="S43" s="73"/>
      <c r="T43" s="70"/>
      <c r="U43" s="73"/>
      <c r="V43" s="84"/>
      <c r="X43" s="72"/>
      <c r="Y43" s="17">
        <f ca="1">SUM(IF(ISBLANK(AE43),0,INDIRECT(AE43)),IF(ISBLANK(AF43),0,INDIRECT(AF43)),IF(ISBLANK(AG43),0,INDIRECT(AG43)))+Y27</f>
        <v>0</v>
      </c>
      <c r="Z43" s="17">
        <f ca="1">IF(AND(ISBLANK(AE43),ISBLANK(AF43),ISBLANK(AG43)),0,COUNT(IF(ISBLANK(AE43),0,INDIRECT(AE43)),IF(ISBLANK(AF43),0,INDIRECT(AF43)),IF(ISBLANK(AG43),0,INDIRECT(AG43))))-IF(ISBLANK(AE43),1,0)-IF(ISBLANK(AF43),1,0)-IF(ISBLANK(AG43),1,0)+IF(AND(ISBLANK(AE43),ISBLANK(AF43),ISBLANK(AG43)),3,0)+IF(AD43="OUT",1,0)+Z27</f>
        <v>0</v>
      </c>
      <c r="AA43" s="17">
        <f ca="1">IF(ISBLANK(AE43),0,COUNTIF(INDIRECT(AE43),"4"))+IF(ISBLANK(AF43),0,COUNTIF(INDIRECT(AF43),"4"))+IF(ISBLANK(AG43),0,COUNTIF(INDIRECT(AG43),"4"))+AA27</f>
        <v>0</v>
      </c>
      <c r="AB43" s="17">
        <f ca="1">IF(ISBLANK(AE43),0,COUNTIF(INDIRECT(AE43),"6"))+IF(ISBLANK(AF43),0,COUNTIF(INDIRECT(AF43),"6"))+IF(ISBLANK(AG43),0,COUNTIF(INDIRECT(AG43),"6"))+AB27</f>
        <v>0</v>
      </c>
      <c r="AC43" s="89">
        <f ca="1">IF(Z43=0,0,100*Y43/Z43)</f>
        <v>0</v>
      </c>
      <c r="AD43" s="73"/>
      <c r="AE43" s="72"/>
      <c r="AF43" s="73"/>
      <c r="AG43" s="84"/>
      <c r="AI43" s="72"/>
      <c r="AJ43" s="17">
        <f ca="1">SUM(IF(ISBLANK(AP43),0,INDIRECT(AP43)),IF(ISBLANK(AQ43),0,INDIRECT(AQ43)),IF(ISBLANK(AR43),0,INDIRECT(AR43)))+AJ27</f>
        <v>0</v>
      </c>
      <c r="AK43" s="17">
        <f ca="1">IF(AND(ISBLANK(AP43),ISBLANK(AQ43),ISBLANK(AR43)),0,COUNT(IF(ISBLANK(AP43),0,INDIRECT(AP43)),IF(ISBLANK(AQ43),0,INDIRECT(AQ43)),IF(ISBLANK(AR43),0,INDIRECT(AR43))))-IF(ISBLANK(AP43),1,0)-IF(ISBLANK(AQ43),1,0)-IF(ISBLANK(AR43),1,0)+IF(AND(ISBLANK(AP43),ISBLANK(AQ43),ISBLANK(AR43)),3,0)+IF(AO43="OUT",1,0)+AK27</f>
        <v>0</v>
      </c>
      <c r="AL43" s="17">
        <f ca="1">IF(ISBLANK(AP43),0,COUNTIF(INDIRECT(AP43),"4"))+IF(ISBLANK(AQ43),0,COUNTIF(INDIRECT(AQ43),"4"))+IF(ISBLANK(AR43),0,COUNTIF(INDIRECT(AR43),"4"))+AL27</f>
        <v>0</v>
      </c>
      <c r="AM43" s="17">
        <f ca="1">IF(ISBLANK(AP43),0,COUNTIF(INDIRECT(AP43),"6"))+IF(ISBLANK(AQ43),0,COUNTIF(INDIRECT(AQ43),"6"))+IF(ISBLANK(AR43),0,COUNTIF(INDIRECT(AR43),"6"))+AM27</f>
        <v>0</v>
      </c>
      <c r="AN43" s="89">
        <f ca="1">IF(AK43=0,0,100*AJ43/AK43)</f>
        <v>0</v>
      </c>
      <c r="AO43" s="73"/>
      <c r="AP43" s="72"/>
      <c r="AQ43" s="73"/>
      <c r="AR43" s="84"/>
      <c r="BB43" s="17">
        <v>16</v>
      </c>
      <c r="BC43" s="26">
        <f>$AE$68</f>
        <v>0</v>
      </c>
      <c r="BD43" s="26">
        <f t="shared" si="0"/>
        <v>0</v>
      </c>
      <c r="CO43" s="8">
        <v>4</v>
      </c>
      <c r="CP43" s="8">
        <v>4</v>
      </c>
      <c r="CQ43" s="8">
        <v>4</v>
      </c>
      <c r="CR43" s="8">
        <v>6</v>
      </c>
      <c r="CS43" s="8">
        <v>4</v>
      </c>
      <c r="CT43" s="8">
        <v>4</v>
      </c>
      <c r="CU43" s="9">
        <v>6</v>
      </c>
      <c r="CV43" s="8" cm="1">
        <f t="array" aca="1" ref="CV43" ca="1">_xlfn.IFS($CU95=-1,CO43,$CU95=0,$CS43,$CU95=1,$CT43,$CU95=2,$CU43)</f>
        <v>4</v>
      </c>
      <c r="CW43" s="8" cm="1">
        <f t="array" aca="1" ref="CW43" ca="1">_xlfn.IFS($CU95=-1,CP43,$CU95=0,$CS43,$CU95=1,$CT43,$CU95=2,$CU43)</f>
        <v>4</v>
      </c>
      <c r="CX43" s="8" cm="1">
        <f t="array" aca="1" ref="CX43" ca="1">_xlfn.IFS($CU95=-1,CQ43,$CU95=0,$CS43,$CU95=1,$CT43,$CU95=2,$CU43)</f>
        <v>4</v>
      </c>
      <c r="CY43" s="8" cm="1">
        <f t="array" aca="1" ref="CY43" ca="1">_xlfn.IFS($CU95=-1,CR43,$CU95=0,$CS43,$CU95=1,$CT43,$CU95=2,$CU43)</f>
        <v>4</v>
      </c>
      <c r="CZ43" s="8"/>
      <c r="DA43" s="8">
        <v>4</v>
      </c>
      <c r="DB43" s="8">
        <v>4</v>
      </c>
      <c r="DC43" s="8">
        <v>6</v>
      </c>
      <c r="DD43" s="8">
        <v>6</v>
      </c>
      <c r="DE43" s="8">
        <v>4</v>
      </c>
      <c r="DF43" s="8">
        <v>4</v>
      </c>
      <c r="DG43" s="8">
        <v>4</v>
      </c>
      <c r="DH43" s="8">
        <v>6</v>
      </c>
      <c r="DI43" s="8">
        <v>6</v>
      </c>
      <c r="DM43" s="26" t="s">
        <v>105</v>
      </c>
    </row>
    <row r="44" spans="2:117" x14ac:dyDescent="0.2">
      <c r="B44" s="70"/>
      <c r="C44" s="17">
        <f ca="1">SUM(IF(ISBLANK(I44),0,INDIRECT(I44)),IF(ISBLANK(J44),0,INDIRECT(J44)),IF(ISBLANK(K44),0,INDIRECT(K44)))+C28</f>
        <v>0</v>
      </c>
      <c r="D44" s="17">
        <f ca="1">IF(AND(ISBLANK(I44),ISBLANK(J44),ISBLANK(K44)),0,COUNT(IF(ISBLANK(I44),0,INDIRECT(I44)),IF(ISBLANK(J44),0,INDIRECT(J44)),IF(ISBLANK(K44),0,INDIRECT(K44))))-IF(ISBLANK(I44),1,0)-IF(ISBLANK(J44),1,0)-IF(ISBLANK(K44),1,0)+IF(AND(ISBLANK(I44),ISBLANK(J44),ISBLANK(K44)),3,0)+IF(H44="OUT",1,0)+D28</f>
        <v>0</v>
      </c>
      <c r="E44" s="17">
        <f ca="1">IF(ISBLANK(I44),0,COUNTIF(INDIRECT(I44),"4"))+IF(ISBLANK(J44),0,COUNTIF(INDIRECT(J44),"4"))+IF(ISBLANK(K44),0,COUNTIF(INDIRECT(K44),"4"))+E28</f>
        <v>0</v>
      </c>
      <c r="F44" s="17">
        <f ca="1">IF(ISBLANK(I44),0,COUNTIF(INDIRECT(I44),"6"))+IF(ISBLANK(J44),0,COUNTIF(INDIRECT(J44),"6"))+IF(ISBLANK(K44),0,COUNTIF(INDIRECT(K44),"6"))+F28</f>
        <v>0</v>
      </c>
      <c r="G44" s="89">
        <f ca="1">IF(D44=0,0,100*C44/D44)</f>
        <v>0</v>
      </c>
      <c r="I44" s="70"/>
      <c r="K44" s="83"/>
      <c r="M44" s="72"/>
      <c r="N44" s="17">
        <f ca="1">SUM(IF(ISBLANK(T44),0,INDIRECT(T44)),IF(ISBLANK(U44),0,INDIRECT(U44)),IF(ISBLANK(V44),0,INDIRECT(V44)))+N28</f>
        <v>0</v>
      </c>
      <c r="O44" s="17">
        <f ca="1">IF(AND(ISBLANK(T44),ISBLANK(U44),ISBLANK(V44)),0,COUNT(IF(ISBLANK(T44),0,INDIRECT(T44)),IF(ISBLANK(U44),0,INDIRECT(U44)),IF(ISBLANK(V44),0,INDIRECT(V44))))-IF(ISBLANK(T44),1,0)-IF(ISBLANK(U44),1,0)-IF(ISBLANK(V44),1,0)+IF(AND(ISBLANK(T44),ISBLANK(U44),ISBLANK(V44)),3,0)+IF(S44="OUT",1,0)+O28</f>
        <v>0</v>
      </c>
      <c r="P44" s="17">
        <f ca="1">IF(ISBLANK(T44),0,COUNTIF(INDIRECT(T44),"4"))+IF(ISBLANK(U44),0,COUNTIF(INDIRECT(U44),"4"))+IF(ISBLANK(V44),0,COUNTIF(INDIRECT(V44),"4"))+P28</f>
        <v>0</v>
      </c>
      <c r="Q44" s="17">
        <f ca="1">IF(ISBLANK(T44),0,COUNTIF(INDIRECT(T44),"6"))+IF(ISBLANK(U44),0,COUNTIF(INDIRECT(U44),"6"))+IF(ISBLANK(V44),0,COUNTIF(INDIRECT(V44),"6"))+Q28</f>
        <v>0</v>
      </c>
      <c r="R44" s="89">
        <f ca="1">IF(O44=0,0,100*N44/O44)</f>
        <v>0</v>
      </c>
      <c r="S44" s="73"/>
      <c r="T44" s="70"/>
      <c r="U44" s="73"/>
      <c r="V44" s="84"/>
      <c r="X44" s="72"/>
      <c r="Y44" s="17">
        <f ca="1">SUM(IF(ISBLANK(AE44),0,INDIRECT(AE44)),IF(ISBLANK(AF44),0,INDIRECT(AF44)),IF(ISBLANK(AG44),0,INDIRECT(AG44)))+Y28</f>
        <v>0</v>
      </c>
      <c r="Z44" s="17">
        <f ca="1">IF(AND(ISBLANK(AE44),ISBLANK(AF44),ISBLANK(AG44)),0,COUNT(IF(ISBLANK(AE44),0,INDIRECT(AE44)),IF(ISBLANK(AF44),0,INDIRECT(AF44)),IF(ISBLANK(AG44),0,INDIRECT(AG44))))-IF(ISBLANK(AE44),1,0)-IF(ISBLANK(AF44),1,0)-IF(ISBLANK(AG44),1,0)+IF(AND(ISBLANK(AE44),ISBLANK(AF44),ISBLANK(AG44)),3,0)+IF(AD44="OUT",1,0)+Z28</f>
        <v>0</v>
      </c>
      <c r="AA44" s="17">
        <f ca="1">IF(ISBLANK(AE44),0,COUNTIF(INDIRECT(AE44),"4"))+IF(ISBLANK(AF44),0,COUNTIF(INDIRECT(AF44),"4"))+IF(ISBLANK(AG44),0,COUNTIF(INDIRECT(AG44),"4"))+AA28</f>
        <v>0</v>
      </c>
      <c r="AB44" s="17">
        <f ca="1">IF(ISBLANK(AE44),0,COUNTIF(INDIRECT(AE44),"6"))+IF(ISBLANK(AF44),0,COUNTIF(INDIRECT(AF44),"6"))+IF(ISBLANK(AG44),0,COUNTIF(INDIRECT(AG44),"6"))+AB28</f>
        <v>0</v>
      </c>
      <c r="AC44" s="89">
        <f ca="1">IF(Z44=0,0,100*Y44/Z44)</f>
        <v>0</v>
      </c>
      <c r="AD44" s="93"/>
      <c r="AE44" s="72"/>
      <c r="AF44" s="73"/>
      <c r="AG44" s="84"/>
      <c r="AI44" s="72"/>
      <c r="AJ44" s="17">
        <f ca="1">SUM(IF(ISBLANK(AP44),0,INDIRECT(AP44)),IF(ISBLANK(AQ44),0,INDIRECT(AQ44)),IF(ISBLANK(AR44),0,INDIRECT(AR44)))+AJ28</f>
        <v>0</v>
      </c>
      <c r="AK44" s="17">
        <f ca="1">IF(AND(ISBLANK(AP44),ISBLANK(AQ44),ISBLANK(AR44)),0,COUNT(IF(ISBLANK(AP44),0,INDIRECT(AP44)),IF(ISBLANK(AQ44),0,INDIRECT(AQ44)),IF(ISBLANK(AR44),0,INDIRECT(AR44))))-IF(ISBLANK(AP44),1,0)-IF(ISBLANK(AQ44),1,0)-IF(ISBLANK(AR44),1,0)+IF(AND(ISBLANK(AP44),ISBLANK(AQ44),ISBLANK(AR44)),3,0)+IF(AO44="OUT",1,0)+AK28</f>
        <v>0</v>
      </c>
      <c r="AL44" s="17">
        <f ca="1">IF(ISBLANK(AP44),0,COUNTIF(INDIRECT(AP44),"4"))+IF(ISBLANK(AQ44),0,COUNTIF(INDIRECT(AQ44),"4"))+IF(ISBLANK(AR44),0,COUNTIF(INDIRECT(AR44),"4"))+AL28</f>
        <v>0</v>
      </c>
      <c r="AM44" s="17">
        <f ca="1">IF(ISBLANK(AP44),0,COUNTIF(INDIRECT(AP44),"6"))+IF(ISBLANK(AQ44),0,COUNTIF(INDIRECT(AQ44),"6"))+IF(ISBLANK(AR44),0,COUNTIF(INDIRECT(AR44),"6"))+AM28</f>
        <v>0</v>
      </c>
      <c r="AN44" s="89">
        <f ca="1">IF(AK44=0,0,100*AJ44/AK44)</f>
        <v>0</v>
      </c>
      <c r="AO44" s="73"/>
      <c r="AP44" s="72"/>
      <c r="AQ44" s="73"/>
      <c r="AR44" s="84"/>
      <c r="BB44" s="17">
        <v>17</v>
      </c>
      <c r="BC44" s="26">
        <f>$AP$20</f>
        <v>0</v>
      </c>
      <c r="BD44" s="26">
        <f t="shared" si="0"/>
        <v>0</v>
      </c>
      <c r="CO44" s="8">
        <v>6</v>
      </c>
      <c r="CP44" s="8">
        <v>4</v>
      </c>
      <c r="CQ44" s="8">
        <v>6</v>
      </c>
      <c r="CR44" s="8">
        <v>6</v>
      </c>
      <c r="CS44" s="8">
        <v>6</v>
      </c>
      <c r="CT44" s="8">
        <v>4</v>
      </c>
      <c r="CU44" s="9">
        <v>6</v>
      </c>
      <c r="CV44" s="8" cm="1">
        <f t="array" aca="1" ref="CV44" ca="1">_xlfn.IFS($CU96=-1,CO44,$CU96=0,$CS44,$CU96=1,$CT44,$CU96=2,$CU44)</f>
        <v>6</v>
      </c>
      <c r="CW44" s="8" cm="1">
        <f t="array" aca="1" ref="CW44" ca="1">_xlfn.IFS($CU96=-1,CP44,$CU96=0,$CS44,$CU96=1,$CT44,$CU96=2,$CU44)</f>
        <v>6</v>
      </c>
      <c r="CX44" s="8" cm="1">
        <f t="array" aca="1" ref="CX44" ca="1">_xlfn.IFS($CU96=-1,CQ44,$CU96=0,$CS44,$CU96=1,$CT44,$CU96=2,$CU44)</f>
        <v>6</v>
      </c>
      <c r="CY44" s="8" cm="1">
        <f t="array" aca="1" ref="CY44" ca="1">_xlfn.IFS($CU96=-1,CR44,$CU96=0,$CS44,$CU96=1,$CT44,$CU96=2,$CU44)</f>
        <v>6</v>
      </c>
      <c r="CZ44" s="8"/>
      <c r="DA44" s="8">
        <v>4</v>
      </c>
      <c r="DB44" s="8">
        <v>6</v>
      </c>
      <c r="DC44" s="8">
        <v>6</v>
      </c>
      <c r="DD44" s="8">
        <v>6</v>
      </c>
      <c r="DE44" s="8">
        <v>4</v>
      </c>
      <c r="DF44" s="8">
        <v>4</v>
      </c>
      <c r="DG44" s="8">
        <v>6</v>
      </c>
      <c r="DH44" s="8">
        <v>6</v>
      </c>
      <c r="DI44" s="8">
        <v>6</v>
      </c>
      <c r="DK44" s="26" t="s">
        <v>105</v>
      </c>
      <c r="DM44" s="26" t="s">
        <v>105</v>
      </c>
    </row>
    <row r="45" spans="2:117" x14ac:dyDescent="0.2">
      <c r="B45" s="70"/>
      <c r="C45" s="17"/>
      <c r="D45" s="17"/>
      <c r="E45" s="17"/>
      <c r="F45" s="17"/>
      <c r="G45" s="17"/>
      <c r="I45" s="70"/>
      <c r="K45" s="83"/>
      <c r="M45" s="72"/>
      <c r="N45" s="8"/>
      <c r="O45" s="8"/>
      <c r="P45" s="8"/>
      <c r="Q45" s="8"/>
      <c r="R45" s="8"/>
      <c r="S45" s="73"/>
      <c r="T45" s="72"/>
      <c r="U45" s="73"/>
      <c r="V45" s="84"/>
      <c r="X45" s="72"/>
      <c r="Y45" s="17"/>
      <c r="Z45" s="17"/>
      <c r="AA45" s="17"/>
      <c r="AB45" s="17"/>
      <c r="AC45" s="17"/>
      <c r="AD45" s="73"/>
      <c r="AE45" s="72"/>
      <c r="AF45" s="73"/>
      <c r="AG45" s="84"/>
      <c r="AI45" s="72"/>
      <c r="AJ45" s="8"/>
      <c r="AK45" s="8"/>
      <c r="AL45" s="8"/>
      <c r="AM45" s="8"/>
      <c r="AN45" s="8"/>
      <c r="AO45" s="73"/>
      <c r="AP45" s="72"/>
      <c r="AQ45" s="73"/>
      <c r="AR45" s="84"/>
      <c r="BB45" s="17">
        <v>18</v>
      </c>
      <c r="BC45" s="26">
        <f>$AP$36</f>
        <v>0</v>
      </c>
      <c r="BD45" s="26">
        <f t="shared" si="0"/>
        <v>0</v>
      </c>
      <c r="CO45" s="8">
        <v>6</v>
      </c>
      <c r="CP45" s="8">
        <v>4</v>
      </c>
      <c r="CQ45" s="8">
        <v>6</v>
      </c>
      <c r="CR45" s="8">
        <v>6</v>
      </c>
      <c r="CS45" s="8">
        <v>6</v>
      </c>
      <c r="CT45" s="8">
        <v>6</v>
      </c>
      <c r="CU45" s="9">
        <v>6</v>
      </c>
      <c r="CV45" s="8" cm="1">
        <f t="array" aca="1" ref="CV45" ca="1">_xlfn.IFS($CU97=-1,CO45,$CU97=0,$CS45,$CU97=1,$CT45,$CU97=2,$CU45)</f>
        <v>6</v>
      </c>
      <c r="CW45" s="8" cm="1">
        <f t="array" aca="1" ref="CW45" ca="1">_xlfn.IFS($CU97=-1,CP45,$CU97=0,$CS45,$CU97=1,$CT45,$CU97=2,$CU45)</f>
        <v>6</v>
      </c>
      <c r="CX45" s="8" cm="1">
        <f t="array" aca="1" ref="CX45" ca="1">_xlfn.IFS($CU97=-1,CQ45,$CU97=0,$CS45,$CU97=1,$CT45,$CU97=2,$CU45)</f>
        <v>6</v>
      </c>
      <c r="CY45" s="8" cm="1">
        <f t="array" aca="1" ref="CY45" ca="1">_xlfn.IFS($CU97=-1,CR45,$CU97=0,$CS45,$CU97=1,$CT45,$CU97=2,$CU45)</f>
        <v>6</v>
      </c>
      <c r="CZ45" s="8"/>
      <c r="DA45" s="8">
        <v>4</v>
      </c>
      <c r="DB45" s="8">
        <v>6</v>
      </c>
      <c r="DC45" s="8">
        <v>6</v>
      </c>
      <c r="DD45" s="8">
        <v>6</v>
      </c>
      <c r="DE45" s="8">
        <v>6</v>
      </c>
      <c r="DF45" s="8">
        <v>6</v>
      </c>
      <c r="DG45" s="8" t="s">
        <v>112</v>
      </c>
      <c r="DH45" s="8">
        <v>6</v>
      </c>
      <c r="DI45" s="8">
        <v>6</v>
      </c>
      <c r="DK45" s="26" t="s">
        <v>105</v>
      </c>
      <c r="DM45" s="26" t="s">
        <v>105</v>
      </c>
    </row>
    <row r="46" spans="2:117" x14ac:dyDescent="0.2">
      <c r="B46" s="70"/>
      <c r="C46" s="17"/>
      <c r="D46" s="17"/>
      <c r="E46" s="17"/>
      <c r="F46" s="17"/>
      <c r="G46" s="17"/>
      <c r="I46" s="70"/>
      <c r="K46" s="83"/>
      <c r="M46" s="72"/>
      <c r="N46" s="8"/>
      <c r="O46" s="8"/>
      <c r="P46" s="8"/>
      <c r="Q46" s="8"/>
      <c r="R46" s="8"/>
      <c r="S46" s="73"/>
      <c r="T46" s="72"/>
      <c r="U46" s="73"/>
      <c r="V46" s="84"/>
      <c r="X46" s="72"/>
      <c r="Y46" s="8"/>
      <c r="Z46" s="8"/>
      <c r="AA46" s="8"/>
      <c r="AB46" s="8"/>
      <c r="AC46" s="8"/>
      <c r="AD46" s="73"/>
      <c r="AE46" s="72"/>
      <c r="AF46" s="73"/>
      <c r="AG46" s="84"/>
      <c r="AI46" s="72"/>
      <c r="AJ46" s="8"/>
      <c r="AK46" s="8"/>
      <c r="AL46" s="8"/>
      <c r="AM46" s="8"/>
      <c r="AN46" s="8"/>
      <c r="AO46" s="73"/>
      <c r="AP46" s="72"/>
      <c r="AQ46" s="73"/>
      <c r="AR46" s="84"/>
      <c r="BB46" s="17">
        <v>19</v>
      </c>
      <c r="BC46" s="26">
        <f>$AP$52</f>
        <v>0</v>
      </c>
      <c r="BD46" s="26">
        <f t="shared" si="0"/>
        <v>0</v>
      </c>
      <c r="CO46" s="8">
        <v>6</v>
      </c>
      <c r="CP46" s="8">
        <v>6</v>
      </c>
      <c r="CQ46" s="8">
        <v>6</v>
      </c>
      <c r="CR46" s="8">
        <v>6</v>
      </c>
      <c r="CS46" s="8">
        <v>6</v>
      </c>
      <c r="CT46" s="8">
        <v>6</v>
      </c>
      <c r="CU46" s="9">
        <v>6</v>
      </c>
      <c r="CV46" s="8" cm="1">
        <f t="array" aca="1" ref="CV46" ca="1">_xlfn.IFS($CU98=-1,CO46,$CU98=0,$CS46,$CU98=1,$CT46,$CU98=2,$CU46)</f>
        <v>6</v>
      </c>
      <c r="CW46" s="8" cm="1">
        <f t="array" aca="1" ref="CW46" ca="1">_xlfn.IFS($CU98=-1,CP46,$CU98=0,$CS46,$CU98=1,$CT46,$CU98=2,$CU46)</f>
        <v>6</v>
      </c>
      <c r="CX46" s="8" cm="1">
        <f t="array" aca="1" ref="CX46" ca="1">_xlfn.IFS($CU98=-1,CQ46,$CU98=0,$CS46,$CU98=1,$CT46,$CU98=2,$CU46)</f>
        <v>6</v>
      </c>
      <c r="CY46" s="8" cm="1">
        <f t="array" aca="1" ref="CY46" ca="1">_xlfn.IFS($CU98=-1,CR46,$CU98=0,$CS46,$CU98=1,$CT46,$CU98=2,$CU46)</f>
        <v>6</v>
      </c>
      <c r="CZ46" s="8"/>
      <c r="DA46" s="8">
        <v>6</v>
      </c>
      <c r="DB46" s="8">
        <v>6</v>
      </c>
      <c r="DC46" s="8">
        <v>6</v>
      </c>
      <c r="DD46" s="8">
        <v>6</v>
      </c>
      <c r="DE46" s="8">
        <v>6</v>
      </c>
      <c r="DF46" s="8">
        <v>6</v>
      </c>
      <c r="DG46" s="8" t="s">
        <v>112</v>
      </c>
      <c r="DH46" s="8">
        <v>6</v>
      </c>
      <c r="DI46" s="8">
        <v>6</v>
      </c>
      <c r="DK46" s="26" t="s">
        <v>105</v>
      </c>
      <c r="DM46" s="26" t="s">
        <v>105</v>
      </c>
    </row>
    <row r="47" spans="2:117" x14ac:dyDescent="0.2">
      <c r="B47" s="70"/>
      <c r="C47" s="17"/>
      <c r="D47" s="17"/>
      <c r="E47" s="17"/>
      <c r="F47" s="17"/>
      <c r="G47" s="17"/>
      <c r="I47" s="70"/>
      <c r="K47" s="83"/>
      <c r="M47" s="72"/>
      <c r="N47" s="8"/>
      <c r="O47" s="8"/>
      <c r="P47" s="8"/>
      <c r="Q47" s="8"/>
      <c r="R47" s="8"/>
      <c r="S47" s="73"/>
      <c r="T47" s="72"/>
      <c r="U47" s="73"/>
      <c r="V47" s="84"/>
      <c r="X47" s="72"/>
      <c r="Y47" s="8"/>
      <c r="Z47" s="8"/>
      <c r="AA47" s="8"/>
      <c r="AB47" s="8"/>
      <c r="AC47" s="8"/>
      <c r="AD47" s="73"/>
      <c r="AE47" s="72"/>
      <c r="AF47" s="73"/>
      <c r="AG47" s="84"/>
      <c r="AI47" s="72"/>
      <c r="AJ47" s="8"/>
      <c r="AK47" s="8"/>
      <c r="AL47" s="8"/>
      <c r="AM47" s="8"/>
      <c r="AN47" s="8"/>
      <c r="AO47" s="73"/>
      <c r="AP47" s="72"/>
      <c r="AQ47" s="73"/>
      <c r="AR47" s="84"/>
      <c r="BB47" s="17">
        <v>20</v>
      </c>
      <c r="BC47" s="26">
        <f>$AP$68</f>
        <v>0</v>
      </c>
      <c r="BD47" s="26">
        <f t="shared" si="0"/>
        <v>0</v>
      </c>
      <c r="CO47" s="8">
        <v>6</v>
      </c>
      <c r="CP47" s="8">
        <v>6</v>
      </c>
      <c r="CQ47" s="8">
        <v>6</v>
      </c>
      <c r="CR47" s="8" t="s">
        <v>112</v>
      </c>
      <c r="CS47" s="8">
        <v>6</v>
      </c>
      <c r="CT47" s="8">
        <v>6</v>
      </c>
      <c r="CU47" s="9">
        <v>6</v>
      </c>
      <c r="CV47" s="8" cm="1">
        <f t="array" aca="1" ref="CV47" ca="1">_xlfn.IFS($CU99=-1,CO47,$CU99=0,$CS47,$CU99=1,$CT47,$CU99=2,$CU47)</f>
        <v>6</v>
      </c>
      <c r="CW47" s="8" cm="1">
        <f t="array" aca="1" ref="CW47" ca="1">_xlfn.IFS($CU99=-1,CP47,$CU99=0,$CS47,$CU99=1,$CT47,$CU99=2,$CU47)</f>
        <v>6</v>
      </c>
      <c r="CX47" s="8" cm="1">
        <f t="array" aca="1" ref="CX47" ca="1">_xlfn.IFS($CU99=-1,CQ47,$CU99=0,$CS47,$CU99=1,$CT47,$CU99=2,$CU47)</f>
        <v>6</v>
      </c>
      <c r="CY47" s="8" cm="1">
        <f t="array" aca="1" ref="CY47" ca="1">_xlfn.IFS($CU99=-1,CR47,$CU99=0,$CS47,$CU99=1,$CT47,$CU99=2,$CU47)</f>
        <v>6</v>
      </c>
      <c r="CZ47" s="8"/>
      <c r="DA47" s="8">
        <v>6</v>
      </c>
      <c r="DB47" s="8">
        <v>6</v>
      </c>
      <c r="DC47" s="8">
        <v>6</v>
      </c>
      <c r="DD47" s="8">
        <v>6</v>
      </c>
      <c r="DE47" s="8">
        <v>6</v>
      </c>
      <c r="DF47" s="8">
        <v>6</v>
      </c>
      <c r="DG47" s="8" t="s">
        <v>112</v>
      </c>
      <c r="DH47" s="8">
        <v>6</v>
      </c>
      <c r="DI47" s="8">
        <v>6</v>
      </c>
      <c r="DK47" s="26" t="s">
        <v>105</v>
      </c>
      <c r="DM47" s="26" t="s">
        <v>105</v>
      </c>
    </row>
    <row r="48" spans="2:117" x14ac:dyDescent="0.2">
      <c r="B48" s="70"/>
      <c r="C48" s="17"/>
      <c r="D48" s="17"/>
      <c r="E48" s="17"/>
      <c r="F48" s="17"/>
      <c r="G48" s="17"/>
      <c r="I48" s="70"/>
      <c r="K48" s="83"/>
      <c r="M48" s="72"/>
      <c r="N48" s="8"/>
      <c r="O48" s="8"/>
      <c r="P48" s="8"/>
      <c r="Q48" s="8"/>
      <c r="R48" s="8"/>
      <c r="S48" s="73"/>
      <c r="T48" s="72"/>
      <c r="U48" s="73"/>
      <c r="V48" s="84"/>
      <c r="X48" s="72"/>
      <c r="Y48" s="8"/>
      <c r="Z48" s="8"/>
      <c r="AA48" s="8"/>
      <c r="AB48" s="8"/>
      <c r="AC48" s="8"/>
      <c r="AD48" s="73"/>
      <c r="AE48" s="72"/>
      <c r="AF48" s="73"/>
      <c r="AG48" s="84"/>
      <c r="AI48" s="72"/>
      <c r="AJ48" s="8"/>
      <c r="AK48" s="8"/>
      <c r="AL48" s="8"/>
      <c r="AM48" s="8"/>
      <c r="AN48" s="8"/>
      <c r="AO48" s="73"/>
      <c r="AP48" s="72"/>
      <c r="AQ48" s="73"/>
      <c r="AR48" s="84"/>
      <c r="CO48" s="8">
        <v>6</v>
      </c>
      <c r="CP48" s="8">
        <v>6</v>
      </c>
      <c r="CQ48" s="8">
        <v>6</v>
      </c>
      <c r="CR48" s="8" t="s">
        <v>112</v>
      </c>
      <c r="CS48" s="17">
        <v>6</v>
      </c>
      <c r="CT48" s="17" t="str">
        <v>W</v>
      </c>
      <c r="CU48" s="17">
        <v>6</v>
      </c>
      <c r="CV48" s="8" cm="1">
        <f t="array" aca="1" ref="CV48" ca="1">_xlfn.IFS($CU100=-1,CO48,$CU100=0,$CS48,$CU100=1,$CT48,$CU100=2,$CU48)</f>
        <v>6</v>
      </c>
      <c r="CW48" s="8" cm="1">
        <f t="array" aca="1" ref="CW48" ca="1">_xlfn.IFS($CU100=-1,CP48,$CU100=0,$CS48,$CU100=1,$CT48,$CU100=2,$CU48)</f>
        <v>6</v>
      </c>
      <c r="CX48" s="8" cm="1">
        <f t="array" aca="1" ref="CX48" ca="1">_xlfn.IFS($CU100=-1,CQ48,$CU100=0,$CS48,$CU100=1,$CT48,$CU100=2,$CU48)</f>
        <v>6</v>
      </c>
      <c r="CY48" s="8" t="str" cm="1">
        <f t="array" aca="1" ref="CY48" ca="1">_xlfn.IFS($CU100=-1,CR48,$CU100=0,$CS48,$CU100=1,$CT48,$CU100=2,$CU48)</f>
        <v>W</v>
      </c>
      <c r="CZ48" s="8"/>
      <c r="DA48" s="8">
        <v>6</v>
      </c>
      <c r="DB48" s="8">
        <v>6</v>
      </c>
      <c r="DC48" s="8">
        <v>6</v>
      </c>
      <c r="DD48" s="8">
        <v>6</v>
      </c>
      <c r="DE48" s="8">
        <v>6</v>
      </c>
      <c r="DF48" s="8" t="s">
        <v>112</v>
      </c>
      <c r="DG48" s="8" t="s">
        <v>112</v>
      </c>
      <c r="DH48" s="8">
        <v>6</v>
      </c>
      <c r="DI48" s="8">
        <v>6</v>
      </c>
      <c r="DK48" s="26" t="s">
        <v>105</v>
      </c>
      <c r="DM48" s="26" t="s">
        <v>105</v>
      </c>
    </row>
    <row r="49" spans="2:117" x14ac:dyDescent="0.2">
      <c r="B49" s="70"/>
      <c r="C49" s="17"/>
      <c r="D49" s="17"/>
      <c r="E49" s="17"/>
      <c r="F49" s="17"/>
      <c r="G49" s="17"/>
      <c r="I49" s="70"/>
      <c r="K49" s="83"/>
      <c r="M49" s="72"/>
      <c r="N49" s="8"/>
      <c r="O49" s="8"/>
      <c r="P49" s="8"/>
      <c r="Q49" s="8"/>
      <c r="R49" s="8"/>
      <c r="S49" s="73"/>
      <c r="T49" s="72"/>
      <c r="U49" s="73"/>
      <c r="V49" s="84"/>
      <c r="X49" s="72"/>
      <c r="Y49" s="8"/>
      <c r="Z49" s="8"/>
      <c r="AA49" s="8"/>
      <c r="AB49" s="8"/>
      <c r="AC49" s="73"/>
      <c r="AE49" s="72"/>
      <c r="AF49" s="73"/>
      <c r="AG49" s="84"/>
      <c r="AI49" s="72"/>
      <c r="AJ49" s="8"/>
      <c r="AK49" s="8"/>
      <c r="AL49" s="8"/>
      <c r="AM49" s="8"/>
      <c r="AN49" s="8"/>
      <c r="AO49" s="73"/>
      <c r="AP49" s="72"/>
      <c r="AQ49" s="73"/>
      <c r="AR49" s="84"/>
      <c r="CO49" s="8" t="s">
        <v>112</v>
      </c>
      <c r="CP49" s="8" t="s">
        <v>112</v>
      </c>
      <c r="CQ49" s="8" t="s">
        <v>112</v>
      </c>
      <c r="CR49" s="8" t="s">
        <v>112</v>
      </c>
      <c r="CS49" s="17">
        <v>6</v>
      </c>
      <c r="CT49" s="17" t="str">
        <v>W</v>
      </c>
      <c r="CU49" s="17">
        <v>6</v>
      </c>
      <c r="CV49" s="8" cm="1">
        <f t="array" aca="1" ref="CV49" ca="1">_xlfn.IFS($CU101=-1,CO49,$CU101=0,$CS49,$CU101=1,$CT49,$CU101=2,$CU49)</f>
        <v>6</v>
      </c>
      <c r="CW49" s="8" cm="1">
        <f t="array" aca="1" ref="CW49" ca="1">_xlfn.IFS($CU101=-1,CP49,$CU101=0,$CS49,$CU101=1,$CT49,$CU101=2,$CU49)</f>
        <v>6</v>
      </c>
      <c r="CX49" s="8" cm="1">
        <f t="array" aca="1" ref="CX49" ca="1">_xlfn.IFS($CU101=-1,CQ49,$CU101=0,$CS49,$CU101=1,$CT49,$CU101=2,$CU49)</f>
        <v>6</v>
      </c>
      <c r="CY49" s="8" cm="1">
        <f t="array" aca="1" ref="CY49" ca="1">_xlfn.IFS($CU101=-1,CR49,$CU101=0,$CS49,$CU101=1,$CT49,$CU101=2,$CU49)</f>
        <v>6</v>
      </c>
      <c r="CZ49" s="8"/>
      <c r="DA49" s="8" t="s">
        <v>112</v>
      </c>
      <c r="DB49" s="8">
        <v>6</v>
      </c>
      <c r="DC49" s="8">
        <v>6</v>
      </c>
      <c r="DD49" s="8">
        <v>6</v>
      </c>
      <c r="DE49" s="8" t="s">
        <v>112</v>
      </c>
      <c r="DF49" s="8" t="s">
        <v>112</v>
      </c>
      <c r="DG49" s="8" t="s">
        <v>112</v>
      </c>
      <c r="DH49" s="8">
        <v>6</v>
      </c>
      <c r="DI49" s="8">
        <v>6</v>
      </c>
      <c r="DK49" s="26" t="s">
        <v>105</v>
      </c>
      <c r="DM49" s="26" t="s">
        <v>105</v>
      </c>
    </row>
    <row r="50" spans="2:117" ht="17" thickBot="1" x14ac:dyDescent="0.25">
      <c r="B50" s="70"/>
      <c r="C50" s="17"/>
      <c r="D50" s="17"/>
      <c r="E50" s="17"/>
      <c r="F50" s="17"/>
      <c r="G50" s="26" t="s">
        <v>193</v>
      </c>
      <c r="I50" s="94"/>
      <c r="J50" s="95"/>
      <c r="K50" s="96"/>
      <c r="M50" s="72"/>
      <c r="N50" s="8"/>
      <c r="O50" s="8"/>
      <c r="P50" s="17"/>
      <c r="Q50" s="17"/>
      <c r="R50" s="26" t="s">
        <v>193</v>
      </c>
      <c r="T50" s="97"/>
      <c r="U50" s="98"/>
      <c r="V50" s="99"/>
      <c r="X50" s="72"/>
      <c r="Y50" s="8"/>
      <c r="Z50" s="8"/>
      <c r="AA50" s="17"/>
      <c r="AB50" s="17"/>
      <c r="AC50" s="26" t="s">
        <v>193</v>
      </c>
      <c r="AE50" s="97"/>
      <c r="AF50" s="98"/>
      <c r="AG50" s="99"/>
      <c r="AI50" s="72"/>
      <c r="AJ50" s="8"/>
      <c r="AK50" s="8"/>
      <c r="AL50" s="17"/>
      <c r="AM50" s="17"/>
      <c r="AN50" s="26" t="s">
        <v>193</v>
      </c>
      <c r="AP50" s="97"/>
      <c r="AQ50" s="98"/>
      <c r="AR50" s="99"/>
      <c r="CO50" s="8" t="s">
        <v>112</v>
      </c>
      <c r="CP50" s="8" t="s">
        <v>112</v>
      </c>
      <c r="CQ50" s="8" t="s">
        <v>112</v>
      </c>
      <c r="CR50" s="8" t="s">
        <v>112</v>
      </c>
      <c r="CS50" s="17" t="str">
        <v>W</v>
      </c>
      <c r="CT50" s="17" t="str">
        <v>W</v>
      </c>
      <c r="CU50" s="17">
        <v>6</v>
      </c>
      <c r="CV50" s="8" t="str" cm="1">
        <f t="array" aca="1" ref="CV50" ca="1">_xlfn.IFS($CU102=-1,CO50,$CU102=0,$CS50,$CU102=1,$CT50,$CU102=2,$CU50)</f>
        <v>W</v>
      </c>
      <c r="CW50" s="8" t="str" cm="1">
        <f t="array" aca="1" ref="CW50" ca="1">_xlfn.IFS($CU102=-1,CP50,$CU102=0,$CS50,$CU102=1,$CT50,$CU102=2,$CU50)</f>
        <v>W</v>
      </c>
      <c r="CX50" s="8" t="str" cm="1">
        <f t="array" aca="1" ref="CX50" ca="1">_xlfn.IFS($CU102=-1,CQ50,$CU102=0,$CS50,$CU102=1,$CT50,$CU102=2,$CU50)</f>
        <v>W</v>
      </c>
      <c r="CY50" s="8" t="str" cm="1">
        <f t="array" aca="1" ref="CY50" ca="1">_xlfn.IFS($CU102=-1,CR50,$CU102=0,$CS50,$CU102=1,$CT50,$CU102=2,$CU50)</f>
        <v>W</v>
      </c>
      <c r="CZ50" s="8"/>
      <c r="DA50" s="8" t="s">
        <v>112</v>
      </c>
      <c r="DB50" s="8" t="s">
        <v>112</v>
      </c>
      <c r="DC50" s="8" t="s">
        <v>112</v>
      </c>
      <c r="DD50" s="8" t="s">
        <v>112</v>
      </c>
      <c r="DE50" s="8" t="s">
        <v>112</v>
      </c>
      <c r="DF50" s="8" t="s">
        <v>112</v>
      </c>
      <c r="DG50" s="8" t="s">
        <v>112</v>
      </c>
      <c r="DH50" s="8" t="s">
        <v>112</v>
      </c>
      <c r="DI50" s="8">
        <v>6</v>
      </c>
      <c r="DK50" s="26" t="s">
        <v>105</v>
      </c>
      <c r="DM50" s="26" t="s">
        <v>105</v>
      </c>
    </row>
    <row r="51" spans="2:117" x14ac:dyDescent="0.2">
      <c r="B51" s="70" t="s">
        <v>143</v>
      </c>
      <c r="C51" s="17" t="str">
        <f>SUM(C40:I40) &amp; " runs"</f>
        <v>0 runs</v>
      </c>
      <c r="D51" s="17" t="str">
        <f>COUNTIF(C40:I40,"W") &amp; " wickets"</f>
        <v>0 wickets</v>
      </c>
      <c r="E51" s="120" t="str">
        <f>"Need " &amp; ($C$4-I52+1) &amp;" runs to win in " &amp; (20-C38) &amp; " overs"</f>
        <v>Need 1 runs to win in 17 overs</v>
      </c>
      <c r="F51" s="121"/>
      <c r="G51" s="122">
        <f>($C$4-I52+1)/(20-C38)</f>
        <v>5.8823529411764705E-2</v>
      </c>
      <c r="I51" s="100" t="s">
        <v>144</v>
      </c>
      <c r="J51" s="17"/>
      <c r="K51" s="101"/>
      <c r="M51" s="70" t="s">
        <v>143</v>
      </c>
      <c r="N51" s="17" t="str">
        <f>SUM(N40:T40) &amp; " runs"</f>
        <v>0 runs</v>
      </c>
      <c r="O51" s="17" t="str">
        <f>COUNTIF(N40:T40,"W") &amp; " wickets"</f>
        <v>0 wickets</v>
      </c>
      <c r="P51" s="120" t="str">
        <f>"Need " &amp; ($C$4-T52+1) &amp;" runs to win in " &amp; (20-N38) &amp; " overs"</f>
        <v>Need 1 runs to win in 11 overs</v>
      </c>
      <c r="Q51" s="121"/>
      <c r="R51" s="122">
        <f>($C$4-T52+1)/(20-N38)</f>
        <v>9.0909090909090912E-2</v>
      </c>
      <c r="T51" s="102" t="s">
        <v>144</v>
      </c>
      <c r="U51" s="8"/>
      <c r="V51" s="103"/>
      <c r="X51" s="70" t="s">
        <v>143</v>
      </c>
      <c r="Y51" s="17" t="str">
        <f>SUM(Y40:AE40) &amp; " runs"</f>
        <v>0 runs</v>
      </c>
      <c r="Z51" s="17" t="str">
        <f>COUNTIF(Y40:AE40,"W") &amp; " wickets"</f>
        <v>0 wickets</v>
      </c>
      <c r="AA51" s="120" t="str">
        <f>"Need " &amp; ($C$4-AE52+1) &amp;" runs to win in " &amp; (20-Y38) &amp; " overs"</f>
        <v>Need 1 runs to win in 5 overs</v>
      </c>
      <c r="AB51" s="121"/>
      <c r="AC51" s="122">
        <f>($C$4-AE52+1)/(20-Y38)</f>
        <v>0.2</v>
      </c>
      <c r="AE51" s="102" t="s">
        <v>144</v>
      </c>
      <c r="AF51" s="8"/>
      <c r="AG51" s="103"/>
      <c r="AI51" s="70" t="s">
        <v>143</v>
      </c>
      <c r="AJ51" s="17" t="str">
        <f>SUM(AJ40:AP40) &amp; " runs"</f>
        <v>0 runs</v>
      </c>
      <c r="AK51" s="17" t="str">
        <f>COUNTIF(AJ40:AP40,"W") &amp; " wickets"</f>
        <v>0 wickets</v>
      </c>
      <c r="AL51" s="120" t="str">
        <f>"Need " &amp; ($C$4-AP52+1) &amp;" runs to win in " &amp; (20-AJ38) &amp; " overs"</f>
        <v>Need 1 runs to win in 1 overs</v>
      </c>
      <c r="AM51" s="121"/>
      <c r="AN51" s="122">
        <f>($C$4-AP52+1)/(20-AJ38)</f>
        <v>1</v>
      </c>
      <c r="AP51" s="102" t="s">
        <v>144</v>
      </c>
      <c r="AQ51" s="8"/>
      <c r="AR51" s="103"/>
      <c r="CO51" s="8" t="s">
        <v>112</v>
      </c>
      <c r="CP51" s="8" t="s">
        <v>112</v>
      </c>
      <c r="CQ51" s="8" t="s">
        <v>112</v>
      </c>
      <c r="CR51" s="8" t="s">
        <v>112</v>
      </c>
      <c r="CS51" s="17" t="str">
        <v>W</v>
      </c>
      <c r="CT51" s="17" t="str">
        <v>W</v>
      </c>
      <c r="CU51" s="17" t="str">
        <v>W</v>
      </c>
      <c r="CV51" s="8" t="str" cm="1">
        <f t="array" aca="1" ref="CV51" ca="1">_xlfn.IFS($CU103=-1,CO51,$CU103=0,$CS51,$CU103=1,$CT51,$CU103=2,$CU51)</f>
        <v>W</v>
      </c>
      <c r="CW51" s="8" t="str" cm="1">
        <f t="array" aca="1" ref="CW51" ca="1">_xlfn.IFS($CU103=-1,CP51,$CU103=0,$CS51,$CU103=1,$CT51,$CU103=2,$CU51)</f>
        <v>W</v>
      </c>
      <c r="CX51" s="8" t="str" cm="1">
        <f t="array" aca="1" ref="CX51" ca="1">_xlfn.IFS($CU103=-1,CQ51,$CU103=0,$CS51,$CU103=1,$CT51,$CU103=2,$CU51)</f>
        <v>W</v>
      </c>
      <c r="CY51" s="8" t="str" cm="1">
        <f t="array" aca="1" ref="CY51" ca="1">_xlfn.IFS($CU103=-1,CR51,$CU103=0,$CS51,$CU103=1,$CT51,$CU103=2,$CU51)</f>
        <v>W</v>
      </c>
      <c r="CZ51" s="8"/>
      <c r="DA51" s="8" t="s">
        <v>112</v>
      </c>
      <c r="DB51" s="8" t="s">
        <v>112</v>
      </c>
      <c r="DC51" s="8" t="s">
        <v>112</v>
      </c>
      <c r="DD51" s="8" t="s">
        <v>112</v>
      </c>
      <c r="DE51" s="8" t="s">
        <v>112</v>
      </c>
      <c r="DF51" s="8" t="s">
        <v>112</v>
      </c>
      <c r="DG51" s="8" t="s">
        <v>112</v>
      </c>
      <c r="DH51" s="8" t="s">
        <v>112</v>
      </c>
      <c r="DI51" s="8" t="s">
        <v>112</v>
      </c>
      <c r="DK51" s="26" t="s">
        <v>105</v>
      </c>
      <c r="DM51" s="26" t="s">
        <v>105</v>
      </c>
    </row>
    <row r="52" spans="2:117" ht="17" thickBot="1" x14ac:dyDescent="0.25">
      <c r="B52" s="104">
        <f>C39</f>
        <v>0</v>
      </c>
      <c r="C52" s="105">
        <v>1</v>
      </c>
      <c r="D52" s="106">
        <v>0</v>
      </c>
      <c r="E52" s="106">
        <f>SUM(C40:H40)+$K$4</f>
        <v>0</v>
      </c>
      <c r="F52" s="106">
        <f>COUNTIF(C40:H40,"W")+$M$4</f>
        <v>0</v>
      </c>
      <c r="G52" s="106"/>
      <c r="H52" s="107"/>
      <c r="I52" s="108">
        <f>SUM(C40:I40)+I36</f>
        <v>0</v>
      </c>
      <c r="J52" s="109">
        <f>COUNTIF(C40:I40,"W")+J36</f>
        <v>0</v>
      </c>
      <c r="K52" s="110">
        <f>I52/C38</f>
        <v>0</v>
      </c>
      <c r="M52" s="111">
        <f>N39</f>
        <v>0</v>
      </c>
      <c r="N52" s="112">
        <v>1</v>
      </c>
      <c r="O52" s="113">
        <v>0</v>
      </c>
      <c r="P52" s="106">
        <f>SUM(N40:S40)+$K$4</f>
        <v>0</v>
      </c>
      <c r="Q52" s="106">
        <f>COUNTIF(N40:S40,"W")+$M$4</f>
        <v>0</v>
      </c>
      <c r="R52" s="106"/>
      <c r="S52" s="114"/>
      <c r="T52" s="108">
        <f>SUM(N40:T40)+T36</f>
        <v>0</v>
      </c>
      <c r="U52" s="109">
        <f>COUNTIF(N40:T40,"W")+U36</f>
        <v>0</v>
      </c>
      <c r="V52" s="110">
        <f>T52/N38</f>
        <v>0</v>
      </c>
      <c r="X52" s="111">
        <f>Y39</f>
        <v>0</v>
      </c>
      <c r="Y52" s="112">
        <v>1</v>
      </c>
      <c r="Z52" s="113">
        <v>0</v>
      </c>
      <c r="AA52" s="106">
        <f>SUM(Y40:AD40)+$K$4</f>
        <v>0</v>
      </c>
      <c r="AB52" s="106">
        <f>COUNTIF(Y40:AD40,"W")+$M$4</f>
        <v>0</v>
      </c>
      <c r="AC52" s="106"/>
      <c r="AD52" s="114"/>
      <c r="AE52" s="108">
        <f>SUM(Y40:AE40)+AE36</f>
        <v>0</v>
      </c>
      <c r="AF52" s="109">
        <f>COUNTIF(Y40:AE40,"W")+AF36</f>
        <v>0</v>
      </c>
      <c r="AG52" s="115">
        <f>AE52/Y38</f>
        <v>0</v>
      </c>
      <c r="AI52" s="111">
        <f>AJ39</f>
        <v>0</v>
      </c>
      <c r="AJ52" s="112">
        <v>4</v>
      </c>
      <c r="AK52" s="113">
        <v>0</v>
      </c>
      <c r="AL52" s="106">
        <f>SUM(AJ40:AO40)+$K$4</f>
        <v>0</v>
      </c>
      <c r="AM52" s="106">
        <f>COUNTIF(AJ40:AO40,"W")+$M$4</f>
        <v>0</v>
      </c>
      <c r="AN52" s="106"/>
      <c r="AO52" s="114"/>
      <c r="AP52" s="108">
        <f>SUM(AJ40:AP40)+AP36</f>
        <v>0</v>
      </c>
      <c r="AQ52" s="109">
        <f>COUNTIF(AJ40:AP40,"W")+AQ36</f>
        <v>0</v>
      </c>
      <c r="AR52" s="115">
        <f>AP52/AJ38</f>
        <v>0</v>
      </c>
      <c r="DK52" s="26" t="s">
        <v>105</v>
      </c>
      <c r="DM52" s="26" t="s">
        <v>105</v>
      </c>
    </row>
    <row r="53" spans="2:117" x14ac:dyDescent="0.2">
      <c r="DK53" s="26" t="s">
        <v>105</v>
      </c>
      <c r="DM53" s="26" t="s">
        <v>105</v>
      </c>
    </row>
    <row r="54" spans="2:117" x14ac:dyDescent="0.2">
      <c r="B54" s="69" t="s">
        <v>130</v>
      </c>
      <c r="C54" s="70">
        <v>4</v>
      </c>
      <c r="M54" s="71" t="s">
        <v>130</v>
      </c>
      <c r="N54" s="72">
        <v>10</v>
      </c>
      <c r="O54" s="73"/>
      <c r="P54" s="73"/>
      <c r="Q54" s="73"/>
      <c r="R54" s="73"/>
      <c r="S54" s="73"/>
      <c r="T54" s="73"/>
      <c r="U54" s="73"/>
      <c r="V54" s="73"/>
      <c r="X54" s="71" t="s">
        <v>130</v>
      </c>
      <c r="Y54" s="72">
        <v>16</v>
      </c>
      <c r="Z54" s="73"/>
      <c r="AA54" s="73"/>
      <c r="AB54" s="73"/>
      <c r="AC54" s="73"/>
      <c r="AD54" s="73"/>
      <c r="AE54" s="73"/>
      <c r="AF54" s="73"/>
      <c r="AG54" s="73"/>
      <c r="AI54" s="71" t="s">
        <v>130</v>
      </c>
      <c r="AJ54" s="72">
        <v>20</v>
      </c>
      <c r="AK54" s="73"/>
      <c r="AL54" s="73"/>
      <c r="AM54" s="73"/>
      <c r="AN54" s="73"/>
      <c r="AO54" s="73"/>
      <c r="AP54" s="73"/>
      <c r="AQ54" s="73"/>
      <c r="AR54" s="73"/>
      <c r="CU54" s="26">
        <f t="shared" ref="CU54:CU103" ca="1" si="1">RANDBETWEEN(-1,2)</f>
        <v>0</v>
      </c>
      <c r="CV54" s="8"/>
      <c r="DK54" s="26" t="s">
        <v>105</v>
      </c>
      <c r="DM54" s="26" t="s">
        <v>105</v>
      </c>
    </row>
    <row r="55" spans="2:117" x14ac:dyDescent="0.2">
      <c r="B55" s="70" t="s">
        <v>131</v>
      </c>
      <c r="C55" s="74"/>
      <c r="D55" s="75"/>
      <c r="E55" s="75"/>
      <c r="F55" s="75"/>
      <c r="G55" s="75"/>
      <c r="H55" s="68"/>
      <c r="I55" s="76" t="s">
        <v>123</v>
      </c>
      <c r="J55" s="77"/>
      <c r="K55" s="78"/>
      <c r="M55" s="72" t="s">
        <v>131</v>
      </c>
      <c r="N55" s="79"/>
      <c r="O55" s="80"/>
      <c r="P55" s="80"/>
      <c r="Q55" s="80"/>
      <c r="R55" s="80"/>
      <c r="S55" s="80"/>
      <c r="T55" s="76" t="s">
        <v>123</v>
      </c>
      <c r="U55" s="77"/>
      <c r="V55" s="81"/>
      <c r="X55" s="72" t="s">
        <v>131</v>
      </c>
      <c r="Y55" s="79"/>
      <c r="Z55" s="80"/>
      <c r="AA55" s="80"/>
      <c r="AB55" s="80"/>
      <c r="AC55" s="80"/>
      <c r="AD55" s="80"/>
      <c r="AE55" s="76" t="s">
        <v>123</v>
      </c>
      <c r="AF55" s="77"/>
      <c r="AG55" s="81"/>
      <c r="AI55" s="72" t="s">
        <v>131</v>
      </c>
      <c r="AJ55" s="79"/>
      <c r="AK55" s="80"/>
      <c r="AL55" s="80"/>
      <c r="AM55" s="80"/>
      <c r="AN55" s="80"/>
      <c r="AO55" s="80"/>
      <c r="AP55" s="76" t="s">
        <v>123</v>
      </c>
      <c r="AQ55" s="77"/>
      <c r="AR55" s="81"/>
      <c r="CU55" s="26">
        <f t="shared" ca="1" si="1"/>
        <v>0</v>
      </c>
      <c r="DK55" s="26" t="s">
        <v>105</v>
      </c>
      <c r="DM55" s="26" t="s">
        <v>105</v>
      </c>
    </row>
    <row r="56" spans="2:117" x14ac:dyDescent="0.2">
      <c r="B56" s="70" t="s">
        <v>132</v>
      </c>
      <c r="C56" s="17"/>
      <c r="D56" s="17"/>
      <c r="E56" s="17"/>
      <c r="F56" s="17"/>
      <c r="G56" s="17"/>
      <c r="H56" s="17"/>
      <c r="I56" s="82" t="s">
        <v>126</v>
      </c>
      <c r="J56" s="77"/>
      <c r="K56" s="83"/>
      <c r="M56" s="72" t="s">
        <v>132</v>
      </c>
      <c r="T56" s="82" t="s">
        <v>126</v>
      </c>
      <c r="U56" s="77"/>
      <c r="V56" s="84"/>
      <c r="X56" s="72" t="s">
        <v>132</v>
      </c>
      <c r="AE56" s="82" t="s">
        <v>126</v>
      </c>
      <c r="AF56" s="77"/>
      <c r="AG56" s="84"/>
      <c r="AI56" s="72" t="s">
        <v>132</v>
      </c>
      <c r="AJ56" s="17"/>
      <c r="AK56" s="17"/>
      <c r="AL56" s="17"/>
      <c r="AM56" s="17"/>
      <c r="AN56" s="17"/>
      <c r="AO56" s="17"/>
      <c r="AP56" s="82" t="s">
        <v>126</v>
      </c>
      <c r="AQ56" s="77"/>
      <c r="AR56" s="84"/>
      <c r="CU56" s="26">
        <f t="shared" ca="1" si="1"/>
        <v>1</v>
      </c>
      <c r="CW56" s="26" t="s">
        <v>105</v>
      </c>
      <c r="DK56" s="26" t="s">
        <v>105</v>
      </c>
      <c r="DM56" s="26" t="s">
        <v>105</v>
      </c>
    </row>
    <row r="57" spans="2:117" x14ac:dyDescent="0.2">
      <c r="B57" s="119"/>
      <c r="C57"/>
      <c r="D57"/>
      <c r="E57"/>
      <c r="F57"/>
      <c r="G57"/>
      <c r="H57"/>
      <c r="K57" s="83"/>
      <c r="M57" s="72"/>
      <c r="N57" s="73"/>
      <c r="O57" s="73"/>
      <c r="P57" s="73"/>
      <c r="Q57" s="73"/>
      <c r="R57" s="73"/>
      <c r="S57" s="73"/>
      <c r="T57" s="73"/>
      <c r="U57" s="73"/>
      <c r="V57" s="84"/>
      <c r="X57" s="72"/>
      <c r="Y57" s="73"/>
      <c r="Z57" s="73"/>
      <c r="AA57" s="73"/>
      <c r="AB57" s="73"/>
      <c r="AC57" s="73"/>
      <c r="AD57" s="73"/>
      <c r="AE57" s="73"/>
      <c r="AF57" s="73"/>
      <c r="AG57" s="84"/>
      <c r="AI57" s="72"/>
      <c r="AJ57" s="73"/>
      <c r="AK57" s="73"/>
      <c r="AL57" s="73"/>
      <c r="AM57" s="73"/>
      <c r="AN57" s="73"/>
      <c r="AO57" s="73"/>
      <c r="AP57" s="73"/>
      <c r="AQ57" s="73"/>
      <c r="AR57" s="84"/>
      <c r="CU57" s="26">
        <f t="shared" ca="1" si="1"/>
        <v>-1</v>
      </c>
      <c r="CW57" s="26" t="s">
        <v>105</v>
      </c>
      <c r="CX57" s="26" t="s">
        <v>162</v>
      </c>
      <c r="DA57" s="26" t="s">
        <v>105</v>
      </c>
      <c r="DK57" s="26" t="s">
        <v>105</v>
      </c>
      <c r="DM57" s="26" t="s">
        <v>105</v>
      </c>
    </row>
    <row r="58" spans="2:117" x14ac:dyDescent="0.2">
      <c r="B58" s="85" t="s">
        <v>133</v>
      </c>
      <c r="C58" s="26" t="s">
        <v>46</v>
      </c>
      <c r="D58" s="26" t="s">
        <v>47</v>
      </c>
      <c r="E58" s="26" t="s">
        <v>48</v>
      </c>
      <c r="F58" s="26" t="s">
        <v>49</v>
      </c>
      <c r="G58" s="7" t="s">
        <v>50</v>
      </c>
      <c r="I58" s="86" t="s">
        <v>134</v>
      </c>
      <c r="J58" s="68"/>
      <c r="K58" s="78"/>
      <c r="M58" s="87" t="s">
        <v>133</v>
      </c>
      <c r="N58" s="73" t="s">
        <v>46</v>
      </c>
      <c r="O58" s="73" t="s">
        <v>47</v>
      </c>
      <c r="P58" s="73" t="s">
        <v>48</v>
      </c>
      <c r="Q58" s="73" t="s">
        <v>49</v>
      </c>
      <c r="R58" s="7" t="s">
        <v>50</v>
      </c>
      <c r="S58" s="73"/>
      <c r="T58" s="86" t="s">
        <v>134</v>
      </c>
      <c r="U58" s="80"/>
      <c r="V58" s="81"/>
      <c r="X58" s="87" t="s">
        <v>133</v>
      </c>
      <c r="Y58" s="73" t="s">
        <v>46</v>
      </c>
      <c r="Z58" s="73" t="s">
        <v>47</v>
      </c>
      <c r="AA58" s="73" t="s">
        <v>48</v>
      </c>
      <c r="AB58" s="73" t="s">
        <v>49</v>
      </c>
      <c r="AC58" s="7" t="s">
        <v>50</v>
      </c>
      <c r="AD58" s="73"/>
      <c r="AE58" s="88" t="s">
        <v>134</v>
      </c>
      <c r="AF58" s="80"/>
      <c r="AG58" s="81"/>
      <c r="AI58" s="87" t="s">
        <v>133</v>
      </c>
      <c r="AJ58" s="73" t="s">
        <v>46</v>
      </c>
      <c r="AK58" s="73" t="s">
        <v>47</v>
      </c>
      <c r="AL58" s="73" t="s">
        <v>48</v>
      </c>
      <c r="AM58" s="73" t="s">
        <v>49</v>
      </c>
      <c r="AN58" s="7" t="s">
        <v>50</v>
      </c>
      <c r="AO58" s="73"/>
      <c r="AP58" s="88" t="s">
        <v>134</v>
      </c>
      <c r="AQ58" s="80"/>
      <c r="AR58" s="81"/>
      <c r="CU58" s="26">
        <f t="shared" ca="1" si="1"/>
        <v>-1</v>
      </c>
      <c r="CW58" s="26" t="s">
        <v>105</v>
      </c>
      <c r="DA58" s="26" t="s">
        <v>105</v>
      </c>
      <c r="DK58" s="26" t="s">
        <v>105</v>
      </c>
      <c r="DM58" s="26" t="s">
        <v>105</v>
      </c>
    </row>
    <row r="59" spans="2:117" x14ac:dyDescent="0.2">
      <c r="B59" s="70"/>
      <c r="C59" s="17">
        <f ca="1">SUM(IF(ISBLANK(I59),0,INDIRECT(I59)),IF(ISBLANK(J59),0,INDIRECT(J59)),IF(ISBLANK(K59),0,INDIRECT(K59)))+C43</f>
        <v>0</v>
      </c>
      <c r="D59" s="17">
        <f ca="1">IF(AND(ISBLANK(I59),ISBLANK(J59),ISBLANK(K59)),0,COUNT(IF(ISBLANK(I59),0,INDIRECT(I59)),IF(ISBLANK(J59),0,INDIRECT(J59)),IF(ISBLANK(K59),0,INDIRECT(K59))))-IF(ISBLANK(I59),1,0)-IF(ISBLANK(J59),1,0)-IF(ISBLANK(K59),1,0)+IF(AND(ISBLANK(I59),ISBLANK(J59),ISBLANK(K59)),3,0)+IF(H59="OUT",1,0)+D43</f>
        <v>0</v>
      </c>
      <c r="E59" s="17">
        <f ca="1">IF(ISBLANK(I59),0,COUNTIF(INDIRECT(I59),"4"))+IF(ISBLANK(J59),0,COUNTIF(INDIRECT(J59),"4"))+IF(ISBLANK(K59),0,COUNTIF(INDIRECT(K59),"4"))+E43</f>
        <v>0</v>
      </c>
      <c r="F59" s="17">
        <f ca="1">IF(ISBLANK(I59),0,COUNTIF(INDIRECT(I59),"6"))+IF(ISBLANK(J59),0,COUNTIF(INDIRECT(J59),"6"))+IF(ISBLANK(K59),0,COUNTIF(INDIRECT(K59),"6"))+F43</f>
        <v>0</v>
      </c>
      <c r="G59" s="89">
        <f ca="1">IF(D59=0,0,100*C59/D59)</f>
        <v>0</v>
      </c>
      <c r="I59" s="70"/>
      <c r="K59" s="83"/>
      <c r="M59" s="72"/>
      <c r="N59" s="17">
        <f ca="1">SUM(IF(ISBLANK(T59),0,INDIRECT(T59)),IF(ISBLANK(U59),0,INDIRECT(U59)),IF(ISBLANK(V59),0,INDIRECT(V59)))+N43</f>
        <v>0</v>
      </c>
      <c r="O59" s="17">
        <f ca="1">IF(AND(ISBLANK(T59),ISBLANK(U59),ISBLANK(V59)),0,COUNT(IF(ISBLANK(T59),0,INDIRECT(T59)),IF(ISBLANK(U59),0,INDIRECT(U59)),IF(ISBLANK(V59),0,INDIRECT(V59))))-IF(ISBLANK(T59),1,0)-IF(ISBLANK(U59),1,0)-IF(ISBLANK(V59),1,0)+IF(AND(ISBLANK(T59),ISBLANK(U59),ISBLANK(V59)),3,0)+IF(S59="OUT",1,0)+O43</f>
        <v>0</v>
      </c>
      <c r="P59" s="17">
        <f ca="1">IF(ISBLANK(T59),0,COUNTIF(INDIRECT(T59),"4"))+IF(ISBLANK(U59),0,COUNTIF(INDIRECT(U59),"4"))+IF(ISBLANK(V59),0,COUNTIF(INDIRECT(V59),"4"))+P43</f>
        <v>0</v>
      </c>
      <c r="Q59" s="17">
        <f ca="1">IF(ISBLANK(T59),0,COUNTIF(INDIRECT(T59),"6"))+IF(ISBLANK(U59),0,COUNTIF(INDIRECT(U59),"6"))+IF(ISBLANK(V59),0,COUNTIF(INDIRECT(V59),"6"))+Q43</f>
        <v>0</v>
      </c>
      <c r="R59" s="89">
        <f ca="1">IF(O59=0,0,100*N59/O59)</f>
        <v>0</v>
      </c>
      <c r="S59" s="73"/>
      <c r="T59" s="70"/>
      <c r="U59" s="73"/>
      <c r="V59" s="84"/>
      <c r="X59" s="72"/>
      <c r="Y59" s="17">
        <f ca="1">SUM(IF(ISBLANK(AE59),0,INDIRECT(AE59)),IF(ISBLANK(AF59),0,INDIRECT(AF59)),IF(ISBLANK(AG59),0,INDIRECT(AG59)))+Y43</f>
        <v>0</v>
      </c>
      <c r="Z59" s="17">
        <f ca="1">IF(AND(ISBLANK(AE59),ISBLANK(AF59),ISBLANK(AG59)),0,COUNT(IF(ISBLANK(AE59),0,INDIRECT(AE59)),IF(ISBLANK(AF59),0,INDIRECT(AF59)),IF(ISBLANK(AG59),0,INDIRECT(AG59))))-IF(ISBLANK(AE59),1,0)-IF(ISBLANK(AF59),1,0)-IF(ISBLANK(AG59),1,0)+IF(AND(ISBLANK(AE59),ISBLANK(AF59),ISBLANK(AG59)),3,0)+IF(AD59="OUT",1,0)+Z43</f>
        <v>0</v>
      </c>
      <c r="AA59" s="17">
        <f ca="1">IF(ISBLANK(AE59),0,COUNTIF(INDIRECT(AE59),"4"))+IF(ISBLANK(AF59),0,COUNTIF(INDIRECT(AF59),"4"))+IF(ISBLANK(AG59),0,COUNTIF(INDIRECT(AG59),"4"))+AA43</f>
        <v>0</v>
      </c>
      <c r="AB59" s="17">
        <f ca="1">IF(ISBLANK(AE59),0,COUNTIF(INDIRECT(AE59),"6"))+IF(ISBLANK(AF59),0,COUNTIF(INDIRECT(AF59),"6"))+IF(ISBLANK(AG59),0,COUNTIF(INDIRECT(AG59),"6"))+AB43</f>
        <v>0</v>
      </c>
      <c r="AC59" s="89">
        <f ca="1">IF(Z59=0,0,100*Y59/Z59)</f>
        <v>0</v>
      </c>
      <c r="AD59" s="73"/>
      <c r="AE59" s="72"/>
      <c r="AF59" s="73"/>
      <c r="AG59" s="84"/>
      <c r="AI59" s="72"/>
      <c r="AJ59" s="17">
        <f ca="1">SUM(IF(ISBLANK(AP59),0,INDIRECT(AP59)),IF(ISBLANK(AQ59),0,INDIRECT(AQ59)),IF(ISBLANK(AR59),0,INDIRECT(AR59)))+AJ43</f>
        <v>0</v>
      </c>
      <c r="AK59" s="17">
        <f ca="1">IF(AND(ISBLANK(AP59),ISBLANK(AQ59),ISBLANK(AR59)),0,COUNT(IF(ISBLANK(AP59),0,INDIRECT(AP59)),IF(ISBLANK(AQ59),0,INDIRECT(AQ59)),IF(ISBLANK(AR59),0,INDIRECT(AR59))))-IF(ISBLANK(AP59),1,0)-IF(ISBLANK(AQ59),1,0)-IF(ISBLANK(AR59),1,0)+IF(AND(ISBLANK(AP59),ISBLANK(AQ59),ISBLANK(AR59)),3,0)+IF(AO59="OUT",1,0)+AK43</f>
        <v>0</v>
      </c>
      <c r="AL59" s="17">
        <f ca="1">IF(ISBLANK(AP59),0,COUNTIF(INDIRECT(AP59),"4"))+IF(ISBLANK(AQ59),0,COUNTIF(INDIRECT(AQ59),"4"))+IF(ISBLANK(AR59),0,COUNTIF(INDIRECT(AR59),"4"))+AL43</f>
        <v>0</v>
      </c>
      <c r="AM59" s="17">
        <f ca="1">IF(ISBLANK(AP59),0,COUNTIF(INDIRECT(AP59),"6"))+IF(ISBLANK(AQ59),0,COUNTIF(INDIRECT(AQ59),"6"))+IF(ISBLANK(AR59),0,COUNTIF(INDIRECT(AR59),"6"))+AM43</f>
        <v>0</v>
      </c>
      <c r="AN59" s="89">
        <f ca="1">IF(AK59=0,0,100*AJ59/AK59)</f>
        <v>0</v>
      </c>
      <c r="AO59" s="73"/>
      <c r="AP59" s="72"/>
      <c r="AQ59" s="73"/>
      <c r="AR59" s="84"/>
      <c r="CU59" s="26">
        <f t="shared" ca="1" si="1"/>
        <v>0</v>
      </c>
      <c r="CW59" s="26" t="s">
        <v>162</v>
      </c>
      <c r="DA59" s="26" t="s">
        <v>105</v>
      </c>
      <c r="DK59" s="26" t="s">
        <v>105</v>
      </c>
      <c r="DM59" s="26" t="s">
        <v>105</v>
      </c>
    </row>
    <row r="60" spans="2:117" x14ac:dyDescent="0.2">
      <c r="B60" s="70"/>
      <c r="C60" s="17">
        <f ca="1">SUM(IF(ISBLANK(I60),0,INDIRECT(I60)),IF(ISBLANK(J60),0,INDIRECT(J60)),IF(ISBLANK(K60),0,INDIRECT(K60)))+C44</f>
        <v>0</v>
      </c>
      <c r="D60" s="17">
        <f ca="1">IF(AND(ISBLANK(I60),ISBLANK(J60),ISBLANK(K60)),0,COUNT(IF(ISBLANK(I60),0,INDIRECT(I60)),IF(ISBLANK(J60),0,INDIRECT(J60)),IF(ISBLANK(K60),0,INDIRECT(K60))))-IF(ISBLANK(I60),1,0)-IF(ISBLANK(J60),1,0)-IF(ISBLANK(K60),1,0)+IF(AND(ISBLANK(I60),ISBLANK(J60),ISBLANK(K60)),3,0)+IF(H60="OUT",1,0)+D44</f>
        <v>0</v>
      </c>
      <c r="E60" s="17">
        <f ca="1">IF(ISBLANK(I60),0,COUNTIF(INDIRECT(I60),"4"))+IF(ISBLANK(J60),0,COUNTIF(INDIRECT(J60),"4"))+IF(ISBLANK(K60),0,COUNTIF(INDIRECT(K60),"4"))+E44</f>
        <v>0</v>
      </c>
      <c r="F60" s="17">
        <f ca="1">IF(ISBLANK(I60),0,COUNTIF(INDIRECT(I60),"6"))+IF(ISBLANK(J60),0,COUNTIF(INDIRECT(J60),"6"))+IF(ISBLANK(K60),0,COUNTIF(INDIRECT(K60),"6"))+F44</f>
        <v>0</v>
      </c>
      <c r="G60" s="89">
        <f ca="1">IF(D60=0,0,100*C60/D60)</f>
        <v>0</v>
      </c>
      <c r="I60" s="70"/>
      <c r="K60" s="83"/>
      <c r="M60" s="72"/>
      <c r="N60" s="17">
        <f ca="1">SUM(IF(ISBLANK(T60),0,INDIRECT(T60)),IF(ISBLANK(U60),0,INDIRECT(U60)),IF(ISBLANK(V60),0,INDIRECT(V60)))+N44</f>
        <v>0</v>
      </c>
      <c r="O60" s="17">
        <f ca="1">IF(AND(ISBLANK(T60),ISBLANK(U60),ISBLANK(V60)),0,COUNT(IF(ISBLANK(T60),0,INDIRECT(T60)),IF(ISBLANK(U60),0,INDIRECT(U60)),IF(ISBLANK(V60),0,INDIRECT(V60))))-IF(ISBLANK(T60),1,0)-IF(ISBLANK(U60),1,0)-IF(ISBLANK(V60),1,0)+IF(AND(ISBLANK(T60),ISBLANK(U60),ISBLANK(V60)),3,0)+IF(S60="OUT",1,0)+O44</f>
        <v>0</v>
      </c>
      <c r="P60" s="17">
        <f ca="1">IF(ISBLANK(T60),0,COUNTIF(INDIRECT(T60),"4"))+IF(ISBLANK(U60),0,COUNTIF(INDIRECT(U60),"4"))+IF(ISBLANK(V60),0,COUNTIF(INDIRECT(V60),"4"))+P44</f>
        <v>0</v>
      </c>
      <c r="Q60" s="17">
        <f ca="1">IF(ISBLANK(T60),0,COUNTIF(INDIRECT(T60),"6"))+IF(ISBLANK(U60),0,COUNTIF(INDIRECT(U60),"6"))+IF(ISBLANK(V60),0,COUNTIF(INDIRECT(V60),"6"))+Q44</f>
        <v>0</v>
      </c>
      <c r="R60" s="89">
        <f ca="1">IF(O60=0,0,100*N60/O60)</f>
        <v>0</v>
      </c>
      <c r="S60" s="73"/>
      <c r="T60" s="70"/>
      <c r="U60" s="73"/>
      <c r="V60" s="84"/>
      <c r="X60" s="72"/>
      <c r="Y60" s="17">
        <f ca="1">SUM(IF(ISBLANK(AE60),0,INDIRECT(AE60)),IF(ISBLANK(AF60),0,INDIRECT(AF60)),IF(ISBLANK(AG60),0,INDIRECT(AG60)))+Y44</f>
        <v>0</v>
      </c>
      <c r="Z60" s="17">
        <f ca="1">IF(AND(ISBLANK(AE60),ISBLANK(AF60),ISBLANK(AG60)),0,COUNT(IF(ISBLANK(AE60),0,INDIRECT(AE60)),IF(ISBLANK(AF60),0,INDIRECT(AF60)),IF(ISBLANK(AG60),0,INDIRECT(AG60))))-IF(ISBLANK(AE60),1,0)-IF(ISBLANK(AF60),1,0)-IF(ISBLANK(AG60),1,0)+IF(AND(ISBLANK(AE60),ISBLANK(AF60),ISBLANK(AG60)),3,0)+IF(AD60="OUT",1,0)+Z44</f>
        <v>0</v>
      </c>
      <c r="AA60" s="17">
        <f ca="1">IF(ISBLANK(AE60),0,COUNTIF(INDIRECT(AE60),"4"))+IF(ISBLANK(AF60),0,COUNTIF(INDIRECT(AF60),"4"))+IF(ISBLANK(AG60),0,COUNTIF(INDIRECT(AG60),"4"))+AA44</f>
        <v>0</v>
      </c>
      <c r="AB60" s="17">
        <f ca="1">IF(ISBLANK(AE60),0,COUNTIF(INDIRECT(AE60),"6"))+IF(ISBLANK(AF60),0,COUNTIF(INDIRECT(AF60),"6"))+IF(ISBLANK(AG60),0,COUNTIF(INDIRECT(AG60),"6"))+AB44</f>
        <v>0</v>
      </c>
      <c r="AC60" s="89">
        <f ca="1">IF(Z60=0,0,100*Y60/Z60)</f>
        <v>0</v>
      </c>
      <c r="AD60" s="93"/>
      <c r="AE60" s="72"/>
      <c r="AF60" s="73"/>
      <c r="AG60" s="84"/>
      <c r="AI60" s="72"/>
      <c r="AJ60" s="17">
        <f ca="1">SUM(IF(ISBLANK(AP60),0,INDIRECT(AP60)),IF(ISBLANK(AQ60),0,INDIRECT(AQ60)),IF(ISBLANK(AR60),0,INDIRECT(AR60)))+AJ44</f>
        <v>0</v>
      </c>
      <c r="AK60" s="17">
        <f ca="1">IF(AND(ISBLANK(AP60),ISBLANK(AQ60),ISBLANK(AR60)),0,COUNT(IF(ISBLANK(AP60),0,INDIRECT(AP60)),IF(ISBLANK(AQ60),0,INDIRECT(AQ60)),IF(ISBLANK(AR60),0,INDIRECT(AR60))))-IF(ISBLANK(AP60),1,0)-IF(ISBLANK(AQ60),1,0)-IF(ISBLANK(AR60),1,0)+IF(AND(ISBLANK(AP60),ISBLANK(AQ60),ISBLANK(AR60)),3,0)+IF(AO60="OUT",1,0)+AK44</f>
        <v>0</v>
      </c>
      <c r="AL60" s="17">
        <f ca="1">IF(ISBLANK(AP60),0,COUNTIF(INDIRECT(AP60),"4"))+IF(ISBLANK(AQ60),0,COUNTIF(INDIRECT(AQ60),"4"))+IF(ISBLANK(AR60),0,COUNTIF(INDIRECT(AR60),"4"))+AL44</f>
        <v>0</v>
      </c>
      <c r="AM60" s="17">
        <f ca="1">IF(ISBLANK(AP60),0,COUNTIF(INDIRECT(AP60),"6"))+IF(ISBLANK(AQ60),0,COUNTIF(INDIRECT(AQ60),"6"))+IF(ISBLANK(AR60),0,COUNTIF(INDIRECT(AR60),"6"))+AM44</f>
        <v>0</v>
      </c>
      <c r="AN60" s="89">
        <f ca="1">IF(AK60=0,0,100*AJ60/AK60)</f>
        <v>0</v>
      </c>
      <c r="AO60" s="73"/>
      <c r="AP60" s="72"/>
      <c r="AQ60" s="73"/>
      <c r="AR60" s="84"/>
      <c r="CU60" s="26">
        <f t="shared" ca="1" si="1"/>
        <v>1</v>
      </c>
      <c r="CW60" s="26" t="s">
        <v>105</v>
      </c>
      <c r="DA60" s="26" t="s">
        <v>105</v>
      </c>
      <c r="DK60" s="26" t="s">
        <v>105</v>
      </c>
      <c r="DM60" s="26" t="s">
        <v>105</v>
      </c>
    </row>
    <row r="61" spans="2:117" x14ac:dyDescent="0.2">
      <c r="B61" s="70"/>
      <c r="C61" s="17"/>
      <c r="D61" s="17"/>
      <c r="E61" s="17"/>
      <c r="F61" s="17"/>
      <c r="G61" s="17"/>
      <c r="I61" s="70"/>
      <c r="K61" s="83"/>
      <c r="M61" s="72"/>
      <c r="N61" s="8"/>
      <c r="O61" s="8"/>
      <c r="P61" s="8"/>
      <c r="Q61" s="8"/>
      <c r="R61" s="8"/>
      <c r="S61" s="73"/>
      <c r="T61" s="72"/>
      <c r="U61" s="73"/>
      <c r="V61" s="84"/>
      <c r="X61" s="72"/>
      <c r="Y61" s="17"/>
      <c r="Z61" s="17"/>
      <c r="AA61" s="17"/>
      <c r="AB61" s="17"/>
      <c r="AC61" s="17"/>
      <c r="AD61" s="73"/>
      <c r="AE61" s="72"/>
      <c r="AF61" s="73"/>
      <c r="AG61" s="84"/>
      <c r="AI61" s="72"/>
      <c r="AJ61" s="8"/>
      <c r="AK61" s="8"/>
      <c r="AL61" s="8"/>
      <c r="AM61" s="8"/>
      <c r="AN61" s="8"/>
      <c r="AO61" s="73"/>
      <c r="AP61" s="72"/>
      <c r="AQ61" s="73"/>
      <c r="AR61" s="84"/>
      <c r="CU61" s="26">
        <f t="shared" ca="1" si="1"/>
        <v>-1</v>
      </c>
      <c r="DA61" s="26" t="s">
        <v>105</v>
      </c>
      <c r="DM61" s="26" t="s">
        <v>105</v>
      </c>
    </row>
    <row r="62" spans="2:117" x14ac:dyDescent="0.2">
      <c r="B62" s="70"/>
      <c r="C62" s="17"/>
      <c r="D62" s="17"/>
      <c r="E62" s="17"/>
      <c r="F62" s="17"/>
      <c r="G62" s="17"/>
      <c r="I62" s="70"/>
      <c r="K62" s="83"/>
      <c r="M62" s="72"/>
      <c r="N62" s="8"/>
      <c r="O62" s="8"/>
      <c r="P62" s="8"/>
      <c r="Q62" s="8"/>
      <c r="R62" s="8"/>
      <c r="S62" s="73"/>
      <c r="T62" s="72"/>
      <c r="U62" s="73"/>
      <c r="V62" s="84"/>
      <c r="X62" s="72"/>
      <c r="Y62" s="8"/>
      <c r="Z62" s="8"/>
      <c r="AA62" s="8"/>
      <c r="AB62" s="8"/>
      <c r="AC62" s="8"/>
      <c r="AD62" s="73"/>
      <c r="AE62" s="72"/>
      <c r="AF62" s="73"/>
      <c r="AG62" s="84"/>
      <c r="AI62" s="72"/>
      <c r="AJ62" s="8"/>
      <c r="AK62" s="8"/>
      <c r="AL62" s="8"/>
      <c r="AM62" s="8"/>
      <c r="AN62" s="8"/>
      <c r="AO62" s="73"/>
      <c r="AP62" s="72"/>
      <c r="AQ62" s="73"/>
      <c r="AR62" s="84"/>
      <c r="CU62" s="26">
        <f t="shared" ca="1" si="1"/>
        <v>-1</v>
      </c>
      <c r="CW62" s="26" t="s">
        <v>105</v>
      </c>
      <c r="DA62" s="26" t="s">
        <v>105</v>
      </c>
      <c r="DM62" s="26" t="s">
        <v>105</v>
      </c>
    </row>
    <row r="63" spans="2:117" x14ac:dyDescent="0.2">
      <c r="B63" s="70"/>
      <c r="C63" s="17"/>
      <c r="D63" s="17"/>
      <c r="E63" s="17"/>
      <c r="F63" s="17"/>
      <c r="G63" s="17"/>
      <c r="I63" s="70"/>
      <c r="K63" s="83"/>
      <c r="M63" s="72"/>
      <c r="N63" s="8"/>
      <c r="O63" s="8"/>
      <c r="P63" s="8"/>
      <c r="Q63" s="8"/>
      <c r="R63" s="8"/>
      <c r="S63" s="73"/>
      <c r="T63" s="72"/>
      <c r="U63" s="73"/>
      <c r="V63" s="84"/>
      <c r="X63" s="72"/>
      <c r="Y63" s="8"/>
      <c r="Z63" s="8"/>
      <c r="AA63" s="8"/>
      <c r="AB63" s="8"/>
      <c r="AC63" s="8"/>
      <c r="AD63" s="73"/>
      <c r="AE63" s="72"/>
      <c r="AF63" s="73"/>
      <c r="AG63" s="84"/>
      <c r="AI63" s="72"/>
      <c r="AJ63" s="8"/>
      <c r="AK63" s="8"/>
      <c r="AL63" s="8"/>
      <c r="AM63" s="8"/>
      <c r="AN63" s="8"/>
      <c r="AO63" s="73"/>
      <c r="AP63" s="72"/>
      <c r="AQ63" s="73"/>
      <c r="AR63" s="84"/>
      <c r="CU63" s="26">
        <f t="shared" ca="1" si="1"/>
        <v>1</v>
      </c>
      <c r="DA63" s="26" t="s">
        <v>105</v>
      </c>
      <c r="DM63" s="26" t="s">
        <v>105</v>
      </c>
    </row>
    <row r="64" spans="2:117" x14ac:dyDescent="0.2">
      <c r="B64" s="70"/>
      <c r="C64" s="17"/>
      <c r="D64" s="17"/>
      <c r="E64" s="17"/>
      <c r="F64" s="17"/>
      <c r="G64" s="17"/>
      <c r="I64" s="70"/>
      <c r="K64" s="83"/>
      <c r="M64" s="72"/>
      <c r="N64" s="8"/>
      <c r="O64" s="8"/>
      <c r="P64" s="8"/>
      <c r="Q64" s="8"/>
      <c r="R64" s="8"/>
      <c r="S64" s="73"/>
      <c r="T64" s="72"/>
      <c r="U64" s="73"/>
      <c r="V64" s="84"/>
      <c r="X64" s="72"/>
      <c r="Y64" s="8"/>
      <c r="Z64" s="8"/>
      <c r="AA64" s="8"/>
      <c r="AB64" s="8"/>
      <c r="AC64" s="8"/>
      <c r="AD64" s="73"/>
      <c r="AE64" s="72"/>
      <c r="AF64" s="73"/>
      <c r="AG64" s="84"/>
      <c r="AI64" s="72"/>
      <c r="AJ64" s="8"/>
      <c r="AK64" s="8"/>
      <c r="AL64" s="8"/>
      <c r="AM64" s="8"/>
      <c r="AN64" s="8"/>
      <c r="AO64" s="73"/>
      <c r="AP64" s="72"/>
      <c r="AQ64" s="73"/>
      <c r="AR64" s="84"/>
      <c r="CU64" s="26">
        <f t="shared" ca="1" si="1"/>
        <v>1</v>
      </c>
      <c r="DA64" s="26" t="s">
        <v>105</v>
      </c>
      <c r="DM64" s="26" t="s">
        <v>105</v>
      </c>
    </row>
    <row r="65" spans="2:117" x14ac:dyDescent="0.2">
      <c r="B65" s="70"/>
      <c r="C65" s="17"/>
      <c r="D65" s="17"/>
      <c r="E65" s="17"/>
      <c r="F65" s="17"/>
      <c r="G65" s="17"/>
      <c r="I65" s="70"/>
      <c r="K65" s="83"/>
      <c r="M65" s="72"/>
      <c r="N65" s="8"/>
      <c r="O65" s="8"/>
      <c r="P65" s="8"/>
      <c r="Q65" s="8"/>
      <c r="R65" s="8"/>
      <c r="S65" s="73"/>
      <c r="T65" s="72"/>
      <c r="U65" s="73"/>
      <c r="V65" s="84"/>
      <c r="X65" s="72"/>
      <c r="Y65" s="8"/>
      <c r="Z65" s="8"/>
      <c r="AA65" s="8"/>
      <c r="AB65" s="8"/>
      <c r="AC65" s="73"/>
      <c r="AE65" s="72"/>
      <c r="AF65" s="73"/>
      <c r="AG65" s="84"/>
      <c r="AI65" s="72"/>
      <c r="AJ65" s="8"/>
      <c r="AK65" s="8"/>
      <c r="AL65" s="8"/>
      <c r="AM65" s="8"/>
      <c r="AN65" s="8"/>
      <c r="AO65" s="73"/>
      <c r="AP65" s="72"/>
      <c r="AQ65" s="73"/>
      <c r="AR65" s="84"/>
      <c r="CU65" s="26">
        <f t="shared" ca="1" si="1"/>
        <v>2</v>
      </c>
      <c r="DA65" s="26" t="s">
        <v>105</v>
      </c>
      <c r="DM65" s="26" t="s">
        <v>105</v>
      </c>
    </row>
    <row r="66" spans="2:117" ht="17" thickBot="1" x14ac:dyDescent="0.25">
      <c r="B66" s="70"/>
      <c r="C66" s="17"/>
      <c r="D66" s="17"/>
      <c r="E66" s="17"/>
      <c r="F66" s="17"/>
      <c r="G66" s="26" t="s">
        <v>193</v>
      </c>
      <c r="I66" s="94"/>
      <c r="J66" s="95"/>
      <c r="K66" s="96"/>
      <c r="M66" s="72"/>
      <c r="N66" s="8"/>
      <c r="O66" s="8"/>
      <c r="P66" s="17"/>
      <c r="Q66" s="17"/>
      <c r="R66" s="26" t="s">
        <v>193</v>
      </c>
      <c r="T66" s="97"/>
      <c r="U66" s="98"/>
      <c r="V66" s="99"/>
      <c r="X66" s="72"/>
      <c r="Y66" s="8"/>
      <c r="Z66" s="8"/>
      <c r="AA66" s="17"/>
      <c r="AB66" s="17"/>
      <c r="AC66" s="26" t="s">
        <v>193</v>
      </c>
      <c r="AE66" s="97"/>
      <c r="AF66" s="98"/>
      <c r="AG66" s="99"/>
      <c r="AI66" s="72"/>
      <c r="AJ66" s="8"/>
      <c r="AK66" s="8"/>
      <c r="AL66" s="17"/>
      <c r="AM66" s="17"/>
      <c r="AN66" s="17"/>
      <c r="AO66" s="26" t="s">
        <v>193</v>
      </c>
      <c r="AP66" s="97"/>
      <c r="AQ66" s="98"/>
      <c r="AR66" s="99"/>
      <c r="CU66" s="26">
        <f t="shared" ca="1" si="1"/>
        <v>-1</v>
      </c>
      <c r="DA66" s="26" t="s">
        <v>105</v>
      </c>
      <c r="DM66" s="26" t="s">
        <v>105</v>
      </c>
    </row>
    <row r="67" spans="2:117" x14ac:dyDescent="0.2">
      <c r="B67" s="70" t="s">
        <v>143</v>
      </c>
      <c r="C67" s="17" t="str">
        <f>SUM(C56:I56) &amp; " runs"</f>
        <v>0 runs</v>
      </c>
      <c r="D67" s="17" t="str">
        <f>COUNTIF(C56:I56,"W") &amp; " wickets"</f>
        <v>0 wickets</v>
      </c>
      <c r="E67" s="120" t="str">
        <f>"Need " &amp; ($C$4-I68+1) &amp;" runs to win in " &amp; (20-C54) &amp; " overs"</f>
        <v>Need 1 runs to win in 16 overs</v>
      </c>
      <c r="F67" s="121"/>
      <c r="G67" s="122">
        <f>($C$4-I68+1)/(20-C54)</f>
        <v>6.25E-2</v>
      </c>
      <c r="I67" s="100" t="s">
        <v>144</v>
      </c>
      <c r="J67" s="17"/>
      <c r="K67" s="101"/>
      <c r="M67" s="70" t="s">
        <v>143</v>
      </c>
      <c r="N67" s="17" t="str">
        <f>SUM(N56:T56) &amp; " runs"</f>
        <v>0 runs</v>
      </c>
      <c r="O67" s="17" t="str">
        <f>COUNTIF(N56:T56,"W") &amp; " wickets"</f>
        <v>0 wickets</v>
      </c>
      <c r="P67" s="120" t="str">
        <f>"Need " &amp; ($C$4-T68+1) &amp;" runs to win in " &amp; (20-N54) &amp; " overs"</f>
        <v>Need 1 runs to win in 10 overs</v>
      </c>
      <c r="Q67" s="121"/>
      <c r="R67" s="122">
        <f>($C$4-T68+1)/(20-N54)</f>
        <v>0.1</v>
      </c>
      <c r="T67" s="102" t="s">
        <v>144</v>
      </c>
      <c r="U67" s="8"/>
      <c r="V67" s="103"/>
      <c r="X67" s="70" t="s">
        <v>143</v>
      </c>
      <c r="Y67" s="17" t="str">
        <f>SUM(Y56:AE56) &amp; " runs"</f>
        <v>0 runs</v>
      </c>
      <c r="Z67" s="17" t="str">
        <f>COUNTIF(Y56:AE56,"W") &amp; " wickets"</f>
        <v>0 wickets</v>
      </c>
      <c r="AA67" s="120" t="str">
        <f>"Need " &amp; ($C$4-AE68+1) &amp;" runs to win in " &amp; (20-Y54) &amp; " overs"</f>
        <v>Need 1 runs to win in 4 overs</v>
      </c>
      <c r="AB67" s="121"/>
      <c r="AC67" s="122">
        <f>($C$4-AE68+1)/(20-Y54)</f>
        <v>0.25</v>
      </c>
      <c r="AE67" s="102" t="s">
        <v>144</v>
      </c>
      <c r="AF67" s="8"/>
      <c r="AG67" s="103"/>
      <c r="AI67" s="70" t="s">
        <v>143</v>
      </c>
      <c r="AJ67" s="17" t="str">
        <f>SUM(AJ56:AP56) &amp; " runs"</f>
        <v>0 runs</v>
      </c>
      <c r="AK67" s="17" t="str">
        <f>COUNTIF(AJ56:AP56,"W") &amp; " wickets"</f>
        <v>0 wickets</v>
      </c>
      <c r="AL67" s="120"/>
      <c r="AM67" s="121"/>
      <c r="AN67" s="123"/>
      <c r="AO67" s="122"/>
      <c r="AP67" s="102" t="s">
        <v>144</v>
      </c>
      <c r="AQ67" s="8"/>
      <c r="AR67" s="103"/>
      <c r="CU67" s="26">
        <f t="shared" ca="1" si="1"/>
        <v>0</v>
      </c>
      <c r="DA67" s="26" t="s">
        <v>105</v>
      </c>
    </row>
    <row r="68" spans="2:117" ht="17" thickBot="1" x14ac:dyDescent="0.25">
      <c r="B68" s="104">
        <f>C55</f>
        <v>0</v>
      </c>
      <c r="C68" s="105">
        <v>1</v>
      </c>
      <c r="D68" s="106">
        <v>0</v>
      </c>
      <c r="E68" s="106">
        <f>SUM(C56:H56)+$K$4</f>
        <v>0</v>
      </c>
      <c r="F68" s="106">
        <f>COUNTIF(C56:H56,"W")+$M$4</f>
        <v>0</v>
      </c>
      <c r="G68" s="106"/>
      <c r="H68" s="107"/>
      <c r="I68" s="108">
        <f>SUM(C56:I56)+I52</f>
        <v>0</v>
      </c>
      <c r="J68" s="109">
        <f>COUNTIF(C56:I56,"W")+J52</f>
        <v>0</v>
      </c>
      <c r="K68" s="110">
        <f>I68/C54</f>
        <v>0</v>
      </c>
      <c r="M68" s="111">
        <f>N55</f>
        <v>0</v>
      </c>
      <c r="N68" s="112">
        <v>1</v>
      </c>
      <c r="O68" s="113">
        <v>0</v>
      </c>
      <c r="P68" s="106">
        <f>SUM(N56:S56)+$K$4</f>
        <v>0</v>
      </c>
      <c r="Q68" s="106">
        <f>COUNTIF(N56:S56,"W")+$M$4</f>
        <v>0</v>
      </c>
      <c r="R68" s="106"/>
      <c r="S68" s="114"/>
      <c r="T68" s="108">
        <f>SUM(N56:T56)+T52</f>
        <v>0</v>
      </c>
      <c r="U68" s="109">
        <f>COUNTIF(N56:T56,"W")+U52</f>
        <v>0</v>
      </c>
      <c r="V68" s="110">
        <f>T68/N54</f>
        <v>0</v>
      </c>
      <c r="X68" s="111">
        <f>Y55</f>
        <v>0</v>
      </c>
      <c r="Y68" s="112">
        <v>1</v>
      </c>
      <c r="Z68" s="113">
        <v>0</v>
      </c>
      <c r="AA68" s="106">
        <f>SUM(Y56:AD56)+$K$4</f>
        <v>0</v>
      </c>
      <c r="AB68" s="106">
        <f>COUNTIF(Y56:AD56,"W")+$M$4</f>
        <v>0</v>
      </c>
      <c r="AC68" s="106"/>
      <c r="AD68" s="114"/>
      <c r="AE68" s="108">
        <f>SUM(Y56:AE56)+AE52</f>
        <v>0</v>
      </c>
      <c r="AF68" s="109">
        <f>COUNTIF(Y56:AE56,"W")+AF52</f>
        <v>0</v>
      </c>
      <c r="AG68" s="115">
        <f>AE68/Y54</f>
        <v>0</v>
      </c>
      <c r="AI68" s="111">
        <f>AJ55</f>
        <v>0</v>
      </c>
      <c r="AJ68" s="112">
        <v>4</v>
      </c>
      <c r="AK68" s="113">
        <v>0</v>
      </c>
      <c r="AL68" s="106">
        <f>SUM(AJ56:AO56)+$K$4</f>
        <v>0</v>
      </c>
      <c r="AM68" s="106">
        <f>COUNTIF(AJ56:AO56,"W")+$M$4</f>
        <v>0</v>
      </c>
      <c r="AN68" s="106"/>
      <c r="AO68" s="114"/>
      <c r="AP68" s="108">
        <f>SUM(AJ56:AP56)+AP52</f>
        <v>0</v>
      </c>
      <c r="AQ68" s="109">
        <f>COUNTIF(AJ56:AP56,"W")+AQ52</f>
        <v>0</v>
      </c>
      <c r="AR68" s="115">
        <f>AP68/AJ54</f>
        <v>0</v>
      </c>
      <c r="CU68" s="26">
        <f t="shared" ca="1" si="1"/>
        <v>-1</v>
      </c>
      <c r="DA68" s="26" t="s">
        <v>105</v>
      </c>
    </row>
    <row r="69" spans="2:117" x14ac:dyDescent="0.2">
      <c r="CU69" s="26">
        <f t="shared" ca="1" si="1"/>
        <v>2</v>
      </c>
      <c r="DA69" s="26" t="s">
        <v>162</v>
      </c>
    </row>
    <row r="70" spans="2:117" x14ac:dyDescent="0.2">
      <c r="B70" s="69" t="s">
        <v>130</v>
      </c>
      <c r="C70" s="70">
        <v>5</v>
      </c>
      <c r="M70" s="71" t="s">
        <v>130</v>
      </c>
      <c r="N70" s="72">
        <v>11</v>
      </c>
      <c r="O70" s="73"/>
      <c r="P70" s="73"/>
      <c r="Q70" s="73"/>
      <c r="R70" s="73"/>
      <c r="S70" s="73"/>
      <c r="T70" s="73"/>
      <c r="U70" s="73"/>
      <c r="V70" s="73"/>
      <c r="X70" s="55" t="s">
        <v>113</v>
      </c>
      <c r="Y70" s="17" cm="1">
        <f t="array" aca="1" ref="Y70" ca="1">INDEX($CX$2:$CX$51,RANDBETWEEN(1,COUNTA($CX$2:$CX$51)),1)</f>
        <v>6</v>
      </c>
      <c r="AI70" s="55" t="s">
        <v>113</v>
      </c>
      <c r="AJ70" s="17" cm="1">
        <f t="array" aca="1" ref="AJ70" ca="1">INDEX($CY$2:$CY$51,RANDBETWEEN(1,COUNTA($CY$2:$CY$51)),1)</f>
        <v>1</v>
      </c>
      <c r="CU70" s="26">
        <f t="shared" ca="1" si="1"/>
        <v>-1</v>
      </c>
    </row>
    <row r="71" spans="2:117" x14ac:dyDescent="0.2">
      <c r="B71" s="70" t="s">
        <v>131</v>
      </c>
      <c r="C71" s="74"/>
      <c r="D71" s="75"/>
      <c r="E71" s="75"/>
      <c r="F71" s="75"/>
      <c r="G71" s="75"/>
      <c r="H71" s="68"/>
      <c r="I71" s="76" t="s">
        <v>123</v>
      </c>
      <c r="J71" s="77"/>
      <c r="K71" s="78"/>
      <c r="M71" s="72" t="s">
        <v>131</v>
      </c>
      <c r="N71" s="79"/>
      <c r="O71" s="80"/>
      <c r="P71" s="80"/>
      <c r="Q71" s="80"/>
      <c r="R71" s="80"/>
      <c r="S71" s="80"/>
      <c r="T71" s="76" t="s">
        <v>123</v>
      </c>
      <c r="U71" s="77"/>
      <c r="V71" s="81"/>
      <c r="X71" s="58" t="s">
        <v>171</v>
      </c>
      <c r="Y71" s="59"/>
      <c r="Z71" s="62"/>
      <c r="AI71" s="58" t="s">
        <v>172</v>
      </c>
      <c r="AJ71" s="59"/>
      <c r="AK71" s="62"/>
      <c r="CU71" s="26">
        <f t="shared" ca="1" si="1"/>
        <v>1</v>
      </c>
    </row>
    <row r="72" spans="2:117" x14ac:dyDescent="0.2">
      <c r="B72" s="70" t="s">
        <v>132</v>
      </c>
      <c r="C72" s="17"/>
      <c r="D72" s="17"/>
      <c r="E72" s="17"/>
      <c r="F72" s="17"/>
      <c r="G72" s="17"/>
      <c r="H72" s="17"/>
      <c r="I72" s="82" t="s">
        <v>126</v>
      </c>
      <c r="J72" s="77"/>
      <c r="K72" s="83"/>
      <c r="M72" s="72" t="s">
        <v>132</v>
      </c>
      <c r="T72" s="82" t="s">
        <v>126</v>
      </c>
      <c r="U72" s="77"/>
      <c r="V72" s="84"/>
      <c r="X72" s="63"/>
      <c r="Y72" s="64"/>
      <c r="Z72" s="66"/>
      <c r="AI72" s="63"/>
      <c r="AJ72" s="64"/>
      <c r="AK72" s="66"/>
      <c r="CU72" s="26">
        <f t="shared" ca="1" si="1"/>
        <v>-1</v>
      </c>
    </row>
    <row r="73" spans="2:117" x14ac:dyDescent="0.2">
      <c r="B73" s="119"/>
      <c r="C73"/>
      <c r="D73"/>
      <c r="E73"/>
      <c r="F73"/>
      <c r="G73"/>
      <c r="H73"/>
      <c r="K73" s="83"/>
      <c r="M73" s="72"/>
      <c r="N73" s="73"/>
      <c r="O73" s="73"/>
      <c r="P73" s="73"/>
      <c r="Q73" s="73"/>
      <c r="R73" s="73"/>
      <c r="S73" s="73"/>
      <c r="T73" s="73"/>
      <c r="U73" s="73"/>
      <c r="V73" s="84"/>
      <c r="CU73" s="26">
        <f t="shared" ca="1" si="1"/>
        <v>0</v>
      </c>
    </row>
    <row r="74" spans="2:117" x14ac:dyDescent="0.2">
      <c r="B74" s="85" t="s">
        <v>133</v>
      </c>
      <c r="C74" s="26" t="s">
        <v>46</v>
      </c>
      <c r="D74" s="26" t="s">
        <v>47</v>
      </c>
      <c r="E74" s="26" t="s">
        <v>48</v>
      </c>
      <c r="F74" s="26" t="s">
        <v>49</v>
      </c>
      <c r="G74" s="7" t="s">
        <v>50</v>
      </c>
      <c r="I74" s="86" t="s">
        <v>134</v>
      </c>
      <c r="J74" s="68"/>
      <c r="K74" s="78"/>
      <c r="M74" s="87" t="s">
        <v>133</v>
      </c>
      <c r="N74" s="73" t="s">
        <v>46</v>
      </c>
      <c r="O74" s="73" t="s">
        <v>47</v>
      </c>
      <c r="P74" s="73" t="s">
        <v>48</v>
      </c>
      <c r="Q74" s="73" t="s">
        <v>49</v>
      </c>
      <c r="R74" s="7" t="s">
        <v>50</v>
      </c>
      <c r="S74" s="73"/>
      <c r="T74" s="86" t="s">
        <v>134</v>
      </c>
      <c r="U74" s="80"/>
      <c r="V74" s="81"/>
      <c r="CU74" s="26">
        <f t="shared" ca="1" si="1"/>
        <v>2</v>
      </c>
    </row>
    <row r="75" spans="2:117" x14ac:dyDescent="0.2">
      <c r="B75" s="70"/>
      <c r="C75" s="17">
        <f ca="1">SUM(IF(ISBLANK(I75),0,INDIRECT(I75)),IF(ISBLANK(J75),0,INDIRECT(J75)),IF(ISBLANK(K75),0,INDIRECT(K75)))+C59</f>
        <v>0</v>
      </c>
      <c r="D75" s="17">
        <f ca="1">IF(AND(ISBLANK(I75),ISBLANK(J75),ISBLANK(K75)),0,COUNT(IF(ISBLANK(I75),0,INDIRECT(I75)),IF(ISBLANK(J75),0,INDIRECT(J75)),IF(ISBLANK(K75),0,INDIRECT(K75))))-IF(ISBLANK(I75),1,0)-IF(ISBLANK(J75),1,0)-IF(ISBLANK(K75),1,0)+IF(AND(ISBLANK(I75),ISBLANK(J75),ISBLANK(K75)),3,0)+IF(H75="OUT",1,0)+D59</f>
        <v>0</v>
      </c>
      <c r="E75" s="17">
        <f ca="1">IF(ISBLANK(I75),0,COUNTIF(INDIRECT(I75),"4"))+IF(ISBLANK(J75),0,COUNTIF(INDIRECT(J75),"4"))+IF(ISBLANK(K75),0,COUNTIF(INDIRECT(K75),"4"))+E59</f>
        <v>0</v>
      </c>
      <c r="F75" s="17">
        <f ca="1">IF(ISBLANK(I75),0,COUNTIF(INDIRECT(I75),"6"))+IF(ISBLANK(J75),0,COUNTIF(INDIRECT(J75),"6"))+IF(ISBLANK(K75),0,COUNTIF(INDIRECT(K75),"6"))+F59</f>
        <v>0</v>
      </c>
      <c r="G75" s="89">
        <f ca="1">IF(D75=0,0,100*C75/D75)</f>
        <v>0</v>
      </c>
      <c r="I75" s="70"/>
      <c r="K75" s="83"/>
      <c r="M75" s="72"/>
      <c r="N75" s="17">
        <f ca="1">SUM(IF(ISBLANK(T75),0,INDIRECT(T75)),IF(ISBLANK(U75),0,INDIRECT(U75)),IF(ISBLANK(V75),0,INDIRECT(V75)))+N59</f>
        <v>0</v>
      </c>
      <c r="O75" s="17">
        <f ca="1">IF(AND(ISBLANK(T75),ISBLANK(U75),ISBLANK(V75)),0,COUNT(IF(ISBLANK(T75),0,INDIRECT(T75)),IF(ISBLANK(U75),0,INDIRECT(U75)),IF(ISBLANK(V75),0,INDIRECT(V75))))-IF(ISBLANK(T75),1,0)-IF(ISBLANK(U75),1,0)-IF(ISBLANK(V75),1,0)+IF(AND(ISBLANK(T75),ISBLANK(U75),ISBLANK(V75)),3,0)+IF(S75="OUT",1,0)+O59</f>
        <v>0</v>
      </c>
      <c r="P75" s="17">
        <f ca="1">IF(ISBLANK(T75),0,COUNTIF(INDIRECT(T75),"4"))+IF(ISBLANK(U75),0,COUNTIF(INDIRECT(U75),"4"))+IF(ISBLANK(V75),0,COUNTIF(INDIRECT(V75),"4"))+P59</f>
        <v>0</v>
      </c>
      <c r="Q75" s="17">
        <f ca="1">IF(ISBLANK(T75),0,COUNTIF(INDIRECT(T75),"6"))+IF(ISBLANK(U75),0,COUNTIF(INDIRECT(U75),"6"))+IF(ISBLANK(V75),0,COUNTIF(INDIRECT(V75),"6"))+Q59</f>
        <v>0</v>
      </c>
      <c r="R75" s="89">
        <f ca="1">IF(O75=0,0,100*N75/O75)</f>
        <v>0</v>
      </c>
      <c r="S75" s="73"/>
      <c r="T75" s="70"/>
      <c r="U75" s="73"/>
      <c r="V75" s="84"/>
      <c r="CU75" s="26">
        <f t="shared" ca="1" si="1"/>
        <v>2</v>
      </c>
    </row>
    <row r="76" spans="2:117" x14ac:dyDescent="0.2">
      <c r="B76" s="70"/>
      <c r="C76" s="17">
        <f ca="1">SUM(IF(ISBLANK(I76),0,INDIRECT(I76)),IF(ISBLANK(J76),0,INDIRECT(J76)),IF(ISBLANK(K76),0,INDIRECT(K76)))+C60</f>
        <v>0</v>
      </c>
      <c r="D76" s="17">
        <f ca="1">IF(AND(ISBLANK(I76),ISBLANK(J76),ISBLANK(K76)),0,COUNT(IF(ISBLANK(I76),0,INDIRECT(I76)),IF(ISBLANK(J76),0,INDIRECT(J76)),IF(ISBLANK(K76),0,INDIRECT(K76))))-IF(ISBLANK(I76),1,0)-IF(ISBLANK(J76),1,0)-IF(ISBLANK(K76),1,0)+IF(AND(ISBLANK(I76),ISBLANK(J76),ISBLANK(K76)),3,0)+IF(H76="OUT",1,0)+D60</f>
        <v>0</v>
      </c>
      <c r="E76" s="17">
        <f ca="1">IF(ISBLANK(I76),0,COUNTIF(INDIRECT(I76),"4"))+IF(ISBLANK(J76),0,COUNTIF(INDIRECT(J76),"4"))+IF(ISBLANK(K76),0,COUNTIF(INDIRECT(K76),"4"))+E60</f>
        <v>0</v>
      </c>
      <c r="F76" s="17">
        <f ca="1">IF(ISBLANK(I76),0,COUNTIF(INDIRECT(I76),"6"))+IF(ISBLANK(J76),0,COUNTIF(INDIRECT(J76),"6"))+IF(ISBLANK(K76),0,COUNTIF(INDIRECT(K76),"6"))+F60</f>
        <v>0</v>
      </c>
      <c r="G76" s="89">
        <f ca="1">IF(D76=0,0,100*C76/D76)</f>
        <v>0</v>
      </c>
      <c r="I76" s="70"/>
      <c r="K76" s="83"/>
      <c r="M76" s="72"/>
      <c r="N76" s="17">
        <f ca="1">SUM(IF(ISBLANK(T76),0,INDIRECT(T76)),IF(ISBLANK(U76),0,INDIRECT(U76)),IF(ISBLANK(V76),0,INDIRECT(V76)))+N60</f>
        <v>0</v>
      </c>
      <c r="O76" s="17">
        <f ca="1">IF(AND(ISBLANK(T76),ISBLANK(U76),ISBLANK(V76)),0,COUNT(IF(ISBLANK(T76),0,INDIRECT(T76)),IF(ISBLANK(U76),0,INDIRECT(U76)),IF(ISBLANK(V76),0,INDIRECT(V76))))-IF(ISBLANK(T76),1,0)-IF(ISBLANK(U76),1,0)-IF(ISBLANK(V76),1,0)+IF(AND(ISBLANK(T76),ISBLANK(U76),ISBLANK(V76)),3,0)+IF(S76="OUT",1,0)+O60</f>
        <v>0</v>
      </c>
      <c r="P76" s="17">
        <f ca="1">IF(ISBLANK(T76),0,COUNTIF(INDIRECT(T76),"4"))+IF(ISBLANK(U76),0,COUNTIF(INDIRECT(U76),"4"))+IF(ISBLANK(V76),0,COUNTIF(INDIRECT(V76),"4"))+P60</f>
        <v>0</v>
      </c>
      <c r="Q76" s="17">
        <f ca="1">IF(ISBLANK(T76),0,COUNTIF(INDIRECT(T76),"6"))+IF(ISBLANK(U76),0,COUNTIF(INDIRECT(U76),"6"))+IF(ISBLANK(V76),0,COUNTIF(INDIRECT(V76),"6"))+Q60</f>
        <v>0</v>
      </c>
      <c r="R76" s="89">
        <f ca="1">IF(O76=0,0,100*N76/O76)</f>
        <v>0</v>
      </c>
      <c r="S76" s="73"/>
      <c r="T76" s="70"/>
      <c r="U76" s="73"/>
      <c r="V76" s="84"/>
      <c r="CU76" s="26">
        <f t="shared" ca="1" si="1"/>
        <v>-1</v>
      </c>
    </row>
    <row r="77" spans="2:117" x14ac:dyDescent="0.2">
      <c r="B77" s="70"/>
      <c r="C77" s="17"/>
      <c r="D77" s="17"/>
      <c r="E77" s="17"/>
      <c r="F77" s="17"/>
      <c r="G77" s="17"/>
      <c r="I77" s="70"/>
      <c r="K77" s="83"/>
      <c r="M77" s="72"/>
      <c r="N77" s="8"/>
      <c r="O77" s="8"/>
      <c r="P77" s="8"/>
      <c r="Q77" s="8"/>
      <c r="R77" s="8"/>
      <c r="S77" s="73"/>
      <c r="T77" s="72"/>
      <c r="U77" s="73"/>
      <c r="V77" s="84"/>
      <c r="CU77" s="26">
        <f t="shared" ca="1" si="1"/>
        <v>0</v>
      </c>
    </row>
    <row r="78" spans="2:117" x14ac:dyDescent="0.2">
      <c r="B78" s="70"/>
      <c r="C78" s="17"/>
      <c r="D78" s="17"/>
      <c r="E78" s="17"/>
      <c r="F78" s="17"/>
      <c r="G78" s="17"/>
      <c r="I78" s="70"/>
      <c r="K78" s="83"/>
      <c r="M78" s="72"/>
      <c r="N78" s="8"/>
      <c r="O78" s="8"/>
      <c r="P78" s="8"/>
      <c r="Q78" s="8"/>
      <c r="R78" s="8"/>
      <c r="S78" s="73"/>
      <c r="T78" s="72"/>
      <c r="U78" s="73"/>
      <c r="V78" s="84"/>
      <c r="CU78" s="26">
        <f t="shared" ca="1" si="1"/>
        <v>0</v>
      </c>
    </row>
    <row r="79" spans="2:117" x14ac:dyDescent="0.2">
      <c r="B79" s="70"/>
      <c r="C79" s="17"/>
      <c r="D79" s="17"/>
      <c r="E79" s="17"/>
      <c r="F79" s="17"/>
      <c r="G79" s="17"/>
      <c r="I79" s="70"/>
      <c r="K79" s="83"/>
      <c r="M79" s="72"/>
      <c r="N79" s="8"/>
      <c r="O79" s="8"/>
      <c r="P79" s="8"/>
      <c r="Q79" s="8"/>
      <c r="R79" s="8"/>
      <c r="S79" s="73"/>
      <c r="T79" s="72"/>
      <c r="U79" s="73"/>
      <c r="V79" s="84"/>
      <c r="CU79" s="26">
        <f t="shared" ca="1" si="1"/>
        <v>2</v>
      </c>
    </row>
    <row r="80" spans="2:117" x14ac:dyDescent="0.2">
      <c r="B80" s="70"/>
      <c r="C80" s="17"/>
      <c r="D80" s="17"/>
      <c r="E80" s="17"/>
      <c r="F80" s="17"/>
      <c r="G80" s="17"/>
      <c r="I80" s="70"/>
      <c r="K80" s="83"/>
      <c r="M80" s="72"/>
      <c r="N80" s="8"/>
      <c r="O80" s="8"/>
      <c r="P80" s="8"/>
      <c r="Q80" s="8"/>
      <c r="R80" s="8"/>
      <c r="S80" s="73"/>
      <c r="T80" s="72"/>
      <c r="U80" s="73"/>
      <c r="V80" s="84"/>
      <c r="CU80" s="26">
        <f t="shared" ca="1" si="1"/>
        <v>0</v>
      </c>
    </row>
    <row r="81" spans="2:99" x14ac:dyDescent="0.2">
      <c r="B81" s="70"/>
      <c r="C81" s="17"/>
      <c r="D81" s="17"/>
      <c r="E81" s="17"/>
      <c r="F81" s="17"/>
      <c r="G81" s="17"/>
      <c r="I81" s="70"/>
      <c r="K81" s="83"/>
      <c r="M81" s="72"/>
      <c r="N81" s="8"/>
      <c r="O81" s="8"/>
      <c r="P81" s="8"/>
      <c r="Q81" s="8"/>
      <c r="R81" s="8"/>
      <c r="S81" s="73"/>
      <c r="T81" s="72"/>
      <c r="U81" s="73"/>
      <c r="V81" s="84"/>
      <c r="CU81" s="26">
        <f t="shared" ca="1" si="1"/>
        <v>1</v>
      </c>
    </row>
    <row r="82" spans="2:99" ht="17" thickBot="1" x14ac:dyDescent="0.25">
      <c r="B82" s="70"/>
      <c r="C82" s="17"/>
      <c r="D82" s="17"/>
      <c r="E82" s="17"/>
      <c r="F82" s="17"/>
      <c r="G82" s="26" t="s">
        <v>193</v>
      </c>
      <c r="I82" s="94"/>
      <c r="J82" s="95"/>
      <c r="K82" s="96"/>
      <c r="M82" s="72"/>
      <c r="N82" s="8"/>
      <c r="O82" s="8"/>
      <c r="P82" s="17"/>
      <c r="Q82" s="17"/>
      <c r="R82" s="26" t="s">
        <v>193</v>
      </c>
      <c r="T82" s="97"/>
      <c r="U82" s="98"/>
      <c r="V82" s="99"/>
      <c r="CU82" s="26">
        <f t="shared" ca="1" si="1"/>
        <v>0</v>
      </c>
    </row>
    <row r="83" spans="2:99" x14ac:dyDescent="0.2">
      <c r="B83" s="70" t="s">
        <v>143</v>
      </c>
      <c r="C83" s="17" t="str">
        <f>SUM(C72:I72) &amp; " runs"</f>
        <v>0 runs</v>
      </c>
      <c r="D83" s="17" t="str">
        <f>COUNTIF(C72:I72,"W") &amp; " wickets"</f>
        <v>0 wickets</v>
      </c>
      <c r="E83" s="120" t="str">
        <f>"Need " &amp; ($C$4-I84+1) &amp;" runs to win in " &amp; (20-C70) &amp; " overs"</f>
        <v>Need 1 runs to win in 15 overs</v>
      </c>
      <c r="F83" s="121"/>
      <c r="G83" s="122">
        <f>($C$4-I84+1)/(20-C70)</f>
        <v>6.6666666666666666E-2</v>
      </c>
      <c r="I83" s="100" t="s">
        <v>144</v>
      </c>
      <c r="J83" s="17"/>
      <c r="K83" s="101"/>
      <c r="M83" s="70" t="s">
        <v>143</v>
      </c>
      <c r="N83" s="17" t="str">
        <f>SUM(N72:T72) &amp; " runs"</f>
        <v>0 runs</v>
      </c>
      <c r="O83" s="17" t="str">
        <f>COUNTIF(N72:T72,"W") &amp; " wickets"</f>
        <v>0 wickets</v>
      </c>
      <c r="P83" s="120" t="str">
        <f>"Need " &amp; ($C$4-T84+1) &amp;" runs to win in " &amp; (20-N70) &amp; " overs"</f>
        <v>Need 1 runs to win in 9 overs</v>
      </c>
      <c r="Q83" s="121"/>
      <c r="R83" s="122">
        <f>($C$4-T84+1)/(20-N70)</f>
        <v>0.1111111111111111</v>
      </c>
      <c r="T83" s="102" t="s">
        <v>144</v>
      </c>
      <c r="U83" s="8"/>
      <c r="V83" s="103"/>
      <c r="CU83" s="26">
        <f t="shared" ca="1" si="1"/>
        <v>-1</v>
      </c>
    </row>
    <row r="84" spans="2:99" ht="17" thickBot="1" x14ac:dyDescent="0.25">
      <c r="B84" s="104">
        <f>C71</f>
        <v>0</v>
      </c>
      <c r="C84" s="105">
        <v>1</v>
      </c>
      <c r="D84" s="106">
        <v>0</v>
      </c>
      <c r="E84" s="106">
        <f>SUM(C72:H72)+$K$4</f>
        <v>0</v>
      </c>
      <c r="F84" s="106">
        <f>COUNTIF(C72:H72,"W")+$M$4</f>
        <v>0</v>
      </c>
      <c r="G84" s="106"/>
      <c r="H84" s="107"/>
      <c r="I84" s="108">
        <f>SUM(C72:I72)+I68</f>
        <v>0</v>
      </c>
      <c r="J84" s="109">
        <f>COUNTIF(C72:I72,"W")+J68</f>
        <v>0</v>
      </c>
      <c r="K84" s="110">
        <f>I84/C70</f>
        <v>0</v>
      </c>
      <c r="M84" s="111">
        <f>N71</f>
        <v>0</v>
      </c>
      <c r="N84" s="112">
        <v>1</v>
      </c>
      <c r="O84" s="113">
        <v>0</v>
      </c>
      <c r="P84" s="106">
        <f>SUM(N72:S72)+$K$4</f>
        <v>0</v>
      </c>
      <c r="Q84" s="106">
        <f>COUNTIF(N72:S72,"W")+$M$4</f>
        <v>0</v>
      </c>
      <c r="R84" s="106"/>
      <c r="S84" s="114"/>
      <c r="T84" s="108">
        <f>SUM(N72:T72)+T68</f>
        <v>0</v>
      </c>
      <c r="U84" s="109">
        <f>COUNTIF(N72:T72,"W")+U68</f>
        <v>0</v>
      </c>
      <c r="V84" s="110">
        <f>T84/N70</f>
        <v>0</v>
      </c>
      <c r="CU84" s="26">
        <f t="shared" ca="1" si="1"/>
        <v>0</v>
      </c>
    </row>
    <row r="85" spans="2:99" x14ac:dyDescent="0.2">
      <c r="CU85" s="26">
        <f t="shared" ca="1" si="1"/>
        <v>1</v>
      </c>
    </row>
    <row r="86" spans="2:99" x14ac:dyDescent="0.2">
      <c r="B86" s="69" t="s">
        <v>130</v>
      </c>
      <c r="C86" s="70">
        <v>6</v>
      </c>
      <c r="M86" s="71" t="s">
        <v>130</v>
      </c>
      <c r="N86" s="72">
        <v>12</v>
      </c>
      <c r="O86" s="73"/>
      <c r="P86" s="73"/>
      <c r="Q86" s="73"/>
      <c r="R86" s="73"/>
      <c r="S86" s="73"/>
      <c r="T86" s="73"/>
      <c r="U86" s="73"/>
      <c r="V86" s="73"/>
      <c r="CU86" s="26">
        <f t="shared" ca="1" si="1"/>
        <v>0</v>
      </c>
    </row>
    <row r="87" spans="2:99" x14ac:dyDescent="0.2">
      <c r="B87" s="70" t="s">
        <v>131</v>
      </c>
      <c r="C87" s="74"/>
      <c r="D87" s="75"/>
      <c r="E87" s="75"/>
      <c r="F87" s="75"/>
      <c r="G87" s="75"/>
      <c r="H87" s="68"/>
      <c r="I87" s="76" t="s">
        <v>123</v>
      </c>
      <c r="J87" s="77"/>
      <c r="K87" s="78"/>
      <c r="M87" s="72" t="s">
        <v>131</v>
      </c>
      <c r="N87" s="79"/>
      <c r="O87" s="80"/>
      <c r="P87" s="80"/>
      <c r="Q87" s="80"/>
      <c r="R87" s="80"/>
      <c r="S87" s="80"/>
      <c r="T87" s="76" t="s">
        <v>123</v>
      </c>
      <c r="U87" s="77"/>
      <c r="V87" s="81"/>
      <c r="CU87" s="26">
        <f t="shared" ca="1" si="1"/>
        <v>-1</v>
      </c>
    </row>
    <row r="88" spans="2:99" x14ac:dyDescent="0.2">
      <c r="B88" s="70" t="s">
        <v>132</v>
      </c>
      <c r="C88" s="17"/>
      <c r="D88" s="17"/>
      <c r="E88" s="17"/>
      <c r="F88" s="17"/>
      <c r="G88" s="17"/>
      <c r="H88" s="17"/>
      <c r="I88" s="82" t="s">
        <v>126</v>
      </c>
      <c r="J88" s="77"/>
      <c r="K88" s="83"/>
      <c r="M88" s="72" t="s">
        <v>132</v>
      </c>
      <c r="T88" s="82" t="s">
        <v>126</v>
      </c>
      <c r="U88" s="77"/>
      <c r="V88" s="84"/>
      <c r="CU88" s="26">
        <f t="shared" ca="1" si="1"/>
        <v>1</v>
      </c>
    </row>
    <row r="89" spans="2:99" x14ac:dyDescent="0.2">
      <c r="B89" s="119"/>
      <c r="C89"/>
      <c r="D89"/>
      <c r="E89"/>
      <c r="F89"/>
      <c r="G89"/>
      <c r="H89"/>
      <c r="K89" s="83"/>
      <c r="M89" s="72"/>
      <c r="N89" s="73"/>
      <c r="O89" s="73"/>
      <c r="P89" s="73"/>
      <c r="Q89" s="73"/>
      <c r="R89" s="73"/>
      <c r="S89" s="73"/>
      <c r="T89" s="73"/>
      <c r="U89" s="73"/>
      <c r="V89" s="84"/>
      <c r="CU89" s="26">
        <f t="shared" ca="1" si="1"/>
        <v>1</v>
      </c>
    </row>
    <row r="90" spans="2:99" x14ac:dyDescent="0.2">
      <c r="B90" s="85" t="s">
        <v>133</v>
      </c>
      <c r="C90" s="26" t="s">
        <v>46</v>
      </c>
      <c r="D90" s="26" t="s">
        <v>47</v>
      </c>
      <c r="E90" s="26" t="s">
        <v>48</v>
      </c>
      <c r="F90" s="26" t="s">
        <v>49</v>
      </c>
      <c r="G90" s="7" t="s">
        <v>50</v>
      </c>
      <c r="I90" s="86" t="s">
        <v>134</v>
      </c>
      <c r="J90" s="68"/>
      <c r="K90" s="78"/>
      <c r="M90" s="87" t="s">
        <v>133</v>
      </c>
      <c r="N90" s="73" t="s">
        <v>46</v>
      </c>
      <c r="O90" s="73" t="s">
        <v>47</v>
      </c>
      <c r="P90" s="73" t="s">
        <v>48</v>
      </c>
      <c r="Q90" s="73" t="s">
        <v>49</v>
      </c>
      <c r="R90" s="7" t="s">
        <v>50</v>
      </c>
      <c r="S90" s="73"/>
      <c r="T90" s="86" t="s">
        <v>134</v>
      </c>
      <c r="U90" s="116"/>
      <c r="V90" s="81"/>
      <c r="CU90" s="26">
        <f t="shared" ca="1" si="1"/>
        <v>2</v>
      </c>
    </row>
    <row r="91" spans="2:99" x14ac:dyDescent="0.2">
      <c r="B91" s="70"/>
      <c r="C91" s="17">
        <f ca="1">SUM(IF(ISBLANK(I91),0,INDIRECT(I91)),IF(ISBLANK(J91),0,INDIRECT(J91)),IF(ISBLANK(K91),0,INDIRECT(K91)))+C75</f>
        <v>0</v>
      </c>
      <c r="D91" s="17">
        <f ca="1">IF(AND(ISBLANK(I91),ISBLANK(J91),ISBLANK(K91)),0,COUNT(IF(ISBLANK(I91),0,INDIRECT(I91)),IF(ISBLANK(J91),0,INDIRECT(J91)),IF(ISBLANK(K91),0,INDIRECT(K91))))-IF(ISBLANK(I91),1,0)-IF(ISBLANK(J91),1,0)-IF(ISBLANK(K91),1,0)+IF(AND(ISBLANK(I91),ISBLANK(J91),ISBLANK(K91)),3,0)+IF(H91="OUT",1,0)+D75</f>
        <v>0</v>
      </c>
      <c r="E91" s="17">
        <f ca="1">IF(ISBLANK(I91),0,COUNTIF(INDIRECT(I91),"4"))+IF(ISBLANK(J91),0,COUNTIF(INDIRECT(J91),"4"))+IF(ISBLANK(K91),0,COUNTIF(INDIRECT(K91),"4"))+E75</f>
        <v>0</v>
      </c>
      <c r="F91" s="17">
        <f ca="1">IF(ISBLANK(I91),0,COUNTIF(INDIRECT(I91),"6"))+IF(ISBLANK(J91),0,COUNTIF(INDIRECT(J91),"6"))+IF(ISBLANK(K91),0,COUNTIF(INDIRECT(K91),"6"))+F75</f>
        <v>0</v>
      </c>
      <c r="G91" s="89">
        <f ca="1">IF(D91=0,0,100*C91/D91)</f>
        <v>0</v>
      </c>
      <c r="I91" s="70"/>
      <c r="K91" s="83"/>
      <c r="M91" s="72"/>
      <c r="N91" s="17">
        <f ca="1">SUM(IF(ISBLANK(T91),0,INDIRECT(T91)),IF(ISBLANK(U91),0,INDIRECT(U91)),IF(ISBLANK(V91),0,INDIRECT(V91)))+N75</f>
        <v>0</v>
      </c>
      <c r="O91" s="17">
        <f ca="1">IF(AND(ISBLANK(T91),ISBLANK(U91),ISBLANK(V91)),0,COUNT(IF(ISBLANK(T91),0,INDIRECT(T91)),IF(ISBLANK(U91),0,INDIRECT(U91)),IF(ISBLANK(V91),0,INDIRECT(V91))))-IF(ISBLANK(T91),1,0)-IF(ISBLANK(U91),1,0)-IF(ISBLANK(V91),1,0)+IF(AND(ISBLANK(T91),ISBLANK(U91),ISBLANK(V91)),3,0)+IF(S91="OUT",1,0)+O75</f>
        <v>0</v>
      </c>
      <c r="P91" s="17">
        <f ca="1">IF(ISBLANK(T91),0,COUNTIF(INDIRECT(T91),"4"))+IF(ISBLANK(U91),0,COUNTIF(INDIRECT(U91),"4"))+IF(ISBLANK(V91),0,COUNTIF(INDIRECT(V91),"4"))+P75</f>
        <v>0</v>
      </c>
      <c r="Q91" s="17">
        <f ca="1">IF(ISBLANK(T91),0,COUNTIF(INDIRECT(T91),"6"))+IF(ISBLANK(U91),0,COUNTIF(INDIRECT(U91),"6"))+IF(ISBLANK(V91),0,COUNTIF(INDIRECT(V91),"6"))+Q75</f>
        <v>0</v>
      </c>
      <c r="R91" s="89">
        <f ca="1">IF(O91=0,0,100*N91/O91)</f>
        <v>0</v>
      </c>
      <c r="S91" s="73"/>
      <c r="T91" s="70"/>
      <c r="U91" s="73"/>
      <c r="V91" s="84"/>
      <c r="CU91" s="26">
        <f t="shared" ca="1" si="1"/>
        <v>0</v>
      </c>
    </row>
    <row r="92" spans="2:99" x14ac:dyDescent="0.2">
      <c r="B92" s="70"/>
      <c r="C92" s="17">
        <f ca="1">SUM(IF(ISBLANK(I92),0,INDIRECT(I92)),IF(ISBLANK(J92),0,INDIRECT(J92)),IF(ISBLANK(K92),0,INDIRECT(K92)))+C76</f>
        <v>0</v>
      </c>
      <c r="D92" s="17">
        <f ca="1">IF(AND(ISBLANK(I92),ISBLANK(J92),ISBLANK(K92)),0,COUNT(IF(ISBLANK(I92),0,INDIRECT(I92)),IF(ISBLANK(J92),0,INDIRECT(J92)),IF(ISBLANK(K92),0,INDIRECT(K92))))-IF(ISBLANK(I92),1,0)-IF(ISBLANK(J92),1,0)-IF(ISBLANK(K92),1,0)+IF(AND(ISBLANK(I92),ISBLANK(J92),ISBLANK(K92)),3,0)+IF(H92="OUT",1,0)+D76</f>
        <v>0</v>
      </c>
      <c r="E92" s="17">
        <f ca="1">IF(ISBLANK(I92),0,COUNTIF(INDIRECT(I92),"4"))+IF(ISBLANK(J92),0,COUNTIF(INDIRECT(J92),"4"))+IF(ISBLANK(K92),0,COUNTIF(INDIRECT(K92),"4"))+E76</f>
        <v>0</v>
      </c>
      <c r="F92" s="17">
        <f ca="1">IF(ISBLANK(I92),0,COUNTIF(INDIRECT(I92),"6"))+IF(ISBLANK(J92),0,COUNTIF(INDIRECT(J92),"6"))+IF(ISBLANK(K92),0,COUNTIF(INDIRECT(K92),"6"))+F76</f>
        <v>0</v>
      </c>
      <c r="G92" s="89">
        <f ca="1">IF(D92=0,0,100*C92/D92)</f>
        <v>0</v>
      </c>
      <c r="I92" s="70"/>
      <c r="K92" s="83"/>
      <c r="M92" s="72"/>
      <c r="N92" s="17">
        <f ca="1">SUM(IF(ISBLANK(T92),0,INDIRECT(T92)),IF(ISBLANK(U92),0,INDIRECT(U92)),IF(ISBLANK(V92),0,INDIRECT(V92)))+N76</f>
        <v>0</v>
      </c>
      <c r="O92" s="17">
        <f ca="1">IF(AND(ISBLANK(T92),ISBLANK(U92),ISBLANK(V92)),0,COUNT(IF(ISBLANK(T92),0,INDIRECT(T92)),IF(ISBLANK(U92),0,INDIRECT(U92)),IF(ISBLANK(V92),0,INDIRECT(V92))))-IF(ISBLANK(T92),1,0)-IF(ISBLANK(U92),1,0)-IF(ISBLANK(V92),1,0)+IF(AND(ISBLANK(T92),ISBLANK(U92),ISBLANK(V92)),3,0)+IF(S92="OUT",1,0)+O76</f>
        <v>0</v>
      </c>
      <c r="P92" s="17">
        <f ca="1">IF(ISBLANK(T92),0,COUNTIF(INDIRECT(T92),"4"))+IF(ISBLANK(U92),0,COUNTIF(INDIRECT(U92),"4"))+IF(ISBLANK(V92),0,COUNTIF(INDIRECT(V92),"4"))+P76</f>
        <v>0</v>
      </c>
      <c r="Q92" s="17">
        <f ca="1">IF(ISBLANK(T92),0,COUNTIF(INDIRECT(T92),"6"))+IF(ISBLANK(U92),0,COUNTIF(INDIRECT(U92),"6"))+IF(ISBLANK(V92),0,COUNTIF(INDIRECT(V92),"6"))+Q76</f>
        <v>0</v>
      </c>
      <c r="R92" s="89">
        <f ca="1">IF(O92=0,0,100*N92/O92)</f>
        <v>0</v>
      </c>
      <c r="S92" s="73"/>
      <c r="T92" s="70"/>
      <c r="U92" s="73"/>
      <c r="V92" s="84"/>
      <c r="CU92" s="26">
        <f t="shared" ca="1" si="1"/>
        <v>2</v>
      </c>
    </row>
    <row r="93" spans="2:99" x14ac:dyDescent="0.2">
      <c r="B93" s="70"/>
      <c r="C93" s="17"/>
      <c r="D93" s="17"/>
      <c r="E93" s="17"/>
      <c r="F93" s="17"/>
      <c r="G93" s="17"/>
      <c r="I93" s="70"/>
      <c r="K93" s="83"/>
      <c r="M93" s="72"/>
      <c r="N93" s="8"/>
      <c r="O93" s="8"/>
      <c r="P93" s="8"/>
      <c r="Q93" s="8"/>
      <c r="R93" s="8"/>
      <c r="S93" s="73"/>
      <c r="T93" s="72"/>
      <c r="U93" s="73"/>
      <c r="V93" s="84"/>
      <c r="CU93" s="26">
        <f t="shared" ca="1" si="1"/>
        <v>1</v>
      </c>
    </row>
    <row r="94" spans="2:99" x14ac:dyDescent="0.2">
      <c r="B94" s="70"/>
      <c r="C94" s="17"/>
      <c r="D94" s="17"/>
      <c r="E94" s="17"/>
      <c r="F94" s="17"/>
      <c r="G94" s="17"/>
      <c r="I94" s="70"/>
      <c r="K94" s="83"/>
      <c r="M94" s="72"/>
      <c r="N94" s="8"/>
      <c r="O94" s="8"/>
      <c r="P94" s="8"/>
      <c r="Q94" s="8"/>
      <c r="R94" s="8"/>
      <c r="S94" s="73"/>
      <c r="T94" s="72"/>
      <c r="U94" s="73"/>
      <c r="V94" s="84"/>
      <c r="CU94" s="26">
        <f t="shared" ca="1" si="1"/>
        <v>0</v>
      </c>
    </row>
    <row r="95" spans="2:99" x14ac:dyDescent="0.2">
      <c r="B95" s="70"/>
      <c r="C95" s="17"/>
      <c r="D95" s="17"/>
      <c r="E95" s="17"/>
      <c r="F95" s="17"/>
      <c r="G95" s="17"/>
      <c r="I95" s="70"/>
      <c r="K95" s="83"/>
      <c r="M95" s="72"/>
      <c r="N95" s="8"/>
      <c r="O95" s="8"/>
      <c r="P95" s="8"/>
      <c r="Q95" s="8"/>
      <c r="R95" s="8"/>
      <c r="S95" s="73"/>
      <c r="T95" s="72"/>
      <c r="U95" s="73"/>
      <c r="V95" s="84"/>
      <c r="CU95" s="26">
        <f t="shared" ca="1" si="1"/>
        <v>1</v>
      </c>
    </row>
    <row r="96" spans="2:99" x14ac:dyDescent="0.2">
      <c r="B96" s="70"/>
      <c r="C96" s="17"/>
      <c r="D96" s="17"/>
      <c r="E96" s="17"/>
      <c r="F96" s="17"/>
      <c r="G96" s="17"/>
      <c r="I96" s="70"/>
      <c r="K96" s="83"/>
      <c r="M96" s="72"/>
      <c r="N96" s="8"/>
      <c r="O96" s="8"/>
      <c r="P96" s="8"/>
      <c r="Q96" s="8"/>
      <c r="R96" s="8"/>
      <c r="S96" s="73"/>
      <c r="T96" s="72"/>
      <c r="U96" s="73"/>
      <c r="V96" s="84"/>
      <c r="CU96" s="26">
        <f t="shared" ca="1" si="1"/>
        <v>2</v>
      </c>
    </row>
    <row r="97" spans="2:99" x14ac:dyDescent="0.2">
      <c r="B97" s="70"/>
      <c r="C97" s="17"/>
      <c r="D97" s="17"/>
      <c r="E97" s="17"/>
      <c r="F97" s="17"/>
      <c r="G97" s="17"/>
      <c r="I97" s="70"/>
      <c r="K97" s="83"/>
      <c r="M97" s="72"/>
      <c r="N97" s="8"/>
      <c r="O97" s="8"/>
      <c r="P97" s="8"/>
      <c r="Q97" s="8"/>
      <c r="R97" s="8"/>
      <c r="S97" s="73"/>
      <c r="T97" s="72"/>
      <c r="U97" s="73"/>
      <c r="V97" s="84"/>
      <c r="CU97" s="26">
        <f t="shared" ca="1" si="1"/>
        <v>1</v>
      </c>
    </row>
    <row r="98" spans="2:99" ht="17" thickBot="1" x14ac:dyDescent="0.25">
      <c r="B98" s="70"/>
      <c r="C98" s="17"/>
      <c r="D98" s="17"/>
      <c r="E98" s="17"/>
      <c r="F98" s="17"/>
      <c r="G98" s="26" t="s">
        <v>193</v>
      </c>
      <c r="I98" s="94"/>
      <c r="J98" s="95"/>
      <c r="K98" s="96"/>
      <c r="M98" s="72"/>
      <c r="N98" s="8"/>
      <c r="O98" s="8"/>
      <c r="P98" s="17"/>
      <c r="Q98" s="17"/>
      <c r="R98" s="26" t="s">
        <v>193</v>
      </c>
      <c r="T98" s="97"/>
      <c r="U98" s="98"/>
      <c r="V98" s="99"/>
      <c r="CU98" s="26">
        <f t="shared" ca="1" si="1"/>
        <v>0</v>
      </c>
    </row>
    <row r="99" spans="2:99" x14ac:dyDescent="0.2">
      <c r="B99" s="70" t="s">
        <v>143</v>
      </c>
      <c r="C99" s="17" t="str">
        <f>SUM(C88:I88) &amp; " runs"</f>
        <v>0 runs</v>
      </c>
      <c r="D99" s="17" t="str">
        <f>COUNTIF(C88:I88,"W") &amp; " wickets"</f>
        <v>0 wickets</v>
      </c>
      <c r="E99" s="120" t="str">
        <f>"Need " &amp; ($C$4-I100+1) &amp;" runs to win in " &amp; (20-C86) &amp; " overs"</f>
        <v>Need 1 runs to win in 14 overs</v>
      </c>
      <c r="F99" s="121"/>
      <c r="G99" s="122">
        <f>($C$4-I100+1)/(20-C86)</f>
        <v>7.1428571428571425E-2</v>
      </c>
      <c r="I99" s="100" t="s">
        <v>144</v>
      </c>
      <c r="J99" s="17"/>
      <c r="K99" s="101"/>
      <c r="M99" s="70" t="s">
        <v>143</v>
      </c>
      <c r="N99" s="17" t="str">
        <f>SUM(N88:T88) &amp; " runs"</f>
        <v>0 runs</v>
      </c>
      <c r="O99" s="17" t="str">
        <f>COUNTIF(N88:T88,"W") &amp; " wickets"</f>
        <v>0 wickets</v>
      </c>
      <c r="P99" s="120" t="str">
        <f>"Need " &amp; ($C$4-T100+1) &amp;" runs to win in " &amp; (20-N86) &amp; " overs"</f>
        <v>Need 1 runs to win in 8 overs</v>
      </c>
      <c r="Q99" s="121"/>
      <c r="R99" s="122">
        <f>($C$4-T100+1)/(20-N86)</f>
        <v>0.125</v>
      </c>
      <c r="T99" s="102" t="s">
        <v>144</v>
      </c>
      <c r="U99" s="8"/>
      <c r="V99" s="103"/>
      <c r="CU99" s="26">
        <f t="shared" ca="1" si="1"/>
        <v>0</v>
      </c>
    </row>
    <row r="100" spans="2:99" ht="17" thickBot="1" x14ac:dyDescent="0.25">
      <c r="B100" s="104">
        <f>C87</f>
        <v>0</v>
      </c>
      <c r="C100" s="105">
        <v>1</v>
      </c>
      <c r="D100" s="106">
        <v>0</v>
      </c>
      <c r="E100" s="106">
        <f>SUM(C88:H88)+$K$4</f>
        <v>0</v>
      </c>
      <c r="F100" s="106">
        <f>COUNTIF(C88:H88,"W")+$M$4</f>
        <v>0</v>
      </c>
      <c r="G100" s="106"/>
      <c r="H100" s="107"/>
      <c r="I100" s="108">
        <f>SUM(C88:I88)+I84</f>
        <v>0</v>
      </c>
      <c r="J100" s="109">
        <f>COUNTIF(C88:I88,"W")+J84</f>
        <v>0</v>
      </c>
      <c r="K100" s="110">
        <f>I100/C86</f>
        <v>0</v>
      </c>
      <c r="M100" s="111">
        <f>N87</f>
        <v>0</v>
      </c>
      <c r="N100" s="112">
        <v>1</v>
      </c>
      <c r="O100" s="113">
        <v>0</v>
      </c>
      <c r="P100" s="106">
        <f>SUM(N88:S88)+$K$4</f>
        <v>0</v>
      </c>
      <c r="Q100" s="106">
        <f>COUNTIF(N88:S88,"W")+$M$4</f>
        <v>0</v>
      </c>
      <c r="R100" s="106"/>
      <c r="S100" s="114"/>
      <c r="T100" s="108">
        <f>SUM(N88:T88)+T84</f>
        <v>0</v>
      </c>
      <c r="U100" s="109">
        <f>COUNTIF(N88:T88,"W")+U84</f>
        <v>0</v>
      </c>
      <c r="V100" s="110">
        <f>T100/N86</f>
        <v>0</v>
      </c>
      <c r="CU100" s="26">
        <f t="shared" ca="1" si="1"/>
        <v>-1</v>
      </c>
    </row>
    <row r="101" spans="2:99" x14ac:dyDescent="0.2">
      <c r="CU101" s="26">
        <f t="shared" ca="1" si="1"/>
        <v>0</v>
      </c>
    </row>
    <row r="102" spans="2:99" x14ac:dyDescent="0.2">
      <c r="B102" s="55" t="s">
        <v>113</v>
      </c>
      <c r="C102" s="17" cm="1">
        <f t="array" aca="1" ref="C102" ca="1">INDEX($CV$2:$CV$51,RANDBETWEEN(1,COUNTA($CV$2:$CV$51)),1)</f>
        <v>1</v>
      </c>
      <c r="D102" s="17"/>
      <c r="M102" s="57" t="s">
        <v>113</v>
      </c>
      <c r="N102" s="17" cm="1">
        <f t="array" aca="1" ref="N102" ca="1">INDEX($CW$2:$CW$51,RANDBETWEEN(1,COUNTA($CW$2:$CW$51)),1)</f>
        <v>6</v>
      </c>
      <c r="CU102" s="26">
        <f t="shared" ca="1" si="1"/>
        <v>1</v>
      </c>
    </row>
    <row r="103" spans="2:99" x14ac:dyDescent="0.2">
      <c r="B103" s="58" t="s">
        <v>115</v>
      </c>
      <c r="C103" s="59"/>
      <c r="D103" s="62"/>
      <c r="M103" s="58" t="s">
        <v>120</v>
      </c>
      <c r="N103" s="59"/>
      <c r="O103" s="62"/>
      <c r="CU103" s="26">
        <f t="shared" ca="1" si="1"/>
        <v>-1</v>
      </c>
    </row>
    <row r="104" spans="2:99" x14ac:dyDescent="0.2">
      <c r="B104" s="63"/>
      <c r="C104" s="64"/>
      <c r="D104" s="66"/>
      <c r="M104" s="63"/>
      <c r="N104" s="64"/>
      <c r="O104" s="66"/>
    </row>
    <row r="108" spans="2:99" x14ac:dyDescent="0.2">
      <c r="C108" s="17"/>
      <c r="D108" s="17"/>
      <c r="E108" s="17"/>
      <c r="F108" s="17"/>
      <c r="G108" s="17"/>
    </row>
    <row r="109" spans="2:99" x14ac:dyDescent="0.2">
      <c r="C109" s="17"/>
      <c r="D109" s="17"/>
      <c r="E109" s="17"/>
      <c r="F109" s="17"/>
      <c r="G109" s="17"/>
    </row>
    <row r="112" spans="2:99" x14ac:dyDescent="0.2">
      <c r="C112" s="17"/>
      <c r="D112" s="17"/>
      <c r="E112" s="17"/>
      <c r="F112" s="17"/>
      <c r="G112" s="17"/>
    </row>
    <row r="113" spans="3:7" x14ac:dyDescent="0.2">
      <c r="C113" s="17"/>
      <c r="D113" s="17"/>
      <c r="E113" s="17"/>
      <c r="F113" s="17"/>
      <c r="G113" s="17"/>
    </row>
    <row r="119" spans="3:7" hidden="1" x14ac:dyDescent="0.2"/>
  </sheetData>
  <mergeCells count="29">
    <mergeCell ref="E83:F83"/>
    <mergeCell ref="P83:Q83"/>
    <mergeCell ref="E99:F99"/>
    <mergeCell ref="P99:Q99"/>
    <mergeCell ref="B103:D104"/>
    <mergeCell ref="M103:O104"/>
    <mergeCell ref="E67:F67"/>
    <mergeCell ref="P67:Q67"/>
    <mergeCell ref="AA67:AB67"/>
    <mergeCell ref="AL67:AM67"/>
    <mergeCell ref="X71:Z72"/>
    <mergeCell ref="AI71:AK72"/>
    <mergeCell ref="AL19:AM19"/>
    <mergeCell ref="E35:F35"/>
    <mergeCell ref="P35:Q35"/>
    <mergeCell ref="AA35:AB35"/>
    <mergeCell ref="AL35:AM35"/>
    <mergeCell ref="E51:F51"/>
    <mergeCell ref="P51:Q51"/>
    <mergeCell ref="AA51:AB51"/>
    <mergeCell ref="AL51:AM51"/>
    <mergeCell ref="B2:D3"/>
    <mergeCell ref="M2:O3"/>
    <mergeCell ref="X2:Z3"/>
    <mergeCell ref="AI2:AK3"/>
    <mergeCell ref="C4:D4"/>
    <mergeCell ref="E19:F19"/>
    <mergeCell ref="P19:Q19"/>
    <mergeCell ref="AA19:AB19"/>
  </mergeCells>
  <conditionalFormatting sqref="B2">
    <cfRule type="cellIs" dxfId="5" priority="1" operator="equal">
      <formula>$AH$8</formula>
    </cfRule>
    <cfRule type="cellIs" dxfId="4" priority="2" operator="equal">
      <formula>$AH$4</formula>
    </cfRule>
    <cfRule type="cellIs" dxfId="3" priority="3" operator="equal">
      <formula>$AH$6</formula>
    </cfRule>
    <cfRule type="cellIs" dxfId="2" priority="4" operator="equal">
      <formula>$AH$7</formula>
    </cfRule>
    <cfRule type="cellIs" dxfId="1" priority="5" operator="equal">
      <formula>$AH$5</formula>
    </cfRule>
    <cfRule type="cellIs" dxfId="0" priority="6" operator="equal">
      <formula>$AH$3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B90E-21FE-984A-A5DB-57700C24A627}">
  <dimension ref="A1:DP90"/>
  <sheetViews>
    <sheetView zoomScale="99" workbookViewId="0">
      <selection activeCell="M5" sqref="M5"/>
    </sheetView>
  </sheetViews>
  <sheetFormatPr baseColWidth="10" defaultColWidth="10.83203125" defaultRowHeight="16" x14ac:dyDescent="0.2"/>
  <cols>
    <col min="1" max="1" width="10.83203125" style="3"/>
    <col min="2" max="2" width="31.5" style="3" customWidth="1"/>
    <col min="3" max="3" width="56.6640625" style="3" customWidth="1"/>
    <col min="4" max="4" width="19" style="3" customWidth="1"/>
    <col min="5" max="8" width="14.83203125" style="3" customWidth="1"/>
    <col min="9" max="9" width="30.1640625" style="54" customWidth="1"/>
    <col min="10" max="10" width="20.83203125" style="3" bestFit="1" customWidth="1"/>
    <col min="11" max="11" width="20.6640625" style="3" bestFit="1" customWidth="1"/>
    <col min="12" max="13" width="11" style="3" customWidth="1"/>
    <col min="14" max="91" width="11" style="3" bestFit="1" customWidth="1"/>
    <col min="92" max="98" width="0" style="3" hidden="1" customWidth="1"/>
    <col min="99" max="103" width="11" style="3" bestFit="1" customWidth="1"/>
    <col min="104" max="116" width="0" style="3" hidden="1" customWidth="1"/>
    <col min="117" max="16384" width="10.83203125" style="3"/>
  </cols>
  <sheetData>
    <row r="1" spans="1:116" ht="26" x14ac:dyDescent="0.2">
      <c r="A1" s="1"/>
      <c r="B1" s="2" t="str" cm="1">
        <f t="array" aca="1" ref="B1" ca="1">LEFT(MID(CELL("filename",A1),FIND("]",CELL("filename",A1))+1,255),FIND(" ",MID(CELL("filename",A1),FIND("]",CELL("filename",A1))+1,255))-1)</f>
        <v>Sample</v>
      </c>
      <c r="C1" s="2"/>
      <c r="D1" s="2"/>
      <c r="E1" s="2"/>
      <c r="F1" s="2"/>
      <c r="G1" s="2"/>
      <c r="H1" s="2"/>
      <c r="I1" s="2"/>
      <c r="J1" s="1"/>
      <c r="K1" s="1"/>
      <c r="CN1" s="4" t="s">
        <v>0</v>
      </c>
      <c r="CO1" s="4" t="s">
        <v>1</v>
      </c>
      <c r="CP1" s="5" t="s">
        <v>2</v>
      </c>
      <c r="CQ1" s="5" t="s">
        <v>3</v>
      </c>
      <c r="CR1" s="6" t="s">
        <v>4</v>
      </c>
      <c r="CS1" s="6" t="s">
        <v>5</v>
      </c>
      <c r="CT1" s="7" t="s">
        <v>6</v>
      </c>
      <c r="CU1" s="4" t="s">
        <v>0</v>
      </c>
      <c r="CV1" s="4" t="s">
        <v>1</v>
      </c>
      <c r="CW1" s="5" t="s">
        <v>2</v>
      </c>
      <c r="CX1" s="5" t="s">
        <v>3</v>
      </c>
      <c r="CY1" s="8"/>
      <c r="CZ1" s="7" t="s">
        <v>7</v>
      </c>
      <c r="DA1" s="9" t="s">
        <v>8</v>
      </c>
      <c r="DB1" s="6" t="s">
        <v>9</v>
      </c>
      <c r="DC1" s="9" t="s">
        <v>10</v>
      </c>
      <c r="DD1" s="6" t="s">
        <v>11</v>
      </c>
      <c r="DE1" s="10" t="s">
        <v>12</v>
      </c>
      <c r="DF1" s="7" t="s">
        <v>13</v>
      </c>
      <c r="DG1" s="7" t="s">
        <v>14</v>
      </c>
      <c r="DH1" s="10" t="s">
        <v>15</v>
      </c>
      <c r="DI1" s="7" t="s">
        <v>16</v>
      </c>
      <c r="DJ1" s="7" t="s">
        <v>17</v>
      </c>
      <c r="DK1" s="10" t="s">
        <v>18</v>
      </c>
      <c r="DL1" s="10" t="s">
        <v>19</v>
      </c>
    </row>
    <row r="2" spans="1:116" ht="33" customHeight="1" x14ac:dyDescent="0.2">
      <c r="A2" s="1"/>
      <c r="B2" s="11" t="s">
        <v>20</v>
      </c>
      <c r="C2" s="12"/>
      <c r="D2" s="13" t="s">
        <v>21</v>
      </c>
      <c r="E2" s="11" t="s">
        <v>22</v>
      </c>
      <c r="F2" s="14"/>
      <c r="G2" s="14"/>
      <c r="H2" s="14"/>
      <c r="I2" s="12"/>
      <c r="J2" s="15"/>
      <c r="K2" s="1"/>
      <c r="CE2" s="16" t="s">
        <v>23</v>
      </c>
      <c r="CN2" s="8">
        <v>0</v>
      </c>
      <c r="CO2" s="8">
        <v>0</v>
      </c>
      <c r="CP2" s="8">
        <v>0</v>
      </c>
      <c r="CQ2" s="8">
        <v>0</v>
      </c>
      <c r="CR2" s="8" t="e">
        <f t="array" ref="CR2:CR51">_xlfn.IFS(F2=1,CZ2:CZ51,F2=2,DE2:DE51,F2=3,DF2:DF51)</f>
        <v>#N/A</v>
      </c>
      <c r="CS2" s="8" t="e">
        <f t="array" ref="CS2:CS51">_xlfn.IFS(F3=1,DG2:DG51,F3=2,DH2:DH51,F3=3,DI2:DI51)</f>
        <v>#N/A</v>
      </c>
      <c r="CT2" s="9" t="e">
        <f t="array" ref="CT2:CT51">_xlfn.IFS(F4=1,DJ2:DJ51,F4=2,DK2:DK51,F4=3,DL2:DL51)</f>
        <v>#N/A</v>
      </c>
      <c r="CU2" s="8" t="e" cm="1">
        <f t="array" ref="CU2">_xlfn.IFS($CT$54=-1,CN2,$CT$54=0,$CR2,$CT$54=1,$CS2,$CT$54=2,$CT2)</f>
        <v>#N/A</v>
      </c>
      <c r="CV2" s="8" t="e" cm="1">
        <f t="array" ref="CV2">_xlfn.IFS($CT$54=-1,CO2,$CT$54=0,$CR2,$CT$54=1,$CS2,$CT$54=2,$CT2)</f>
        <v>#N/A</v>
      </c>
      <c r="CW2" s="8" t="e" cm="1">
        <f t="array" ref="CW2">_xlfn.IFS($CT$54=-1,CP2,$CT$54=0,$CR2,$CT$54=1,$CS2,$CT$54=2,$CT2)</f>
        <v>#N/A</v>
      </c>
      <c r="CX2" s="8" t="e" cm="1">
        <f t="array" ref="CX2">_xlfn.IFS($CT$54=-1,CQ2,$CT$54=0,$CR2,$CT$54=1,$CS2,$CT$54=2,$CT2)</f>
        <v>#N/A</v>
      </c>
      <c r="CY2" s="8"/>
      <c r="CZ2" s="8">
        <v>0</v>
      </c>
      <c r="DA2" s="8">
        <v>0</v>
      </c>
      <c r="DB2" s="8">
        <v>0</v>
      </c>
      <c r="DC2" s="9">
        <v>0</v>
      </c>
      <c r="DD2" s="1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</row>
    <row r="3" spans="1:116" ht="24" customHeight="1" x14ac:dyDescent="0.2">
      <c r="A3" s="1"/>
      <c r="B3" s="19"/>
      <c r="C3" s="20"/>
      <c r="D3" s="21"/>
      <c r="E3" s="19"/>
      <c r="F3" s="22"/>
      <c r="G3" s="22"/>
      <c r="H3" s="22"/>
      <c r="I3" s="20"/>
      <c r="J3" s="23" t="str">
        <f>HYPERLINK('[1]Schedule &amp; Results'!A6,"Return to Schedule")</f>
        <v>Return to Schedule</v>
      </c>
      <c r="K3"/>
      <c r="L3" s="3" t="s">
        <v>24</v>
      </c>
      <c r="M3" s="24" t="s">
        <v>25</v>
      </c>
      <c r="AG3" s="3">
        <v>1</v>
      </c>
      <c r="AH3" s="25" t="s">
        <v>26</v>
      </c>
      <c r="CE3" s="26" t="str" cm="1">
        <f t="array" ref="CE3:CG23">'Sample INNINGS 1'!BB27:BD47</f>
        <v>Over</v>
      </c>
      <c r="CF3" s="26" t="str">
        <v>Runs</v>
      </c>
      <c r="CG3" s="26" t="str">
        <v>Runs Scored</v>
      </c>
      <c r="CN3" s="8">
        <v>0</v>
      </c>
      <c r="CO3" s="8">
        <v>0</v>
      </c>
      <c r="CP3" s="8">
        <v>0</v>
      </c>
      <c r="CQ3" s="8">
        <v>0</v>
      </c>
      <c r="CR3" s="8" t="e">
        <v>#N/A</v>
      </c>
      <c r="CS3" s="8" t="e">
        <v>#N/A</v>
      </c>
      <c r="CT3" s="9" t="e">
        <v>#N/A</v>
      </c>
      <c r="CU3" s="8" t="e" cm="1">
        <f t="array" ref="CU3">_xlfn.IFS($CT$54=-1,CN3,$CT$54=0,$CR3,$CT$54=1,$CS3,$CT$54=2,$CT3)</f>
        <v>#N/A</v>
      </c>
      <c r="CV3" s="8" t="e" cm="1">
        <f t="array" ref="CV3">_xlfn.IFS($CT$54=-1,CO3,$CT$54=0,$CR3,$CT$54=1,$CS3,$CT$54=2,$CT3)</f>
        <v>#N/A</v>
      </c>
      <c r="CW3" s="8" t="e" cm="1">
        <f t="array" ref="CW3">_xlfn.IFS($CT$54=-1,CP3,$CT$54=0,$CR3,$CT$54=1,$CS3,$CT$54=2,$CT3)</f>
        <v>#N/A</v>
      </c>
      <c r="CX3" s="8" t="e" cm="1">
        <f t="array" ref="CX3">_xlfn.IFS($CT$54=-1,CQ3,$CT$54=0,$CR3,$CT$54=1,$CS3,$CT$54=2,$CT3)</f>
        <v>#N/A</v>
      </c>
      <c r="CY3" s="8"/>
      <c r="CZ3" s="8">
        <v>0</v>
      </c>
      <c r="DA3" s="8">
        <v>0</v>
      </c>
      <c r="DB3" s="8">
        <v>0</v>
      </c>
      <c r="DC3" s="9">
        <v>0</v>
      </c>
      <c r="DD3" s="1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</row>
    <row r="4" spans="1:116" ht="30" customHeight="1" x14ac:dyDescent="0.2">
      <c r="A4" s="1"/>
      <c r="B4" s="27" t="s">
        <v>27</v>
      </c>
      <c r="C4" s="27"/>
      <c r="D4" s="28"/>
      <c r="E4" s="27"/>
      <c r="F4" s="27"/>
      <c r="G4" s="27"/>
      <c r="H4" s="27"/>
      <c r="I4" s="27"/>
      <c r="J4" s="1"/>
      <c r="K4" s="1"/>
      <c r="L4" s="3" t="s">
        <v>28</v>
      </c>
      <c r="M4" s="24" t="s">
        <v>29</v>
      </c>
      <c r="AG4" s="3">
        <v>2</v>
      </c>
      <c r="AH4" s="25" t="s">
        <v>22</v>
      </c>
      <c r="CE4" s="17">
        <v>1</v>
      </c>
      <c r="CF4" s="26">
        <v>11</v>
      </c>
      <c r="CG4" s="26">
        <v>11</v>
      </c>
      <c r="CN4" s="8">
        <v>0</v>
      </c>
      <c r="CO4" s="8">
        <v>0</v>
      </c>
      <c r="CP4" s="8">
        <v>0</v>
      </c>
      <c r="CQ4" s="8">
        <v>0</v>
      </c>
      <c r="CR4" s="8" t="e">
        <v>#N/A</v>
      </c>
      <c r="CS4" s="8" t="e">
        <v>#N/A</v>
      </c>
      <c r="CT4" s="9" t="e">
        <v>#N/A</v>
      </c>
      <c r="CU4" s="8" t="e" cm="1">
        <f t="array" ref="CU4">_xlfn.IFS($CT$54=-1,CN4,$CT$54=0,$CR4,$CT$54=1,$CS4,$CT$54=2,$CT4)</f>
        <v>#N/A</v>
      </c>
      <c r="CV4" s="8" t="e" cm="1">
        <f t="array" ref="CV4">_xlfn.IFS($CT$54=-1,CO4,$CT$54=0,$CR4,$CT$54=1,$CS4,$CT$54=2,$CT4)</f>
        <v>#N/A</v>
      </c>
      <c r="CW4" s="8" t="e" cm="1">
        <f t="array" ref="CW4">_xlfn.IFS($CT$54=-1,CP4,$CT$54=0,$CR4,$CT$54=1,$CS4,$CT$54=2,$CT4)</f>
        <v>#N/A</v>
      </c>
      <c r="CX4" s="8" t="e" cm="1">
        <f t="array" ref="CX4">_xlfn.IFS($CT$54=-1,CQ4,$CT$54=0,$CR4,$CT$54=1,$CS4,$CT$54=2,$CT4)</f>
        <v>#N/A</v>
      </c>
      <c r="CY4" s="8"/>
      <c r="CZ4" s="8">
        <v>0</v>
      </c>
      <c r="DA4" s="8">
        <v>0</v>
      </c>
      <c r="DB4" s="8">
        <v>0</v>
      </c>
      <c r="DC4" s="9">
        <v>0</v>
      </c>
      <c r="DD4" s="1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</row>
    <row r="5" spans="1:116" ht="16" customHeight="1" x14ac:dyDescent="0.2">
      <c r="A5" s="1"/>
      <c r="B5" s="11" t="str">
        <f ca="1">IF(B11=B2,C26 &amp; " ("&amp; ((SUM(E13:E23)-MOD(SUM(E13:E23),6))/6)+(MOD(SUM(E13:E23),6))/10 &amp; ")",C55 &amp; " ("&amp; ((SUM(E42:E52)-MOD(SUM(E42:E52),6))/6)+(MOD(SUM(E42:E52),6))/10 &amp; ")")</f>
        <v>149/3 (15.3)</v>
      </c>
      <c r="C5" s="12"/>
      <c r="D5" s="1"/>
      <c r="E5" s="11" t="str">
        <f ca="1">IF(B40=E2,C55&amp;" ("&amp;((SUM(E42:E52)-MOD(SUM(E42:E52),6))/6)+(MOD(SUM(E42:E52),6))/10&amp;")",C26&amp;" ("&amp;((SUM(E13:E23)-MOD(SUM(E13:E23),6))/6)+(MOD(SUM(E13:E23),6))/10&amp;")")</f>
        <v>148/8 (20)</v>
      </c>
      <c r="F5" s="14"/>
      <c r="G5" s="14"/>
      <c r="H5" s="14"/>
      <c r="I5" s="12"/>
      <c r="J5" s="1"/>
      <c r="K5" s="1"/>
      <c r="L5" s="3" t="s">
        <v>30</v>
      </c>
      <c r="M5" s="24" t="s">
        <v>31</v>
      </c>
      <c r="AG5" s="3">
        <v>3</v>
      </c>
      <c r="AH5" s="25" t="s">
        <v>32</v>
      </c>
      <c r="CE5" s="17">
        <v>2</v>
      </c>
      <c r="CF5" s="26">
        <v>18</v>
      </c>
      <c r="CG5" s="26">
        <v>7</v>
      </c>
      <c r="CN5" s="8">
        <v>0</v>
      </c>
      <c r="CO5" s="8">
        <v>0</v>
      </c>
      <c r="CP5" s="8">
        <v>0</v>
      </c>
      <c r="CQ5" s="8">
        <v>0</v>
      </c>
      <c r="CR5" s="8" t="e">
        <v>#N/A</v>
      </c>
      <c r="CS5" s="8" t="e">
        <v>#N/A</v>
      </c>
      <c r="CT5" s="9" t="e">
        <v>#N/A</v>
      </c>
      <c r="CU5" s="8" t="e" cm="1">
        <f t="array" ref="CU5">_xlfn.IFS($CT$54=-1,CN5,$CT$54=0,$CR5,$CT$54=1,$CS5,$CT$54=2,$CT5)</f>
        <v>#N/A</v>
      </c>
      <c r="CV5" s="8" t="e" cm="1">
        <f t="array" ref="CV5">_xlfn.IFS($CT$54=-1,CO5,$CT$54=0,$CR5,$CT$54=1,$CS5,$CT$54=2,$CT5)</f>
        <v>#N/A</v>
      </c>
      <c r="CW5" s="8" t="e" cm="1">
        <f t="array" ref="CW5">_xlfn.IFS($CT$54=-1,CP5,$CT$54=0,$CR5,$CT$54=1,$CS5,$CT$54=2,$CT5)</f>
        <v>#N/A</v>
      </c>
      <c r="CX5" s="8" t="e" cm="1">
        <f t="array" ref="CX5">_xlfn.IFS($CT$54=-1,CQ5,$CT$54=0,$CR5,$CT$54=1,$CS5,$CT$54=2,$CT5)</f>
        <v>#N/A</v>
      </c>
      <c r="CY5" s="8"/>
      <c r="CZ5" s="8">
        <v>0</v>
      </c>
      <c r="DA5" s="8">
        <v>0</v>
      </c>
      <c r="DB5" s="8">
        <v>0</v>
      </c>
      <c r="DC5" s="9">
        <v>0</v>
      </c>
      <c r="DD5" s="1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</row>
    <row r="6" spans="1:116" ht="34" customHeight="1" x14ac:dyDescent="0.2">
      <c r="A6" s="1"/>
      <c r="B6" s="19"/>
      <c r="C6" s="20"/>
      <c r="D6" s="1"/>
      <c r="E6" s="19"/>
      <c r="F6" s="22"/>
      <c r="G6" s="22"/>
      <c r="H6" s="22"/>
      <c r="I6" s="20"/>
      <c r="J6" s="1"/>
      <c r="K6" s="1"/>
      <c r="L6" s="29" t="s">
        <v>33</v>
      </c>
      <c r="M6" s="30" t="s">
        <v>34</v>
      </c>
      <c r="N6" s="31" t="s">
        <v>11</v>
      </c>
      <c r="O6" s="32" t="s">
        <v>35</v>
      </c>
      <c r="P6" s="33" t="s">
        <v>36</v>
      </c>
      <c r="Q6" s="34" t="s">
        <v>37</v>
      </c>
      <c r="AG6" s="3">
        <v>4</v>
      </c>
      <c r="AH6" s="25" t="s">
        <v>20</v>
      </c>
      <c r="CE6" s="17">
        <v>3</v>
      </c>
      <c r="CF6" s="26">
        <v>26</v>
      </c>
      <c r="CG6" s="26">
        <v>8</v>
      </c>
      <c r="CN6" s="8">
        <v>0</v>
      </c>
      <c r="CO6" s="8">
        <v>0</v>
      </c>
      <c r="CP6" s="8">
        <v>0</v>
      </c>
      <c r="CQ6" s="8">
        <v>0</v>
      </c>
      <c r="CR6" s="8" t="e">
        <v>#N/A</v>
      </c>
      <c r="CS6" s="8" t="e">
        <v>#N/A</v>
      </c>
      <c r="CT6" s="9" t="e">
        <v>#N/A</v>
      </c>
      <c r="CU6" s="8" t="e" cm="1">
        <f t="array" ref="CU6">_xlfn.IFS($CT$54=-1,CN6,$CT$54=0,$CR6,$CT$54=1,$CS6,$CT$54=2,$CT6)</f>
        <v>#N/A</v>
      </c>
      <c r="CV6" s="8" t="e" cm="1">
        <f t="array" ref="CV6">_xlfn.IFS($CT$54=-1,CO6,$CT$54=0,$CR6,$CT$54=1,$CS6,$CT$54=2,$CT6)</f>
        <v>#N/A</v>
      </c>
      <c r="CW6" s="8" t="e" cm="1">
        <f t="array" ref="CW6">_xlfn.IFS($CT$54=-1,CP6,$CT$54=0,$CR6,$CT$54=1,$CS6,$CT$54=2,$CT6)</f>
        <v>#N/A</v>
      </c>
      <c r="CX6" s="8" t="e" cm="1">
        <f t="array" ref="CX6">_xlfn.IFS($CT$54=-1,CQ6,$CT$54=0,$CR6,$CT$54=1,$CS6,$CT$54=2,$CT6)</f>
        <v>#N/A</v>
      </c>
      <c r="CY6" s="8"/>
      <c r="CZ6" s="8">
        <v>0</v>
      </c>
      <c r="DA6" s="8">
        <v>0</v>
      </c>
      <c r="DB6" s="8">
        <v>0</v>
      </c>
      <c r="DC6" s="9">
        <v>0</v>
      </c>
      <c r="DD6" s="1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</row>
    <row r="7" spans="1:116" ht="26" customHeight="1" x14ac:dyDescent="0.2">
      <c r="A7" s="1"/>
      <c r="B7" s="1"/>
      <c r="C7" s="35" t="s">
        <v>38</v>
      </c>
      <c r="D7" s="35"/>
      <c r="E7" s="35"/>
      <c r="F7" s="35"/>
      <c r="G7" s="35"/>
      <c r="H7" s="35"/>
      <c r="I7" s="1"/>
      <c r="J7" s="1"/>
      <c r="K7" s="1"/>
      <c r="AG7" s="3">
        <v>5</v>
      </c>
      <c r="AH7" s="25" t="s">
        <v>39</v>
      </c>
      <c r="CE7" s="17">
        <v>4</v>
      </c>
      <c r="CF7" s="26">
        <v>46</v>
      </c>
      <c r="CG7" s="26">
        <v>20</v>
      </c>
      <c r="CN7" s="8">
        <v>0</v>
      </c>
      <c r="CO7" s="8">
        <v>0</v>
      </c>
      <c r="CP7" s="8">
        <v>0</v>
      </c>
      <c r="CQ7" s="8">
        <v>0</v>
      </c>
      <c r="CR7" s="8" t="e">
        <v>#N/A</v>
      </c>
      <c r="CS7" s="8" t="e">
        <v>#N/A</v>
      </c>
      <c r="CT7" s="9" t="e">
        <v>#N/A</v>
      </c>
      <c r="CU7" s="8" t="e" cm="1">
        <f t="array" ref="CU7">_xlfn.IFS($CT$54=-1,CN7,$CT$54=0,$CR7,$CT$54=1,$CS7,$CT$54=2,$CT7)</f>
        <v>#N/A</v>
      </c>
      <c r="CV7" s="8" t="e" cm="1">
        <f t="array" ref="CV7">_xlfn.IFS($CT$54=-1,CO7,$CT$54=0,$CR7,$CT$54=1,$CS7,$CT$54=2,$CT7)</f>
        <v>#N/A</v>
      </c>
      <c r="CW7" s="8" t="e" cm="1">
        <f t="array" ref="CW7">_xlfn.IFS($CT$54=-1,CP7,$CT$54=0,$CR7,$CT$54=1,$CS7,$CT$54=2,$CT7)</f>
        <v>#N/A</v>
      </c>
      <c r="CX7" s="8" t="e" cm="1">
        <f t="array" ref="CX7">_xlfn.IFS($CT$54=-1,CQ7,$CT$54=0,$CR7,$CT$54=1,$CS7,$CT$54=2,$CT7)</f>
        <v>#N/A</v>
      </c>
      <c r="CY7" s="8"/>
      <c r="CZ7" s="8">
        <v>0</v>
      </c>
      <c r="DA7" s="8">
        <v>0</v>
      </c>
      <c r="DB7" s="8">
        <v>0</v>
      </c>
      <c r="DC7" s="9">
        <v>0</v>
      </c>
      <c r="DD7" s="1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</row>
    <row r="8" spans="1:116" ht="13" customHeight="1" x14ac:dyDescent="0.2">
      <c r="A8" s="1"/>
      <c r="B8" s="1"/>
      <c r="C8" s="35"/>
      <c r="D8" s="35"/>
      <c r="E8" s="35"/>
      <c r="F8" s="35"/>
      <c r="G8" s="35"/>
      <c r="H8" s="35"/>
      <c r="I8" s="1"/>
      <c r="J8" s="1"/>
      <c r="K8" s="1"/>
      <c r="AH8" s="25" t="s">
        <v>40</v>
      </c>
      <c r="CE8" s="17">
        <v>5</v>
      </c>
      <c r="CF8" s="26">
        <v>55</v>
      </c>
      <c r="CG8" s="26">
        <v>9</v>
      </c>
      <c r="CN8" s="8">
        <v>0</v>
      </c>
      <c r="CO8" s="8">
        <v>0</v>
      </c>
      <c r="CP8" s="8">
        <v>0</v>
      </c>
      <c r="CQ8" s="8">
        <v>0</v>
      </c>
      <c r="CR8" s="8" t="e">
        <v>#N/A</v>
      </c>
      <c r="CS8" s="8" t="e">
        <v>#N/A</v>
      </c>
      <c r="CT8" s="9" t="e">
        <v>#N/A</v>
      </c>
      <c r="CU8" s="8" t="e" cm="1">
        <f t="array" ref="CU8">_xlfn.IFS($CT$54=-1,CN8,$CT$54=0,$CR8,$CT$54=1,$CS8,$CT$54=2,$CT8)</f>
        <v>#N/A</v>
      </c>
      <c r="CV8" s="8" t="e" cm="1">
        <f t="array" ref="CV8">_xlfn.IFS($CT$54=-1,CO8,$CT$54=0,$CR8,$CT$54=1,$CS8,$CT$54=2,$CT8)</f>
        <v>#N/A</v>
      </c>
      <c r="CW8" s="8" t="e" cm="1">
        <f t="array" ref="CW8">_xlfn.IFS($CT$54=-1,CP8,$CT$54=0,$CR8,$CT$54=1,$CS8,$CT$54=2,$CT8)</f>
        <v>#N/A</v>
      </c>
      <c r="CX8" s="8" t="e" cm="1">
        <f t="array" ref="CX8">_xlfn.IFS($CT$54=-1,CQ8,$CT$54=0,$CR8,$CT$54=1,$CS8,$CT$54=2,$CT8)</f>
        <v>#N/A</v>
      </c>
      <c r="CY8" s="8"/>
      <c r="CZ8" s="8">
        <v>0</v>
      </c>
      <c r="DA8" s="8">
        <v>0</v>
      </c>
      <c r="DB8" s="8">
        <v>0</v>
      </c>
      <c r="DC8" s="9">
        <v>0</v>
      </c>
      <c r="DD8" s="1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</row>
    <row r="9" spans="1:116" ht="31" customHeight="1" x14ac:dyDescent="0.2">
      <c r="A9" s="1"/>
      <c r="C9" s="27" t="s">
        <v>41</v>
      </c>
      <c r="D9" s="27"/>
      <c r="E9" s="27"/>
      <c r="F9" s="27"/>
      <c r="G9" s="27"/>
      <c r="H9" s="27"/>
      <c r="I9" s="1"/>
      <c r="J9" s="36"/>
      <c r="K9" s="36"/>
      <c r="AH9" s="3" t="s">
        <v>42</v>
      </c>
      <c r="CE9" s="17">
        <v>6</v>
      </c>
      <c r="CF9" s="26">
        <v>60</v>
      </c>
      <c r="CG9" s="26">
        <v>5</v>
      </c>
      <c r="CN9" s="8">
        <v>0</v>
      </c>
      <c r="CO9" s="8">
        <v>0</v>
      </c>
      <c r="CP9" s="8">
        <v>0</v>
      </c>
      <c r="CQ9" s="8">
        <v>0</v>
      </c>
      <c r="CR9" s="8" t="e">
        <v>#N/A</v>
      </c>
      <c r="CS9" s="8" t="e">
        <v>#N/A</v>
      </c>
      <c r="CT9" s="9" t="e">
        <v>#N/A</v>
      </c>
      <c r="CU9" s="8" t="e" cm="1">
        <f t="array" ref="CU9">_xlfn.IFS($CT$54=-1,CN9,$CT$54=0,$CR9,$CT$54=1,$CS9,$CT$54=2,$CT9)</f>
        <v>#N/A</v>
      </c>
      <c r="CV9" s="8" t="e" cm="1">
        <f t="array" ref="CV9">_xlfn.IFS($CT$54=-1,CO9,$CT$54=0,$CR9,$CT$54=1,$CS9,$CT$54=2,$CT9)</f>
        <v>#N/A</v>
      </c>
      <c r="CW9" s="8" t="e" cm="1">
        <f t="array" ref="CW9">_xlfn.IFS($CT$54=-1,CP9,$CT$54=0,$CR9,$CT$54=1,$CS9,$CT$54=2,$CT9)</f>
        <v>#N/A</v>
      </c>
      <c r="CX9" s="8" t="e" cm="1">
        <f t="array" ref="CX9">_xlfn.IFS($CT$54=-1,CQ9,$CT$54=0,$CR9,$CT$54=1,$CS9,$CT$54=2,$CT9)</f>
        <v>#N/A</v>
      </c>
      <c r="CY9" s="8"/>
      <c r="CZ9" s="8">
        <v>0</v>
      </c>
      <c r="DA9" s="8">
        <v>0</v>
      </c>
      <c r="DB9" s="8">
        <v>0</v>
      </c>
      <c r="DC9" s="9">
        <v>0</v>
      </c>
      <c r="DD9" s="1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</row>
    <row r="10" spans="1:116" ht="17" customHeight="1" x14ac:dyDescent="0.2">
      <c r="A10" s="1"/>
      <c r="B10" s="36" t="s">
        <v>23</v>
      </c>
      <c r="C10" s="37"/>
      <c r="D10" s="37"/>
      <c r="E10" s="37"/>
      <c r="F10" s="37"/>
      <c r="G10" s="37"/>
      <c r="H10" s="37"/>
      <c r="I10" s="1"/>
      <c r="J10" s="36" t="str">
        <f>B2 &amp; " Playing XI"</f>
        <v>Team Dravid Playing XI</v>
      </c>
      <c r="K10" s="36" t="str">
        <f>E2 &amp; " Playing XI"</f>
        <v>Team Kumble Playing XI</v>
      </c>
      <c r="L10" s="36"/>
      <c r="AH10" s="3" t="s">
        <v>43</v>
      </c>
      <c r="CE10" s="17">
        <v>7</v>
      </c>
      <c r="CF10" s="26">
        <v>62</v>
      </c>
      <c r="CG10" s="26">
        <v>2</v>
      </c>
      <c r="CN10" s="8">
        <v>0</v>
      </c>
      <c r="CO10" s="8">
        <v>0</v>
      </c>
      <c r="CP10" s="8">
        <v>0</v>
      </c>
      <c r="CQ10" s="8">
        <v>0</v>
      </c>
      <c r="CR10" s="8" t="e">
        <v>#N/A</v>
      </c>
      <c r="CS10" s="8" t="e">
        <v>#N/A</v>
      </c>
      <c r="CT10" s="9" t="e">
        <v>#N/A</v>
      </c>
      <c r="CU10" s="8" t="e" cm="1">
        <f t="array" ref="CU10">_xlfn.IFS($CT$54=-1,CN10,$CT$54=0,$CR10,$CT$54=1,$CS10,$CT$54=2,$CT10)</f>
        <v>#N/A</v>
      </c>
      <c r="CV10" s="8" t="e" cm="1">
        <f t="array" ref="CV10">_xlfn.IFS($CT$54=-1,CO10,$CT$54=0,$CR10,$CT$54=1,$CS10,$CT$54=2,$CT10)</f>
        <v>#N/A</v>
      </c>
      <c r="CW10" s="8" t="e" cm="1">
        <f t="array" ref="CW10">_xlfn.IFS($CT$54=-1,CP10,$CT$54=0,$CR10,$CT$54=1,$CS10,$CT$54=2,$CT10)</f>
        <v>#N/A</v>
      </c>
      <c r="CX10" s="8" t="e" cm="1">
        <f t="array" ref="CX10">_xlfn.IFS($CT$54=-1,CQ10,$CT$54=0,$CR10,$CT$54=1,$CS10,$CT$54=2,$CT10)</f>
        <v>#N/A</v>
      </c>
      <c r="CY10" s="8"/>
      <c r="CZ10" s="8">
        <v>0</v>
      </c>
      <c r="DA10" s="8">
        <v>0</v>
      </c>
      <c r="DB10" s="8">
        <v>0</v>
      </c>
      <c r="DC10" s="9">
        <v>0</v>
      </c>
      <c r="DD10" s="1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</row>
    <row r="11" spans="1:116" ht="17" customHeight="1" x14ac:dyDescent="0.2">
      <c r="A11" s="1"/>
      <c r="B11" s="38" t="s">
        <v>22</v>
      </c>
      <c r="C11" s="1"/>
      <c r="D11" s="1"/>
      <c r="E11" s="1"/>
      <c r="F11" s="1"/>
      <c r="G11" s="1"/>
      <c r="H11" s="1"/>
      <c r="I11" s="1"/>
      <c r="J11" t="s">
        <v>44</v>
      </c>
      <c r="K11" s="39" t="s">
        <v>45</v>
      </c>
      <c r="CE11" s="17">
        <v>8</v>
      </c>
      <c r="CF11" s="26">
        <v>66</v>
      </c>
      <c r="CG11" s="26">
        <v>4</v>
      </c>
      <c r="CN11" s="8">
        <v>0</v>
      </c>
      <c r="CO11" s="8">
        <v>0</v>
      </c>
      <c r="CP11" s="8">
        <v>0</v>
      </c>
      <c r="CQ11" s="8">
        <v>0</v>
      </c>
      <c r="CR11" s="8" t="e">
        <v>#N/A</v>
      </c>
      <c r="CS11" s="8" t="e">
        <v>#N/A</v>
      </c>
      <c r="CT11" s="9" t="e">
        <v>#N/A</v>
      </c>
      <c r="CU11" s="8" t="e" cm="1">
        <f t="array" ref="CU11">_xlfn.IFS($CT$54=-1,CN11,$CT$54=0,$CR11,$CT$54=1,$CS11,$CT$54=2,$CT11)</f>
        <v>#N/A</v>
      </c>
      <c r="CV11" s="8" t="e" cm="1">
        <f t="array" ref="CV11">_xlfn.IFS($CT$54=-1,CO11,$CT$54=0,$CR11,$CT$54=1,$CS11,$CT$54=2,$CT11)</f>
        <v>#N/A</v>
      </c>
      <c r="CW11" s="8" t="e" cm="1">
        <f t="array" ref="CW11">_xlfn.IFS($CT$54=-1,CP11,$CT$54=0,$CR11,$CT$54=1,$CS11,$CT$54=2,$CT11)</f>
        <v>#N/A</v>
      </c>
      <c r="CX11" s="8" t="e" cm="1">
        <f t="array" ref="CX11">_xlfn.IFS($CT$54=-1,CQ11,$CT$54=0,$CR11,$CT$54=1,$CS11,$CT$54=2,$CT11)</f>
        <v>#N/A</v>
      </c>
      <c r="CY11" s="8"/>
      <c r="CZ11" s="8">
        <v>0</v>
      </c>
      <c r="DA11" s="8">
        <v>0</v>
      </c>
      <c r="DB11" s="8">
        <v>0</v>
      </c>
      <c r="DC11" s="9">
        <v>0</v>
      </c>
      <c r="DD11" s="1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</row>
    <row r="12" spans="1:116" ht="17" customHeight="1" x14ac:dyDescent="0.2">
      <c r="A12" s="1"/>
      <c r="B12" s="40" t="s">
        <v>6</v>
      </c>
      <c r="C12" s="41"/>
      <c r="D12" s="42" t="s">
        <v>46</v>
      </c>
      <c r="E12" s="42" t="s">
        <v>47</v>
      </c>
      <c r="F12" s="42" t="s">
        <v>48</v>
      </c>
      <c r="G12" s="42" t="s">
        <v>49</v>
      </c>
      <c r="H12" s="41" t="s">
        <v>50</v>
      </c>
      <c r="I12" s="43"/>
      <c r="J12" t="s">
        <v>51</v>
      </c>
      <c r="K12" s="39" t="s">
        <v>52</v>
      </c>
      <c r="L12" s="44"/>
      <c r="CE12" s="17">
        <v>9</v>
      </c>
      <c r="CF12" s="26">
        <v>79</v>
      </c>
      <c r="CG12" s="26">
        <v>13</v>
      </c>
      <c r="CN12" s="8">
        <v>0</v>
      </c>
      <c r="CO12" s="8">
        <v>0</v>
      </c>
      <c r="CP12" s="8">
        <v>0</v>
      </c>
      <c r="CQ12" s="8">
        <v>0</v>
      </c>
      <c r="CR12" s="8" t="e">
        <v>#N/A</v>
      </c>
      <c r="CS12" s="8" t="e">
        <v>#N/A</v>
      </c>
      <c r="CT12" s="9" t="e">
        <v>#N/A</v>
      </c>
      <c r="CU12" s="8" t="e" cm="1">
        <f t="array" ref="CU12">_xlfn.IFS($CT$54=-1,CN12,$CT$54=0,$CR12,$CT$54=1,$CS12,$CT$54=2,$CT12)</f>
        <v>#N/A</v>
      </c>
      <c r="CV12" s="8" t="e" cm="1">
        <f t="array" ref="CV12">_xlfn.IFS($CT$54=-1,CO12,$CT$54=0,$CR12,$CT$54=1,$CS12,$CT$54=2,$CT12)</f>
        <v>#N/A</v>
      </c>
      <c r="CW12" s="8" t="e" cm="1">
        <f t="array" ref="CW12">_xlfn.IFS($CT$54=-1,CP12,$CT$54=0,$CR12,$CT$54=1,$CS12,$CT$54=2,$CT12)</f>
        <v>#N/A</v>
      </c>
      <c r="CX12" s="8" t="e" cm="1">
        <f t="array" ref="CX12">_xlfn.IFS($CT$54=-1,CQ12,$CT$54=0,$CR12,$CT$54=1,$CS12,$CT$54=2,$CT12)</f>
        <v>#N/A</v>
      </c>
      <c r="CY12" s="8"/>
      <c r="CZ12" s="8">
        <v>0</v>
      </c>
      <c r="DA12" s="8">
        <v>0</v>
      </c>
      <c r="DB12" s="8">
        <v>0</v>
      </c>
      <c r="DC12" s="9">
        <v>0</v>
      </c>
      <c r="DD12" s="1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</row>
    <row r="13" spans="1:116" ht="17" customHeight="1" x14ac:dyDescent="0.2">
      <c r="A13" s="1"/>
      <c r="B13" s="39" t="s">
        <v>45</v>
      </c>
      <c r="C13" s="37" t="s">
        <v>53</v>
      </c>
      <c r="D13" s="37" cm="1">
        <f t="array" aca="1" ref="D13:G13" ca="1">'Sample INNINGS 1'!C43:F43</f>
        <v>11</v>
      </c>
      <c r="E13" s="37">
        <f ca="1"/>
        <v>8</v>
      </c>
      <c r="F13" s="37">
        <f ca="1"/>
        <v>2</v>
      </c>
      <c r="G13" s="37">
        <f ca="1"/>
        <v>0</v>
      </c>
      <c r="H13" s="45">
        <f t="shared" ref="H13:H22" ca="1" si="0">IF(ISBLANK(D13),0,100*D13/E13)</f>
        <v>137.5</v>
      </c>
      <c r="I13" s="43"/>
      <c r="J13" t="s">
        <v>54</v>
      </c>
      <c r="K13" s="39" t="s">
        <v>55</v>
      </c>
      <c r="L13" s="44"/>
      <c r="CE13" s="17">
        <v>10</v>
      </c>
      <c r="CF13" s="26">
        <v>84</v>
      </c>
      <c r="CG13" s="26">
        <v>5</v>
      </c>
      <c r="CN13" s="8">
        <v>0</v>
      </c>
      <c r="CO13" s="8">
        <v>0</v>
      </c>
      <c r="CP13" s="8">
        <v>0</v>
      </c>
      <c r="CQ13" s="8">
        <v>0</v>
      </c>
      <c r="CR13" s="8" t="e">
        <v>#N/A</v>
      </c>
      <c r="CS13" s="8" t="e">
        <v>#N/A</v>
      </c>
      <c r="CT13" s="9" t="e">
        <v>#N/A</v>
      </c>
      <c r="CU13" s="8" t="e" cm="1">
        <f t="array" ref="CU13">_xlfn.IFS($CT$54=-1,CN13,$CT$54=0,$CR13,$CT$54=1,$CS13,$CT$54=2,$CT13)</f>
        <v>#N/A</v>
      </c>
      <c r="CV13" s="8" t="e" cm="1">
        <f t="array" ref="CV13">_xlfn.IFS($CT$54=-1,CO13,$CT$54=0,$CR13,$CT$54=1,$CS13,$CT$54=2,$CT13)</f>
        <v>#N/A</v>
      </c>
      <c r="CW13" s="8" t="e" cm="1">
        <f t="array" ref="CW13">_xlfn.IFS($CT$54=-1,CP13,$CT$54=0,$CR13,$CT$54=1,$CS13,$CT$54=2,$CT13)</f>
        <v>#N/A</v>
      </c>
      <c r="CX13" s="8" t="e" cm="1">
        <f t="array" ref="CX13">_xlfn.IFS($CT$54=-1,CQ13,$CT$54=0,$CR13,$CT$54=1,$CS13,$CT$54=2,$CT13)</f>
        <v>#N/A</v>
      </c>
      <c r="CY13" s="8"/>
      <c r="CZ13" s="8">
        <v>0</v>
      </c>
      <c r="DA13" s="8">
        <v>0</v>
      </c>
      <c r="DB13" s="8">
        <v>0</v>
      </c>
      <c r="DC13" s="9">
        <v>0</v>
      </c>
      <c r="DD13" s="1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1</v>
      </c>
    </row>
    <row r="14" spans="1:116" ht="17" customHeight="1" x14ac:dyDescent="0.2">
      <c r="A14" s="1"/>
      <c r="B14" s="39" t="s">
        <v>52</v>
      </c>
      <c r="C14" s="37" t="s">
        <v>56</v>
      </c>
      <c r="D14" s="37" cm="1">
        <f t="array" aca="1" ref="D14:G14" ca="1">'Sample INNINGS 1'!C75:F75</f>
        <v>26</v>
      </c>
      <c r="E14" s="37">
        <f ca="1"/>
        <v>15</v>
      </c>
      <c r="F14" s="37">
        <f ca="1"/>
        <v>3</v>
      </c>
      <c r="G14" s="37">
        <f ca="1"/>
        <v>1</v>
      </c>
      <c r="H14" s="45">
        <f t="shared" ca="1" si="0"/>
        <v>173.33333333333334</v>
      </c>
      <c r="I14" s="43"/>
      <c r="J14" t="s">
        <v>57</v>
      </c>
      <c r="K14" s="39" t="s">
        <v>58</v>
      </c>
      <c r="CE14" s="17">
        <v>11</v>
      </c>
      <c r="CF14" s="26">
        <v>95</v>
      </c>
      <c r="CG14" s="26">
        <v>11</v>
      </c>
      <c r="CN14" s="8">
        <v>0</v>
      </c>
      <c r="CO14" s="8">
        <v>0</v>
      </c>
      <c r="CP14" s="8">
        <v>0</v>
      </c>
      <c r="CQ14" s="8">
        <v>0</v>
      </c>
      <c r="CR14" s="8" t="e">
        <v>#N/A</v>
      </c>
      <c r="CS14" s="8" t="e">
        <v>#N/A</v>
      </c>
      <c r="CT14" s="9" t="e">
        <v>#N/A</v>
      </c>
      <c r="CU14" s="8" t="e" cm="1">
        <f t="array" ref="CU14">_xlfn.IFS($CT$54=-1,CN14,$CT$54=0,$CR14,$CT$54=1,$CS14,$CT$54=2,$CT14)</f>
        <v>#N/A</v>
      </c>
      <c r="CV14" s="8" t="e" cm="1">
        <f t="array" ref="CV14">_xlfn.IFS($CT$54=-1,CO14,$CT$54=0,$CR14,$CT$54=1,$CS14,$CT$54=2,$CT14)</f>
        <v>#N/A</v>
      </c>
      <c r="CW14" s="8" t="e" cm="1">
        <f t="array" ref="CW14">_xlfn.IFS($CT$54=-1,CP14,$CT$54=0,$CR14,$CT$54=1,$CS14,$CT$54=2,$CT14)</f>
        <v>#N/A</v>
      </c>
      <c r="CX14" s="8" t="e" cm="1">
        <f t="array" ref="CX14">_xlfn.IFS($CT$54=-1,CQ14,$CT$54=0,$CR14,$CT$54=1,$CS14,$CT$54=2,$CT14)</f>
        <v>#N/A</v>
      </c>
      <c r="CY14" s="8"/>
      <c r="CZ14" s="8">
        <v>0</v>
      </c>
      <c r="DA14" s="8">
        <v>0</v>
      </c>
      <c r="DB14" s="8">
        <v>0</v>
      </c>
      <c r="DC14" s="9">
        <v>0</v>
      </c>
      <c r="DD14" s="1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1</v>
      </c>
    </row>
    <row r="15" spans="1:116" ht="17" customHeight="1" x14ac:dyDescent="0.2">
      <c r="A15" s="1"/>
      <c r="B15" s="39" t="s">
        <v>55</v>
      </c>
      <c r="C15" s="37" t="s">
        <v>59</v>
      </c>
      <c r="D15" s="37" cm="1">
        <f t="array" aca="1" ref="D15:G15" ca="1">'Sample INNINGS 1'!N11:Q11</f>
        <v>23</v>
      </c>
      <c r="E15" s="37">
        <f ca="1"/>
        <v>14</v>
      </c>
      <c r="F15" s="37">
        <f ca="1"/>
        <v>2</v>
      </c>
      <c r="G15" s="37">
        <f ca="1"/>
        <v>2</v>
      </c>
      <c r="H15" s="45">
        <f t="shared" ca="1" si="0"/>
        <v>164.28571428571428</v>
      </c>
      <c r="I15" s="43"/>
      <c r="J15" t="s">
        <v>60</v>
      </c>
      <c r="K15" s="39" t="s">
        <v>61</v>
      </c>
      <c r="CE15" s="17">
        <v>12</v>
      </c>
      <c r="CF15" s="26">
        <v>104</v>
      </c>
      <c r="CG15" s="26">
        <v>9</v>
      </c>
      <c r="CN15" s="8">
        <v>0</v>
      </c>
      <c r="CO15" s="8">
        <v>0</v>
      </c>
      <c r="CP15" s="8">
        <v>0</v>
      </c>
      <c r="CQ15" s="8">
        <v>0</v>
      </c>
      <c r="CR15" s="8" t="e">
        <v>#N/A</v>
      </c>
      <c r="CS15" s="8" t="e">
        <v>#N/A</v>
      </c>
      <c r="CT15" s="9" t="e">
        <v>#N/A</v>
      </c>
      <c r="CU15" s="8" t="e" cm="1">
        <f t="array" ref="CU15">_xlfn.IFS($CT$54=-1,CN15,$CT$54=0,$CR15,$CT$54=1,$CS15,$CT$54=2,$CT15)</f>
        <v>#N/A</v>
      </c>
      <c r="CV15" s="8" t="e" cm="1">
        <f t="array" ref="CV15">_xlfn.IFS($CT$54=-1,CO15,$CT$54=0,$CR15,$CT$54=1,$CS15,$CT$54=2,$CT15)</f>
        <v>#N/A</v>
      </c>
      <c r="CW15" s="8" t="e" cm="1">
        <f t="array" ref="CW15">_xlfn.IFS($CT$54=-1,CP15,$CT$54=0,$CR15,$CT$54=1,$CS15,$CT$54=2,$CT15)</f>
        <v>#N/A</v>
      </c>
      <c r="CX15" s="8" t="e" cm="1">
        <f t="array" ref="CX15">_xlfn.IFS($CT$54=-1,CQ15,$CT$54=0,$CR15,$CT$54=1,$CS15,$CT$54=2,$CT15)</f>
        <v>#N/A</v>
      </c>
      <c r="CY15" s="8"/>
      <c r="CZ15" s="8">
        <v>0</v>
      </c>
      <c r="DA15" s="8">
        <v>0</v>
      </c>
      <c r="DB15" s="8">
        <v>0</v>
      </c>
      <c r="DC15" s="9">
        <v>0</v>
      </c>
      <c r="DD15" s="1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1</v>
      </c>
    </row>
    <row r="16" spans="1:116" ht="17" customHeight="1" x14ac:dyDescent="0.2">
      <c r="A16" s="1"/>
      <c r="B16" s="39" t="s">
        <v>58</v>
      </c>
      <c r="C16" s="37" t="s">
        <v>62</v>
      </c>
      <c r="D16" s="37" cm="1">
        <f t="array" aca="1" ref="D16:G16" ca="1">'Sample INNINGS 1'!N91:Q91</f>
        <v>4</v>
      </c>
      <c r="E16" s="37">
        <f ca="1"/>
        <v>13</v>
      </c>
      <c r="F16" s="37">
        <f ca="1"/>
        <v>1</v>
      </c>
      <c r="G16" s="37">
        <f ca="1"/>
        <v>0</v>
      </c>
      <c r="H16" s="45">
        <f t="shared" ca="1" si="0"/>
        <v>30.76923076923077</v>
      </c>
      <c r="I16" s="43"/>
      <c r="J16" t="s">
        <v>63</v>
      </c>
      <c r="K16" s="39" t="s">
        <v>64</v>
      </c>
      <c r="CE16" s="17">
        <v>13</v>
      </c>
      <c r="CF16" s="26">
        <v>111</v>
      </c>
      <c r="CG16" s="26">
        <v>7</v>
      </c>
      <c r="CN16" s="8">
        <v>0</v>
      </c>
      <c r="CO16" s="8">
        <v>0</v>
      </c>
      <c r="CP16" s="8">
        <v>0</v>
      </c>
      <c r="CQ16" s="8">
        <v>0</v>
      </c>
      <c r="CR16" s="8" t="e">
        <v>#N/A</v>
      </c>
      <c r="CS16" s="8" t="e">
        <v>#N/A</v>
      </c>
      <c r="CT16" s="9" t="e">
        <v>#N/A</v>
      </c>
      <c r="CU16" s="8" t="e" cm="1">
        <f t="array" ref="CU16">_xlfn.IFS($CT$54=-1,CN16,$CT$54=0,$CR16,$CT$54=1,$CS16,$CT$54=2,$CT16)</f>
        <v>#N/A</v>
      </c>
      <c r="CV16" s="8" t="e" cm="1">
        <f t="array" ref="CV16">_xlfn.IFS($CT$54=-1,CO16,$CT$54=0,$CR16,$CT$54=1,$CS16,$CT$54=2,$CT16)</f>
        <v>#N/A</v>
      </c>
      <c r="CW16" s="8" t="e" cm="1">
        <f t="array" ref="CW16">_xlfn.IFS($CT$54=-1,CP16,$CT$54=0,$CR16,$CT$54=1,$CS16,$CT$54=2,$CT16)</f>
        <v>#N/A</v>
      </c>
      <c r="CX16" s="8" t="e" cm="1">
        <f t="array" ref="CX16">_xlfn.IFS($CT$54=-1,CQ16,$CT$54=0,$CR16,$CT$54=1,$CS16,$CT$54=2,$CT16)</f>
        <v>#N/A</v>
      </c>
      <c r="CY16" s="8"/>
      <c r="CZ16" s="8">
        <v>0</v>
      </c>
      <c r="DA16" s="8">
        <v>0</v>
      </c>
      <c r="DB16" s="8">
        <v>0</v>
      </c>
      <c r="DC16" s="9">
        <v>0</v>
      </c>
      <c r="DD16" s="1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1</v>
      </c>
    </row>
    <row r="17" spans="1:120" ht="17" customHeight="1" x14ac:dyDescent="0.2">
      <c r="A17" s="1"/>
      <c r="B17" s="39" t="s">
        <v>61</v>
      </c>
      <c r="C17" s="37" t="s">
        <v>65</v>
      </c>
      <c r="D17" s="37" cm="1">
        <f t="array" aca="1" ref="D17:G17" ca="1">'Sample INNINGS 1'!Y43:AB43</f>
        <v>48</v>
      </c>
      <c r="E17" s="37">
        <f ca="1"/>
        <v>32</v>
      </c>
      <c r="F17" s="37">
        <f ca="1"/>
        <v>2</v>
      </c>
      <c r="G17" s="37">
        <f ca="1"/>
        <v>5</v>
      </c>
      <c r="H17" s="45">
        <f t="shared" ca="1" si="0"/>
        <v>150</v>
      </c>
      <c r="I17" s="43"/>
      <c r="J17" t="s">
        <v>66</v>
      </c>
      <c r="K17" s="39" t="s">
        <v>67</v>
      </c>
      <c r="CE17" s="17">
        <v>14</v>
      </c>
      <c r="CF17" s="26">
        <v>120</v>
      </c>
      <c r="CG17" s="26">
        <v>9</v>
      </c>
      <c r="CN17" s="8">
        <v>0</v>
      </c>
      <c r="CO17" s="8">
        <v>0</v>
      </c>
      <c r="CP17" s="8">
        <v>0</v>
      </c>
      <c r="CQ17" s="8">
        <v>0</v>
      </c>
      <c r="CR17" s="8" t="e">
        <v>#N/A</v>
      </c>
      <c r="CS17" s="8" t="e">
        <v>#N/A</v>
      </c>
      <c r="CT17" s="9" t="e">
        <v>#N/A</v>
      </c>
      <c r="CU17" s="8" t="e" cm="1">
        <f t="array" ref="CU17">_xlfn.IFS($CT$54=-1,CN17,$CT$54=0,$CR17,$CT$54=1,$CS17,$CT$54=2,$CT17)</f>
        <v>#N/A</v>
      </c>
      <c r="CV17" s="8" t="e" cm="1">
        <f t="array" ref="CV17">_xlfn.IFS($CT$54=-1,CO17,$CT$54=0,$CR17,$CT$54=1,$CS17,$CT$54=2,$CT17)</f>
        <v>#N/A</v>
      </c>
      <c r="CW17" s="8" t="e" cm="1">
        <f t="array" ref="CW17">_xlfn.IFS($CT$54=-1,CP17,$CT$54=0,$CR17,$CT$54=1,$CS17,$CT$54=2,$CT17)</f>
        <v>#N/A</v>
      </c>
      <c r="CX17" s="8" t="e" cm="1">
        <f t="array" ref="CX17">_xlfn.IFS($CT$54=-1,CQ17,$CT$54=0,$CR17,$CT$54=1,$CS17,$CT$54=2,$CT17)</f>
        <v>#N/A</v>
      </c>
      <c r="CY17" s="8"/>
      <c r="CZ17" s="8">
        <v>0</v>
      </c>
      <c r="DA17" s="8">
        <v>0</v>
      </c>
      <c r="DB17" s="8">
        <v>0</v>
      </c>
      <c r="DC17" s="9">
        <v>0</v>
      </c>
      <c r="DD17" s="1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1</v>
      </c>
    </row>
    <row r="18" spans="1:120" ht="17" customHeight="1" x14ac:dyDescent="0.2">
      <c r="A18" s="1"/>
      <c r="B18" s="39" t="s">
        <v>64</v>
      </c>
      <c r="C18" s="37" t="s">
        <v>68</v>
      </c>
      <c r="D18" s="37" cm="1">
        <f t="array" aca="1" ref="D18:G18" ca="1">'Sample INNINGS 1'!AJ43:AM43</f>
        <v>18</v>
      </c>
      <c r="E18" s="37">
        <f ca="1"/>
        <v>17</v>
      </c>
      <c r="F18" s="37">
        <f ca="1"/>
        <v>1</v>
      </c>
      <c r="G18" s="37">
        <f ca="1"/>
        <v>2</v>
      </c>
      <c r="H18" s="45">
        <f t="shared" ca="1" si="0"/>
        <v>105.88235294117646</v>
      </c>
      <c r="I18" s="43"/>
      <c r="J18" t="s">
        <v>69</v>
      </c>
      <c r="K18" s="39" t="s">
        <v>70</v>
      </c>
      <c r="CE18" s="17">
        <v>15</v>
      </c>
      <c r="CF18" s="26">
        <v>121</v>
      </c>
      <c r="CG18" s="26">
        <v>1</v>
      </c>
      <c r="CN18" s="8">
        <v>0</v>
      </c>
      <c r="CO18" s="8">
        <v>0</v>
      </c>
      <c r="CP18" s="8">
        <v>0</v>
      </c>
      <c r="CQ18" s="8">
        <v>0</v>
      </c>
      <c r="CR18" s="8" t="e">
        <v>#N/A</v>
      </c>
      <c r="CS18" s="8" t="e">
        <v>#N/A</v>
      </c>
      <c r="CT18" s="9" t="e">
        <v>#N/A</v>
      </c>
      <c r="CU18" s="8" t="e" cm="1">
        <f t="array" ref="CU18">_xlfn.IFS($CT$54=-1,CN18,$CT$54=0,$CR18,$CT$54=1,$CS18,$CT$54=2,$CT18)</f>
        <v>#N/A</v>
      </c>
      <c r="CV18" s="8" t="e" cm="1">
        <f t="array" ref="CV18">_xlfn.IFS($CT$54=-1,CO18,$CT$54=0,$CR18,$CT$54=1,$CS18,$CT$54=2,$CT18)</f>
        <v>#N/A</v>
      </c>
      <c r="CW18" s="8" t="e" cm="1">
        <f t="array" ref="CW18">_xlfn.IFS($CT$54=-1,CP18,$CT$54=0,$CR18,$CT$54=1,$CS18,$CT$54=2,$CT18)</f>
        <v>#N/A</v>
      </c>
      <c r="CX18" s="8" t="e" cm="1">
        <f t="array" ref="CX18">_xlfn.IFS($CT$54=-1,CQ18,$CT$54=0,$CR18,$CT$54=1,$CS18,$CT$54=2,$CT18)</f>
        <v>#N/A</v>
      </c>
      <c r="CY18" s="8"/>
      <c r="CZ18" s="8">
        <v>0</v>
      </c>
      <c r="DA18" s="8">
        <v>0</v>
      </c>
      <c r="DB18" s="8">
        <v>0</v>
      </c>
      <c r="DC18" s="9">
        <v>0</v>
      </c>
      <c r="DD18" s="18">
        <v>0</v>
      </c>
      <c r="DE18" s="8">
        <v>0</v>
      </c>
      <c r="DF18" s="8">
        <v>1</v>
      </c>
      <c r="DG18" s="8">
        <v>1</v>
      </c>
      <c r="DH18" s="8">
        <v>0</v>
      </c>
      <c r="DI18" s="8">
        <v>0</v>
      </c>
      <c r="DJ18" s="8">
        <v>0</v>
      </c>
      <c r="DK18" s="8">
        <v>0</v>
      </c>
      <c r="DL18" s="8">
        <v>1</v>
      </c>
    </row>
    <row r="19" spans="1:120" ht="17" customHeight="1" x14ac:dyDescent="0.2">
      <c r="A19" s="1"/>
      <c r="B19" s="39" t="s">
        <v>67</v>
      </c>
      <c r="C19" s="37" t="s">
        <v>71</v>
      </c>
      <c r="D19" s="37" cm="1">
        <f t="array" aca="1" ref="D19:G19" ca="1">'Sample INNINGS 1'!AJ28:AM28</f>
        <v>17</v>
      </c>
      <c r="E19" s="37">
        <f ca="1"/>
        <v>12</v>
      </c>
      <c r="F19" s="37">
        <f ca="1"/>
        <v>1</v>
      </c>
      <c r="G19" s="37">
        <f ca="1"/>
        <v>2</v>
      </c>
      <c r="H19" s="45">
        <f t="shared" ca="1" si="0"/>
        <v>141.66666666666666</v>
      </c>
      <c r="I19" s="43"/>
      <c r="J19" t="s">
        <v>72</v>
      </c>
      <c r="K19" s="39" t="s">
        <v>73</v>
      </c>
      <c r="CE19" s="17">
        <v>16</v>
      </c>
      <c r="CF19" s="26">
        <v>137</v>
      </c>
      <c r="CG19" s="26">
        <v>16</v>
      </c>
      <c r="CN19" s="8">
        <v>0</v>
      </c>
      <c r="CO19" s="8">
        <v>0</v>
      </c>
      <c r="CP19" s="8">
        <v>0</v>
      </c>
      <c r="CQ19" s="8">
        <v>0</v>
      </c>
      <c r="CR19" s="8" t="e">
        <v>#N/A</v>
      </c>
      <c r="CS19" s="8" t="e">
        <v>#N/A</v>
      </c>
      <c r="CT19" s="9" t="e">
        <v>#N/A</v>
      </c>
      <c r="CU19" s="8" t="e" cm="1">
        <f t="array" ref="CU19">_xlfn.IFS($CT$54=-1,CN19,$CT$54=0,$CR19,$CT$54=1,$CS19,$CT$54=2,$CT19)</f>
        <v>#N/A</v>
      </c>
      <c r="CV19" s="8" t="e" cm="1">
        <f t="array" ref="CV19">_xlfn.IFS($CT$54=-1,CO19,$CT$54=0,$CR19,$CT$54=1,$CS19,$CT$54=2,$CT19)</f>
        <v>#N/A</v>
      </c>
      <c r="CW19" s="8" t="e" cm="1">
        <f t="array" ref="CW19">_xlfn.IFS($CT$54=-1,CP19,$CT$54=0,$CR19,$CT$54=1,$CS19,$CT$54=2,$CT19)</f>
        <v>#N/A</v>
      </c>
      <c r="CX19" s="8" t="e" cm="1">
        <f t="array" ref="CX19">_xlfn.IFS($CT$54=-1,CQ19,$CT$54=0,$CR19,$CT$54=1,$CS19,$CT$54=2,$CT19)</f>
        <v>#N/A</v>
      </c>
      <c r="CY19" s="8"/>
      <c r="CZ19" s="8">
        <v>0</v>
      </c>
      <c r="DA19" s="8">
        <v>0</v>
      </c>
      <c r="DB19" s="8">
        <v>0</v>
      </c>
      <c r="DC19" s="9">
        <v>0</v>
      </c>
      <c r="DD19" s="18">
        <v>1</v>
      </c>
      <c r="DE19" s="8">
        <v>0</v>
      </c>
      <c r="DF19" s="8">
        <v>1</v>
      </c>
      <c r="DG19" s="8">
        <v>1</v>
      </c>
      <c r="DH19" s="8">
        <v>0</v>
      </c>
      <c r="DI19" s="8">
        <v>0</v>
      </c>
      <c r="DJ19" s="8">
        <v>0</v>
      </c>
      <c r="DK19" s="8">
        <v>0</v>
      </c>
      <c r="DL19" s="8">
        <v>1</v>
      </c>
    </row>
    <row r="20" spans="1:120" ht="17" customHeight="1" x14ac:dyDescent="0.2">
      <c r="A20" s="1"/>
      <c r="B20" s="39" t="s">
        <v>70</v>
      </c>
      <c r="C20" s="37" t="s">
        <v>74</v>
      </c>
      <c r="D20" s="37" cm="1">
        <f t="array" aca="1" ref="D20:G20" ca="1">'Sample INNINGS 1'!AJ59:AM59</f>
        <v>1</v>
      </c>
      <c r="E20" s="37">
        <f ca="1"/>
        <v>6</v>
      </c>
      <c r="F20" s="37">
        <f ca="1"/>
        <v>0</v>
      </c>
      <c r="G20" s="37">
        <f ca="1"/>
        <v>0</v>
      </c>
      <c r="H20" s="45">
        <f t="shared" ca="1" si="0"/>
        <v>16.666666666666668</v>
      </c>
      <c r="I20" s="43"/>
      <c r="J20" t="s">
        <v>75</v>
      </c>
      <c r="K20" s="39" t="s">
        <v>76</v>
      </c>
      <c r="CE20" s="17">
        <v>17</v>
      </c>
      <c r="CF20" s="26">
        <v>141</v>
      </c>
      <c r="CG20" s="26">
        <v>4</v>
      </c>
      <c r="CN20" s="8">
        <v>0</v>
      </c>
      <c r="CO20" s="8">
        <v>0</v>
      </c>
      <c r="CP20" s="8">
        <v>0</v>
      </c>
      <c r="CQ20" s="8">
        <v>0</v>
      </c>
      <c r="CR20" s="8" t="e">
        <v>#N/A</v>
      </c>
      <c r="CS20" s="8" t="e">
        <v>#N/A</v>
      </c>
      <c r="CT20" s="9" t="e">
        <v>#N/A</v>
      </c>
      <c r="CU20" s="8" t="e" cm="1">
        <f t="array" ref="CU20">_xlfn.IFS($CT$54=-1,CN20,$CT$54=0,$CR20,$CT$54=1,$CS20,$CT$54=2,$CT20)</f>
        <v>#N/A</v>
      </c>
      <c r="CV20" s="8" t="e" cm="1">
        <f t="array" ref="CV20">_xlfn.IFS($CT$54=-1,CO20,$CT$54=0,$CR20,$CT$54=1,$CS20,$CT$54=2,$CT20)</f>
        <v>#N/A</v>
      </c>
      <c r="CW20" s="8" t="e" cm="1">
        <f t="array" ref="CW20">_xlfn.IFS($CT$54=-1,CP20,$CT$54=0,$CR20,$CT$54=1,$CS20,$CT$54=2,$CT20)</f>
        <v>#N/A</v>
      </c>
      <c r="CX20" s="8" t="e" cm="1">
        <f t="array" ref="CX20">_xlfn.IFS($CT$54=-1,CQ20,$CT$54=0,$CR20,$CT$54=1,$CS20,$CT$54=2,$CT20)</f>
        <v>#N/A</v>
      </c>
      <c r="CY20" s="8"/>
      <c r="CZ20" s="8">
        <v>0</v>
      </c>
      <c r="DA20" s="8">
        <v>1</v>
      </c>
      <c r="DB20" s="8">
        <v>0</v>
      </c>
      <c r="DC20" s="9">
        <v>0</v>
      </c>
      <c r="DD20" s="18">
        <v>1</v>
      </c>
      <c r="DE20" s="8">
        <v>0</v>
      </c>
      <c r="DF20" s="8">
        <v>1</v>
      </c>
      <c r="DG20" s="8">
        <v>1</v>
      </c>
      <c r="DH20" s="8">
        <v>0</v>
      </c>
      <c r="DI20" s="8">
        <v>0</v>
      </c>
      <c r="DJ20" s="8">
        <v>0</v>
      </c>
      <c r="DK20" s="8">
        <v>0</v>
      </c>
      <c r="DL20" s="8">
        <v>1</v>
      </c>
    </row>
    <row r="21" spans="1:120" ht="17" customHeight="1" x14ac:dyDescent="0.2">
      <c r="A21" s="1"/>
      <c r="B21" s="39" t="s">
        <v>73</v>
      </c>
      <c r="C21" s="37" t="s">
        <v>77</v>
      </c>
      <c r="D21" s="37" cm="1">
        <f t="array" aca="1" ref="D21:G21" ca="1">'Sample INNINGS 1'!AJ60:AM60</f>
        <v>0</v>
      </c>
      <c r="E21" s="37">
        <f ca="1"/>
        <v>1</v>
      </c>
      <c r="F21" s="37">
        <f ca="1"/>
        <v>0</v>
      </c>
      <c r="G21" s="37">
        <f ca="1"/>
        <v>0</v>
      </c>
      <c r="H21" s="45">
        <f t="shared" ca="1" si="0"/>
        <v>0</v>
      </c>
      <c r="I21" s="43"/>
      <c r="J21" t="s">
        <v>78</v>
      </c>
      <c r="K21" s="39" t="s">
        <v>79</v>
      </c>
      <c r="CE21" s="17">
        <v>18</v>
      </c>
      <c r="CF21" s="26">
        <v>141</v>
      </c>
      <c r="CG21" s="26">
        <v>0</v>
      </c>
      <c r="CN21" s="8">
        <v>0</v>
      </c>
      <c r="CO21" s="8">
        <v>0</v>
      </c>
      <c r="CP21" s="8">
        <v>0</v>
      </c>
      <c r="CQ21" s="8">
        <v>0</v>
      </c>
      <c r="CR21" s="8" t="e">
        <v>#N/A</v>
      </c>
      <c r="CS21" s="8" t="e">
        <v>#N/A</v>
      </c>
      <c r="CT21" s="9" t="e">
        <v>#N/A</v>
      </c>
      <c r="CU21" s="8" t="e" cm="1">
        <f t="array" ref="CU21">_xlfn.IFS($CT$54=-1,CN21,$CT$54=0,$CR21,$CT$54=1,$CS21,$CT$54=2,$CT21)</f>
        <v>#N/A</v>
      </c>
      <c r="CV21" s="8" t="e" cm="1">
        <f t="array" ref="CV21">_xlfn.IFS($CT$54=-1,CO21,$CT$54=0,$CR21,$CT$54=1,$CS21,$CT$54=2,$CT21)</f>
        <v>#N/A</v>
      </c>
      <c r="CW21" s="8" t="e" cm="1">
        <f t="array" ref="CW21">_xlfn.IFS($CT$54=-1,CP21,$CT$54=0,$CR21,$CT$54=1,$CS21,$CT$54=2,$CT21)</f>
        <v>#N/A</v>
      </c>
      <c r="CX21" s="8" t="e" cm="1">
        <f t="array" ref="CX21">_xlfn.IFS($CT$54=-1,CQ21,$CT$54=0,$CR21,$CT$54=1,$CS21,$CT$54=2,$CT21)</f>
        <v>#N/A</v>
      </c>
      <c r="CY21" s="8"/>
      <c r="CZ21" s="8">
        <v>0</v>
      </c>
      <c r="DA21" s="8">
        <v>1</v>
      </c>
      <c r="DB21" s="8">
        <v>0</v>
      </c>
      <c r="DC21" s="9">
        <v>0</v>
      </c>
      <c r="DD21" s="18">
        <v>1</v>
      </c>
      <c r="DE21" s="8">
        <v>0</v>
      </c>
      <c r="DF21" s="8">
        <v>1</v>
      </c>
      <c r="DG21" s="8">
        <v>1</v>
      </c>
      <c r="DH21" s="8">
        <v>0</v>
      </c>
      <c r="DI21" s="8">
        <v>0</v>
      </c>
      <c r="DJ21" s="8">
        <v>0</v>
      </c>
      <c r="DK21" s="8">
        <v>0</v>
      </c>
      <c r="DL21" s="8">
        <v>1</v>
      </c>
    </row>
    <row r="22" spans="1:120" ht="17" customHeight="1" x14ac:dyDescent="0.2">
      <c r="A22" s="1"/>
      <c r="B22" s="39" t="s">
        <v>76</v>
      </c>
      <c r="C22" s="37" t="s">
        <v>74</v>
      </c>
      <c r="D22" s="37" cm="1">
        <f t="array" aca="1" ref="D22:G22" ca="1">'Sample INNINGS 1'!AJ61:AM61</f>
        <v>0</v>
      </c>
      <c r="E22" s="37">
        <f ca="1"/>
        <v>2</v>
      </c>
      <c r="F22" s="37">
        <f ca="1"/>
        <v>0</v>
      </c>
      <c r="G22" s="37">
        <f ca="1"/>
        <v>0</v>
      </c>
      <c r="H22" s="45">
        <f t="shared" ca="1" si="0"/>
        <v>0</v>
      </c>
      <c r="I22" s="43"/>
      <c r="J22" s="10" t="s">
        <v>80</v>
      </c>
      <c r="K22" s="46" t="s">
        <v>80</v>
      </c>
      <c r="CE22" s="17">
        <v>19</v>
      </c>
      <c r="CF22" s="26">
        <v>147</v>
      </c>
      <c r="CG22" s="26">
        <v>6</v>
      </c>
      <c r="CN22" s="8">
        <v>0</v>
      </c>
      <c r="CO22" s="8">
        <v>0</v>
      </c>
      <c r="CP22" s="8">
        <v>0</v>
      </c>
      <c r="CQ22" s="8">
        <v>1</v>
      </c>
      <c r="CR22" s="8" t="e">
        <v>#N/A</v>
      </c>
      <c r="CS22" s="8" t="e">
        <v>#N/A</v>
      </c>
      <c r="CT22" s="9" t="e">
        <v>#N/A</v>
      </c>
      <c r="CU22" s="8" t="e" cm="1">
        <f t="array" ref="CU22">_xlfn.IFS($CT$54=-1,CN22,$CT$54=0,$CR22,$CT$54=1,$CS22,$CT$54=2,$CT22)</f>
        <v>#N/A</v>
      </c>
      <c r="CV22" s="8" t="e" cm="1">
        <f t="array" ref="CV22">_xlfn.IFS($CT$54=-1,CO22,$CT$54=0,$CR22,$CT$54=1,$CS22,$CT$54=2,$CT22)</f>
        <v>#N/A</v>
      </c>
      <c r="CW22" s="8" t="e" cm="1">
        <f t="array" ref="CW22">_xlfn.IFS($CT$54=-1,CP22,$CT$54=0,$CR22,$CT$54=1,$CS22,$CT$54=2,$CT22)</f>
        <v>#N/A</v>
      </c>
      <c r="CX22" s="8" t="e" cm="1">
        <f t="array" ref="CX22">_xlfn.IFS($CT$54=-1,CQ22,$CT$54=0,$CR22,$CT$54=1,$CS22,$CT$54=2,$CT22)</f>
        <v>#N/A</v>
      </c>
      <c r="CY22" s="8"/>
      <c r="CZ22" s="8">
        <v>0</v>
      </c>
      <c r="DA22" s="8">
        <v>1</v>
      </c>
      <c r="DB22" s="8">
        <v>0</v>
      </c>
      <c r="DC22" s="9">
        <v>0</v>
      </c>
      <c r="DD22" s="18">
        <v>1</v>
      </c>
      <c r="DE22" s="8">
        <v>0</v>
      </c>
      <c r="DF22" s="8">
        <v>1</v>
      </c>
      <c r="DG22" s="8">
        <v>1</v>
      </c>
      <c r="DH22" s="8">
        <v>0</v>
      </c>
      <c r="DI22" s="8">
        <v>0</v>
      </c>
      <c r="DJ22" s="8">
        <v>0</v>
      </c>
      <c r="DK22" s="8">
        <v>0</v>
      </c>
      <c r="DL22" s="8">
        <v>1</v>
      </c>
    </row>
    <row r="23" spans="1:120" ht="17" customHeight="1" x14ac:dyDescent="0.2">
      <c r="A23" s="1"/>
      <c r="B23" s="39" t="s">
        <v>79</v>
      </c>
      <c r="C23" s="37"/>
      <c r="D23" s="37"/>
      <c r="E23" s="37"/>
      <c r="F23" s="37"/>
      <c r="G23" s="37"/>
      <c r="H23" s="45"/>
      <c r="I23" s="43"/>
      <c r="J23" t="s">
        <v>81</v>
      </c>
      <c r="K23" s="39" t="s">
        <v>82</v>
      </c>
      <c r="CE23" s="17">
        <v>20</v>
      </c>
      <c r="CF23" s="26">
        <v>148</v>
      </c>
      <c r="CG23" s="26">
        <v>1</v>
      </c>
      <c r="CN23" s="8">
        <v>0</v>
      </c>
      <c r="CO23" s="8">
        <v>0</v>
      </c>
      <c r="CP23" s="8">
        <v>0</v>
      </c>
      <c r="CQ23" s="8">
        <v>1</v>
      </c>
      <c r="CR23" s="8" t="e">
        <v>#N/A</v>
      </c>
      <c r="CS23" s="8" t="e">
        <v>#N/A</v>
      </c>
      <c r="CT23" s="9" t="e">
        <v>#N/A</v>
      </c>
      <c r="CU23" s="8" t="e" cm="1">
        <f t="array" ref="CU23">_xlfn.IFS($CT$54=-1,CN23,$CT$54=0,$CR23,$CT$54=1,$CS23,$CT$54=2,$CT23)</f>
        <v>#N/A</v>
      </c>
      <c r="CV23" s="8" t="e" cm="1">
        <f t="array" ref="CV23">_xlfn.IFS($CT$54=-1,CO23,$CT$54=0,$CR23,$CT$54=1,$CS23,$CT$54=2,$CT23)</f>
        <v>#N/A</v>
      </c>
      <c r="CW23" s="8" t="e" cm="1">
        <f t="array" ref="CW23">_xlfn.IFS($CT$54=-1,CP23,$CT$54=0,$CR23,$CT$54=1,$CS23,$CT$54=2,$CT23)</f>
        <v>#N/A</v>
      </c>
      <c r="CX23" s="8" t="e" cm="1">
        <f t="array" ref="CX23">_xlfn.IFS($CT$54=-1,CQ23,$CT$54=0,$CR23,$CT$54=1,$CS23,$CT$54=2,$CT23)</f>
        <v>#N/A</v>
      </c>
      <c r="CY23" s="8"/>
      <c r="CZ23" s="8">
        <v>0</v>
      </c>
      <c r="DA23" s="8">
        <v>1</v>
      </c>
      <c r="DB23" s="8">
        <v>0</v>
      </c>
      <c r="DC23" s="9">
        <v>0</v>
      </c>
      <c r="DD23" s="18">
        <v>1</v>
      </c>
      <c r="DE23" s="8">
        <v>0</v>
      </c>
      <c r="DF23" s="8">
        <v>1</v>
      </c>
      <c r="DG23" s="8">
        <v>1</v>
      </c>
      <c r="DH23" s="8">
        <v>0</v>
      </c>
      <c r="DI23" s="8">
        <v>0</v>
      </c>
      <c r="DJ23" s="8">
        <v>0</v>
      </c>
      <c r="DK23" s="8">
        <v>0</v>
      </c>
      <c r="DL23" s="8">
        <v>1</v>
      </c>
    </row>
    <row r="24" spans="1:120" ht="17" customHeight="1" x14ac:dyDescent="0.2">
      <c r="A24" s="1"/>
      <c r="B24" s="1"/>
      <c r="C24" s="1"/>
      <c r="D24" s="1"/>
      <c r="E24" s="1"/>
      <c r="F24" s="1"/>
      <c r="G24" s="1"/>
      <c r="H24" s="45"/>
      <c r="I24" s="43"/>
      <c r="J24" t="s">
        <v>83</v>
      </c>
      <c r="K24" s="39" t="s">
        <v>84</v>
      </c>
      <c r="CE24" s="16" t="s">
        <v>85</v>
      </c>
      <c r="CN24" s="8">
        <v>0</v>
      </c>
      <c r="CO24" s="8">
        <v>0</v>
      </c>
      <c r="CP24" s="8">
        <v>1</v>
      </c>
      <c r="CQ24" s="8">
        <v>1</v>
      </c>
      <c r="CR24" s="8" t="e">
        <v>#N/A</v>
      </c>
      <c r="CS24" s="8" t="e">
        <v>#N/A</v>
      </c>
      <c r="CT24" s="9" t="e">
        <v>#N/A</v>
      </c>
      <c r="CU24" s="8" t="e" cm="1">
        <f t="array" ref="CU24">_xlfn.IFS($CT$54=-1,CN24,$CT$54=0,$CR24,$CT$54=1,$CS24,$CT$54=2,$CT24)</f>
        <v>#N/A</v>
      </c>
      <c r="CV24" s="8" t="e" cm="1">
        <f t="array" ref="CV24">_xlfn.IFS($CT$54=-1,CO24,$CT$54=0,$CR24,$CT$54=1,$CS24,$CT$54=2,$CT24)</f>
        <v>#N/A</v>
      </c>
      <c r="CW24" s="8" t="e" cm="1">
        <f t="array" ref="CW24">_xlfn.IFS($CT$54=-1,CP24,$CT$54=0,$CR24,$CT$54=1,$CS24,$CT$54=2,$CT24)</f>
        <v>#N/A</v>
      </c>
      <c r="CX24" s="8" t="e" cm="1">
        <f t="array" ref="CX24">_xlfn.IFS($CT$54=-1,CQ24,$CT$54=0,$CR24,$CT$54=1,$CS24,$CT$54=2,$CT24)</f>
        <v>#N/A</v>
      </c>
      <c r="CY24" s="8"/>
      <c r="CZ24" s="8">
        <v>0</v>
      </c>
      <c r="DA24" s="8">
        <v>1</v>
      </c>
      <c r="DB24" s="8">
        <v>0</v>
      </c>
      <c r="DC24" s="9">
        <v>1</v>
      </c>
      <c r="DD24" s="18">
        <v>1</v>
      </c>
      <c r="DE24" s="8">
        <v>1</v>
      </c>
      <c r="DF24" s="8">
        <v>1</v>
      </c>
      <c r="DG24" s="8">
        <v>1</v>
      </c>
      <c r="DH24" s="8">
        <v>0</v>
      </c>
      <c r="DI24" s="8">
        <v>0</v>
      </c>
      <c r="DJ24" s="8">
        <v>0</v>
      </c>
      <c r="DK24" s="8">
        <v>1</v>
      </c>
      <c r="DL24" s="8">
        <v>1</v>
      </c>
    </row>
    <row r="25" spans="1:120" ht="17" customHeight="1" x14ac:dyDescent="0.2">
      <c r="A25" s="1"/>
      <c r="B25" s="1"/>
      <c r="C25" s="1"/>
      <c r="D25" s="1"/>
      <c r="E25" s="1" t="s">
        <v>86</v>
      </c>
      <c r="F25" s="1"/>
      <c r="G25" s="1"/>
      <c r="H25" s="45"/>
      <c r="I25" s="43"/>
      <c r="J25" t="s">
        <v>87</v>
      </c>
      <c r="K25" s="39" t="s">
        <v>88</v>
      </c>
      <c r="CE25" s="3" t="str" cm="1">
        <f t="array" ref="CE25:CG45">'Sample INNINGS 2'!BB27:BD47</f>
        <v>Over</v>
      </c>
      <c r="CF25" s="3" t="str">
        <v>Runs</v>
      </c>
      <c r="CG25" s="3" t="str">
        <v>Runs Scored</v>
      </c>
      <c r="CN25" s="8">
        <v>1</v>
      </c>
      <c r="CO25" s="8">
        <v>0</v>
      </c>
      <c r="CP25" s="8">
        <v>1</v>
      </c>
      <c r="CQ25" s="8">
        <v>1</v>
      </c>
      <c r="CR25" s="8" t="e">
        <v>#N/A</v>
      </c>
      <c r="CS25" s="8" t="e">
        <v>#N/A</v>
      </c>
      <c r="CT25" s="9" t="e">
        <v>#N/A</v>
      </c>
      <c r="CU25" s="8" t="e" cm="1">
        <f t="array" ref="CU25">_xlfn.IFS($CT$54=-1,CN25,$CT$54=0,$CR25,$CT$54=1,$CS25,$CT$54=2,$CT25)</f>
        <v>#N/A</v>
      </c>
      <c r="CV25" s="8" t="e" cm="1">
        <f t="array" ref="CV25">_xlfn.IFS($CT$54=-1,CO25,$CT$54=0,$CR25,$CT$54=1,$CS25,$CT$54=2,$CT25)</f>
        <v>#N/A</v>
      </c>
      <c r="CW25" s="8" t="e" cm="1">
        <f t="array" ref="CW25">_xlfn.IFS($CT$54=-1,CP25,$CT$54=0,$CR25,$CT$54=1,$CS25,$CT$54=2,$CT25)</f>
        <v>#N/A</v>
      </c>
      <c r="CX25" s="8" t="e" cm="1">
        <f t="array" ref="CX25">_xlfn.IFS($CT$54=-1,CQ25,$CT$54=0,$CR25,$CT$54=1,$CS25,$CT$54=2,$CT25)</f>
        <v>#N/A</v>
      </c>
      <c r="CY25" s="8"/>
      <c r="CZ25" s="8">
        <v>1</v>
      </c>
      <c r="DA25" s="8">
        <v>1</v>
      </c>
      <c r="DB25" s="8">
        <v>1</v>
      </c>
      <c r="DC25" s="9">
        <v>1</v>
      </c>
      <c r="DD25" s="18">
        <v>1</v>
      </c>
      <c r="DE25" s="8">
        <v>1</v>
      </c>
      <c r="DF25" s="8">
        <v>1</v>
      </c>
      <c r="DG25" s="8">
        <v>1</v>
      </c>
      <c r="DH25" s="8">
        <v>0</v>
      </c>
      <c r="DI25" s="8">
        <v>0</v>
      </c>
      <c r="DJ25" s="8">
        <v>0</v>
      </c>
      <c r="DK25" s="8">
        <v>1</v>
      </c>
      <c r="DL25" s="8">
        <v>1</v>
      </c>
    </row>
    <row r="26" spans="1:120" ht="17" customHeight="1" x14ac:dyDescent="0.2">
      <c r="A26" s="1"/>
      <c r="B26" s="47" t="s">
        <v>89</v>
      </c>
      <c r="C26" s="48" t="str" cm="1">
        <f t="array" aca="1" ref="C26" ca="1">SUM(D13:D23)&amp;"/"&amp;((SUM(IF(ISBLANK(C13:C23),0,1)))-COUNTIF(C13:C23,"NOT OUT"))</f>
        <v>148/8</v>
      </c>
      <c r="D26" s="48" t="str">
        <f ca="1">((SUM(E13:E23)-MOD(SUM(E13:E23),6))/6)+(MOD(SUM(E13:E23),6))/10 &amp; " overs"</f>
        <v>20 overs</v>
      </c>
      <c r="E26" s="49" t="str">
        <f ca="1">ROUNDUP(SUM(D13:D23)/(SUM(E13:E23)/6),2) &amp; " rpo"</f>
        <v>7.4 rpo</v>
      </c>
      <c r="F26" s="1"/>
      <c r="G26" s="1"/>
      <c r="H26" s="1"/>
      <c r="I26" s="43"/>
      <c r="J26" t="s">
        <v>90</v>
      </c>
      <c r="K26" s="39" t="s">
        <v>91</v>
      </c>
      <c r="CE26" s="3">
        <v>1</v>
      </c>
      <c r="CF26" s="3">
        <v>9</v>
      </c>
      <c r="CG26" s="3">
        <v>9</v>
      </c>
      <c r="CN26" s="8">
        <v>1</v>
      </c>
      <c r="CO26" s="8">
        <v>0</v>
      </c>
      <c r="CP26" s="8">
        <v>1</v>
      </c>
      <c r="CQ26" s="8">
        <v>1</v>
      </c>
      <c r="CR26" s="8" t="e">
        <v>#N/A</v>
      </c>
      <c r="CS26" s="8" t="e">
        <v>#N/A</v>
      </c>
      <c r="CT26" s="9" t="e">
        <v>#N/A</v>
      </c>
      <c r="CU26" s="8" t="e" cm="1">
        <f t="array" ref="CU26">_xlfn.IFS($CT$54=-1,CN26,$CT$54=0,$CR26,$CT$54=1,$CS26,$CT$54=2,$CT26)</f>
        <v>#N/A</v>
      </c>
      <c r="CV26" s="8" t="e" cm="1">
        <f t="array" ref="CV26">_xlfn.IFS($CT$54=-1,CO26,$CT$54=0,$CR26,$CT$54=1,$CS26,$CT$54=2,$CT26)</f>
        <v>#N/A</v>
      </c>
      <c r="CW26" s="8" t="e" cm="1">
        <f t="array" ref="CW26">_xlfn.IFS($CT$54=-1,CP26,$CT$54=0,$CR26,$CT$54=1,$CS26,$CT$54=2,$CT26)</f>
        <v>#N/A</v>
      </c>
      <c r="CX26" s="8" t="e" cm="1">
        <f t="array" ref="CX26">_xlfn.IFS($CT$54=-1,CQ26,$CT$54=0,$CR26,$CT$54=1,$CS26,$CT$54=2,$CT26)</f>
        <v>#N/A</v>
      </c>
      <c r="CY26" s="8"/>
      <c r="CZ26" s="8">
        <v>1</v>
      </c>
      <c r="DA26" s="8">
        <v>1</v>
      </c>
      <c r="DB26" s="8">
        <v>1</v>
      </c>
      <c r="DC26" s="9">
        <v>1</v>
      </c>
      <c r="DD26" s="18">
        <v>1</v>
      </c>
      <c r="DE26" s="8">
        <v>1</v>
      </c>
      <c r="DF26" s="8">
        <v>1</v>
      </c>
      <c r="DG26" s="8">
        <v>1</v>
      </c>
      <c r="DH26" s="8">
        <v>1</v>
      </c>
      <c r="DI26" s="8">
        <v>0</v>
      </c>
      <c r="DJ26" s="8">
        <v>0</v>
      </c>
      <c r="DK26" s="8">
        <v>1</v>
      </c>
      <c r="DL26" s="8">
        <v>1</v>
      </c>
    </row>
    <row r="27" spans="1:120" ht="17" customHeight="1" x14ac:dyDescent="0.2">
      <c r="A27" s="1"/>
      <c r="B27" s="1"/>
      <c r="C27" s="1"/>
      <c r="D27" s="1"/>
      <c r="E27" s="1"/>
      <c r="F27" s="1"/>
      <c r="G27" s="1"/>
      <c r="H27" s="1"/>
      <c r="I27" s="43"/>
      <c r="J27" t="s">
        <v>92</v>
      </c>
      <c r="K27" s="39" t="s">
        <v>93</v>
      </c>
      <c r="CE27" s="3">
        <v>2</v>
      </c>
      <c r="CF27" s="3">
        <v>13</v>
      </c>
      <c r="CG27" s="3">
        <v>4</v>
      </c>
      <c r="CN27" s="8">
        <v>1</v>
      </c>
      <c r="CO27" s="8">
        <v>0</v>
      </c>
      <c r="CP27" s="8">
        <v>1</v>
      </c>
      <c r="CQ27" s="8">
        <v>1</v>
      </c>
      <c r="CR27" s="8" t="e">
        <v>#N/A</v>
      </c>
      <c r="CS27" s="8" t="e">
        <v>#N/A</v>
      </c>
      <c r="CT27" s="9" t="e">
        <v>#N/A</v>
      </c>
      <c r="CU27" s="8" t="e" cm="1">
        <f t="array" ref="CU27">_xlfn.IFS($CT$54=-1,CN27,$CT$54=0,$CR27,$CT$54=1,$CS27,$CT$54=2,$CT27)</f>
        <v>#N/A</v>
      </c>
      <c r="CV27" s="8" t="e" cm="1">
        <f t="array" ref="CV27">_xlfn.IFS($CT$54=-1,CO27,$CT$54=0,$CR27,$CT$54=1,$CS27,$CT$54=2,$CT27)</f>
        <v>#N/A</v>
      </c>
      <c r="CW27" s="8" t="e" cm="1">
        <f t="array" ref="CW27">_xlfn.IFS($CT$54=-1,CP27,$CT$54=0,$CR27,$CT$54=1,$CS27,$CT$54=2,$CT27)</f>
        <v>#N/A</v>
      </c>
      <c r="CX27" s="8" t="e" cm="1">
        <f t="array" ref="CX27">_xlfn.IFS($CT$54=-1,CQ27,$CT$54=0,$CR27,$CT$54=1,$CS27,$CT$54=2,$CT27)</f>
        <v>#N/A</v>
      </c>
      <c r="CY27" s="8"/>
      <c r="CZ27" s="8">
        <v>1</v>
      </c>
      <c r="DA27" s="8">
        <v>1</v>
      </c>
      <c r="DB27" s="8">
        <v>1</v>
      </c>
      <c r="DC27" s="9">
        <v>1</v>
      </c>
      <c r="DD27" s="18">
        <v>1</v>
      </c>
      <c r="DE27" s="8">
        <v>1</v>
      </c>
      <c r="DF27" s="8">
        <v>1</v>
      </c>
      <c r="DG27" s="8">
        <v>1</v>
      </c>
      <c r="DH27" s="8">
        <v>1</v>
      </c>
      <c r="DI27" s="8">
        <v>0</v>
      </c>
      <c r="DJ27" s="8">
        <v>0</v>
      </c>
      <c r="DK27" s="8">
        <v>1</v>
      </c>
      <c r="DL27" s="8">
        <v>1</v>
      </c>
    </row>
    <row r="28" spans="1:120" ht="17" customHeight="1" x14ac:dyDescent="0.2">
      <c r="A28" s="1"/>
      <c r="B28" s="1"/>
      <c r="C28" s="1"/>
      <c r="D28" s="1"/>
      <c r="E28" s="1"/>
      <c r="F28" s="1"/>
      <c r="G28" s="1"/>
      <c r="H28" s="1"/>
      <c r="I28" s="43"/>
      <c r="J28" t="s">
        <v>94</v>
      </c>
      <c r="K28" s="39" t="s">
        <v>95</v>
      </c>
      <c r="CE28" s="3">
        <v>3</v>
      </c>
      <c r="CF28" s="3">
        <v>22</v>
      </c>
      <c r="CG28" s="3">
        <v>9</v>
      </c>
      <c r="CN28" s="8">
        <v>1</v>
      </c>
      <c r="CO28" s="8">
        <v>0</v>
      </c>
      <c r="CP28" s="8">
        <v>1</v>
      </c>
      <c r="CQ28" s="8">
        <v>1</v>
      </c>
      <c r="CR28" s="8" t="e">
        <v>#N/A</v>
      </c>
      <c r="CS28" s="8" t="e">
        <v>#N/A</v>
      </c>
      <c r="CT28" s="9" t="e">
        <v>#N/A</v>
      </c>
      <c r="CU28" s="8" t="e" cm="1">
        <f t="array" ref="CU28">_xlfn.IFS($CT$54=-1,CN28,$CT$54=0,$CR28,$CT$54=1,$CS28,$CT$54=2,$CT28)</f>
        <v>#N/A</v>
      </c>
      <c r="CV28" s="8" t="e" cm="1">
        <f t="array" ref="CV28">_xlfn.IFS($CT$54=-1,CO28,$CT$54=0,$CR28,$CT$54=1,$CS28,$CT$54=2,$CT28)</f>
        <v>#N/A</v>
      </c>
      <c r="CW28" s="8" t="e" cm="1">
        <f t="array" ref="CW28">_xlfn.IFS($CT$54=-1,CP28,$CT$54=0,$CR28,$CT$54=1,$CS28,$CT$54=2,$CT28)</f>
        <v>#N/A</v>
      </c>
      <c r="CX28" s="8" t="e" cm="1">
        <f t="array" ref="CX28">_xlfn.IFS($CT$54=-1,CQ28,$CT$54=0,$CR28,$CT$54=1,$CS28,$CT$54=2,$CT28)</f>
        <v>#N/A</v>
      </c>
      <c r="CY28" s="8"/>
      <c r="CZ28" s="8">
        <v>1</v>
      </c>
      <c r="DA28" s="8">
        <v>1</v>
      </c>
      <c r="DB28" s="8">
        <v>1</v>
      </c>
      <c r="DC28" s="9">
        <v>1</v>
      </c>
      <c r="DD28" s="18">
        <v>1</v>
      </c>
      <c r="DE28" s="8">
        <v>1</v>
      </c>
      <c r="DF28" s="8">
        <v>1</v>
      </c>
      <c r="DG28" s="8">
        <v>1</v>
      </c>
      <c r="DH28" s="8">
        <v>1</v>
      </c>
      <c r="DI28" s="8">
        <v>0</v>
      </c>
      <c r="DJ28" s="8">
        <v>0</v>
      </c>
      <c r="DK28" s="8">
        <v>1</v>
      </c>
      <c r="DL28" s="8">
        <v>1</v>
      </c>
    </row>
    <row r="29" spans="1:120" ht="17" customHeight="1" x14ac:dyDescent="0.2">
      <c r="A29" s="1"/>
      <c r="B29" s="36" t="s">
        <v>96</v>
      </c>
      <c r="C29" s="1"/>
      <c r="D29" s="1"/>
      <c r="E29" s="1"/>
      <c r="F29" s="1"/>
      <c r="G29" s="1"/>
      <c r="H29" s="1"/>
      <c r="I29" s="43"/>
      <c r="J29" t="s">
        <v>97</v>
      </c>
      <c r="K29" s="39" t="s">
        <v>98</v>
      </c>
      <c r="CE29" s="3">
        <v>4</v>
      </c>
      <c r="CF29" s="3">
        <v>34</v>
      </c>
      <c r="CG29" s="3">
        <v>12</v>
      </c>
      <c r="CN29" s="8">
        <v>1</v>
      </c>
      <c r="CO29" s="8">
        <v>1</v>
      </c>
      <c r="CP29" s="8">
        <v>1</v>
      </c>
      <c r="CQ29" s="8">
        <v>2</v>
      </c>
      <c r="CR29" s="8" t="e">
        <v>#N/A</v>
      </c>
      <c r="CS29" s="8" t="e">
        <v>#N/A</v>
      </c>
      <c r="CT29" s="9" t="e">
        <v>#N/A</v>
      </c>
      <c r="CU29" s="8" t="e" cm="1">
        <f t="array" ref="CU29">_xlfn.IFS($CT$54=-1,CN29,$CT$54=0,$CR29,$CT$54=1,$CS29,$CT$54=2,$CT29)</f>
        <v>#N/A</v>
      </c>
      <c r="CV29" s="8" t="e" cm="1">
        <f t="array" ref="CV29">_xlfn.IFS($CT$54=-1,CO29,$CT$54=0,$CR29,$CT$54=1,$CS29,$CT$54=2,$CT29)</f>
        <v>#N/A</v>
      </c>
      <c r="CW29" s="8" t="e" cm="1">
        <f t="array" ref="CW29">_xlfn.IFS($CT$54=-1,CP29,$CT$54=0,$CR29,$CT$54=1,$CS29,$CT$54=2,$CT29)</f>
        <v>#N/A</v>
      </c>
      <c r="CX29" s="8" t="e" cm="1">
        <f t="array" ref="CX29">_xlfn.IFS($CT$54=-1,CQ29,$CT$54=0,$CR29,$CT$54=1,$CS29,$CT$54=2,$CT29)</f>
        <v>#N/A</v>
      </c>
      <c r="CY29" s="8"/>
      <c r="CZ29" s="8">
        <v>1</v>
      </c>
      <c r="DA29" s="8">
        <v>1</v>
      </c>
      <c r="DB29" s="8">
        <v>1</v>
      </c>
      <c r="DC29" s="9">
        <v>1</v>
      </c>
      <c r="DD29" s="18">
        <v>1</v>
      </c>
      <c r="DE29" s="8">
        <v>1</v>
      </c>
      <c r="DF29" s="8">
        <v>2</v>
      </c>
      <c r="DG29" s="8">
        <v>1</v>
      </c>
      <c r="DH29" s="8">
        <v>1</v>
      </c>
      <c r="DI29" s="8">
        <v>1</v>
      </c>
      <c r="DJ29" s="8">
        <v>0</v>
      </c>
      <c r="DK29" s="8">
        <v>1</v>
      </c>
      <c r="DL29" s="8">
        <v>1</v>
      </c>
    </row>
    <row r="30" spans="1:120" ht="17" customHeight="1" x14ac:dyDescent="0.2">
      <c r="A30" s="1"/>
      <c r="B30" s="50" t="s">
        <v>5</v>
      </c>
      <c r="C30" s="51" t="s">
        <v>99</v>
      </c>
      <c r="D30" s="51" t="s">
        <v>100</v>
      </c>
      <c r="E30" s="51" t="s">
        <v>101</v>
      </c>
      <c r="F30" s="51" t="s">
        <v>102</v>
      </c>
      <c r="G30" s="42" t="s">
        <v>103</v>
      </c>
      <c r="H30" s="1"/>
      <c r="I30" s="43"/>
      <c r="J30" t="s">
        <v>104</v>
      </c>
      <c r="K30" s="1"/>
      <c r="CE30" s="3">
        <v>5</v>
      </c>
      <c r="CF30" s="3">
        <v>46</v>
      </c>
      <c r="CG30" s="3">
        <v>12</v>
      </c>
      <c r="CN30" s="8">
        <v>1</v>
      </c>
      <c r="CO30" s="8">
        <v>1</v>
      </c>
      <c r="CP30" s="8">
        <v>1</v>
      </c>
      <c r="CQ30" s="8">
        <v>2</v>
      </c>
      <c r="CR30" s="8" t="e">
        <v>#N/A</v>
      </c>
      <c r="CS30" s="8" t="e">
        <v>#N/A</v>
      </c>
      <c r="CT30" s="9" t="e">
        <v>#N/A</v>
      </c>
      <c r="CU30" s="8" t="e" cm="1">
        <f t="array" ref="CU30">_xlfn.IFS($CT$54=-1,CN30,$CT$54=0,$CR30,$CT$54=1,$CS30,$CT$54=2,$CT30)</f>
        <v>#N/A</v>
      </c>
      <c r="CV30" s="8" t="e" cm="1">
        <f t="array" ref="CV30">_xlfn.IFS($CT$54=-1,CO30,$CT$54=0,$CR30,$CT$54=1,$CS30,$CT$54=2,$CT30)</f>
        <v>#N/A</v>
      </c>
      <c r="CW30" s="8" t="e" cm="1">
        <f t="array" ref="CW30">_xlfn.IFS($CT$54=-1,CP30,$CT$54=0,$CR30,$CT$54=1,$CS30,$CT$54=2,$CT30)</f>
        <v>#N/A</v>
      </c>
      <c r="CX30" s="8" t="e" cm="1">
        <f t="array" ref="CX30">_xlfn.IFS($CT$54=-1,CQ30,$CT$54=0,$CR30,$CT$54=1,$CS30,$CT$54=2,$CT30)</f>
        <v>#N/A</v>
      </c>
      <c r="CY30" s="8"/>
      <c r="CZ30" s="8">
        <v>1</v>
      </c>
      <c r="DA30" s="8">
        <v>1</v>
      </c>
      <c r="DB30" s="8">
        <v>1</v>
      </c>
      <c r="DC30" s="9">
        <v>1</v>
      </c>
      <c r="DD30" s="18">
        <v>2</v>
      </c>
      <c r="DE30" s="8">
        <v>2</v>
      </c>
      <c r="DF30" s="8">
        <v>2</v>
      </c>
      <c r="DG30" s="8">
        <v>1</v>
      </c>
      <c r="DH30" s="8">
        <v>2</v>
      </c>
      <c r="DI30" s="8">
        <v>1</v>
      </c>
      <c r="DJ30" s="8">
        <v>0</v>
      </c>
      <c r="DK30" s="8">
        <v>2</v>
      </c>
      <c r="DL30" s="8">
        <v>2</v>
      </c>
      <c r="DP30" s="3" t="s">
        <v>105</v>
      </c>
    </row>
    <row r="31" spans="1:120" ht="17" customHeight="1" x14ac:dyDescent="0.2">
      <c r="A31" s="1"/>
      <c r="B31" s="43" t="str" cm="1">
        <f t="array" ref="B31:F31">'Sample INNINGS 1'!M84:Q84</f>
        <v>Abdur Razzaq</v>
      </c>
      <c r="C31" s="37">
        <v>4</v>
      </c>
      <c r="D31" s="37">
        <v>0</v>
      </c>
      <c r="E31" s="37">
        <v>32</v>
      </c>
      <c r="F31" s="37">
        <v>2</v>
      </c>
      <c r="G31" s="45">
        <f t="shared" ref="G31:G36" si="1">IF(ISBLANK(C31),0,E31/C31)</f>
        <v>8</v>
      </c>
      <c r="H31" s="1"/>
      <c r="I31" s="43"/>
      <c r="J31" t="s">
        <v>106</v>
      </c>
      <c r="K31" s="1"/>
      <c r="CE31" s="3">
        <v>6</v>
      </c>
      <c r="CF31" s="3">
        <v>52</v>
      </c>
      <c r="CG31" s="3">
        <v>6</v>
      </c>
      <c r="CN31" s="8">
        <v>1</v>
      </c>
      <c r="CO31" s="8">
        <v>1</v>
      </c>
      <c r="CP31" s="8">
        <v>1</v>
      </c>
      <c r="CQ31" s="8">
        <v>2</v>
      </c>
      <c r="CR31" s="8" t="e">
        <v>#N/A</v>
      </c>
      <c r="CS31" s="8" t="e">
        <v>#N/A</v>
      </c>
      <c r="CT31" s="9" t="e">
        <v>#N/A</v>
      </c>
      <c r="CU31" s="8" t="e" cm="1">
        <f t="array" ref="CU31">_xlfn.IFS($CT$54=-1,CN31,$CT$54=0,$CR31,$CT$54=1,$CS31,$CT$54=2,$CT31)</f>
        <v>#N/A</v>
      </c>
      <c r="CV31" s="8" t="e" cm="1">
        <f t="array" ref="CV31">_xlfn.IFS($CT$54=-1,CO31,$CT$54=0,$CR31,$CT$54=1,$CS31,$CT$54=2,$CT31)</f>
        <v>#N/A</v>
      </c>
      <c r="CW31" s="8" t="e" cm="1">
        <f t="array" ref="CW31">_xlfn.IFS($CT$54=-1,CP31,$CT$54=0,$CR31,$CT$54=1,$CS31,$CT$54=2,$CT31)</f>
        <v>#N/A</v>
      </c>
      <c r="CX31" s="8" t="e" cm="1">
        <f t="array" ref="CX31">_xlfn.IFS($CT$54=-1,CQ31,$CT$54=0,$CR31,$CT$54=1,$CS31,$CT$54=2,$CT31)</f>
        <v>#N/A</v>
      </c>
      <c r="CY31" s="8"/>
      <c r="CZ31" s="8">
        <v>1</v>
      </c>
      <c r="DA31" s="8">
        <v>1</v>
      </c>
      <c r="DB31" s="8">
        <v>1</v>
      </c>
      <c r="DC31" s="9">
        <v>1</v>
      </c>
      <c r="DD31" s="18">
        <v>2</v>
      </c>
      <c r="DE31" s="8">
        <v>2</v>
      </c>
      <c r="DF31" s="8">
        <v>2</v>
      </c>
      <c r="DG31" s="8">
        <v>1</v>
      </c>
      <c r="DH31" s="8">
        <v>2</v>
      </c>
      <c r="DI31" s="8">
        <v>1</v>
      </c>
      <c r="DJ31" s="8">
        <v>1</v>
      </c>
      <c r="DK31" s="8">
        <v>2</v>
      </c>
      <c r="DL31" s="8">
        <v>2</v>
      </c>
      <c r="DP31" s="3" t="s">
        <v>105</v>
      </c>
    </row>
    <row r="32" spans="1:120" ht="17" customHeight="1" x14ac:dyDescent="0.2">
      <c r="A32" s="1"/>
      <c r="B32" s="43" t="str" cm="1">
        <f t="array" ref="B32:F32">'Sample INNINGS 1'!AI68:AM68</f>
        <v>Navdeep Saini</v>
      </c>
      <c r="C32" s="37">
        <v>4</v>
      </c>
      <c r="D32" s="37">
        <v>0</v>
      </c>
      <c r="E32" s="37">
        <v>44</v>
      </c>
      <c r="F32" s="37">
        <v>1</v>
      </c>
      <c r="G32" s="45">
        <f t="shared" si="1"/>
        <v>11</v>
      </c>
      <c r="H32" s="1"/>
      <c r="I32" s="43"/>
      <c r="J32" t="s">
        <v>107</v>
      </c>
      <c r="K32" s="1"/>
      <c r="CE32" s="3">
        <v>7</v>
      </c>
      <c r="CF32" s="3">
        <v>58</v>
      </c>
      <c r="CG32" s="3">
        <v>6</v>
      </c>
      <c r="CN32" s="8">
        <v>1</v>
      </c>
      <c r="CO32" s="8">
        <v>1</v>
      </c>
      <c r="CP32" s="8">
        <v>1</v>
      </c>
      <c r="CQ32" s="8">
        <v>2</v>
      </c>
      <c r="CR32" s="8" t="e">
        <v>#N/A</v>
      </c>
      <c r="CS32" s="8" t="e">
        <v>#N/A</v>
      </c>
      <c r="CT32" s="9" t="e">
        <v>#N/A</v>
      </c>
      <c r="CU32" s="8" t="e" cm="1">
        <f t="array" ref="CU32">_xlfn.IFS($CT$54=-1,CN32,$CT$54=0,$CR32,$CT$54=1,$CS32,$CT$54=2,$CT32)</f>
        <v>#N/A</v>
      </c>
      <c r="CV32" s="8" t="e" cm="1">
        <f t="array" ref="CV32">_xlfn.IFS($CT$54=-1,CO32,$CT$54=0,$CR32,$CT$54=1,$CS32,$CT$54=2,$CT32)</f>
        <v>#N/A</v>
      </c>
      <c r="CW32" s="8" t="e" cm="1">
        <f t="array" ref="CW32">_xlfn.IFS($CT$54=-1,CP32,$CT$54=0,$CR32,$CT$54=1,$CS32,$CT$54=2,$CT32)</f>
        <v>#N/A</v>
      </c>
      <c r="CX32" s="8" t="e" cm="1">
        <f t="array" ref="CX32">_xlfn.IFS($CT$54=-1,CQ32,$CT$54=0,$CR32,$CT$54=1,$CS32,$CT$54=2,$CT32)</f>
        <v>#N/A</v>
      </c>
      <c r="CY32" s="8"/>
      <c r="CZ32" s="8">
        <v>1</v>
      </c>
      <c r="DA32" s="8">
        <v>2</v>
      </c>
      <c r="DB32" s="8">
        <v>1</v>
      </c>
      <c r="DC32" s="9">
        <v>1</v>
      </c>
      <c r="DD32" s="18">
        <v>4</v>
      </c>
      <c r="DE32" s="8">
        <v>2</v>
      </c>
      <c r="DF32" s="8">
        <v>2</v>
      </c>
      <c r="DG32" s="8">
        <v>1</v>
      </c>
      <c r="DH32" s="8">
        <v>2</v>
      </c>
      <c r="DI32" s="8">
        <v>1</v>
      </c>
      <c r="DJ32" s="8">
        <v>1</v>
      </c>
      <c r="DK32" s="8">
        <v>2</v>
      </c>
      <c r="DL32" s="8">
        <v>2</v>
      </c>
      <c r="DP32" s="3" t="s">
        <v>105</v>
      </c>
    </row>
    <row r="33" spans="1:120" ht="17" customHeight="1" x14ac:dyDescent="0.2">
      <c r="A33" s="1"/>
      <c r="B33" s="43" t="str" cm="1">
        <f t="array" ref="B33:F33">'Sample INNINGS 1'!X20:AB20</f>
        <v>Suyash Prabhudesai</v>
      </c>
      <c r="C33" s="37">
        <v>4</v>
      </c>
      <c r="D33" s="37">
        <v>0</v>
      </c>
      <c r="E33" s="37">
        <v>25</v>
      </c>
      <c r="F33" s="37">
        <v>1</v>
      </c>
      <c r="G33" s="45">
        <f t="shared" si="1"/>
        <v>6.25</v>
      </c>
      <c r="H33" s="1"/>
      <c r="I33" s="43"/>
      <c r="J33" t="s">
        <v>108</v>
      </c>
      <c r="K33" s="1"/>
      <c r="CE33" s="3">
        <v>8</v>
      </c>
      <c r="CF33" s="3">
        <v>67</v>
      </c>
      <c r="CG33" s="3">
        <v>9</v>
      </c>
      <c r="CN33" s="8">
        <v>1</v>
      </c>
      <c r="CO33" s="8">
        <v>1</v>
      </c>
      <c r="CP33" s="8">
        <v>1</v>
      </c>
      <c r="CQ33" s="8">
        <v>4</v>
      </c>
      <c r="CR33" s="8" t="e">
        <v>#N/A</v>
      </c>
      <c r="CS33" s="8" t="e">
        <v>#N/A</v>
      </c>
      <c r="CT33" s="9" t="e">
        <v>#N/A</v>
      </c>
      <c r="CU33" s="8" t="e" cm="1">
        <f t="array" ref="CU33">_xlfn.IFS($CT$54=-1,CN33,$CT$54=0,$CR33,$CT$54=1,$CS33,$CT$54=2,$CT33)</f>
        <v>#N/A</v>
      </c>
      <c r="CV33" s="8" t="e" cm="1">
        <f t="array" ref="CV33">_xlfn.IFS($CT$54=-1,CO33,$CT$54=0,$CR33,$CT$54=1,$CS33,$CT$54=2,$CT33)</f>
        <v>#N/A</v>
      </c>
      <c r="CW33" s="8" t="e" cm="1">
        <f t="array" ref="CW33">_xlfn.IFS($CT$54=-1,CP33,$CT$54=0,$CR33,$CT$54=1,$CS33,$CT$54=2,$CT33)</f>
        <v>#N/A</v>
      </c>
      <c r="CX33" s="8" t="e" cm="1">
        <f t="array" ref="CX33">_xlfn.IFS($CT$54=-1,CQ33,$CT$54=0,$CR33,$CT$54=1,$CS33,$CT$54=2,$CT33)</f>
        <v>#N/A</v>
      </c>
      <c r="CY33" s="8"/>
      <c r="CZ33" s="8">
        <v>1</v>
      </c>
      <c r="DA33" s="8">
        <v>2</v>
      </c>
      <c r="DB33" s="8">
        <v>1</v>
      </c>
      <c r="DC33" s="9">
        <v>1</v>
      </c>
      <c r="DD33" s="18">
        <v>4</v>
      </c>
      <c r="DE33" s="8">
        <v>2</v>
      </c>
      <c r="DF33" s="8">
        <v>4</v>
      </c>
      <c r="DG33" s="8">
        <v>1</v>
      </c>
      <c r="DH33" s="8">
        <v>2</v>
      </c>
      <c r="DI33" s="8">
        <v>1</v>
      </c>
      <c r="DJ33" s="8">
        <v>1</v>
      </c>
      <c r="DK33" s="8">
        <v>2</v>
      </c>
      <c r="DL33" s="8">
        <v>2</v>
      </c>
      <c r="DP33" s="3" t="s">
        <v>105</v>
      </c>
    </row>
    <row r="34" spans="1:120" ht="17" customHeight="1" x14ac:dyDescent="0.2">
      <c r="A34" s="1"/>
      <c r="B34" s="43" t="str" cm="1">
        <f t="array" ref="B34:F34">'Sample INNINGS 1'!AI52:AM52</f>
        <v>Charl Langedveldt</v>
      </c>
      <c r="C34" s="37">
        <v>4</v>
      </c>
      <c r="D34" s="37">
        <v>0</v>
      </c>
      <c r="E34" s="37">
        <v>24</v>
      </c>
      <c r="F34" s="37">
        <v>2</v>
      </c>
      <c r="G34" s="45">
        <f t="shared" si="1"/>
        <v>6</v>
      </c>
      <c r="H34" s="1"/>
      <c r="I34" s="43"/>
      <c r="J34" s="1"/>
      <c r="K34" s="1"/>
      <c r="CE34" s="3">
        <v>9</v>
      </c>
      <c r="CF34" s="3">
        <v>83</v>
      </c>
      <c r="CG34" s="3">
        <v>16</v>
      </c>
      <c r="CN34" s="8">
        <v>2</v>
      </c>
      <c r="CO34" s="8">
        <v>1</v>
      </c>
      <c r="CP34" s="8">
        <v>1</v>
      </c>
      <c r="CQ34" s="8">
        <v>4</v>
      </c>
      <c r="CR34" s="8" t="e">
        <v>#N/A</v>
      </c>
      <c r="CS34" s="8" t="e">
        <v>#N/A</v>
      </c>
      <c r="CT34" s="9" t="e">
        <v>#N/A</v>
      </c>
      <c r="CU34" s="8" t="e" cm="1">
        <f t="array" ref="CU34">_xlfn.IFS($CT$54=-1,CN34,$CT$54=0,$CR34,$CT$54=1,$CS34,$CT$54=2,$CT34)</f>
        <v>#N/A</v>
      </c>
      <c r="CV34" s="8" t="e" cm="1">
        <f t="array" ref="CV34">_xlfn.IFS($CT$54=-1,CO34,$CT$54=0,$CR34,$CT$54=1,$CS34,$CT$54=2,$CT34)</f>
        <v>#N/A</v>
      </c>
      <c r="CW34" s="8" t="e" cm="1">
        <f t="array" ref="CW34">_xlfn.IFS($CT$54=-1,CP34,$CT$54=0,$CR34,$CT$54=1,$CS34,$CT$54=2,$CT34)</f>
        <v>#N/A</v>
      </c>
      <c r="CX34" s="8" t="e" cm="1">
        <f t="array" ref="CX34">_xlfn.IFS($CT$54=-1,CQ34,$CT$54=0,$CR34,$CT$54=1,$CS34,$CT$54=2,$CT34)</f>
        <v>#N/A</v>
      </c>
      <c r="CY34" s="8"/>
      <c r="CZ34" s="8">
        <v>1</v>
      </c>
      <c r="DA34" s="8">
        <v>2</v>
      </c>
      <c r="DB34" s="8">
        <v>1</v>
      </c>
      <c r="DC34" s="9">
        <v>1</v>
      </c>
      <c r="DD34" s="18">
        <v>4</v>
      </c>
      <c r="DE34" s="8">
        <v>2</v>
      </c>
      <c r="DF34" s="8">
        <v>4</v>
      </c>
      <c r="DG34" s="8">
        <v>1</v>
      </c>
      <c r="DH34" s="8">
        <v>2</v>
      </c>
      <c r="DI34" s="8">
        <v>1</v>
      </c>
      <c r="DJ34" s="8">
        <v>1</v>
      </c>
      <c r="DK34" s="8">
        <v>2</v>
      </c>
      <c r="DL34" s="8">
        <v>2</v>
      </c>
      <c r="DP34" s="3" t="s">
        <v>105</v>
      </c>
    </row>
    <row r="35" spans="1:120" ht="17" customHeight="1" x14ac:dyDescent="0.2">
      <c r="A35" s="1"/>
      <c r="B35" s="43" t="str" cm="1">
        <f t="array" ref="B35:F35">'Sample INNINGS 1'!X36:AB36</f>
        <v>Akshay Karnewar</v>
      </c>
      <c r="C35" s="37">
        <v>2</v>
      </c>
      <c r="D35" s="37">
        <v>0</v>
      </c>
      <c r="E35" s="37">
        <v>22</v>
      </c>
      <c r="F35" s="37">
        <v>0</v>
      </c>
      <c r="G35" s="45">
        <f t="shared" si="1"/>
        <v>11</v>
      </c>
      <c r="H35" s="1"/>
      <c r="I35" s="43"/>
      <c r="J35" s="1"/>
      <c r="K35" s="1"/>
      <c r="CE35" s="3">
        <v>10</v>
      </c>
      <c r="CF35" s="3">
        <v>84</v>
      </c>
      <c r="CG35" s="3">
        <v>1</v>
      </c>
      <c r="CN35" s="8">
        <v>2</v>
      </c>
      <c r="CO35" s="8">
        <v>1</v>
      </c>
      <c r="CP35" s="8">
        <v>2</v>
      </c>
      <c r="CQ35" s="8">
        <v>4</v>
      </c>
      <c r="CR35" s="8" t="e">
        <v>#N/A</v>
      </c>
      <c r="CS35" s="8" t="e">
        <v>#N/A</v>
      </c>
      <c r="CT35" s="9" t="e">
        <v>#N/A</v>
      </c>
      <c r="CU35" s="8" t="e" cm="1">
        <f t="array" ref="CU35">_xlfn.IFS($CT$54=-1,CN35,$CT$54=0,$CR35,$CT$54=1,$CS35,$CT$54=2,$CT35)</f>
        <v>#N/A</v>
      </c>
      <c r="CV35" s="8" t="e" cm="1">
        <f t="array" ref="CV35">_xlfn.IFS($CT$54=-1,CO35,$CT$54=0,$CR35,$CT$54=1,$CS35,$CT$54=2,$CT35)</f>
        <v>#N/A</v>
      </c>
      <c r="CW35" s="8" t="e" cm="1">
        <f t="array" ref="CW35">_xlfn.IFS($CT$54=-1,CP35,$CT$54=0,$CR35,$CT$54=1,$CS35,$CT$54=2,$CT35)</f>
        <v>#N/A</v>
      </c>
      <c r="CX35" s="8" t="e" cm="1">
        <f t="array" ref="CX35">_xlfn.IFS($CT$54=-1,CQ35,$CT$54=0,$CR35,$CT$54=1,$CS35,$CT$54=2,$CT35)</f>
        <v>#N/A</v>
      </c>
      <c r="CY35" s="8"/>
      <c r="CZ35" s="8">
        <v>1</v>
      </c>
      <c r="DA35" s="8">
        <v>4</v>
      </c>
      <c r="DB35" s="8">
        <v>2</v>
      </c>
      <c r="DC35" s="9">
        <v>1</v>
      </c>
      <c r="DD35" s="18">
        <v>4</v>
      </c>
      <c r="DE35" s="8">
        <v>4</v>
      </c>
      <c r="DF35" s="8">
        <v>4</v>
      </c>
      <c r="DG35" s="8">
        <v>2</v>
      </c>
      <c r="DH35" s="8">
        <v>2</v>
      </c>
      <c r="DI35" s="8">
        <v>1</v>
      </c>
      <c r="DJ35" s="8">
        <v>1</v>
      </c>
      <c r="DK35" s="8">
        <v>4</v>
      </c>
      <c r="DL35" s="8">
        <v>4</v>
      </c>
      <c r="DP35" s="3" t="s">
        <v>105</v>
      </c>
    </row>
    <row r="36" spans="1:120" ht="17" customHeight="1" x14ac:dyDescent="0.2">
      <c r="A36" s="1"/>
      <c r="B36" s="43" t="str" cm="1">
        <f t="array" ref="B36:F36">'Sample INNINGS 1'!AI36:AM36</f>
        <v>Jacques Kallis</v>
      </c>
      <c r="C36" s="37">
        <v>2</v>
      </c>
      <c r="D36" s="37">
        <v>1</v>
      </c>
      <c r="E36" s="37">
        <v>1</v>
      </c>
      <c r="F36" s="37">
        <v>2</v>
      </c>
      <c r="G36" s="45">
        <f t="shared" si="1"/>
        <v>0.5</v>
      </c>
      <c r="H36" s="1"/>
      <c r="I36" s="43"/>
      <c r="J36" s="1"/>
      <c r="K36" s="1"/>
      <c r="CE36" s="3">
        <v>11</v>
      </c>
      <c r="CF36" s="3">
        <v>98</v>
      </c>
      <c r="CG36" s="3">
        <v>14</v>
      </c>
      <c r="CN36" s="8">
        <v>2</v>
      </c>
      <c r="CO36" s="8">
        <v>1</v>
      </c>
      <c r="CP36" s="8">
        <v>2</v>
      </c>
      <c r="CQ36" s="8">
        <v>4</v>
      </c>
      <c r="CR36" s="8" t="e">
        <v>#N/A</v>
      </c>
      <c r="CS36" s="8" t="e">
        <v>#N/A</v>
      </c>
      <c r="CT36" s="9" t="e">
        <v>#N/A</v>
      </c>
      <c r="CU36" s="8" t="e" cm="1">
        <f t="array" ref="CU36">_xlfn.IFS($CT$54=-1,CN36,$CT$54=0,$CR36,$CT$54=1,$CS36,$CT$54=2,$CT36)</f>
        <v>#N/A</v>
      </c>
      <c r="CV36" s="8" t="e" cm="1">
        <f t="array" ref="CV36">_xlfn.IFS($CT$54=-1,CO36,$CT$54=0,$CR36,$CT$54=1,$CS36,$CT$54=2,$CT36)</f>
        <v>#N/A</v>
      </c>
      <c r="CW36" s="8" t="e" cm="1">
        <f t="array" ref="CW36">_xlfn.IFS($CT$54=-1,CP36,$CT$54=0,$CR36,$CT$54=1,$CS36,$CT$54=2,$CT36)</f>
        <v>#N/A</v>
      </c>
      <c r="CX36" s="8" t="e" cm="1">
        <f t="array" ref="CX36">_xlfn.IFS($CT$54=-1,CQ36,$CT$54=0,$CR36,$CT$54=1,$CS36,$CT$54=2,$CT36)</f>
        <v>#N/A</v>
      </c>
      <c r="CY36" s="8"/>
      <c r="CZ36" s="8">
        <v>1</v>
      </c>
      <c r="DA36" s="8">
        <v>4</v>
      </c>
      <c r="DB36" s="8">
        <v>2</v>
      </c>
      <c r="DC36" s="9">
        <v>1</v>
      </c>
      <c r="DD36" s="18">
        <v>4</v>
      </c>
      <c r="DE36" s="8">
        <v>4</v>
      </c>
      <c r="DF36" s="8">
        <v>4</v>
      </c>
      <c r="DG36" s="8">
        <v>2</v>
      </c>
      <c r="DH36" s="8">
        <v>2</v>
      </c>
      <c r="DI36" s="8">
        <v>2</v>
      </c>
      <c r="DJ36" s="8">
        <v>1</v>
      </c>
      <c r="DK36" s="8">
        <v>4</v>
      </c>
      <c r="DL36" s="8">
        <v>4</v>
      </c>
      <c r="DP36" s="3" t="s">
        <v>105</v>
      </c>
    </row>
    <row r="37" spans="1:120" ht="17" customHeight="1" x14ac:dyDescent="0.2">
      <c r="A37" s="1"/>
      <c r="B37" s="43"/>
      <c r="C37" s="37"/>
      <c r="D37" s="37"/>
      <c r="E37" s="37"/>
      <c r="F37" s="37"/>
      <c r="G37" s="45"/>
      <c r="H37" s="1"/>
      <c r="I37" s="43"/>
      <c r="J37" s="1"/>
      <c r="K37" s="1"/>
      <c r="CE37" s="3">
        <v>12</v>
      </c>
      <c r="CF37" s="3">
        <v>106</v>
      </c>
      <c r="CG37" s="3">
        <v>8</v>
      </c>
      <c r="CN37" s="8">
        <v>4</v>
      </c>
      <c r="CO37" s="8">
        <v>1</v>
      </c>
      <c r="CP37" s="8">
        <v>2</v>
      </c>
      <c r="CQ37" s="8">
        <v>4</v>
      </c>
      <c r="CR37" s="8" t="e">
        <v>#N/A</v>
      </c>
      <c r="CS37" s="8" t="e">
        <v>#N/A</v>
      </c>
      <c r="CT37" s="9" t="e">
        <v>#N/A</v>
      </c>
      <c r="CU37" s="8" t="e" cm="1">
        <f t="array" ref="CU37">_xlfn.IFS($CT$54=-1,CN37,$CT$54=0,$CR37,$CT$54=1,$CS37,$CT$54=2,$CT37)</f>
        <v>#N/A</v>
      </c>
      <c r="CV37" s="8" t="e" cm="1">
        <f t="array" ref="CV37">_xlfn.IFS($CT$54=-1,CO37,$CT$54=0,$CR37,$CT$54=1,$CS37,$CT$54=2,$CT37)</f>
        <v>#N/A</v>
      </c>
      <c r="CW37" s="8" t="e" cm="1">
        <f t="array" ref="CW37">_xlfn.IFS($CT$54=-1,CP37,$CT$54=0,$CR37,$CT$54=1,$CS37,$CT$54=2,$CT37)</f>
        <v>#N/A</v>
      </c>
      <c r="CX37" s="8" t="e" cm="1">
        <f t="array" ref="CX37">_xlfn.IFS($CT$54=-1,CQ37,$CT$54=0,$CR37,$CT$54=1,$CS37,$CT$54=2,$CT37)</f>
        <v>#N/A</v>
      </c>
      <c r="CY37" s="8"/>
      <c r="CZ37" s="8">
        <v>2</v>
      </c>
      <c r="DA37" s="8">
        <v>4</v>
      </c>
      <c r="DB37" s="8">
        <v>2</v>
      </c>
      <c r="DC37" s="9">
        <v>2</v>
      </c>
      <c r="DD37" s="18">
        <v>4</v>
      </c>
      <c r="DE37" s="8">
        <v>4</v>
      </c>
      <c r="DF37" s="8">
        <v>4</v>
      </c>
      <c r="DG37" s="8">
        <v>4</v>
      </c>
      <c r="DH37" s="8">
        <v>4</v>
      </c>
      <c r="DI37" s="8">
        <v>2</v>
      </c>
      <c r="DJ37" s="8">
        <v>1</v>
      </c>
      <c r="DK37" s="8">
        <v>4</v>
      </c>
      <c r="DL37" s="8">
        <v>4</v>
      </c>
      <c r="DP37" s="3" t="s">
        <v>105</v>
      </c>
    </row>
    <row r="38" spans="1:120" ht="17" customHeight="1" x14ac:dyDescent="0.2">
      <c r="A38" s="1"/>
      <c r="B38" s="43"/>
      <c r="C38" s="1"/>
      <c r="D38" s="1"/>
      <c r="E38" s="1"/>
      <c r="F38" s="1"/>
      <c r="G38" s="1"/>
      <c r="H38" s="1"/>
      <c r="I38" s="43"/>
      <c r="J38" s="1"/>
      <c r="K38" s="1"/>
      <c r="CE38" s="3">
        <v>13</v>
      </c>
      <c r="CF38" s="3">
        <v>112</v>
      </c>
      <c r="CG38" s="3">
        <v>6</v>
      </c>
      <c r="CN38" s="8">
        <v>4</v>
      </c>
      <c r="CO38" s="8">
        <v>2</v>
      </c>
      <c r="CP38" s="8">
        <v>2</v>
      </c>
      <c r="CQ38" s="8">
        <v>4</v>
      </c>
      <c r="CR38" s="8" t="e">
        <v>#N/A</v>
      </c>
      <c r="CS38" s="8" t="e">
        <v>#N/A</v>
      </c>
      <c r="CT38" s="9" t="e">
        <v>#N/A</v>
      </c>
      <c r="CU38" s="8" t="e" cm="1">
        <f t="array" ref="CU38">_xlfn.IFS($CT$54=-1,CN38,$CT$54=0,$CR38,$CT$54=1,$CS38,$CT$54=2,$CT38)</f>
        <v>#N/A</v>
      </c>
      <c r="CV38" s="8" t="e" cm="1">
        <f t="array" ref="CV38">_xlfn.IFS($CT$54=-1,CO38,$CT$54=0,$CR38,$CT$54=1,$CS38,$CT$54=2,$CT38)</f>
        <v>#N/A</v>
      </c>
      <c r="CW38" s="8" t="e" cm="1">
        <f t="array" ref="CW38">_xlfn.IFS($CT$54=-1,CP38,$CT$54=0,$CR38,$CT$54=1,$CS38,$CT$54=2,$CT38)</f>
        <v>#N/A</v>
      </c>
      <c r="CX38" s="8" t="e" cm="1">
        <f t="array" ref="CX38">_xlfn.IFS($CT$54=-1,CQ38,$CT$54=0,$CR38,$CT$54=1,$CS38,$CT$54=2,$CT38)</f>
        <v>#N/A</v>
      </c>
      <c r="CY38" s="8"/>
      <c r="CZ38" s="8">
        <v>2</v>
      </c>
      <c r="DA38" s="8">
        <v>4</v>
      </c>
      <c r="DB38" s="8">
        <v>4</v>
      </c>
      <c r="DC38" s="9">
        <v>2</v>
      </c>
      <c r="DD38" s="18">
        <v>6</v>
      </c>
      <c r="DE38" s="8">
        <v>4</v>
      </c>
      <c r="DF38" s="8">
        <v>4</v>
      </c>
      <c r="DG38" s="8">
        <v>4</v>
      </c>
      <c r="DH38" s="8">
        <v>4</v>
      </c>
      <c r="DI38" s="8">
        <v>2</v>
      </c>
      <c r="DJ38" s="8">
        <v>1</v>
      </c>
      <c r="DK38" s="8">
        <v>4</v>
      </c>
      <c r="DL38" s="8">
        <v>4</v>
      </c>
      <c r="DP38" s="3" t="s">
        <v>105</v>
      </c>
    </row>
    <row r="39" spans="1:120" ht="17" customHeight="1" x14ac:dyDescent="0.2">
      <c r="A39" s="1"/>
      <c r="B39" s="36" t="s">
        <v>85</v>
      </c>
      <c r="C39" s="1"/>
      <c r="D39" s="52"/>
      <c r="E39" s="1"/>
      <c r="F39" s="1"/>
      <c r="G39" s="1"/>
      <c r="H39" s="1"/>
      <c r="I39" s="43"/>
      <c r="J39" s="1"/>
      <c r="K39" s="1"/>
      <c r="CE39" s="3">
        <v>14</v>
      </c>
      <c r="CF39" s="3">
        <v>129</v>
      </c>
      <c r="CG39" s="3">
        <v>17</v>
      </c>
      <c r="CN39" s="8">
        <v>4</v>
      </c>
      <c r="CO39" s="8">
        <v>2</v>
      </c>
      <c r="CP39" s="8">
        <v>2</v>
      </c>
      <c r="CQ39" s="8">
        <v>4</v>
      </c>
      <c r="CR39" s="8" t="e">
        <v>#N/A</v>
      </c>
      <c r="CS39" s="8" t="e">
        <v>#N/A</v>
      </c>
      <c r="CT39" s="9" t="e">
        <v>#N/A</v>
      </c>
      <c r="CU39" s="8" t="e" cm="1">
        <f t="array" ref="CU39">_xlfn.IFS($CT$54=-1,CN39,$CT$54=0,$CR39,$CT$54=1,$CS39,$CT$54=2,$CT39)</f>
        <v>#N/A</v>
      </c>
      <c r="CV39" s="8" t="e" cm="1">
        <f t="array" ref="CV39">_xlfn.IFS($CT$54=-1,CO39,$CT$54=0,$CR39,$CT$54=1,$CS39,$CT$54=2,$CT39)</f>
        <v>#N/A</v>
      </c>
      <c r="CW39" s="8" t="e" cm="1">
        <f t="array" ref="CW39">_xlfn.IFS($CT$54=-1,CP39,$CT$54=0,$CR39,$CT$54=1,$CS39,$CT$54=2,$CT39)</f>
        <v>#N/A</v>
      </c>
      <c r="CX39" s="8" t="e" cm="1">
        <f t="array" ref="CX39">_xlfn.IFS($CT$54=-1,CQ39,$CT$54=0,$CR39,$CT$54=1,$CS39,$CT$54=2,$CT39)</f>
        <v>#N/A</v>
      </c>
      <c r="CY39" s="8"/>
      <c r="CZ39" s="8">
        <v>2</v>
      </c>
      <c r="DA39" s="8">
        <v>4</v>
      </c>
      <c r="DB39" s="8">
        <v>4</v>
      </c>
      <c r="DC39" s="9">
        <v>4</v>
      </c>
      <c r="DD39" s="18">
        <v>6</v>
      </c>
      <c r="DE39" s="8">
        <v>4</v>
      </c>
      <c r="DF39" s="8">
        <v>4</v>
      </c>
      <c r="DG39" s="8">
        <v>4</v>
      </c>
      <c r="DH39" s="8">
        <v>4</v>
      </c>
      <c r="DI39" s="8">
        <v>4</v>
      </c>
      <c r="DJ39" s="8">
        <v>1</v>
      </c>
      <c r="DK39" s="8">
        <v>4</v>
      </c>
      <c r="DL39" s="8">
        <v>4</v>
      </c>
      <c r="DP39" s="3" t="s">
        <v>105</v>
      </c>
    </row>
    <row r="40" spans="1:120" ht="17" customHeight="1" x14ac:dyDescent="0.2">
      <c r="A40" s="1"/>
      <c r="B40" s="38" t="s">
        <v>20</v>
      </c>
      <c r="C40" s="53" t="str">
        <f ca="1">"Target: " &amp; SUM(D13:D23)+1</f>
        <v>Target: 149</v>
      </c>
      <c r="D40" s="1"/>
      <c r="E40" s="1"/>
      <c r="F40" s="1"/>
      <c r="G40" s="1"/>
      <c r="H40" s="1"/>
      <c r="I40" s="43"/>
      <c r="J40" s="1"/>
      <c r="K40" s="1"/>
      <c r="CE40" s="3">
        <v>15</v>
      </c>
      <c r="CF40" s="3">
        <v>145</v>
      </c>
      <c r="CG40" s="3">
        <v>16</v>
      </c>
      <c r="CN40" s="8">
        <v>4</v>
      </c>
      <c r="CO40" s="8">
        <v>2</v>
      </c>
      <c r="CP40" s="8">
        <v>4</v>
      </c>
      <c r="CQ40" s="8">
        <v>6</v>
      </c>
      <c r="CR40" s="8" t="e">
        <v>#N/A</v>
      </c>
      <c r="CS40" s="8" t="e">
        <v>#N/A</v>
      </c>
      <c r="CT40" s="9" t="e">
        <v>#N/A</v>
      </c>
      <c r="CU40" s="8" t="e" cm="1">
        <f t="array" ref="CU40">_xlfn.IFS($CT$54=-1,CN40,$CT$54=0,$CR40,$CT$54=1,$CS40,$CT$54=2,$CT40)</f>
        <v>#N/A</v>
      </c>
      <c r="CV40" s="8" t="e" cm="1">
        <f t="array" ref="CV40">_xlfn.IFS($CT$54=-1,CO40,$CT$54=0,$CR40,$CT$54=1,$CS40,$CT$54=2,$CT40)</f>
        <v>#N/A</v>
      </c>
      <c r="CW40" s="8" t="e" cm="1">
        <f t="array" ref="CW40">_xlfn.IFS($CT$54=-1,CP40,$CT$54=0,$CR40,$CT$54=1,$CS40,$CT$54=2,$CT40)</f>
        <v>#N/A</v>
      </c>
      <c r="CX40" s="8" t="e" cm="1">
        <f t="array" ref="CX40">_xlfn.IFS($CT$54=-1,CQ40,$CT$54=0,$CR40,$CT$54=1,$CS40,$CT$54=2,$CT40)</f>
        <v>#N/A</v>
      </c>
      <c r="CY40" s="8"/>
      <c r="CZ40" s="8">
        <v>2</v>
      </c>
      <c r="DA40" s="8">
        <v>4</v>
      </c>
      <c r="DB40" s="8">
        <v>4</v>
      </c>
      <c r="DC40" s="9">
        <v>4</v>
      </c>
      <c r="DD40" s="18">
        <v>6</v>
      </c>
      <c r="DE40" s="8">
        <v>4</v>
      </c>
      <c r="DF40" s="8">
        <v>4</v>
      </c>
      <c r="DG40" s="8">
        <v>4</v>
      </c>
      <c r="DH40" s="8">
        <v>4</v>
      </c>
      <c r="DI40" s="8">
        <v>4</v>
      </c>
      <c r="DJ40" s="8">
        <v>1</v>
      </c>
      <c r="DK40" s="8">
        <v>4</v>
      </c>
      <c r="DL40" s="8">
        <v>4</v>
      </c>
    </row>
    <row r="41" spans="1:120" ht="17" customHeight="1" x14ac:dyDescent="0.2">
      <c r="A41" s="1"/>
      <c r="B41" s="40" t="s">
        <v>6</v>
      </c>
      <c r="C41" s="41"/>
      <c r="D41" s="42" t="s">
        <v>46</v>
      </c>
      <c r="E41" s="42" t="s">
        <v>47</v>
      </c>
      <c r="F41" s="42" t="s">
        <v>48</v>
      </c>
      <c r="G41" s="42" t="s">
        <v>49</v>
      </c>
      <c r="H41" s="41" t="s">
        <v>50</v>
      </c>
      <c r="I41" s="43"/>
      <c r="J41" s="1"/>
      <c r="K41" s="1"/>
      <c r="CE41" s="3">
        <v>16</v>
      </c>
      <c r="CF41" s="3">
        <v>149</v>
      </c>
      <c r="CG41" s="3">
        <v>4</v>
      </c>
      <c r="CN41" s="8">
        <v>4</v>
      </c>
      <c r="CO41" s="8">
        <v>4</v>
      </c>
      <c r="CP41" s="8">
        <v>4</v>
      </c>
      <c r="CQ41" s="8">
        <v>6</v>
      </c>
      <c r="CR41" s="8" t="e">
        <v>#N/A</v>
      </c>
      <c r="CS41" s="8" t="e">
        <v>#N/A</v>
      </c>
      <c r="CT41" s="9" t="e">
        <v>#N/A</v>
      </c>
      <c r="CU41" s="8" t="e" cm="1">
        <f t="array" ref="CU41">_xlfn.IFS($CT$54=-1,CN41,$CT$54=0,$CR41,$CT$54=1,$CS41,$CT$54=2,$CT41)</f>
        <v>#N/A</v>
      </c>
      <c r="CV41" s="8" t="e" cm="1">
        <f t="array" ref="CV41">_xlfn.IFS($CT$54=-1,CO41,$CT$54=0,$CR41,$CT$54=1,$CS41,$CT$54=2,$CT41)</f>
        <v>#N/A</v>
      </c>
      <c r="CW41" s="8" t="e" cm="1">
        <f t="array" ref="CW41">_xlfn.IFS($CT$54=-1,CP41,$CT$54=0,$CR41,$CT$54=1,$CS41,$CT$54=2,$CT41)</f>
        <v>#N/A</v>
      </c>
      <c r="CX41" s="8" t="e" cm="1">
        <f t="array" ref="CX41">_xlfn.IFS($CT$54=-1,CQ41,$CT$54=0,$CR41,$CT$54=1,$CS41,$CT$54=2,$CT41)</f>
        <v>#N/A</v>
      </c>
      <c r="CY41" s="8"/>
      <c r="CZ41" s="8">
        <v>4</v>
      </c>
      <c r="DA41" s="8">
        <v>6</v>
      </c>
      <c r="DB41" s="8">
        <v>4</v>
      </c>
      <c r="DC41" s="9">
        <v>4</v>
      </c>
      <c r="DD41" s="18">
        <v>6</v>
      </c>
      <c r="DE41" s="8">
        <v>4</v>
      </c>
      <c r="DF41" s="8">
        <v>6</v>
      </c>
      <c r="DG41" s="8">
        <v>4</v>
      </c>
      <c r="DH41" s="8">
        <v>4</v>
      </c>
      <c r="DI41" s="8">
        <v>4</v>
      </c>
      <c r="DJ41" s="8">
        <v>2</v>
      </c>
      <c r="DK41" s="8">
        <v>4</v>
      </c>
      <c r="DL41" s="8">
        <v>4</v>
      </c>
    </row>
    <row r="42" spans="1:120" ht="17" customHeight="1" x14ac:dyDescent="0.2">
      <c r="A42" s="1"/>
      <c r="B42" t="s">
        <v>44</v>
      </c>
      <c r="C42" s="37" t="s">
        <v>109</v>
      </c>
      <c r="D42" s="37" cm="1">
        <f t="array" aca="1" ref="D42:G42" ca="1">'Sample INNINGS 2'!C75:F75</f>
        <v>6</v>
      </c>
      <c r="E42" s="37">
        <f ca="1"/>
        <v>11</v>
      </c>
      <c r="F42" s="37">
        <f ca="1"/>
        <v>1</v>
      </c>
      <c r="G42" s="37">
        <f ca="1"/>
        <v>0</v>
      </c>
      <c r="H42" s="45">
        <f t="shared" ref="H42:H46" ca="1" si="2">IF(ISBLANK(D42),0,100*D42/E42)</f>
        <v>54.545454545454547</v>
      </c>
      <c r="I42" s="43"/>
      <c r="J42" s="1"/>
      <c r="K42" s="1"/>
      <c r="CE42" s="3">
        <v>17</v>
      </c>
      <c r="CF42" s="3">
        <v>149</v>
      </c>
      <c r="CG42" s="3">
        <v>0</v>
      </c>
      <c r="CN42" s="8">
        <v>4</v>
      </c>
      <c r="CO42" s="8">
        <v>4</v>
      </c>
      <c r="CP42" s="8">
        <v>4</v>
      </c>
      <c r="CQ42" s="8">
        <v>6</v>
      </c>
      <c r="CR42" s="8" t="e">
        <v>#N/A</v>
      </c>
      <c r="CS42" s="8" t="e">
        <v>#N/A</v>
      </c>
      <c r="CT42" s="9" t="e">
        <v>#N/A</v>
      </c>
      <c r="CU42" s="8" t="e" cm="1">
        <f t="array" ref="CU42">_xlfn.IFS($CT$54=-1,CN42,$CT$54=0,$CR42,$CT$54=1,$CS42,$CT$54=2,$CT42)</f>
        <v>#N/A</v>
      </c>
      <c r="CV42" s="8" t="e" cm="1">
        <f t="array" ref="CV42">_xlfn.IFS($CT$54=-1,CO42,$CT$54=0,$CR42,$CT$54=1,$CS42,$CT$54=2,$CT42)</f>
        <v>#N/A</v>
      </c>
      <c r="CW42" s="8" t="e" cm="1">
        <f t="array" ref="CW42">_xlfn.IFS($CT$54=-1,CP42,$CT$54=0,$CR42,$CT$54=1,$CS42,$CT$54=2,$CT42)</f>
        <v>#N/A</v>
      </c>
      <c r="CX42" s="8" t="e" cm="1">
        <f t="array" ref="CX42">_xlfn.IFS($CT$54=-1,CQ42,$CT$54=0,$CR42,$CT$54=1,$CS42,$CT$54=2,$CT42)</f>
        <v>#N/A</v>
      </c>
      <c r="CY42" s="8"/>
      <c r="CZ42" s="8">
        <v>4</v>
      </c>
      <c r="DA42" s="8">
        <v>6</v>
      </c>
      <c r="DB42" s="8">
        <v>4</v>
      </c>
      <c r="DC42" s="9">
        <v>4</v>
      </c>
      <c r="DD42" s="18">
        <v>6</v>
      </c>
      <c r="DE42" s="8">
        <v>6</v>
      </c>
      <c r="DF42" s="8">
        <v>6</v>
      </c>
      <c r="DG42" s="8">
        <v>4</v>
      </c>
      <c r="DH42" s="8">
        <v>4</v>
      </c>
      <c r="DI42" s="8">
        <v>4</v>
      </c>
      <c r="DJ42" s="8">
        <v>2</v>
      </c>
      <c r="DK42" s="8">
        <v>6</v>
      </c>
      <c r="DL42" s="8">
        <v>6</v>
      </c>
    </row>
    <row r="43" spans="1:120" ht="17" customHeight="1" x14ac:dyDescent="0.2">
      <c r="A43" s="1"/>
      <c r="B43" t="s">
        <v>51</v>
      </c>
      <c r="C43" s="37" t="s">
        <v>110</v>
      </c>
      <c r="D43" s="37" cm="1">
        <f t="array" aca="1" ref="D43:G43" ca="1">'Sample INNINGS 2'!N59:Q59</f>
        <v>54</v>
      </c>
      <c r="E43" s="37">
        <f ca="1"/>
        <v>34</v>
      </c>
      <c r="F43" s="37">
        <f ca="1"/>
        <v>5</v>
      </c>
      <c r="G43" s="37">
        <f ca="1"/>
        <v>4</v>
      </c>
      <c r="H43" s="45">
        <f t="shared" ca="1" si="2"/>
        <v>158.8235294117647</v>
      </c>
      <c r="I43" s="43"/>
      <c r="J43" s="1"/>
      <c r="K43" s="1"/>
      <c r="CE43" s="3">
        <v>18</v>
      </c>
      <c r="CF43" s="3">
        <v>149</v>
      </c>
      <c r="CG43" s="3">
        <v>0</v>
      </c>
      <c r="CN43" s="8">
        <v>4</v>
      </c>
      <c r="CO43" s="8">
        <v>4</v>
      </c>
      <c r="CP43" s="8">
        <v>4</v>
      </c>
      <c r="CQ43" s="8">
        <v>6</v>
      </c>
      <c r="CR43" s="8" t="e">
        <v>#N/A</v>
      </c>
      <c r="CS43" s="8" t="e">
        <v>#N/A</v>
      </c>
      <c r="CT43" s="9" t="e">
        <v>#N/A</v>
      </c>
      <c r="CU43" s="8" t="e" cm="1">
        <f t="array" ref="CU43">_xlfn.IFS($CT$54=-1,CN43,$CT$54=0,$CR43,$CT$54=1,$CS43,$CT$54=2,$CT43)</f>
        <v>#N/A</v>
      </c>
      <c r="CV43" s="8" t="e" cm="1">
        <f t="array" ref="CV43">_xlfn.IFS($CT$54=-1,CO43,$CT$54=0,$CR43,$CT$54=1,$CS43,$CT$54=2,$CT43)</f>
        <v>#N/A</v>
      </c>
      <c r="CW43" s="8" t="e" cm="1">
        <f t="array" ref="CW43">_xlfn.IFS($CT$54=-1,CP43,$CT$54=0,$CR43,$CT$54=1,$CS43,$CT$54=2,$CT43)</f>
        <v>#N/A</v>
      </c>
      <c r="CX43" s="8" t="e" cm="1">
        <f t="array" ref="CX43">_xlfn.IFS($CT$54=-1,CQ43,$CT$54=0,$CR43,$CT$54=1,$CS43,$CT$54=2,$CT43)</f>
        <v>#N/A</v>
      </c>
      <c r="CY43" s="8"/>
      <c r="CZ43" s="8">
        <v>4</v>
      </c>
      <c r="DA43" s="8">
        <v>6</v>
      </c>
      <c r="DB43" s="8">
        <v>6</v>
      </c>
      <c r="DC43" s="9">
        <v>6</v>
      </c>
      <c r="DD43" s="18">
        <v>6</v>
      </c>
      <c r="DE43" s="8">
        <v>6</v>
      </c>
      <c r="DF43" s="8">
        <v>6</v>
      </c>
      <c r="DG43" s="8">
        <v>4</v>
      </c>
      <c r="DH43" s="8">
        <v>4</v>
      </c>
      <c r="DI43" s="8">
        <v>4</v>
      </c>
      <c r="DJ43" s="8">
        <v>2</v>
      </c>
      <c r="DK43" s="8">
        <v>6</v>
      </c>
      <c r="DL43" s="8">
        <v>6</v>
      </c>
    </row>
    <row r="44" spans="1:120" ht="17" customHeight="1" x14ac:dyDescent="0.2">
      <c r="A44" s="1"/>
      <c r="B44" t="s">
        <v>54</v>
      </c>
      <c r="C44" s="37" t="s">
        <v>74</v>
      </c>
      <c r="D44" s="37" cm="1">
        <f t="array" aca="1" ref="D44:G44" ca="1">'Sample INNINGS 2'!Y59:AB59</f>
        <v>44</v>
      </c>
      <c r="E44" s="37">
        <f ca="1"/>
        <v>25</v>
      </c>
      <c r="F44" s="37">
        <f ca="1"/>
        <v>2</v>
      </c>
      <c r="G44" s="37">
        <f ca="1"/>
        <v>4</v>
      </c>
      <c r="H44" s="45">
        <f t="shared" ca="1" si="2"/>
        <v>176</v>
      </c>
      <c r="I44" s="43"/>
      <c r="J44" s="1"/>
      <c r="K44" s="1"/>
      <c r="CE44" s="3">
        <v>19</v>
      </c>
      <c r="CF44" s="3">
        <v>149</v>
      </c>
      <c r="CG44" s="3">
        <v>0</v>
      </c>
      <c r="CN44" s="8">
        <v>6</v>
      </c>
      <c r="CO44" s="8">
        <v>4</v>
      </c>
      <c r="CP44" s="8">
        <v>6</v>
      </c>
      <c r="CQ44" s="8">
        <v>6</v>
      </c>
      <c r="CR44" s="8" t="e">
        <v>#N/A</v>
      </c>
      <c r="CS44" s="8" t="e">
        <v>#N/A</v>
      </c>
      <c r="CT44" s="9" t="e">
        <v>#N/A</v>
      </c>
      <c r="CU44" s="8" t="e" cm="1">
        <f t="array" ref="CU44">_xlfn.IFS($CT$54=-1,CN44,$CT$54=0,$CR44,$CT$54=1,$CS44,$CT$54=2,$CT44)</f>
        <v>#N/A</v>
      </c>
      <c r="CV44" s="8" t="e" cm="1">
        <f t="array" ref="CV44">_xlfn.IFS($CT$54=-1,CO44,$CT$54=0,$CR44,$CT$54=1,$CS44,$CT$54=2,$CT44)</f>
        <v>#N/A</v>
      </c>
      <c r="CW44" s="8" t="e" cm="1">
        <f t="array" ref="CW44">_xlfn.IFS($CT$54=-1,CP44,$CT$54=0,$CR44,$CT$54=1,$CS44,$CT$54=2,$CT44)</f>
        <v>#N/A</v>
      </c>
      <c r="CX44" s="8" t="e" cm="1">
        <f t="array" ref="CX44">_xlfn.IFS($CT$54=-1,CQ44,$CT$54=0,$CR44,$CT$54=1,$CS44,$CT$54=2,$CT44)</f>
        <v>#N/A</v>
      </c>
      <c r="CY44" s="8"/>
      <c r="CZ44" s="8">
        <v>4</v>
      </c>
      <c r="DA44" s="8">
        <v>6</v>
      </c>
      <c r="DB44" s="8">
        <v>6</v>
      </c>
      <c r="DC44" s="9">
        <v>6</v>
      </c>
      <c r="DD44" s="18">
        <v>6</v>
      </c>
      <c r="DE44" s="8">
        <v>6</v>
      </c>
      <c r="DF44" s="8">
        <v>6</v>
      </c>
      <c r="DG44" s="8">
        <v>6</v>
      </c>
      <c r="DH44" s="8">
        <v>6</v>
      </c>
      <c r="DI44" s="8">
        <v>6</v>
      </c>
      <c r="DJ44" s="8">
        <v>4</v>
      </c>
      <c r="DK44" s="8">
        <v>6</v>
      </c>
      <c r="DL44" s="8">
        <v>6</v>
      </c>
    </row>
    <row r="45" spans="1:120" ht="17" customHeight="1" x14ac:dyDescent="0.2">
      <c r="A45" s="1"/>
      <c r="B45" t="s">
        <v>57</v>
      </c>
      <c r="C45" s="37" t="s">
        <v>111</v>
      </c>
      <c r="D45" s="37" cm="1">
        <f t="array" aca="1" ref="D45:G45" ca="1">'Sample INNINGS 2'!N92:Q92</f>
        <v>11</v>
      </c>
      <c r="E45" s="37">
        <f ca="1"/>
        <v>7</v>
      </c>
      <c r="F45" s="37">
        <f ca="1"/>
        <v>1</v>
      </c>
      <c r="G45" s="37">
        <f ca="1"/>
        <v>1</v>
      </c>
      <c r="H45" s="45">
        <f t="shared" ca="1" si="2"/>
        <v>157.14285714285714</v>
      </c>
      <c r="I45" s="43"/>
      <c r="J45" s="1"/>
      <c r="K45" s="1"/>
      <c r="CE45" s="3">
        <v>20</v>
      </c>
      <c r="CF45" s="3">
        <v>149</v>
      </c>
      <c r="CG45" s="3">
        <v>0</v>
      </c>
      <c r="CN45" s="8">
        <v>6</v>
      </c>
      <c r="CO45" s="8">
        <v>4</v>
      </c>
      <c r="CP45" s="8">
        <v>6</v>
      </c>
      <c r="CQ45" s="8">
        <v>6</v>
      </c>
      <c r="CR45" s="8" t="e">
        <v>#N/A</v>
      </c>
      <c r="CS45" s="8" t="e">
        <v>#N/A</v>
      </c>
      <c r="CT45" s="9" t="e">
        <v>#N/A</v>
      </c>
      <c r="CU45" s="8" t="e" cm="1">
        <f t="array" ref="CU45">_xlfn.IFS($CT$54=-1,CN45,$CT$54=0,$CR45,$CT$54=1,$CS45,$CT$54=2,$CT45)</f>
        <v>#N/A</v>
      </c>
      <c r="CV45" s="8" t="e" cm="1">
        <f t="array" ref="CV45">_xlfn.IFS($CT$54=-1,CO45,$CT$54=0,$CR45,$CT$54=1,$CS45,$CT$54=2,$CT45)</f>
        <v>#N/A</v>
      </c>
      <c r="CW45" s="8" t="e" cm="1">
        <f t="array" ref="CW45">_xlfn.IFS($CT$54=-1,CP45,$CT$54=0,$CR45,$CT$54=1,$CS45,$CT$54=2,$CT45)</f>
        <v>#N/A</v>
      </c>
      <c r="CX45" s="8" t="e" cm="1">
        <f t="array" ref="CX45">_xlfn.IFS($CT$54=-1,CQ45,$CT$54=0,$CR45,$CT$54=1,$CS45,$CT$54=2,$CT45)</f>
        <v>#N/A</v>
      </c>
      <c r="CY45" s="8"/>
      <c r="CZ45" s="8">
        <v>6</v>
      </c>
      <c r="DA45" s="8">
        <v>6</v>
      </c>
      <c r="DB45" s="8">
        <v>6</v>
      </c>
      <c r="DC45" s="9">
        <v>6</v>
      </c>
      <c r="DD45" s="18">
        <v>6</v>
      </c>
      <c r="DE45" s="8">
        <v>6</v>
      </c>
      <c r="DF45" s="8">
        <v>6</v>
      </c>
      <c r="DG45" s="8">
        <v>6</v>
      </c>
      <c r="DH45" s="8">
        <v>6</v>
      </c>
      <c r="DI45" s="8">
        <v>6</v>
      </c>
      <c r="DJ45" s="8">
        <v>4</v>
      </c>
      <c r="DK45" s="8">
        <v>6</v>
      </c>
      <c r="DL45" s="8">
        <v>6</v>
      </c>
    </row>
    <row r="46" spans="1:120" ht="17" customHeight="1" x14ac:dyDescent="0.2">
      <c r="A46" s="1"/>
      <c r="B46" t="s">
        <v>60</v>
      </c>
      <c r="C46" s="37" t="s">
        <v>74</v>
      </c>
      <c r="D46" s="37" cm="1">
        <f t="array" aca="1" ref="D46:G46" ca="1">'Sample INNINGS 2'!Y60:AB60</f>
        <v>34</v>
      </c>
      <c r="E46" s="37">
        <f ca="1"/>
        <v>16</v>
      </c>
      <c r="F46" s="37">
        <f ca="1"/>
        <v>3</v>
      </c>
      <c r="G46" s="37">
        <f ca="1"/>
        <v>3</v>
      </c>
      <c r="H46" s="45">
        <f t="shared" ca="1" si="2"/>
        <v>212.5</v>
      </c>
      <c r="I46" s="43"/>
      <c r="J46" s="1"/>
      <c r="K46" s="1"/>
      <c r="CN46" s="8">
        <v>6</v>
      </c>
      <c r="CO46" s="8">
        <v>6</v>
      </c>
      <c r="CP46" s="8">
        <v>6</v>
      </c>
      <c r="CQ46" s="8">
        <v>6</v>
      </c>
      <c r="CR46" s="8" t="e">
        <v>#N/A</v>
      </c>
      <c r="CS46" s="8" t="e">
        <v>#N/A</v>
      </c>
      <c r="CT46" s="9" t="e">
        <v>#N/A</v>
      </c>
      <c r="CU46" s="8" t="e" cm="1">
        <f t="array" ref="CU46">_xlfn.IFS($CT$54=-1,CN46,$CT$54=0,$CR46,$CT$54=1,$CS46,$CT$54=2,$CT46)</f>
        <v>#N/A</v>
      </c>
      <c r="CV46" s="8" t="e" cm="1">
        <f t="array" ref="CV46">_xlfn.IFS($CT$54=-1,CO46,$CT$54=0,$CR46,$CT$54=1,$CS46,$CT$54=2,$CT46)</f>
        <v>#N/A</v>
      </c>
      <c r="CW46" s="8" t="e" cm="1">
        <f t="array" ref="CW46">_xlfn.IFS($CT$54=-1,CP46,$CT$54=0,$CR46,$CT$54=1,$CS46,$CT$54=2,$CT46)</f>
        <v>#N/A</v>
      </c>
      <c r="CX46" s="8" t="e" cm="1">
        <f t="array" ref="CX46">_xlfn.IFS($CT$54=-1,CQ46,$CT$54=0,$CR46,$CT$54=1,$CS46,$CT$54=2,$CT46)</f>
        <v>#N/A</v>
      </c>
      <c r="CY46" s="8"/>
      <c r="CZ46" s="8">
        <v>6</v>
      </c>
      <c r="DA46" s="8" t="s">
        <v>112</v>
      </c>
      <c r="DB46" s="8" t="s">
        <v>112</v>
      </c>
      <c r="DC46" s="9" t="s">
        <v>112</v>
      </c>
      <c r="DD46" s="18" t="s">
        <v>112</v>
      </c>
      <c r="DE46" s="8">
        <v>6</v>
      </c>
      <c r="DF46" s="8">
        <v>6</v>
      </c>
      <c r="DG46" s="8">
        <v>6</v>
      </c>
      <c r="DH46" s="8">
        <v>6</v>
      </c>
      <c r="DI46" s="8">
        <v>6</v>
      </c>
      <c r="DJ46" s="8">
        <v>6</v>
      </c>
      <c r="DK46" s="8">
        <v>6</v>
      </c>
      <c r="DL46" s="8">
        <v>6</v>
      </c>
    </row>
    <row r="47" spans="1:120" ht="17" customHeight="1" x14ac:dyDescent="0.2">
      <c r="A47" s="1"/>
      <c r="B47" t="s">
        <v>63</v>
      </c>
      <c r="C47" s="37"/>
      <c r="D47" s="37"/>
      <c r="E47" s="37"/>
      <c r="F47" s="37"/>
      <c r="G47" s="37"/>
      <c r="H47" s="45"/>
      <c r="I47" s="43"/>
      <c r="J47" s="1"/>
      <c r="K47" s="1"/>
      <c r="CN47" s="8">
        <v>6</v>
      </c>
      <c r="CO47" s="8">
        <v>6</v>
      </c>
      <c r="CP47" s="8">
        <v>6</v>
      </c>
      <c r="CQ47" s="8" t="s">
        <v>112</v>
      </c>
      <c r="CR47" s="8" t="e">
        <v>#N/A</v>
      </c>
      <c r="CS47" s="8" t="e">
        <v>#N/A</v>
      </c>
      <c r="CT47" s="9" t="e">
        <v>#N/A</v>
      </c>
      <c r="CU47" s="8" t="e" cm="1">
        <f t="array" ref="CU47">_xlfn.IFS($CT$54=-1,CN47,$CT$54=0,$CR47,$CT$54=1,$CS47,$CT$54=2,$CT47)</f>
        <v>#N/A</v>
      </c>
      <c r="CV47" s="8" t="e" cm="1">
        <f t="array" ref="CV47">_xlfn.IFS($CT$54=-1,CO47,$CT$54=0,$CR47,$CT$54=1,$CS47,$CT$54=2,$CT47)</f>
        <v>#N/A</v>
      </c>
      <c r="CW47" s="8" t="e" cm="1">
        <f t="array" ref="CW47">_xlfn.IFS($CT$54=-1,CP47,$CT$54=0,$CR47,$CT$54=1,$CS47,$CT$54=2,$CT47)</f>
        <v>#N/A</v>
      </c>
      <c r="CX47" s="8" t="e" cm="1">
        <f t="array" ref="CX47">_xlfn.IFS($CT$54=-1,CQ47,$CT$54=0,$CR47,$CT$54=1,$CS47,$CT$54=2,$CT47)</f>
        <v>#N/A</v>
      </c>
      <c r="CY47" s="8"/>
      <c r="CZ47" s="8">
        <v>6</v>
      </c>
      <c r="DA47" s="8" t="s">
        <v>112</v>
      </c>
      <c r="DB47" s="8" t="s">
        <v>112</v>
      </c>
      <c r="DC47" s="9" t="s">
        <v>112</v>
      </c>
      <c r="DD47" s="18" t="s">
        <v>112</v>
      </c>
      <c r="DE47" s="8">
        <v>6</v>
      </c>
      <c r="DF47" s="8">
        <v>6</v>
      </c>
      <c r="DG47" s="8">
        <v>6</v>
      </c>
      <c r="DH47" s="8">
        <v>6</v>
      </c>
      <c r="DI47" s="8">
        <v>6</v>
      </c>
      <c r="DJ47" s="8">
        <v>6</v>
      </c>
      <c r="DK47" s="8">
        <v>6</v>
      </c>
      <c r="DL47" s="8">
        <v>6</v>
      </c>
    </row>
    <row r="48" spans="1:120" ht="17" customHeight="1" x14ac:dyDescent="0.2">
      <c r="A48" s="1"/>
      <c r="B48" t="s">
        <v>66</v>
      </c>
      <c r="C48" s="37"/>
      <c r="D48" s="37"/>
      <c r="E48" s="37"/>
      <c r="F48" s="37"/>
      <c r="G48" s="37"/>
      <c r="H48" s="45"/>
      <c r="I48" s="43"/>
      <c r="J48" s="1"/>
      <c r="K48" s="1"/>
      <c r="CN48" s="8">
        <v>6</v>
      </c>
      <c r="CO48" s="8">
        <v>6</v>
      </c>
      <c r="CP48" s="8">
        <v>6</v>
      </c>
      <c r="CQ48" s="8" t="s">
        <v>112</v>
      </c>
      <c r="CR48" s="17" t="e">
        <v>#N/A</v>
      </c>
      <c r="CS48" s="17" t="e">
        <v>#N/A</v>
      </c>
      <c r="CT48" s="17" t="e">
        <v>#N/A</v>
      </c>
      <c r="CU48" s="8" t="e" cm="1">
        <f t="array" ref="CU48">_xlfn.IFS($CT$54=-1,CN48,$CT$54=0,$CR48,$CT$54=1,$CS48,$CT$54=2,$CT48)</f>
        <v>#N/A</v>
      </c>
      <c r="CV48" s="8" t="e" cm="1">
        <f t="array" ref="CV48">_xlfn.IFS($CT$54=-1,CO48,$CT$54=0,$CR48,$CT$54=1,$CS48,$CT$54=2,$CT48)</f>
        <v>#N/A</v>
      </c>
      <c r="CW48" s="8" t="e" cm="1">
        <f t="array" ref="CW48">_xlfn.IFS($CT$54=-1,CP48,$CT$54=0,$CR48,$CT$54=1,$CS48,$CT$54=2,$CT48)</f>
        <v>#N/A</v>
      </c>
      <c r="CX48" s="8" t="e" cm="1">
        <f t="array" ref="CX48">_xlfn.IFS($CT$54=-1,CQ48,$CT$54=0,$CR48,$CT$54=1,$CS48,$CT$54=2,$CT48)</f>
        <v>#N/A</v>
      </c>
      <c r="CY48" s="8"/>
      <c r="CZ48" s="8" t="s">
        <v>112</v>
      </c>
      <c r="DA48" s="26"/>
      <c r="DB48" s="26"/>
      <c r="DC48" s="26"/>
      <c r="DD48" s="26"/>
      <c r="DE48" s="8">
        <v>6</v>
      </c>
      <c r="DF48" s="8">
        <v>6</v>
      </c>
      <c r="DG48" s="8">
        <v>6</v>
      </c>
      <c r="DH48" s="8">
        <v>6</v>
      </c>
      <c r="DI48" s="8" t="s">
        <v>112</v>
      </c>
      <c r="DJ48" s="8" t="s">
        <v>112</v>
      </c>
      <c r="DK48" s="8">
        <v>6</v>
      </c>
      <c r="DL48" s="8">
        <v>6</v>
      </c>
    </row>
    <row r="49" spans="1:116" ht="17" customHeight="1" x14ac:dyDescent="0.2">
      <c r="A49" s="1"/>
      <c r="B49" t="s">
        <v>69</v>
      </c>
      <c r="C49" s="37"/>
      <c r="D49" s="37"/>
      <c r="E49" s="37"/>
      <c r="F49" s="37"/>
      <c r="G49" s="37"/>
      <c r="H49" s="45"/>
      <c r="I49" s="43"/>
      <c r="J49" s="1"/>
      <c r="K49" s="1"/>
      <c r="CN49" s="8" t="s">
        <v>112</v>
      </c>
      <c r="CO49" s="8" t="s">
        <v>112</v>
      </c>
      <c r="CP49" s="8" t="s">
        <v>112</v>
      </c>
      <c r="CQ49" s="8" t="s">
        <v>112</v>
      </c>
      <c r="CR49" s="17" t="e">
        <v>#N/A</v>
      </c>
      <c r="CS49" s="17" t="e">
        <v>#N/A</v>
      </c>
      <c r="CT49" s="17" t="e">
        <v>#N/A</v>
      </c>
      <c r="CU49" s="8" t="e" cm="1">
        <f t="array" ref="CU49">_xlfn.IFS($CT$54=-1,CN49,$CT$54=0,$CR49,$CT$54=1,$CS49,$CT$54=2,$CT49)</f>
        <v>#N/A</v>
      </c>
      <c r="CV49" s="8" t="e" cm="1">
        <f t="array" ref="CV49">_xlfn.IFS($CT$54=-1,CO49,$CT$54=0,$CR49,$CT$54=1,$CS49,$CT$54=2,$CT49)</f>
        <v>#N/A</v>
      </c>
      <c r="CW49" s="8" t="e" cm="1">
        <f t="array" ref="CW49">_xlfn.IFS($CT$54=-1,CP49,$CT$54=0,$CR49,$CT$54=1,$CS49,$CT$54=2,$CT49)</f>
        <v>#N/A</v>
      </c>
      <c r="CX49" s="8" t="e" cm="1">
        <f t="array" ref="CX49">_xlfn.IFS($CT$54=-1,CQ49,$CT$54=0,$CR49,$CT$54=1,$CS49,$CT$54=2,$CT49)</f>
        <v>#N/A</v>
      </c>
      <c r="CY49" s="8"/>
      <c r="CZ49" s="8" t="s">
        <v>112</v>
      </c>
      <c r="DA49" s="26"/>
      <c r="DB49" s="26"/>
      <c r="DC49" s="26"/>
      <c r="DD49" s="26"/>
      <c r="DE49" s="8" t="s">
        <v>112</v>
      </c>
      <c r="DF49" s="8">
        <v>6</v>
      </c>
      <c r="DG49" s="8">
        <v>6</v>
      </c>
      <c r="DH49" s="8" t="s">
        <v>112</v>
      </c>
      <c r="DI49" s="8" t="s">
        <v>112</v>
      </c>
      <c r="DJ49" s="8" t="s">
        <v>112</v>
      </c>
      <c r="DK49" s="8" t="s">
        <v>112</v>
      </c>
      <c r="DL49" s="8" t="s">
        <v>112</v>
      </c>
    </row>
    <row r="50" spans="1:116" ht="17" customHeight="1" x14ac:dyDescent="0.2">
      <c r="A50" s="1"/>
      <c r="B50" t="s">
        <v>72</v>
      </c>
      <c r="C50" s="37"/>
      <c r="D50" s="37"/>
      <c r="E50" s="37"/>
      <c r="F50" s="37"/>
      <c r="G50" s="37"/>
      <c r="H50" s="45"/>
      <c r="I50" s="43"/>
      <c r="J50" s="1"/>
      <c r="K50" s="1"/>
      <c r="CN50" s="8" t="s">
        <v>112</v>
      </c>
      <c r="CO50" s="8" t="s">
        <v>112</v>
      </c>
      <c r="CP50" s="8" t="s">
        <v>112</v>
      </c>
      <c r="CQ50" s="8" t="s">
        <v>112</v>
      </c>
      <c r="CR50" s="17" t="e">
        <v>#N/A</v>
      </c>
      <c r="CS50" s="17" t="e">
        <v>#N/A</v>
      </c>
      <c r="CT50" s="17" t="e">
        <v>#N/A</v>
      </c>
      <c r="CU50" s="8" t="e" cm="1">
        <f t="array" ref="CU50">_xlfn.IFS($CT$54=-1,CN50,$CT$54=0,$CR50,$CT$54=1,$CS50,$CT$54=2,$CT50)</f>
        <v>#N/A</v>
      </c>
      <c r="CV50" s="8" t="e" cm="1">
        <f t="array" ref="CV50">_xlfn.IFS($CT$54=-1,CO50,$CT$54=0,$CR50,$CT$54=1,$CS50,$CT$54=2,$CT50)</f>
        <v>#N/A</v>
      </c>
      <c r="CW50" s="8" t="e" cm="1">
        <f t="array" ref="CW50">_xlfn.IFS($CT$54=-1,CP50,$CT$54=0,$CR50,$CT$54=1,$CS50,$CT$54=2,$CT50)</f>
        <v>#N/A</v>
      </c>
      <c r="CX50" s="8" t="e" cm="1">
        <f t="array" ref="CX50">_xlfn.IFS($CT$54=-1,CQ50,$CT$54=0,$CR50,$CT$54=1,$CS50,$CT$54=2,$CT50)</f>
        <v>#N/A</v>
      </c>
      <c r="CY50" s="8"/>
      <c r="CZ50" s="8" t="s">
        <v>112</v>
      </c>
      <c r="DA50" s="26"/>
      <c r="DB50" s="26"/>
      <c r="DC50" s="26"/>
      <c r="DD50" s="26"/>
      <c r="DE50" s="8" t="s">
        <v>112</v>
      </c>
      <c r="DF50" s="8" t="s">
        <v>112</v>
      </c>
      <c r="DG50" s="8" t="s">
        <v>112</v>
      </c>
      <c r="DH50" s="8" t="s">
        <v>112</v>
      </c>
      <c r="DI50" s="8" t="s">
        <v>112</v>
      </c>
      <c r="DJ50" s="8" t="s">
        <v>112</v>
      </c>
      <c r="DK50" s="8" t="s">
        <v>112</v>
      </c>
      <c r="DL50" s="8" t="s">
        <v>112</v>
      </c>
    </row>
    <row r="51" spans="1:116" ht="17" customHeight="1" x14ac:dyDescent="0.2">
      <c r="A51" s="1"/>
      <c r="B51" t="s">
        <v>75</v>
      </c>
      <c r="C51" s="37"/>
      <c r="D51" s="37"/>
      <c r="E51" s="37"/>
      <c r="F51" s="37"/>
      <c r="G51" s="37"/>
      <c r="H51" s="45"/>
      <c r="I51" s="43"/>
      <c r="J51" s="1"/>
      <c r="K51" s="1"/>
      <c r="CN51" s="8" t="s">
        <v>112</v>
      </c>
      <c r="CO51" s="8" t="s">
        <v>112</v>
      </c>
      <c r="CP51" s="8" t="s">
        <v>112</v>
      </c>
      <c r="CQ51" s="8" t="s">
        <v>112</v>
      </c>
      <c r="CR51" s="17" t="e">
        <v>#N/A</v>
      </c>
      <c r="CS51" s="17" t="e">
        <v>#N/A</v>
      </c>
      <c r="CT51" s="17" t="e">
        <v>#N/A</v>
      </c>
      <c r="CU51" s="8" t="e" cm="1">
        <f t="array" ref="CU51">_xlfn.IFS($CT$54=-1,CN51,$CT$54=0,$CR51,$CT$54=1,$CS51,$CT$54=2,$CT51)</f>
        <v>#N/A</v>
      </c>
      <c r="CV51" s="8" t="e" cm="1">
        <f t="array" ref="CV51">_xlfn.IFS($CT$54=-1,CO51,$CT$54=0,$CR51,$CT$54=1,$CS51,$CT$54=2,$CT51)</f>
        <v>#N/A</v>
      </c>
      <c r="CW51" s="8" t="e" cm="1">
        <f t="array" ref="CW51">_xlfn.IFS($CT$54=-1,CP51,$CT$54=0,$CR51,$CT$54=1,$CS51,$CT$54=2,$CT51)</f>
        <v>#N/A</v>
      </c>
      <c r="CX51" s="8" t="e" cm="1">
        <f t="array" ref="CX51">_xlfn.IFS($CT$54=-1,CQ51,$CT$54=0,$CR51,$CT$54=1,$CS51,$CT$54=2,$CT51)</f>
        <v>#N/A</v>
      </c>
      <c r="CY51" s="8"/>
      <c r="CZ51" s="8" t="s">
        <v>112</v>
      </c>
      <c r="DA51" s="26"/>
      <c r="DB51" s="26"/>
      <c r="DC51" s="26"/>
      <c r="DD51" s="26"/>
      <c r="DE51" s="8" t="s">
        <v>112</v>
      </c>
      <c r="DF51" s="8" t="s">
        <v>112</v>
      </c>
      <c r="DG51" s="8" t="s">
        <v>112</v>
      </c>
      <c r="DH51" s="8" t="s">
        <v>112</v>
      </c>
      <c r="DI51" s="8" t="s">
        <v>112</v>
      </c>
      <c r="DJ51" s="8" t="s">
        <v>112</v>
      </c>
      <c r="DK51" s="8" t="s">
        <v>112</v>
      </c>
      <c r="DL51" s="8" t="s">
        <v>112</v>
      </c>
    </row>
    <row r="52" spans="1:116" ht="17" customHeight="1" x14ac:dyDescent="0.2">
      <c r="A52" s="1"/>
      <c r="B52" t="s">
        <v>78</v>
      </c>
      <c r="C52" s="37"/>
      <c r="D52" s="37"/>
      <c r="E52" s="37"/>
      <c r="F52" s="37"/>
      <c r="G52" s="37"/>
      <c r="H52" s="45"/>
      <c r="I52" s="43"/>
      <c r="J52" s="1"/>
      <c r="K52" s="1"/>
    </row>
    <row r="53" spans="1:116" ht="17" customHeight="1" x14ac:dyDescent="0.2">
      <c r="A53" s="1"/>
      <c r="B53" s="1"/>
      <c r="C53" s="1"/>
      <c r="D53" s="1"/>
      <c r="E53" s="1"/>
      <c r="F53" s="1"/>
      <c r="G53" s="1"/>
      <c r="H53" s="45"/>
      <c r="I53" s="43"/>
      <c r="J53" s="1"/>
      <c r="K53" s="1"/>
    </row>
    <row r="54" spans="1:116" ht="17" customHeight="1" x14ac:dyDescent="0.2">
      <c r="A54" s="1"/>
      <c r="B54" s="1"/>
      <c r="C54" s="1"/>
      <c r="D54" s="1"/>
      <c r="E54" s="1" t="s">
        <v>86</v>
      </c>
      <c r="F54" s="1"/>
      <c r="G54" s="1"/>
      <c r="H54" s="45"/>
      <c r="I54" s="43"/>
      <c r="J54" s="1"/>
      <c r="K54" s="1"/>
    </row>
    <row r="55" spans="1:116" ht="17" customHeight="1" x14ac:dyDescent="0.2">
      <c r="A55" s="1"/>
      <c r="B55" s="47" t="s">
        <v>89</v>
      </c>
      <c r="C55" s="48" t="str" cm="1">
        <f t="array" aca="1" ref="C55" ca="1">SUM(D42:D52)&amp;"/"&amp;((SUM(IF(ISBLANK(C42:C52),0,1)))-COUNTIF(C42:C52,"NOT OUT"))</f>
        <v>149/3</v>
      </c>
      <c r="D55" s="48" t="str">
        <f ca="1">((SUM(E42:E52)-MOD(SUM(E42:E52),6))/6)+(MOD(SUM(E42:E52),6))/10 &amp; " overs"</f>
        <v>15.3 overs</v>
      </c>
      <c r="E55" s="49" t="str">
        <f ca="1">ROUNDUP(SUM(D42:D52)/(SUM(E42:E52)/6),2) &amp; " rpo"</f>
        <v>9.62 rpo</v>
      </c>
      <c r="F55" s="1"/>
      <c r="G55" s="1"/>
      <c r="H55" s="1"/>
      <c r="I55" s="43"/>
      <c r="J55" s="1"/>
      <c r="K55" s="1"/>
    </row>
    <row r="56" spans="1:116" ht="17" customHeight="1" x14ac:dyDescent="0.2">
      <c r="A56" s="1"/>
      <c r="B56" s="1"/>
      <c r="C56" s="1"/>
      <c r="D56" s="1"/>
      <c r="E56" s="1"/>
      <c r="F56" s="1"/>
      <c r="G56" s="1"/>
      <c r="H56" s="1"/>
      <c r="I56" s="43"/>
      <c r="J56" s="1"/>
      <c r="K56" s="1"/>
    </row>
    <row r="57" spans="1:116" ht="17" customHeight="1" x14ac:dyDescent="0.2">
      <c r="A57" s="1"/>
      <c r="B57" s="1"/>
      <c r="C57" s="1"/>
      <c r="D57" s="1"/>
      <c r="E57" s="1"/>
      <c r="F57" s="1"/>
      <c r="G57" s="1"/>
      <c r="H57" s="1"/>
      <c r="I57" s="43"/>
      <c r="J57" s="1"/>
      <c r="K57" s="1"/>
    </row>
    <row r="58" spans="1:116" ht="17" customHeight="1" x14ac:dyDescent="0.2">
      <c r="A58" s="1"/>
      <c r="B58" s="36" t="s">
        <v>96</v>
      </c>
      <c r="C58" s="1"/>
      <c r="D58" s="1"/>
      <c r="E58" s="1"/>
      <c r="F58" s="1"/>
      <c r="G58" s="1"/>
      <c r="H58" s="1"/>
      <c r="I58" s="43"/>
      <c r="J58" s="1"/>
      <c r="K58" s="1"/>
    </row>
    <row r="59" spans="1:116" ht="17" customHeight="1" x14ac:dyDescent="0.2">
      <c r="A59" s="1"/>
      <c r="B59" s="50" t="s">
        <v>5</v>
      </c>
      <c r="C59" s="51" t="s">
        <v>99</v>
      </c>
      <c r="D59" s="51" t="s">
        <v>100</v>
      </c>
      <c r="E59" s="51" t="s">
        <v>101</v>
      </c>
      <c r="F59" s="51" t="s">
        <v>102</v>
      </c>
      <c r="G59" s="42" t="s">
        <v>103</v>
      </c>
      <c r="H59" s="1"/>
      <c r="I59" s="43"/>
      <c r="J59" s="1"/>
      <c r="K59" s="1"/>
    </row>
    <row r="60" spans="1:116" ht="17" customHeight="1" x14ac:dyDescent="0.2">
      <c r="A60" s="1"/>
      <c r="B60" s="43" t="str" cm="1">
        <f t="array" ref="B60:F60">'Sample INNINGS 2'!X52:AB52</f>
        <v>Tim Southee</v>
      </c>
      <c r="C60" s="37">
        <v>3</v>
      </c>
      <c r="D60" s="37">
        <v>0</v>
      </c>
      <c r="E60" s="37">
        <v>34</v>
      </c>
      <c r="F60" s="37">
        <v>0</v>
      </c>
      <c r="G60" s="45">
        <f t="shared" ref="G60:G65" si="3">IF(ISBLANK(C60),0,E60/C60)</f>
        <v>11.333333333333334</v>
      </c>
      <c r="H60" s="1"/>
      <c r="I60" s="43"/>
      <c r="J60" s="1"/>
      <c r="K60" s="1"/>
    </row>
    <row r="61" spans="1:116" ht="17" customHeight="1" x14ac:dyDescent="0.2">
      <c r="A61" s="1"/>
      <c r="B61" s="43" t="str" cm="1">
        <f t="array" ref="B61:F61">'Sample INNINGS 2'!X20:AB20</f>
        <v>Zaheer Khan</v>
      </c>
      <c r="C61" s="37">
        <v>3</v>
      </c>
      <c r="D61" s="37">
        <v>0</v>
      </c>
      <c r="E61" s="37">
        <v>22</v>
      </c>
      <c r="F61" s="37">
        <v>0</v>
      </c>
      <c r="G61" s="45">
        <f t="shared" si="3"/>
        <v>7.333333333333333</v>
      </c>
      <c r="H61" s="1"/>
      <c r="I61" s="43"/>
      <c r="J61" s="1"/>
      <c r="K61" s="1"/>
    </row>
    <row r="62" spans="1:116" ht="17" customHeight="1" x14ac:dyDescent="0.2">
      <c r="A62" s="1"/>
      <c r="B62" s="43" t="str" cm="1">
        <f t="array" ref="B62:F62">'Sample INNINGS 2'!M52:Q52</f>
        <v>Ravi Rampaul</v>
      </c>
      <c r="C62" s="37">
        <v>2</v>
      </c>
      <c r="D62" s="37">
        <v>0</v>
      </c>
      <c r="E62" s="37">
        <v>28</v>
      </c>
      <c r="F62" s="37">
        <v>1</v>
      </c>
      <c r="G62" s="45">
        <f t="shared" si="3"/>
        <v>14</v>
      </c>
      <c r="H62" s="1"/>
      <c r="I62" s="43"/>
      <c r="J62" s="1"/>
      <c r="K62" s="1"/>
    </row>
    <row r="63" spans="1:116" ht="17" customHeight="1" x14ac:dyDescent="0.2">
      <c r="A63" s="1"/>
      <c r="B63" s="3" t="str" cm="1">
        <f t="array" ref="B63:F63">'Sample INNINGS 2'!X68:AB68</f>
        <v>Pawan Negi</v>
      </c>
      <c r="C63" s="37">
        <v>1.3</v>
      </c>
      <c r="D63" s="37">
        <v>0</v>
      </c>
      <c r="E63" s="37">
        <v>10</v>
      </c>
      <c r="F63" s="37">
        <v>0</v>
      </c>
      <c r="G63" s="45">
        <f t="shared" si="3"/>
        <v>7.6923076923076916</v>
      </c>
      <c r="H63" s="1"/>
      <c r="I63" s="43"/>
      <c r="J63" s="1"/>
      <c r="K63" s="1"/>
    </row>
    <row r="64" spans="1:116" ht="17" customHeight="1" x14ac:dyDescent="0.2">
      <c r="A64" s="1"/>
      <c r="B64" s="43" t="str" cm="1">
        <f t="array" ref="B64:F64">'Sample INNINGS 2'!M84:Q84</f>
        <v>Anil Kumble</v>
      </c>
      <c r="C64" s="37">
        <v>3</v>
      </c>
      <c r="D64" s="37">
        <v>0</v>
      </c>
      <c r="E64" s="37">
        <v>29</v>
      </c>
      <c r="F64" s="37">
        <v>0</v>
      </c>
      <c r="G64" s="45">
        <f t="shared" si="3"/>
        <v>9.6666666666666661</v>
      </c>
      <c r="H64" s="1"/>
      <c r="I64" s="43"/>
      <c r="J64" s="1"/>
      <c r="K64" s="1"/>
    </row>
    <row r="65" spans="1:11" ht="17" customHeight="1" x14ac:dyDescent="0.2">
      <c r="A65" s="1"/>
      <c r="B65" s="43" t="str" cm="1">
        <f t="array" ref="B65:F65">'Sample INNINGS 2'!X36:AB36</f>
        <v>Yuzvendra Chahal</v>
      </c>
      <c r="C65" s="37">
        <v>3</v>
      </c>
      <c r="D65" s="37">
        <v>0</v>
      </c>
      <c r="E65" s="37">
        <v>26</v>
      </c>
      <c r="F65" s="37">
        <v>2</v>
      </c>
      <c r="G65" s="45">
        <f t="shared" si="3"/>
        <v>8.6666666666666661</v>
      </c>
      <c r="H65" s="1"/>
      <c r="I65" s="43"/>
      <c r="J65" s="1"/>
      <c r="K65" s="1"/>
    </row>
    <row r="66" spans="1:11" ht="17" customHeight="1" x14ac:dyDescent="0.2">
      <c r="A66" s="1"/>
      <c r="B66" s="43"/>
      <c r="C66" s="1"/>
      <c r="D66" s="1"/>
      <c r="E66" s="1"/>
      <c r="F66" s="1"/>
      <c r="G66" s="45"/>
      <c r="H66" s="1"/>
      <c r="I66" s="43"/>
      <c r="J66" s="1"/>
      <c r="K66" s="1"/>
    </row>
    <row r="67" spans="1:11" ht="17" customHeight="1" x14ac:dyDescent="0.2">
      <c r="A67" s="1"/>
      <c r="B67" s="1"/>
      <c r="C67" s="1"/>
      <c r="D67" s="1"/>
      <c r="E67" s="1"/>
      <c r="F67" s="1"/>
      <c r="G67" s="1"/>
      <c r="H67" s="1"/>
      <c r="I67" s="43"/>
      <c r="J67" s="1"/>
      <c r="K67" s="1"/>
    </row>
    <row r="68" spans="1:11" ht="17" customHeight="1" x14ac:dyDescent="0.2"/>
    <row r="69" spans="1:11" ht="17" customHeight="1" x14ac:dyDescent="0.2"/>
    <row r="70" spans="1:11" ht="17" customHeight="1" x14ac:dyDescent="0.2"/>
    <row r="71" spans="1:11" ht="17" customHeight="1" x14ac:dyDescent="0.2"/>
    <row r="72" spans="1:11" ht="17" customHeight="1" x14ac:dyDescent="0.2"/>
    <row r="73" spans="1:11" ht="17" customHeight="1" x14ac:dyDescent="0.2"/>
    <row r="74" spans="1:11" ht="17" customHeight="1" x14ac:dyDescent="0.2"/>
    <row r="75" spans="1:11" ht="17" customHeight="1" x14ac:dyDescent="0.2"/>
    <row r="90" spans="21:21" x14ac:dyDescent="0.2">
      <c r="U90" s="16"/>
    </row>
  </sheetData>
  <mergeCells count="9">
    <mergeCell ref="C7:H8"/>
    <mergeCell ref="C9:H9"/>
    <mergeCell ref="B1:I1"/>
    <mergeCell ref="B2:C3"/>
    <mergeCell ref="D2:D3"/>
    <mergeCell ref="E2:I3"/>
    <mergeCell ref="B4:I4"/>
    <mergeCell ref="B5:C6"/>
    <mergeCell ref="E5:I6"/>
  </mergeCells>
  <conditionalFormatting sqref="E2">
    <cfRule type="cellIs" dxfId="153" priority="57" operator="equal">
      <formula>$AH$8</formula>
    </cfRule>
    <cfRule type="cellIs" dxfId="152" priority="58" operator="equal">
      <formula>$AH$4</formula>
    </cfRule>
    <cfRule type="cellIs" dxfId="151" priority="59" operator="equal">
      <formula>$AH$6</formula>
    </cfRule>
    <cfRule type="cellIs" dxfId="150" priority="60" operator="equal">
      <formula>$AH$7</formula>
    </cfRule>
    <cfRule type="cellIs" dxfId="149" priority="61" operator="equal">
      <formula>$AH$5</formula>
    </cfRule>
    <cfRule type="cellIs" dxfId="148" priority="62" operator="equal">
      <formula>$AH$3</formula>
    </cfRule>
  </conditionalFormatting>
  <conditionalFormatting sqref="B11">
    <cfRule type="cellIs" dxfId="147" priority="51" operator="equal">
      <formula>$AH$8</formula>
    </cfRule>
    <cfRule type="cellIs" dxfId="146" priority="52" operator="equal">
      <formula>$AH$4</formula>
    </cfRule>
    <cfRule type="cellIs" dxfId="145" priority="53" operator="equal">
      <formula>$AH$6</formula>
    </cfRule>
    <cfRule type="cellIs" dxfId="144" priority="54" operator="equal">
      <formula>$AH$7</formula>
    </cfRule>
    <cfRule type="cellIs" dxfId="143" priority="55" operator="equal">
      <formula>$AH$5</formula>
    </cfRule>
    <cfRule type="cellIs" dxfId="142" priority="56" operator="equal">
      <formula>$AH$3</formula>
    </cfRule>
  </conditionalFormatting>
  <conditionalFormatting sqref="B40">
    <cfRule type="cellIs" dxfId="141" priority="45" operator="equal">
      <formula>$AH$8</formula>
    </cfRule>
    <cfRule type="cellIs" dxfId="140" priority="46" operator="equal">
      <formula>$AH$4</formula>
    </cfRule>
    <cfRule type="cellIs" dxfId="139" priority="47" operator="equal">
      <formula>$AH$6</formula>
    </cfRule>
    <cfRule type="cellIs" dxfId="138" priority="48" operator="equal">
      <formula>$AH$7</formula>
    </cfRule>
    <cfRule type="cellIs" dxfId="137" priority="49" operator="equal">
      <formula>$AH$5</formula>
    </cfRule>
    <cfRule type="cellIs" dxfId="136" priority="50" operator="equal">
      <formula>$AH$3</formula>
    </cfRule>
  </conditionalFormatting>
  <conditionalFormatting sqref="B2 E2">
    <cfRule type="cellIs" dxfId="135" priority="43" operator="equal">
      <formula>$AH$10</formula>
    </cfRule>
    <cfRule type="cellIs" dxfId="134" priority="44" operator="equal">
      <formula>$AH$9</formula>
    </cfRule>
    <cfRule type="cellIs" dxfId="133" priority="63" operator="equal">
      <formula>$AH$8</formula>
    </cfRule>
    <cfRule type="cellIs" dxfId="132" priority="64" operator="equal">
      <formula>$AH$4</formula>
    </cfRule>
    <cfRule type="cellIs" dxfId="131" priority="65" operator="equal">
      <formula>$AH$6</formula>
    </cfRule>
    <cfRule type="cellIs" dxfId="130" priority="66" operator="equal">
      <formula>$AH$7</formula>
    </cfRule>
    <cfRule type="cellIs" dxfId="129" priority="67" operator="equal">
      <formula>$AH$5</formula>
    </cfRule>
    <cfRule type="cellIs" dxfId="128" priority="68" operator="equal">
      <formula>$AH$3</formula>
    </cfRule>
  </conditionalFormatting>
  <conditionalFormatting sqref="B5:C6">
    <cfRule type="expression" dxfId="127" priority="35">
      <formula>$B$2 = "Team ABD"</formula>
    </cfRule>
    <cfRule type="expression" dxfId="126" priority="36">
      <formula>$B$2 = "Team KP"</formula>
    </cfRule>
    <cfRule type="expression" dxfId="125" priority="37">
      <formula>$B$2 = "Team Kumble"</formula>
    </cfRule>
    <cfRule type="expression" dxfId="124" priority="38">
      <formula>$B$2 = "Team Dravid"</formula>
    </cfRule>
    <cfRule type="expression" dxfId="123" priority="39">
      <formula>$B$2 = "Team Watson"</formula>
    </cfRule>
    <cfRule type="expression" dxfId="122" priority="40">
      <formula>$B$2 = "Team Vettori"</formula>
    </cfRule>
    <cfRule type="expression" dxfId="121" priority="41">
      <formula>$B$2 = "Team Kohli"</formula>
    </cfRule>
    <cfRule type="expression" dxfId="120" priority="42">
      <formula>$B$2 = "Team Rahul"</formula>
    </cfRule>
  </conditionalFormatting>
  <conditionalFormatting sqref="E5">
    <cfRule type="expression" dxfId="119" priority="27">
      <formula>$E$2 = "Team ABD"</formula>
    </cfRule>
    <cfRule type="expression" dxfId="118" priority="28">
      <formula>$E$2 = "Team KP"</formula>
    </cfRule>
    <cfRule type="expression" dxfId="117" priority="29">
      <formula>$E$2 = "Team Kumble"</formula>
    </cfRule>
    <cfRule type="expression" dxfId="116" priority="30">
      <formula>$E$2 = "Team Dravid"</formula>
    </cfRule>
    <cfRule type="expression" dxfId="115" priority="31">
      <formula>$E$2 = "Team Watson"</formula>
    </cfRule>
    <cfRule type="expression" dxfId="114" priority="32">
      <formula>$E$2 = "Team Vettori"</formula>
    </cfRule>
    <cfRule type="expression" dxfId="113" priority="33">
      <formula>$E$2 = "Team Kohli"</formula>
    </cfRule>
    <cfRule type="expression" dxfId="112" priority="34">
      <formula>$E$2 = "Team Rahul"</formula>
    </cfRule>
  </conditionalFormatting>
  <conditionalFormatting sqref="B11 B40">
    <cfRule type="cellIs" dxfId="111" priority="25" operator="equal">
      <formula>$AH$9</formula>
    </cfRule>
    <cfRule type="cellIs" dxfId="110" priority="26" operator="equal">
      <formula>$AH$10</formula>
    </cfRule>
  </conditionalFormatting>
  <conditionalFormatting sqref="J12">
    <cfRule type="cellIs" dxfId="109" priority="19" operator="equal">
      <formula>$AH$8</formula>
    </cfRule>
    <cfRule type="cellIs" dxfId="108" priority="20" operator="equal">
      <formula>$AH$4</formula>
    </cfRule>
    <cfRule type="cellIs" dxfId="107" priority="21" operator="equal">
      <formula>$AH$6</formula>
    </cfRule>
    <cfRule type="cellIs" dxfId="106" priority="22" operator="equal">
      <formula>$AH$7</formula>
    </cfRule>
    <cfRule type="cellIs" dxfId="105" priority="23" operator="equal">
      <formula>$AH$5</formula>
    </cfRule>
    <cfRule type="cellIs" dxfId="104" priority="24" operator="equal">
      <formula>$AH$3</formula>
    </cfRule>
  </conditionalFormatting>
  <conditionalFormatting sqref="K12">
    <cfRule type="cellIs" dxfId="103" priority="13" operator="equal">
      <formula>$AH$8</formula>
    </cfRule>
    <cfRule type="cellIs" dxfId="102" priority="14" operator="equal">
      <formula>$AH$4</formula>
    </cfRule>
    <cfRule type="cellIs" dxfId="101" priority="15" operator="equal">
      <formula>$AH$6</formula>
    </cfRule>
    <cfRule type="cellIs" dxfId="100" priority="16" operator="equal">
      <formula>$AH$7</formula>
    </cfRule>
    <cfRule type="cellIs" dxfId="99" priority="17" operator="equal">
      <formula>$AH$5</formula>
    </cfRule>
    <cfRule type="cellIs" dxfId="98" priority="18" operator="equal">
      <formula>$AH$3</formula>
    </cfRule>
  </conditionalFormatting>
  <conditionalFormatting sqref="B14">
    <cfRule type="cellIs" dxfId="97" priority="7" operator="equal">
      <formula>$AH$8</formula>
    </cfRule>
    <cfRule type="cellIs" dxfId="96" priority="8" operator="equal">
      <formula>$AH$4</formula>
    </cfRule>
    <cfRule type="cellIs" dxfId="95" priority="9" operator="equal">
      <formula>$AH$6</formula>
    </cfRule>
    <cfRule type="cellIs" dxfId="94" priority="10" operator="equal">
      <formula>$AH$7</formula>
    </cfRule>
    <cfRule type="cellIs" dxfId="93" priority="11" operator="equal">
      <formula>$AH$5</formula>
    </cfRule>
    <cfRule type="cellIs" dxfId="92" priority="12" operator="equal">
      <formula>$AH$3</formula>
    </cfRule>
  </conditionalFormatting>
  <conditionalFormatting sqref="B43">
    <cfRule type="cellIs" dxfId="91" priority="1" operator="equal">
      <formula>$AH$8</formula>
    </cfRule>
    <cfRule type="cellIs" dxfId="90" priority="2" operator="equal">
      <formula>$AH$4</formula>
    </cfRule>
    <cfRule type="cellIs" dxfId="89" priority="3" operator="equal">
      <formula>$AH$6</formula>
    </cfRule>
    <cfRule type="cellIs" dxfId="88" priority="4" operator="equal">
      <formula>$AH$7</formula>
    </cfRule>
    <cfRule type="cellIs" dxfId="87" priority="5" operator="equal">
      <formula>$AH$5</formula>
    </cfRule>
    <cfRule type="cellIs" dxfId="86" priority="6" operator="equal">
      <formula>$AH$3</formula>
    </cfRule>
  </conditionalFormatting>
  <hyperlinks>
    <hyperlink ref="J3" location="'Schedule &amp; Results'!J3" display="'Schedule &amp; Results'!J3" xr:uid="{525FE207-4CF3-174D-847E-F03E99BBCC46}"/>
  </hyperlinks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C9AA-ACF3-B24F-A2FC-D04496726E38}">
  <dimension ref="B1:DM130"/>
  <sheetViews>
    <sheetView topLeftCell="AE31" zoomScale="134" workbookViewId="0">
      <selection activeCell="C12" sqref="C12"/>
    </sheetView>
  </sheetViews>
  <sheetFormatPr baseColWidth="10" defaultColWidth="10.83203125" defaultRowHeight="16" x14ac:dyDescent="0.2"/>
  <cols>
    <col min="1" max="1" width="10.83203125" style="26"/>
    <col min="2" max="3" width="18.1640625" style="26" customWidth="1"/>
    <col min="4" max="4" width="12.83203125" style="26" bestFit="1" customWidth="1"/>
    <col min="5" max="5" width="19.6640625" style="26" customWidth="1"/>
    <col min="6" max="6" width="13.33203125" style="26" bestFit="1" customWidth="1"/>
    <col min="7" max="7" width="13.33203125" style="26" customWidth="1"/>
    <col min="8" max="8" width="11" style="26" bestFit="1" customWidth="1"/>
    <col min="9" max="9" width="16.33203125" style="26" bestFit="1" customWidth="1"/>
    <col min="10" max="12" width="11" style="26" bestFit="1" customWidth="1"/>
    <col min="13" max="13" width="14" style="26" customWidth="1"/>
    <col min="14" max="14" width="14.1640625" style="26" bestFit="1" customWidth="1"/>
    <col min="15" max="15" width="11" style="26" customWidth="1"/>
    <col min="16" max="16" width="21.5" style="26" customWidth="1"/>
    <col min="17" max="19" width="11" style="26" bestFit="1" customWidth="1"/>
    <col min="20" max="20" width="14.1640625" style="26" bestFit="1" customWidth="1"/>
    <col min="21" max="21" width="12.6640625" style="26" customWidth="1"/>
    <col min="22" max="23" width="11" style="26" bestFit="1" customWidth="1"/>
    <col min="24" max="24" width="16.33203125" style="26" bestFit="1" customWidth="1"/>
    <col min="25" max="25" width="14.1640625" style="26" bestFit="1" customWidth="1"/>
    <col min="26" max="26" width="11" style="26" bestFit="1" customWidth="1"/>
    <col min="27" max="27" width="23.6640625" style="26" customWidth="1"/>
    <col min="28" max="30" width="11" style="26" bestFit="1" customWidth="1"/>
    <col min="31" max="31" width="14.5" style="26" customWidth="1"/>
    <col min="32" max="34" width="11" style="26" bestFit="1" customWidth="1"/>
    <col min="35" max="35" width="15.6640625" style="26" bestFit="1" customWidth="1"/>
    <col min="36" max="36" width="14.1640625" style="26" bestFit="1" customWidth="1"/>
    <col min="37" max="37" width="11" style="26" bestFit="1" customWidth="1"/>
    <col min="38" max="38" width="23.5" style="26" customWidth="1"/>
    <col min="39" max="40" width="11" style="26" customWidth="1"/>
    <col min="41" max="41" width="11" style="26" bestFit="1" customWidth="1"/>
    <col min="42" max="42" width="13.83203125" style="26" customWidth="1"/>
    <col min="43" max="44" width="11" style="26" bestFit="1" customWidth="1"/>
    <col min="45" max="45" width="11.6640625" style="26" customWidth="1"/>
    <col min="46" max="64" width="0" style="26" hidden="1" customWidth="1"/>
    <col min="65" max="89" width="11" style="26" bestFit="1" customWidth="1"/>
    <col min="90" max="90" width="2.33203125" style="26" customWidth="1"/>
    <col min="91" max="91" width="9.6640625" style="26" customWidth="1"/>
    <col min="92" max="92" width="0.1640625" style="26" customWidth="1"/>
    <col min="93" max="93" width="13.1640625" style="26" customWidth="1"/>
    <col min="94" max="94" width="11.1640625" style="26" customWidth="1"/>
    <col min="95" max="95" width="18.6640625" style="26" customWidth="1"/>
    <col min="96" max="96" width="17.6640625" style="26" customWidth="1"/>
    <col min="97" max="97" width="24.5" style="26" customWidth="1"/>
    <col min="98" max="98" width="22.1640625" style="26" customWidth="1"/>
    <col min="99" max="99" width="15.33203125" style="26" customWidth="1"/>
    <col min="100" max="100" width="16.1640625" style="26" customWidth="1"/>
    <col min="101" max="101" width="17.5" style="26" customWidth="1"/>
    <col min="102" max="102" width="18.5" style="26" customWidth="1"/>
    <col min="103" max="103" width="19.1640625" style="26" customWidth="1"/>
    <col min="104" max="104" width="10.1640625" style="26" customWidth="1"/>
    <col min="105" max="105" width="20.5" style="26" customWidth="1"/>
    <col min="106" max="106" width="17.5" style="26" customWidth="1"/>
    <col min="107" max="107" width="12.6640625" style="26" customWidth="1"/>
    <col min="108" max="108" width="10.6640625" style="26" customWidth="1"/>
    <col min="109" max="109" width="25.33203125" style="26" customWidth="1"/>
    <col min="110" max="110" width="24.6640625" style="26" customWidth="1"/>
    <col min="111" max="111" width="22" style="26" customWidth="1"/>
    <col min="112" max="112" width="28" style="26" customWidth="1"/>
    <col min="113" max="113" width="51.33203125" style="26" customWidth="1"/>
    <col min="114" max="16384" width="10.83203125" style="26"/>
  </cols>
  <sheetData>
    <row r="1" spans="2:114" x14ac:dyDescent="0.2">
      <c r="B1" s="55" t="s">
        <v>113</v>
      </c>
      <c r="C1" s="17" cm="1">
        <f t="array" aca="1" ref="C1" ca="1">INDEX($CV$2:$CV$51,RANDBETWEEN(1,COUNTA($CV$2:$CV$51)),1)</f>
        <v>0</v>
      </c>
      <c r="D1" s="17"/>
      <c r="E1" s="17"/>
      <c r="F1" s="17"/>
      <c r="G1" s="56" t="s">
        <v>96</v>
      </c>
      <c r="H1" s="56" t="s">
        <v>114</v>
      </c>
      <c r="I1" s="56" t="s">
        <v>4</v>
      </c>
      <c r="K1" s="17"/>
      <c r="L1" s="17"/>
      <c r="M1" s="57" t="s">
        <v>113</v>
      </c>
      <c r="N1" s="17" cm="1">
        <f t="array" aca="1" ref="N1" ca="1">INDEX($CW$2:$CW$51,RANDBETWEEN(1,COUNTA($CW$2:$CW$51)),1)</f>
        <v>0</v>
      </c>
      <c r="X1" s="55" t="s">
        <v>113</v>
      </c>
      <c r="Y1" s="17" cm="1">
        <f t="array" aca="1" ref="Y1" ca="1">INDEX($CX$2:$CX$51,RANDBETWEEN(1,COUNTA($CX$2:$CX$51)),1)</f>
        <v>1</v>
      </c>
      <c r="AI1" s="55" t="s">
        <v>113</v>
      </c>
      <c r="AJ1" s="17" cm="1">
        <f t="array" aca="1" ref="AJ1" ca="1">INDEX($CY$2:$CY$51,RANDBETWEEN(1,COUNTA($CY$2:$CY$51)),1)</f>
        <v>0</v>
      </c>
      <c r="AT1" s="26">
        <v>1</v>
      </c>
      <c r="AU1" s="26" t="str">
        <f>IF(AV1=0," ","Bowler Ability")</f>
        <v>Bowler Ability</v>
      </c>
      <c r="AV1" s="26">
        <f>J7</f>
        <v>2</v>
      </c>
      <c r="CO1" s="4" t="s">
        <v>0</v>
      </c>
      <c r="CP1" s="4" t="s">
        <v>1</v>
      </c>
      <c r="CQ1" s="5" t="s">
        <v>2</v>
      </c>
      <c r="CR1" s="5" t="s">
        <v>3</v>
      </c>
      <c r="CS1" s="6" t="s">
        <v>4</v>
      </c>
      <c r="CT1" s="6" t="s">
        <v>5</v>
      </c>
      <c r="CU1" s="7" t="s">
        <v>6</v>
      </c>
      <c r="CV1" s="4" t="s">
        <v>0</v>
      </c>
      <c r="CW1" s="4" t="s">
        <v>1</v>
      </c>
      <c r="CX1" s="5" t="s">
        <v>2</v>
      </c>
      <c r="CY1" s="5" t="s">
        <v>3</v>
      </c>
      <c r="CZ1" s="8"/>
      <c r="DA1" s="7" t="s">
        <v>7</v>
      </c>
      <c r="DB1" s="10" t="s">
        <v>12</v>
      </c>
      <c r="DC1" s="7" t="s">
        <v>13</v>
      </c>
      <c r="DD1" s="7" t="s">
        <v>14</v>
      </c>
      <c r="DE1" s="10" t="s">
        <v>15</v>
      </c>
      <c r="DF1" s="7" t="s">
        <v>16</v>
      </c>
      <c r="DG1" s="7" t="s">
        <v>17</v>
      </c>
      <c r="DH1" s="10" t="s">
        <v>18</v>
      </c>
      <c r="DI1" s="10" t="s">
        <v>19</v>
      </c>
    </row>
    <row r="2" spans="2:114" x14ac:dyDescent="0.2">
      <c r="B2" s="58" t="s">
        <v>115</v>
      </c>
      <c r="C2" s="59"/>
      <c r="D2" s="59"/>
      <c r="E2" s="60" t="s">
        <v>116</v>
      </c>
      <c r="F2" s="5">
        <v>2</v>
      </c>
      <c r="G2" s="61" t="s">
        <v>117</v>
      </c>
      <c r="H2" s="61" t="s">
        <v>118</v>
      </c>
      <c r="I2" s="61" t="s">
        <v>119</v>
      </c>
      <c r="M2" s="58" t="s">
        <v>120</v>
      </c>
      <c r="N2" s="59"/>
      <c r="O2" s="62"/>
      <c r="X2" s="58" t="s">
        <v>121</v>
      </c>
      <c r="Y2" s="59"/>
      <c r="Z2" s="62"/>
      <c r="AI2" s="58" t="s">
        <v>122</v>
      </c>
      <c r="AJ2" s="59"/>
      <c r="AK2" s="62"/>
      <c r="AU2" s="26" t="str">
        <f>IF(AV2=0," ","Batsman Ability")</f>
        <v>Batsman Ability</v>
      </c>
      <c r="AV2" s="26">
        <f>J8</f>
        <v>3</v>
      </c>
      <c r="CO2" s="8">
        <v>0</v>
      </c>
      <c r="CP2" s="8">
        <v>0</v>
      </c>
      <c r="CQ2" s="8">
        <v>0</v>
      </c>
      <c r="CR2" s="8">
        <v>0</v>
      </c>
      <c r="CS2" s="8">
        <f t="array" ref="CS2:CS51">_xlfn.IFS(F2=1,DA2:DA51,F2=2,DB2:DB51,F2=3,DC2:DC51)</f>
        <v>0</v>
      </c>
      <c r="CT2" s="8">
        <f t="array" ref="CT2:CT51">_xlfn.IFS(F3=1,DD2:DD51,F3=2,DE2:DE51,F3=3,DF2:DF51)</f>
        <v>0</v>
      </c>
      <c r="CU2" s="9">
        <f t="array" ref="CU2:CU51">_xlfn.IFS(F4=1,DG2:DG51,F4=2,DH2:DH51,F4=3,DI2:DI51)</f>
        <v>0</v>
      </c>
      <c r="CV2" s="8" cm="1">
        <f t="array" aca="1" ref="CV2" ca="1">_xlfn.IFS($CU54=-1,CO2,$CU54=0,$CS2,$CU54=1,$CT2,$CU54=2,$CU2)</f>
        <v>0</v>
      </c>
      <c r="CW2" s="8" cm="1">
        <f t="array" aca="1" ref="CW2" ca="1">_xlfn.IFS($CU54=-1,CP2,$CU54=0,$CS2,$CU54=1,$CT2,$CU54=2,$CU2)</f>
        <v>0</v>
      </c>
      <c r="CX2" s="8" cm="1">
        <f t="array" aca="1" ref="CX2" ca="1">_xlfn.IFS($CU54=-1,CQ2,$CU54=0,$CS2,$CU54=1,$CT2,$CU54=2,$CU2)</f>
        <v>0</v>
      </c>
      <c r="CY2" s="8" cm="1">
        <f t="array" aca="1" ref="CY2" ca="1">_xlfn.IFS($CU54=-1,CR2,$CU54=0,$CS2,$CU54=1,$CT2,$CU54=2,$CU2)</f>
        <v>0</v>
      </c>
      <c r="CZ2" s="8"/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</row>
    <row r="3" spans="2:114" x14ac:dyDescent="0.2">
      <c r="B3" s="63"/>
      <c r="C3" s="64"/>
      <c r="D3" s="64"/>
      <c r="E3" s="60" t="s">
        <v>123</v>
      </c>
      <c r="F3" s="65" cm="1">
        <f t="array" ref="F3">INDEX($AV$1:$AV$40,SUMPRODUCT(MAX(ROW(AU1:AU40)*($E$3=AU1:AU40))))</f>
        <v>3</v>
      </c>
      <c r="G3" s="61" t="s">
        <v>124</v>
      </c>
      <c r="H3" s="61" t="s">
        <v>124</v>
      </c>
      <c r="I3" s="61" t="s">
        <v>125</v>
      </c>
      <c r="M3" s="63"/>
      <c r="N3" s="64"/>
      <c r="O3" s="66"/>
      <c r="X3" s="63"/>
      <c r="Y3" s="64"/>
      <c r="Z3" s="66"/>
      <c r="AI3" s="63"/>
      <c r="AJ3" s="64"/>
      <c r="AK3" s="66"/>
      <c r="AT3" s="26">
        <v>2</v>
      </c>
      <c r="AU3" s="26" t="str">
        <f>IF(AV3=0," ","Bowler Ability")</f>
        <v>Bowler Ability</v>
      </c>
      <c r="AV3" s="26">
        <f>J23</f>
        <v>3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9">
        <v>0</v>
      </c>
      <c r="CV3" s="8" cm="1">
        <f t="array" aca="1" ref="CV3" ca="1">_xlfn.IFS($CU55=-1,CO3,$CU55=0,$CS3,$CU55=1,$CT3,$CU55=2,$CU3)</f>
        <v>0</v>
      </c>
      <c r="CW3" s="8" cm="1">
        <f t="array" aca="1" ref="CW3" ca="1">_xlfn.IFS($CU55=-1,CP3,$CU55=0,$CS3,$CU55=1,$CT3,$CU55=2,$CU3)</f>
        <v>0</v>
      </c>
      <c r="CX3" s="8" cm="1">
        <f t="array" aca="1" ref="CX3" ca="1">_xlfn.IFS($CU55=-1,CQ3,$CU55=0,$CS3,$CU55=1,$CT3,$CU55=2,$CU3)</f>
        <v>0</v>
      </c>
      <c r="CY3" s="8" cm="1">
        <f t="array" aca="1" ref="CY3" ca="1">_xlfn.IFS($CU55=-1,CR3,$CU55=0,$CS3,$CU55=1,$CT3,$CU55=2,$CU3)</f>
        <v>0</v>
      </c>
      <c r="CZ3" s="8"/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</row>
    <row r="4" spans="2:114" x14ac:dyDescent="0.2">
      <c r="B4"/>
      <c r="C4"/>
      <c r="D4"/>
      <c r="E4" s="60" t="s">
        <v>126</v>
      </c>
      <c r="F4" s="65" cm="1">
        <f t="array" ref="F4">INDEX($AV$1:$AV$40,SUMPRODUCT(MAX(ROW(AU1:AU40)*($E$4=AU1:AU40))))</f>
        <v>1</v>
      </c>
      <c r="G4" s="61" t="s">
        <v>127</v>
      </c>
      <c r="H4" s="67" t="s">
        <v>128</v>
      </c>
      <c r="I4" s="67" t="s">
        <v>129</v>
      </c>
      <c r="AU4" s="26" t="str">
        <f>IF(AV4=0," ","Batsman Ability")</f>
        <v>Batsman Ability</v>
      </c>
      <c r="AV4" s="26">
        <f>J24</f>
        <v>3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9">
        <v>0</v>
      </c>
      <c r="CV4" s="8" cm="1">
        <f t="array" aca="1" ref="CV4" ca="1">_xlfn.IFS($CU56=-1,CO4,$CU56=0,$CS4,$CU56=1,$CT4,$CU56=2,$CU4)</f>
        <v>0</v>
      </c>
      <c r="CW4" s="8" cm="1">
        <f t="array" aca="1" ref="CW4" ca="1">_xlfn.IFS($CU56=-1,CP4,$CU56=0,$CS4,$CU56=1,$CT4,$CU56=2,$CU4)</f>
        <v>0</v>
      </c>
      <c r="CX4" s="8" cm="1">
        <f t="array" aca="1" ref="CX4" ca="1">_xlfn.IFS($CU56=-1,CQ4,$CU56=0,$CS4,$CU56=1,$CT4,$CU56=2,$CU4)</f>
        <v>0</v>
      </c>
      <c r="CY4" s="8" cm="1">
        <f t="array" aca="1" ref="CY4" ca="1">_xlfn.IFS($CU56=-1,CR4,$CU56=0,$CS4,$CU56=1,$CT4,$CU56=2,$CU4)</f>
        <v>0</v>
      </c>
      <c r="CZ4" s="8"/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</row>
    <row r="5" spans="2:114" x14ac:dyDescent="0.2">
      <c r="H5" s="68"/>
      <c r="I5" s="68"/>
      <c r="J5" s="68"/>
      <c r="AT5" s="26">
        <v>3</v>
      </c>
      <c r="AU5" s="26" t="str">
        <f>IF(AV5=0," ","Bowler Ability")</f>
        <v>Bowler Ability</v>
      </c>
      <c r="AV5" s="26">
        <f>J39</f>
        <v>2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9">
        <v>0</v>
      </c>
      <c r="CV5" s="8" cm="1">
        <f t="array" aca="1" ref="CV5" ca="1">_xlfn.IFS($CU57=-1,CO5,$CU57=0,$CS5,$CU57=1,$CT5,$CU57=2,$CU5)</f>
        <v>0</v>
      </c>
      <c r="CW5" s="8" cm="1">
        <f t="array" aca="1" ref="CW5" ca="1">_xlfn.IFS($CU57=-1,CP5,$CU57=0,$CS5,$CU57=1,$CT5,$CU57=2,$CU5)</f>
        <v>0</v>
      </c>
      <c r="CX5" s="8" cm="1">
        <f t="array" aca="1" ref="CX5" ca="1">_xlfn.IFS($CU57=-1,CQ5,$CU57=0,$CS5,$CU57=1,$CT5,$CU57=2,$CU5)</f>
        <v>0</v>
      </c>
      <c r="CY5" s="8" cm="1">
        <f t="array" aca="1" ref="CY5" ca="1">_xlfn.IFS($CU57=-1,CR5,$CU57=0,$CS5,$CU57=1,$CT5,$CU57=2,$CU5)</f>
        <v>0</v>
      </c>
      <c r="CZ5" s="8"/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</row>
    <row r="6" spans="2:114" x14ac:dyDescent="0.2">
      <c r="B6" s="69" t="s">
        <v>130</v>
      </c>
      <c r="C6" s="70">
        <v>1</v>
      </c>
      <c r="M6" s="71" t="s">
        <v>130</v>
      </c>
      <c r="N6" s="72">
        <v>7</v>
      </c>
      <c r="O6" s="73"/>
      <c r="P6" s="73"/>
      <c r="Q6" s="73"/>
      <c r="R6" s="73"/>
      <c r="S6" s="73"/>
      <c r="T6" s="73"/>
      <c r="U6" s="73"/>
      <c r="V6" s="73"/>
      <c r="X6" s="71" t="s">
        <v>130</v>
      </c>
      <c r="Y6" s="72">
        <v>13</v>
      </c>
      <c r="Z6" s="73"/>
      <c r="AA6" s="73"/>
      <c r="AB6" s="73"/>
      <c r="AC6" s="73"/>
      <c r="AD6" s="73"/>
      <c r="AE6" s="73"/>
      <c r="AF6" s="73"/>
      <c r="AG6" s="73"/>
      <c r="AI6" s="71" t="s">
        <v>130</v>
      </c>
      <c r="AJ6" s="72">
        <v>17</v>
      </c>
      <c r="AK6" s="73"/>
      <c r="AL6" s="73"/>
      <c r="AM6" s="73"/>
      <c r="AN6" s="73"/>
      <c r="AO6" s="73"/>
      <c r="AP6" s="73"/>
      <c r="AQ6" s="73"/>
      <c r="AR6" s="73"/>
      <c r="AU6" s="26" t="str">
        <f>IF(AV6=0," ","Batsman Ability")</f>
        <v>Batsman Ability</v>
      </c>
      <c r="AV6" s="26">
        <f>J40</f>
        <v>3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9">
        <v>0</v>
      </c>
      <c r="CV6" s="8" cm="1">
        <f t="array" aca="1" ref="CV6" ca="1">_xlfn.IFS($CU58=-1,CO6,$CU58=0,$CS6,$CU58=1,$CT6,$CU58=2,$CU6)</f>
        <v>0</v>
      </c>
      <c r="CW6" s="8" cm="1">
        <f t="array" aca="1" ref="CW6" ca="1">_xlfn.IFS($CU58=-1,CP6,$CU58=0,$CS6,$CU58=1,$CT6,$CU58=2,$CU6)</f>
        <v>0</v>
      </c>
      <c r="CX6" s="8" cm="1">
        <f t="array" aca="1" ref="CX6" ca="1">_xlfn.IFS($CU58=-1,CQ6,$CU58=0,$CS6,$CU58=1,$CT6,$CU58=2,$CU6)</f>
        <v>0</v>
      </c>
      <c r="CY6" s="8" cm="1">
        <f t="array" aca="1" ref="CY6" ca="1">_xlfn.IFS($CU58=-1,CR6,$CU58=0,$CS6,$CU58=1,$CT6,$CU58=2,$CU6)</f>
        <v>0</v>
      </c>
      <c r="CZ6" s="8"/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</row>
    <row r="7" spans="2:114" x14ac:dyDescent="0.2">
      <c r="B7" s="70" t="s">
        <v>131</v>
      </c>
      <c r="C7" s="74" t="s">
        <v>69</v>
      </c>
      <c r="D7" s="75"/>
      <c r="E7" s="75"/>
      <c r="F7" s="75"/>
      <c r="G7" s="75"/>
      <c r="H7" s="68"/>
      <c r="I7" s="76" t="s">
        <v>123</v>
      </c>
      <c r="J7" s="77">
        <v>2</v>
      </c>
      <c r="K7" s="78"/>
      <c r="M7" s="72" t="s">
        <v>131</v>
      </c>
      <c r="N7" s="79" t="s">
        <v>69</v>
      </c>
      <c r="O7" s="80"/>
      <c r="P7" s="80"/>
      <c r="Q7" s="80"/>
      <c r="R7" s="80"/>
      <c r="S7" s="80"/>
      <c r="T7" s="76" t="s">
        <v>123</v>
      </c>
      <c r="U7" s="77">
        <v>2</v>
      </c>
      <c r="V7" s="81"/>
      <c r="X7" s="72" t="s">
        <v>131</v>
      </c>
      <c r="Y7" s="79" t="s">
        <v>63</v>
      </c>
      <c r="Z7" s="80"/>
      <c r="AA7" s="80"/>
      <c r="AB7" s="80"/>
      <c r="AC7" s="80"/>
      <c r="AD7" s="80"/>
      <c r="AE7" s="76" t="s">
        <v>123</v>
      </c>
      <c r="AF7" s="77">
        <v>2</v>
      </c>
      <c r="AG7" s="81"/>
      <c r="AI7" s="72" t="s">
        <v>131</v>
      </c>
      <c r="AJ7" s="79" t="s">
        <v>78</v>
      </c>
      <c r="AK7" s="80"/>
      <c r="AL7" s="80"/>
      <c r="AM7" s="80"/>
      <c r="AN7" s="80"/>
      <c r="AO7" s="80"/>
      <c r="AP7" s="76" t="s">
        <v>123</v>
      </c>
      <c r="AQ7" s="77">
        <v>3</v>
      </c>
      <c r="AR7" s="81"/>
      <c r="AT7" s="26">
        <v>4</v>
      </c>
      <c r="AU7" s="26" t="str">
        <f>IF(AV7=0," ","Bowler Ability")</f>
        <v>Bowler Ability</v>
      </c>
      <c r="AV7" s="26">
        <f>J55</f>
        <v>3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9">
        <v>0</v>
      </c>
      <c r="CV7" s="8" cm="1">
        <f t="array" aca="1" ref="CV7" ca="1">_xlfn.IFS($CU59=-1,CO7,$CU59=0,$CS7,$CU59=1,$CT7,$CU59=2,$CU7)</f>
        <v>0</v>
      </c>
      <c r="CW7" s="8" cm="1">
        <f t="array" aca="1" ref="CW7" ca="1">_xlfn.IFS($CU59=-1,CP7,$CU59=0,$CS7,$CU59=1,$CT7,$CU59=2,$CU7)</f>
        <v>0</v>
      </c>
      <c r="CX7" s="8" cm="1">
        <f t="array" aca="1" ref="CX7" ca="1">_xlfn.IFS($CU59=-1,CQ7,$CU59=0,$CS7,$CU59=1,$CT7,$CU59=2,$CU7)</f>
        <v>0</v>
      </c>
      <c r="CY7" s="8" cm="1">
        <f t="array" aca="1" ref="CY7" ca="1">_xlfn.IFS($CU59=-1,CR7,$CU59=0,$CS7,$CU59=1,$CT7,$CU59=2,$CU7)</f>
        <v>0</v>
      </c>
      <c r="CZ7" s="8"/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</row>
    <row r="8" spans="2:114" x14ac:dyDescent="0.2">
      <c r="B8" s="70" t="s">
        <v>132</v>
      </c>
      <c r="C8" s="17">
        <v>1</v>
      </c>
      <c r="D8" s="17">
        <v>4</v>
      </c>
      <c r="E8" s="17">
        <v>2</v>
      </c>
      <c r="F8" s="17">
        <v>4</v>
      </c>
      <c r="G8" s="17">
        <v>0</v>
      </c>
      <c r="H8" s="17">
        <v>0</v>
      </c>
      <c r="I8" s="82" t="s">
        <v>126</v>
      </c>
      <c r="J8" s="77">
        <v>3</v>
      </c>
      <c r="K8" s="83"/>
      <c r="M8" s="72" t="s">
        <v>132</v>
      </c>
      <c r="N8" s="17">
        <v>0</v>
      </c>
      <c r="O8" s="17" t="s">
        <v>112</v>
      </c>
      <c r="P8" s="17">
        <v>2</v>
      </c>
      <c r="Q8" s="17">
        <v>0</v>
      </c>
      <c r="R8" s="17">
        <v>0</v>
      </c>
      <c r="S8" s="17">
        <v>0</v>
      </c>
      <c r="T8" s="82" t="s">
        <v>126</v>
      </c>
      <c r="U8" s="77">
        <v>3</v>
      </c>
      <c r="V8" s="84"/>
      <c r="X8" s="72" t="s">
        <v>132</v>
      </c>
      <c r="Y8" s="17">
        <v>0</v>
      </c>
      <c r="Z8" s="17">
        <v>0</v>
      </c>
      <c r="AA8" s="17">
        <v>1</v>
      </c>
      <c r="AB8" s="17">
        <v>0</v>
      </c>
      <c r="AC8" s="17">
        <v>0</v>
      </c>
      <c r="AD8" s="17">
        <v>6</v>
      </c>
      <c r="AE8" s="82" t="s">
        <v>126</v>
      </c>
      <c r="AF8" s="77">
        <v>2</v>
      </c>
      <c r="AG8" s="84"/>
      <c r="AI8" s="72" t="s">
        <v>132</v>
      </c>
      <c r="AJ8" s="17">
        <v>0</v>
      </c>
      <c r="AK8" s="17">
        <v>0</v>
      </c>
      <c r="AL8" s="17">
        <v>0</v>
      </c>
      <c r="AM8" s="17">
        <v>4</v>
      </c>
      <c r="AN8" s="17">
        <v>0</v>
      </c>
      <c r="AO8" s="17">
        <v>0</v>
      </c>
      <c r="AP8" s="82" t="s">
        <v>126</v>
      </c>
      <c r="AQ8" s="77">
        <v>2</v>
      </c>
      <c r="AR8" s="84"/>
      <c r="AU8" s="26" t="str">
        <f>IF(AV8=0," ","Batsman Ability")</f>
        <v>Batsman Ability</v>
      </c>
      <c r="AV8" s="26">
        <f>J40</f>
        <v>3</v>
      </c>
      <c r="CL8" s="26" t="s">
        <v>105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9">
        <v>0</v>
      </c>
      <c r="CV8" s="8" cm="1">
        <f t="array" aca="1" ref="CV8" ca="1">_xlfn.IFS($CU60=-1,CO8,$CU60=0,$CS8,$CU60=1,$CT8,$CU60=2,$CU8)</f>
        <v>0</v>
      </c>
      <c r="CW8" s="8" cm="1">
        <f t="array" aca="1" ref="CW8" ca="1">_xlfn.IFS($CU60=-1,CP8,$CU60=0,$CS8,$CU60=1,$CT8,$CU60=2,$CU8)</f>
        <v>0</v>
      </c>
      <c r="CX8" s="8" cm="1">
        <f t="array" aca="1" ref="CX8" ca="1">_xlfn.IFS($CU60=-1,CQ8,$CU60=0,$CS8,$CU60=1,$CT8,$CU60=2,$CU8)</f>
        <v>0</v>
      </c>
      <c r="CY8" s="8" cm="1">
        <f t="array" aca="1" ref="CY8" ca="1">_xlfn.IFS($CU60=-1,CR8,$CU60=0,$CS8,$CU60=1,$CT8,$CU60=2,$CU8)</f>
        <v>0</v>
      </c>
      <c r="CZ8" s="8"/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</row>
    <row r="9" spans="2:114" x14ac:dyDescent="0.2">
      <c r="B9" s="70"/>
      <c r="K9" s="83"/>
      <c r="M9" s="72"/>
      <c r="N9" s="73"/>
      <c r="O9" s="73"/>
      <c r="P9" s="73"/>
      <c r="Q9" s="73"/>
      <c r="R9" s="73"/>
      <c r="S9" s="73"/>
      <c r="T9" s="73"/>
      <c r="U9" s="73"/>
      <c r="V9" s="84"/>
      <c r="X9" s="72"/>
      <c r="Y9" s="73"/>
      <c r="Z9" s="73"/>
      <c r="AA9" s="73"/>
      <c r="AB9" s="73"/>
      <c r="AC9" s="73"/>
      <c r="AD9" s="73"/>
      <c r="AE9" s="73"/>
      <c r="AF9" s="73"/>
      <c r="AG9" s="84"/>
      <c r="AI9" s="72"/>
      <c r="AJ9" s="73"/>
      <c r="AK9" s="73"/>
      <c r="AL9" s="73"/>
      <c r="AM9" s="73"/>
      <c r="AN9" s="73"/>
      <c r="AO9" s="73"/>
      <c r="AP9" s="73"/>
      <c r="AQ9" s="73"/>
      <c r="AR9" s="84"/>
      <c r="AT9" s="26">
        <v>5</v>
      </c>
      <c r="AU9" s="26" t="str">
        <f>IF(AV9=0," ","Bowler Ability")</f>
        <v>Bowler Ability</v>
      </c>
      <c r="AV9" s="26">
        <f>J71</f>
        <v>2</v>
      </c>
      <c r="CL9" s="26" t="s">
        <v>105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9">
        <v>0</v>
      </c>
      <c r="CV9" s="8" cm="1">
        <f t="array" aca="1" ref="CV9" ca="1">_xlfn.IFS($CU61=-1,CO9,$CU61=0,$CS9,$CU61=1,$CT9,$CU61=2,$CU9)</f>
        <v>0</v>
      </c>
      <c r="CW9" s="8" cm="1">
        <f t="array" aca="1" ref="CW9" ca="1">_xlfn.IFS($CU61=-1,CP9,$CU61=0,$CS9,$CU61=1,$CT9,$CU61=2,$CU9)</f>
        <v>0</v>
      </c>
      <c r="CX9" s="8" cm="1">
        <f t="array" aca="1" ref="CX9" ca="1">_xlfn.IFS($CU61=-1,CQ9,$CU61=0,$CS9,$CU61=1,$CT9,$CU61=2,$CU9)</f>
        <v>0</v>
      </c>
      <c r="CY9" s="8" cm="1">
        <f t="array" aca="1" ref="CY9" ca="1">_xlfn.IFS($CU61=-1,CR9,$CU61=0,$CS9,$CU61=1,$CT9,$CU61=2,$CU9)</f>
        <v>0</v>
      </c>
      <c r="CZ9" s="8"/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</row>
    <row r="10" spans="2:114" x14ac:dyDescent="0.2">
      <c r="B10" s="85" t="s">
        <v>133</v>
      </c>
      <c r="C10" s="26" t="s">
        <v>46</v>
      </c>
      <c r="D10" s="26" t="s">
        <v>47</v>
      </c>
      <c r="E10" s="26" t="s">
        <v>48</v>
      </c>
      <c r="F10" s="26" t="s">
        <v>49</v>
      </c>
      <c r="G10" s="7" t="s">
        <v>50</v>
      </c>
      <c r="I10" s="86" t="s">
        <v>134</v>
      </c>
      <c r="J10" s="68"/>
      <c r="K10" s="78"/>
      <c r="M10" s="87" t="s">
        <v>133</v>
      </c>
      <c r="N10" s="73" t="s">
        <v>46</v>
      </c>
      <c r="O10" s="73" t="s">
        <v>47</v>
      </c>
      <c r="P10" s="73" t="s">
        <v>48</v>
      </c>
      <c r="Q10" s="73" t="s">
        <v>49</v>
      </c>
      <c r="R10" s="7" t="s">
        <v>50</v>
      </c>
      <c r="S10" s="73"/>
      <c r="T10" s="88" t="s">
        <v>134</v>
      </c>
      <c r="U10" s="80"/>
      <c r="V10" s="81"/>
      <c r="X10" s="87" t="s">
        <v>133</v>
      </c>
      <c r="Y10" s="73" t="s">
        <v>46</v>
      </c>
      <c r="Z10" s="73" t="s">
        <v>47</v>
      </c>
      <c r="AA10" s="73" t="s">
        <v>48</v>
      </c>
      <c r="AB10" s="73" t="s">
        <v>49</v>
      </c>
      <c r="AC10" s="7" t="s">
        <v>50</v>
      </c>
      <c r="AD10" s="73"/>
      <c r="AE10" s="88" t="s">
        <v>134</v>
      </c>
      <c r="AF10" s="80"/>
      <c r="AG10" s="81"/>
      <c r="AI10" s="87" t="s">
        <v>133</v>
      </c>
      <c r="AJ10" s="73" t="s">
        <v>46</v>
      </c>
      <c r="AK10" s="73" t="s">
        <v>47</v>
      </c>
      <c r="AL10" s="73" t="s">
        <v>48</v>
      </c>
      <c r="AM10" s="73" t="s">
        <v>49</v>
      </c>
      <c r="AN10" s="7" t="s">
        <v>50</v>
      </c>
      <c r="AO10" s="73"/>
      <c r="AP10" s="88" t="s">
        <v>134</v>
      </c>
      <c r="AQ10" s="80"/>
      <c r="AR10" s="81"/>
      <c r="AU10" s="26" t="str">
        <f>IF(AV10=0," ","Batsman Ability")</f>
        <v>Batsman Ability</v>
      </c>
      <c r="AV10" s="26">
        <f>J72</f>
        <v>3</v>
      </c>
      <c r="CL10" s="26" t="s">
        <v>105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9">
        <v>0</v>
      </c>
      <c r="CV10" s="8" cm="1">
        <f t="array" aca="1" ref="CV10" ca="1">_xlfn.IFS($CU62=-1,CO10,$CU62=0,$CS10,$CU62=1,$CT10,$CU62=2,$CU10)</f>
        <v>0</v>
      </c>
      <c r="CW10" s="8" cm="1">
        <f t="array" aca="1" ref="CW10" ca="1">_xlfn.IFS($CU62=-1,CP10,$CU62=0,$CS10,$CU62=1,$CT10,$CU62=2,$CU10)</f>
        <v>0</v>
      </c>
      <c r="CX10" s="8" cm="1">
        <f t="array" aca="1" ref="CX10" ca="1">_xlfn.IFS($CU62=-1,CQ10,$CU62=0,$CS10,$CU62=1,$CT10,$CU62=2,$CU10)</f>
        <v>0</v>
      </c>
      <c r="CY10" s="8" cm="1">
        <f t="array" aca="1" ref="CY10" ca="1">_xlfn.IFS($CU62=-1,CR10,$CU62=0,$CS10,$CU62=1,$CT10,$CU62=2,$CU10)</f>
        <v>0</v>
      </c>
      <c r="CZ10" s="8"/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</row>
    <row r="11" spans="2:114" x14ac:dyDescent="0.2">
      <c r="B11" s="70" t="s">
        <v>45</v>
      </c>
      <c r="C11" s="17">
        <f ca="1">SUM(IF(ISBLANK(I11),0,INDIRECT(I11)),IF(ISBLANK(J11),0,INDIRECT(J11)),IF(ISBLANK(K11),0,INDIRECT(K11)))</f>
        <v>1</v>
      </c>
      <c r="D11" s="17">
        <f ca="1">IF(AND(ISBLANK(I11),ISBLANK(J11),ISBLANK(K11)),0,COUNT(IF(ISBLANK(I11),0,INDIRECT(I11)),IF(ISBLANK(J11),0,INDIRECT(J11)),IF(ISBLANK(K11),0,INDIRECT(K11))))-IF(ISBLANK(I11),1,0)-IF(ISBLANK(J11),1,0)-IF(ISBLANK(K11),1,0)+IF(AND(ISBLANK(I11),ISBLANK(J11),ISBLANK(K11)),3,0)+IF(H11="OUT",1,0)</f>
        <v>1</v>
      </c>
      <c r="E11" s="17">
        <f ca="1">IF(ISBLANK(I11),0,COUNTIF(INDIRECT(I11),"4"))+IF(ISBLANK(J11),0,COUNTIF(INDIRECT(J11),"4"))+IF(ISBLANK(K11),0,COUNTIF(INDIRECT(K11),"4"))</f>
        <v>0</v>
      </c>
      <c r="F11" s="17">
        <f ca="1">IF(ISBLANK(I11),0,COUNTIF(INDIRECT(I11),"6"))+IF(ISBLANK(J11),0,COUNTIF(INDIRECT(J11),"6"))+IF(ISBLANK(K11),0,COUNTIF(INDIRECT(K11),"6"))</f>
        <v>0</v>
      </c>
      <c r="G11" s="89">
        <f ca="1">IF(D11=0,0,100*C11/D11)</f>
        <v>100</v>
      </c>
      <c r="I11" s="70" t="s">
        <v>135</v>
      </c>
      <c r="K11" s="83"/>
      <c r="M11" s="90" t="s">
        <v>55</v>
      </c>
      <c r="N11" s="91">
        <f ca="1">SUM(IF(ISBLANK(T11),0,INDIRECT(T11)),IF(ISBLANK(U11),0,INDIRECT(U11)),IF(ISBLANK(V11),0,INDIRECT(V11)))+C91</f>
        <v>23</v>
      </c>
      <c r="O11" s="91">
        <f ca="1">IF(AND(ISBLANK(T11),ISBLANK(U11),ISBLANK(V11)),0,COUNT(IF(ISBLANK(T11),0,INDIRECT(T11)),IF(ISBLANK(U11),0,INDIRECT(U11)),IF(ISBLANK(V11),0,INDIRECT(V11))))-IF(ISBLANK(T11),1,0)-IF(ISBLANK(U11),1,0)-IF(ISBLANK(V11),1,0)+IF(AND(ISBLANK(T11),ISBLANK(U11),ISBLANK(V11)),3,0)+IF(S11="OUT",1,0)+D91</f>
        <v>14</v>
      </c>
      <c r="P11" s="91">
        <f ca="1">IF(ISBLANK(T11),0,COUNTIF(INDIRECT(T11),"4"))+IF(ISBLANK(U11),0,COUNTIF(INDIRECT(U11),"4"))+IF(ISBLANK(V11),0,COUNTIF(INDIRECT(V11),"4"))+E91</f>
        <v>2</v>
      </c>
      <c r="Q11" s="91">
        <f ca="1">IF(ISBLANK(T11),0,COUNTIF(INDIRECT(T11),"6"))+IF(ISBLANK(U11),0,COUNTIF(INDIRECT(U11),"6"))+IF(ISBLANK(V11),0,COUNTIF(INDIRECT(V11),"6"))+F91</f>
        <v>2</v>
      </c>
      <c r="R11" s="92">
        <f ca="1">IF(O11=0,0,100*N11/O11)</f>
        <v>164.28571428571428</v>
      </c>
      <c r="S11" s="73" t="s">
        <v>136</v>
      </c>
      <c r="T11" s="72" t="s">
        <v>137</v>
      </c>
      <c r="U11" s="73"/>
      <c r="V11" s="84"/>
      <c r="X11" s="72" t="s">
        <v>61</v>
      </c>
      <c r="Y11" s="17">
        <f ca="1">SUM(IF(ISBLANK(AE11),0,INDIRECT(AE11)),IF(ISBLANK(AF11),0,INDIRECT(AF11)),IF(ISBLANK(AG11),0,INDIRECT(AG11)))+N92</f>
        <v>40</v>
      </c>
      <c r="Z11" s="17">
        <f ca="1">IF(AND(ISBLANK(AE11),ISBLANK(AF11),ISBLANK(AG11)),0,COUNT(IF(ISBLANK(AE11),0,INDIRECT(AE11)),IF(ISBLANK(AF11),0,INDIRECT(AF11)),IF(ISBLANK(AG11),0,INDIRECT(AG11))))-IF(ISBLANK(AE11),1,0)-IF(ISBLANK(AF11),1,0)-IF(ISBLANK(AG11),1,0)+IF(AND(ISBLANK(AE11),ISBLANK(AF11),ISBLANK(AG11)),3,0)+IF(AD11="OUT",1,0)+O92</f>
        <v>24</v>
      </c>
      <c r="AA11" s="17">
        <f ca="1">IF(ISBLANK(AE11),0,COUNTIF(INDIRECT(AE11),"4"))+IF(ISBLANK(AF11),0,COUNTIF(INDIRECT(AF11),"4"))+IF(ISBLANK(AG11),0,COUNTIF(INDIRECT(AG11),"4"))+P92</f>
        <v>2</v>
      </c>
      <c r="AB11" s="17">
        <f ca="1">IF(ISBLANK(AE11),0,COUNTIF(INDIRECT(AE11),"6"))+IF(ISBLANK(AF11),0,COUNTIF(INDIRECT(AF11),"6"))+IF(ISBLANK(AG11),0,COUNTIF(INDIRECT(AG11),"6"))+Q92</f>
        <v>4</v>
      </c>
      <c r="AC11" s="89">
        <f ca="1">IF(Z11=0,0,100*Y11/Z11)</f>
        <v>166.66666666666666</v>
      </c>
      <c r="AD11" s="73"/>
      <c r="AE11" s="72" t="s">
        <v>138</v>
      </c>
      <c r="AF11" s="73"/>
      <c r="AG11" s="84"/>
      <c r="AI11" s="72" t="s">
        <v>64</v>
      </c>
      <c r="AJ11" s="17">
        <f ca="1">SUM(IF(ISBLANK(AP11),0,INDIRECT(AP11)),IF(ISBLANK(AQ11),0,INDIRECT(AQ11)),IF(ISBLANK(AR11),0,INDIRECT(AR11)))+Y59</f>
        <v>12</v>
      </c>
      <c r="AK11" s="17">
        <f ca="1">IF(AND(ISBLANK(AP11),ISBLANK(AQ11),ISBLANK(AR11)),0,COUNT(IF(ISBLANK(AP11),0,INDIRECT(AP11)),IF(ISBLANK(AQ11),0,INDIRECT(AQ11)),IF(ISBLANK(AR11),0,INDIRECT(AR11))))-IF(ISBLANK(AP11),1,0)-IF(ISBLANK(AQ11),1,0)-IF(ISBLANK(AR11),1,0)+IF(AND(ISBLANK(AP11),ISBLANK(AQ11),ISBLANK(AR11)),3,0)+IF(AO11="OUT",1,0)+Z59</f>
        <v>11</v>
      </c>
      <c r="AL11" s="17">
        <f ca="1">IF(ISBLANK(AP11),0,COUNTIF(INDIRECT(AP11),"4"))+IF(ISBLANK(AQ11),0,COUNTIF(INDIRECT(AQ11),"4"))+IF(ISBLANK(AR11),0,COUNTIF(INDIRECT(AR11),"4"))+AA59</f>
        <v>1</v>
      </c>
      <c r="AM11" s="17">
        <f ca="1">IF(ISBLANK(AP11),0,COUNTIF(INDIRECT(AP11),"6"))+IF(ISBLANK(AQ11),0,COUNTIF(INDIRECT(AQ11),"6"))+IF(ISBLANK(AR11),0,COUNTIF(INDIRECT(AR11),"6"))+AB59</f>
        <v>1</v>
      </c>
      <c r="AN11" s="89">
        <f ca="1">IF(AK11=0,0,100*AJ11/AK11)</f>
        <v>109.09090909090909</v>
      </c>
      <c r="AO11" s="73"/>
      <c r="AP11" s="72" t="s">
        <v>139</v>
      </c>
      <c r="AQ11" s="73"/>
      <c r="AR11" s="84"/>
      <c r="AT11" s="26">
        <v>6</v>
      </c>
      <c r="AU11" s="26" t="str">
        <f>IF(AV11=0," ","Bowler Ability")</f>
        <v>Bowler Ability</v>
      </c>
      <c r="AV11" s="26">
        <f>J87</f>
        <v>3</v>
      </c>
      <c r="CL11" s="26" t="s">
        <v>105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9">
        <v>0</v>
      </c>
      <c r="CV11" s="8" cm="1">
        <f t="array" aca="1" ref="CV11" ca="1">_xlfn.IFS($CU63=-1,CO11,$CU63=0,$CS11,$CU63=1,$CT11,$CU63=2,$CU11)</f>
        <v>0</v>
      </c>
      <c r="CW11" s="8" cm="1">
        <f t="array" aca="1" ref="CW11" ca="1">_xlfn.IFS($CU63=-1,CP11,$CU63=0,$CS11,$CU63=1,$CT11,$CU63=2,$CU11)</f>
        <v>0</v>
      </c>
      <c r="CX11" s="8" cm="1">
        <f t="array" aca="1" ref="CX11" ca="1">_xlfn.IFS($CU63=-1,CQ11,$CU63=0,$CS11,$CU63=1,$CT11,$CU63=2,$CU11)</f>
        <v>0</v>
      </c>
      <c r="CY11" s="8" cm="1">
        <f t="array" aca="1" ref="CY11" ca="1">_xlfn.IFS($CU63=-1,CR11,$CU63=0,$CS11,$CU63=1,$CT11,$CU63=2,$CU11)</f>
        <v>0</v>
      </c>
      <c r="CZ11" s="8"/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</row>
    <row r="12" spans="2:114" x14ac:dyDescent="0.2">
      <c r="B12" s="70" t="s">
        <v>52</v>
      </c>
      <c r="C12" s="17">
        <f ca="1">SUM(IF(ISBLANK(I12),0,INDIRECT(I12)),IF(ISBLANK(J12),0,INDIRECT(J12)),IF(ISBLANK(K12),0,INDIRECT(K12)))</f>
        <v>10</v>
      </c>
      <c r="D12" s="17">
        <f ca="1">IF(AND(ISBLANK(I12),ISBLANK(J12),ISBLANK(K12)),0,COUNT(IF(ISBLANK(I12),0,INDIRECT(I12)),IF(ISBLANK(J12),0,INDIRECT(J12)),IF(ISBLANK(K12),0,INDIRECT(K12))))-IF(ISBLANK(I12),1,0)-IF(ISBLANK(J12),1,0)-IF(ISBLANK(K12),1,0)+IF(AND(ISBLANK(I12),ISBLANK(J12),ISBLANK(K12)),3,0)+IF(H12="OUT",1,0)</f>
        <v>5</v>
      </c>
      <c r="E12" s="17">
        <f ca="1">IF(ISBLANK(I12),0,COUNTIF(INDIRECT(I12),"4"))+IF(ISBLANK(J12),0,COUNTIF(INDIRECT(J12),"4"))+IF(ISBLANK(K12),0,COUNTIF(INDIRECT(K12),"4"))</f>
        <v>2</v>
      </c>
      <c r="F12" s="17">
        <f ca="1">IF(ISBLANK(I12),0,COUNTIF(INDIRECT(I12),"6"))+IF(ISBLANK(J12),0,COUNTIF(INDIRECT(J12),"6"))+IF(ISBLANK(K12),0,COUNTIF(INDIRECT(K12),"6"))</f>
        <v>0</v>
      </c>
      <c r="G12" s="89">
        <f ca="1">IF(D12=0,0,100*C12/D12)</f>
        <v>200</v>
      </c>
      <c r="I12" s="70" t="s">
        <v>140</v>
      </c>
      <c r="K12" s="83"/>
      <c r="M12" s="72" t="s">
        <v>58</v>
      </c>
      <c r="N12" s="17">
        <f ca="1">SUM(IF(ISBLANK(T12),0,INDIRECT(T12)),IF(ISBLANK(U12),0,INDIRECT(U12)),IF(ISBLANK(V12),0,INDIRECT(V12)))+C92</f>
        <v>0</v>
      </c>
      <c r="O12" s="17">
        <f ca="1">IF(AND(ISBLANK(T12),ISBLANK(U12),ISBLANK(V12)),0,COUNT(IF(ISBLANK(T12),0,INDIRECT(T12)),IF(ISBLANK(U12),0,INDIRECT(U12)),IF(ISBLANK(V12),0,INDIRECT(V12))))-IF(ISBLANK(T12),1,0)-IF(ISBLANK(U12),1,0)-IF(ISBLANK(V12),1,0)+IF(AND(ISBLANK(T12),ISBLANK(U12),ISBLANK(V12)),3,0)+IF(S12="OUT",1,0)+D92</f>
        <v>1</v>
      </c>
      <c r="P12" s="17">
        <f ca="1">IF(ISBLANK(T12),0,COUNTIF(INDIRECT(T12),"4"))+IF(ISBLANK(U12),0,COUNTIF(INDIRECT(U12),"4"))+IF(ISBLANK(V12),0,COUNTIF(INDIRECT(V12),"4"))+E92</f>
        <v>0</v>
      </c>
      <c r="Q12" s="17">
        <f ca="1">IF(ISBLANK(T12),0,COUNTIF(INDIRECT(T12),"6"))+IF(ISBLANK(U12),0,COUNTIF(INDIRECT(U12),"6"))+IF(ISBLANK(V12),0,COUNTIF(INDIRECT(V12),"6"))+F92</f>
        <v>0</v>
      </c>
      <c r="R12" s="89">
        <f ca="1">IF(O12=0,0,100*N12/O12)</f>
        <v>0</v>
      </c>
      <c r="S12" s="73"/>
      <c r="T12" s="72"/>
      <c r="U12" s="73"/>
      <c r="V12" s="84"/>
      <c r="X12" s="72" t="s">
        <v>64</v>
      </c>
      <c r="Y12" s="17">
        <f ca="1">SUM(IF(ISBLANK(AE12),0,INDIRECT(AE12)),IF(ISBLANK(AF12),0,INDIRECT(AF12)),IF(ISBLANK(AG12),0,INDIRECT(AG12)))+N93</f>
        <v>7</v>
      </c>
      <c r="Z12" s="17">
        <f ca="1">IF(AND(ISBLANK(AE12),ISBLANK(AF12),ISBLANK(AG12)),0,COUNT(IF(ISBLANK(AE12),0,INDIRECT(AE12)),IF(ISBLANK(AF12),0,INDIRECT(AF12)),IF(ISBLANK(AG12),0,INDIRECT(AG12))))-IF(ISBLANK(AE12),1,0)-IF(ISBLANK(AF12),1,0)-IF(ISBLANK(AG12),1,0)+IF(AND(ISBLANK(AE12),ISBLANK(AF12),ISBLANK(AG12)),3,0)+IF(AD12="OUT",1,0)+O93</f>
        <v>4</v>
      </c>
      <c r="AA12" s="17">
        <f ca="1">IF(ISBLANK(AE12),0,COUNTIF(INDIRECT(AE12),"4"))+IF(ISBLANK(AF12),0,COUNTIF(INDIRECT(AF12),"4"))+IF(ISBLANK(AG12),0,COUNTIF(INDIRECT(AG12),"4"))+P93</f>
        <v>0</v>
      </c>
      <c r="AB12" s="17">
        <f ca="1">IF(ISBLANK(AE12),0,COUNTIF(INDIRECT(AE12),"6"))+IF(ISBLANK(AF12),0,COUNTIF(INDIRECT(AF12),"6"))+IF(ISBLANK(AG12),0,COUNTIF(INDIRECT(AG12),"6"))+Q93</f>
        <v>1</v>
      </c>
      <c r="AC12" s="89">
        <f ca="1">IF(Z12=0,0,100*Y12/Z12)</f>
        <v>175</v>
      </c>
      <c r="AD12" s="93"/>
      <c r="AE12" s="72" t="s">
        <v>141</v>
      </c>
      <c r="AF12" s="73"/>
      <c r="AG12" s="84"/>
      <c r="AI12" s="72" t="s">
        <v>67</v>
      </c>
      <c r="AJ12" s="17">
        <f ca="1">SUM(IF(ISBLANK(AP12),0,INDIRECT(AP12)),IF(ISBLANK(AQ12),0,INDIRECT(AQ12)),IF(ISBLANK(AR12),0,INDIRECT(AR12)))+Y60</f>
        <v>17</v>
      </c>
      <c r="AK12" s="17">
        <f ca="1">IF(AND(ISBLANK(AP12),ISBLANK(AQ12),ISBLANK(AR12)),0,COUNT(IF(ISBLANK(AP12),0,INDIRECT(AP12)),IF(ISBLANK(AQ12),0,INDIRECT(AQ12)),IF(ISBLANK(AR12),0,INDIRECT(AR12))))-IF(ISBLANK(AP12),1,0)-IF(ISBLANK(AQ12),1,0)-IF(ISBLANK(AR12),1,0)+IF(AND(ISBLANK(AP12),ISBLANK(AQ12),ISBLANK(AR12)),3,0)+IF(AO12="OUT",1,0)+Z60</f>
        <v>9</v>
      </c>
      <c r="AL12" s="17">
        <f ca="1">IF(ISBLANK(AP12),0,COUNTIF(INDIRECT(AP12),"4"))+IF(ISBLANK(AQ12),0,COUNTIF(INDIRECT(AQ12),"4"))+IF(ISBLANK(AR12),0,COUNTIF(INDIRECT(AR12),"4"))+AA60</f>
        <v>1</v>
      </c>
      <c r="AM12" s="17">
        <f ca="1">IF(ISBLANK(AP12),0,COUNTIF(INDIRECT(AP12),"6"))+IF(ISBLANK(AQ12),0,COUNTIF(INDIRECT(AQ12),"6"))+IF(ISBLANK(AR12),0,COUNTIF(INDIRECT(AR12),"6"))+AB60</f>
        <v>2</v>
      </c>
      <c r="AN12" s="89">
        <f ca="1">IF(AK12=0,0,100*AJ12/AK12)</f>
        <v>188.88888888888889</v>
      </c>
      <c r="AO12" s="73"/>
      <c r="AP12" s="72"/>
      <c r="AQ12" s="73"/>
      <c r="AR12" s="84"/>
      <c r="AU12" s="26" t="str">
        <f>IF(AV12=0," ","Batsman Ability")</f>
        <v>Batsman Ability</v>
      </c>
      <c r="AV12" s="26">
        <f>J88</f>
        <v>3</v>
      </c>
      <c r="CL12" s="26" t="s">
        <v>105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9">
        <v>0</v>
      </c>
      <c r="CV12" s="8" cm="1">
        <f t="array" aca="1" ref="CV12" ca="1">_xlfn.IFS($CU64=-1,CO12,$CU64=0,$CS12,$CU64=1,$CT12,$CU64=2,$CU12)</f>
        <v>0</v>
      </c>
      <c r="CW12" s="8" cm="1">
        <f t="array" aca="1" ref="CW12" ca="1">_xlfn.IFS($CU64=-1,CP12,$CU64=0,$CS12,$CU64=1,$CT12,$CU64=2,$CU12)</f>
        <v>0</v>
      </c>
      <c r="CX12" s="8" cm="1">
        <f t="array" aca="1" ref="CX12" ca="1">_xlfn.IFS($CU64=-1,CQ12,$CU64=0,$CS12,$CU64=1,$CT12,$CU64=2,$CU12)</f>
        <v>0</v>
      </c>
      <c r="CY12" s="8" cm="1">
        <f t="array" aca="1" ref="CY12" ca="1">_xlfn.IFS($CU64=-1,CR12,$CU64=0,$CS12,$CU64=1,$CT12,$CU64=2,$CU12)</f>
        <v>0</v>
      </c>
      <c r="CZ12" s="8"/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</row>
    <row r="13" spans="2:114" x14ac:dyDescent="0.2">
      <c r="B13" s="70"/>
      <c r="C13" s="17"/>
      <c r="D13" s="17"/>
      <c r="E13" s="17"/>
      <c r="F13" s="17"/>
      <c r="G13" s="17"/>
      <c r="I13" s="70"/>
      <c r="K13" s="83"/>
      <c r="M13" s="72" t="s">
        <v>61</v>
      </c>
      <c r="N13" s="17">
        <f ca="1">SUM(IF(ISBLANK(T13),0,INDIRECT(T13)),IF(ISBLANK(U13),0,INDIRECT(U13)),IF(ISBLANK(V13),0,INDIRECT(V13)))+C93</f>
        <v>2</v>
      </c>
      <c r="O13" s="17">
        <f ca="1">IF(AND(ISBLANK(T13),ISBLANK(U13),ISBLANK(V13)),0,COUNT(IF(ISBLANK(T13),0,INDIRECT(T13)),IF(ISBLANK(U13),0,INDIRECT(U13)),IF(ISBLANK(V13),0,INDIRECT(V13))))-IF(ISBLANK(T13),1,0)-IF(ISBLANK(U13),1,0)-IF(ISBLANK(V13),1,0)+IF(AND(ISBLANK(T13),ISBLANK(U13),ISBLANK(V13)),3,0)+IF(S13="OUT",1,0)+D93</f>
        <v>4</v>
      </c>
      <c r="P13" s="17">
        <f ca="1">IF(ISBLANK(T13),0,COUNTIF(INDIRECT(T13),"4"))+IF(ISBLANK(U13),0,COUNTIF(INDIRECT(U13),"4"))+IF(ISBLANK(V13),0,COUNTIF(INDIRECT(V13),"4"))+E93</f>
        <v>0</v>
      </c>
      <c r="Q13" s="17">
        <f ca="1">IF(ISBLANK(T13),0,COUNTIF(INDIRECT(T13),"6"))+IF(ISBLANK(U13),0,COUNTIF(INDIRECT(U13),"6"))+IF(ISBLANK(V13),0,COUNTIF(INDIRECT(V13),"6"))+F93</f>
        <v>0</v>
      </c>
      <c r="R13" s="89">
        <f ca="1">IF(O13=0,0,100*N13/O13)</f>
        <v>50</v>
      </c>
      <c r="S13" s="73"/>
      <c r="T13" s="72" t="s">
        <v>142</v>
      </c>
      <c r="U13" s="73"/>
      <c r="V13" s="84"/>
      <c r="X13" s="72"/>
      <c r="Y13" s="17"/>
      <c r="Z13" s="17"/>
      <c r="AA13" s="17"/>
      <c r="AB13" s="17"/>
      <c r="AC13" s="17"/>
      <c r="AD13" s="73"/>
      <c r="AE13" s="72"/>
      <c r="AF13" s="73"/>
      <c r="AG13" s="84"/>
      <c r="AI13" s="72"/>
      <c r="AJ13" s="8"/>
      <c r="AK13" s="8"/>
      <c r="AL13" s="8"/>
      <c r="AM13" s="8"/>
      <c r="AN13" s="8"/>
      <c r="AO13" s="73"/>
      <c r="AP13" s="72"/>
      <c r="AQ13" s="73"/>
      <c r="AR13" s="84"/>
      <c r="AT13" s="26">
        <v>7</v>
      </c>
      <c r="AU13" s="26" t="str">
        <f>IF(AV13=0," ","Bowler Ability")</f>
        <v>Bowler Ability</v>
      </c>
      <c r="AV13" s="26">
        <f>U7</f>
        <v>2</v>
      </c>
      <c r="CL13" s="26" t="s">
        <v>105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9">
        <v>0</v>
      </c>
      <c r="CV13" s="8" cm="1">
        <f t="array" aca="1" ref="CV13" ca="1">_xlfn.IFS($CU65=-1,CO13,$CU65=0,$CS13,$CU65=1,$CT13,$CU65=2,$CU13)</f>
        <v>0</v>
      </c>
      <c r="CW13" s="8" cm="1">
        <f t="array" aca="1" ref="CW13" ca="1">_xlfn.IFS($CU65=-1,CP13,$CU65=0,$CS13,$CU65=1,$CT13,$CU65=2,$CU13)</f>
        <v>0</v>
      </c>
      <c r="CX13" s="8" cm="1">
        <f t="array" aca="1" ref="CX13" ca="1">_xlfn.IFS($CU65=-1,CQ13,$CU65=0,$CS13,$CU65=1,$CT13,$CU65=2,$CU13)</f>
        <v>0</v>
      </c>
      <c r="CY13" s="8" cm="1">
        <f t="array" aca="1" ref="CY13" ca="1">_xlfn.IFS($CU65=-1,CR13,$CU65=0,$CS13,$CU65=1,$CT13,$CU65=2,$CU13)</f>
        <v>0</v>
      </c>
      <c r="CZ13" s="8"/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1</v>
      </c>
    </row>
    <row r="14" spans="2:114" x14ac:dyDescent="0.2">
      <c r="B14" s="70"/>
      <c r="C14" s="17"/>
      <c r="D14" s="17"/>
      <c r="E14" s="17"/>
      <c r="F14" s="17"/>
      <c r="G14" s="17"/>
      <c r="I14" s="70"/>
      <c r="K14" s="83"/>
      <c r="M14" s="72"/>
      <c r="N14" s="8"/>
      <c r="O14" s="8"/>
      <c r="P14" s="8"/>
      <c r="Q14" s="8"/>
      <c r="R14" s="8"/>
      <c r="S14" s="73"/>
      <c r="T14" s="72"/>
      <c r="U14" s="73"/>
      <c r="V14" s="84"/>
      <c r="X14" s="72"/>
      <c r="Y14" s="8"/>
      <c r="Z14" s="8"/>
      <c r="AA14" s="8"/>
      <c r="AB14" s="8"/>
      <c r="AC14" s="8"/>
      <c r="AD14" s="73"/>
      <c r="AE14" s="72"/>
      <c r="AF14" s="73"/>
      <c r="AG14" s="84"/>
      <c r="AI14" s="72"/>
      <c r="AJ14" s="8"/>
      <c r="AK14" s="8"/>
      <c r="AL14" s="8"/>
      <c r="AM14" s="8"/>
      <c r="AN14" s="8"/>
      <c r="AO14" s="73"/>
      <c r="AP14" s="72"/>
      <c r="AQ14" s="73"/>
      <c r="AR14" s="84"/>
      <c r="AU14" s="26" t="str">
        <f>IF(AV14=0," ","Batsman Ability")</f>
        <v>Batsman Ability</v>
      </c>
      <c r="AV14" s="26">
        <f>U8</f>
        <v>3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9">
        <v>0</v>
      </c>
      <c r="CV14" s="8" cm="1">
        <f t="array" aca="1" ref="CV14" ca="1">_xlfn.IFS($CU66=-1,CO14,$CU66=0,$CS14,$CU66=1,$CT14,$CU66=2,$CU14)</f>
        <v>0</v>
      </c>
      <c r="CW14" s="8" cm="1">
        <f t="array" aca="1" ref="CW14" ca="1">_xlfn.IFS($CU66=-1,CP14,$CU66=0,$CS14,$CU66=1,$CT14,$CU66=2,$CU14)</f>
        <v>0</v>
      </c>
      <c r="CX14" s="8" cm="1">
        <f t="array" aca="1" ref="CX14" ca="1">_xlfn.IFS($CU66=-1,CQ14,$CU66=0,$CS14,$CU66=1,$CT14,$CU66=2,$CU14)</f>
        <v>0</v>
      </c>
      <c r="CY14" s="8" cm="1">
        <f t="array" aca="1" ref="CY14" ca="1">_xlfn.IFS($CU66=-1,CR14,$CU66=0,$CS14,$CU66=1,$CT14,$CU66=2,$CU14)</f>
        <v>0</v>
      </c>
      <c r="CZ14" s="8"/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1</v>
      </c>
    </row>
    <row r="15" spans="2:114" x14ac:dyDescent="0.2">
      <c r="B15" s="70"/>
      <c r="C15" s="17"/>
      <c r="D15" s="17"/>
      <c r="E15" s="17"/>
      <c r="F15" s="17"/>
      <c r="G15" s="17"/>
      <c r="I15" s="70"/>
      <c r="K15" s="83"/>
      <c r="M15" s="72"/>
      <c r="N15" s="8"/>
      <c r="O15" s="8"/>
      <c r="P15" s="8"/>
      <c r="Q15" s="8"/>
      <c r="R15" s="8"/>
      <c r="S15" s="73"/>
      <c r="T15" s="72"/>
      <c r="U15" s="73"/>
      <c r="V15" s="84"/>
      <c r="X15" s="72"/>
      <c r="Y15" s="8"/>
      <c r="Z15" s="8"/>
      <c r="AA15" s="8"/>
      <c r="AB15" s="8"/>
      <c r="AC15" s="8"/>
      <c r="AD15" s="73"/>
      <c r="AE15" s="72"/>
      <c r="AF15" s="73"/>
      <c r="AG15" s="84"/>
      <c r="AI15" s="72"/>
      <c r="AJ15" s="8"/>
      <c r="AK15" s="8"/>
      <c r="AL15" s="8"/>
      <c r="AM15" s="8"/>
      <c r="AN15" s="8"/>
      <c r="AO15" s="73"/>
      <c r="AP15" s="72"/>
      <c r="AQ15" s="73"/>
      <c r="AR15" s="84"/>
      <c r="AT15" s="26">
        <v>8</v>
      </c>
      <c r="AU15" s="26" t="str">
        <f>IF(AV15=0," ","Bowler Ability")</f>
        <v>Bowler Ability</v>
      </c>
      <c r="AV15" s="26">
        <f>U23</f>
        <v>2</v>
      </c>
      <c r="CL15" s="26" t="s">
        <v>105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9">
        <v>0</v>
      </c>
      <c r="CV15" s="8" cm="1">
        <f t="array" aca="1" ref="CV15" ca="1">_xlfn.IFS($CU67=-1,CO15,$CU67=0,$CS15,$CU67=1,$CT15,$CU67=2,$CU15)</f>
        <v>0</v>
      </c>
      <c r="CW15" s="8" cm="1">
        <f t="array" aca="1" ref="CW15" ca="1">_xlfn.IFS($CU67=-1,CP15,$CU67=0,$CS15,$CU67=1,$CT15,$CU67=2,$CU15)</f>
        <v>0</v>
      </c>
      <c r="CX15" s="8" cm="1">
        <f t="array" aca="1" ref="CX15" ca="1">_xlfn.IFS($CU67=-1,CQ15,$CU67=0,$CS15,$CU67=1,$CT15,$CU67=2,$CU15)</f>
        <v>0</v>
      </c>
      <c r="CY15" s="8" cm="1">
        <f t="array" aca="1" ref="CY15" ca="1">_xlfn.IFS($CU67=-1,CR15,$CU67=0,$CS15,$CU67=1,$CT15,$CU67=2,$CU15)</f>
        <v>0</v>
      </c>
      <c r="CZ15" s="8"/>
      <c r="DA15" s="8">
        <v>0</v>
      </c>
      <c r="DB15" s="8">
        <v>0</v>
      </c>
      <c r="DC15" s="8">
        <v>0</v>
      </c>
      <c r="DD15" s="8">
        <v>1</v>
      </c>
      <c r="DE15" s="8">
        <v>0</v>
      </c>
      <c r="DF15" s="8">
        <v>0</v>
      </c>
      <c r="DG15" s="8">
        <v>0</v>
      </c>
      <c r="DH15" s="8">
        <v>0</v>
      </c>
      <c r="DI15" s="8">
        <v>1</v>
      </c>
    </row>
    <row r="16" spans="2:114" x14ac:dyDescent="0.2">
      <c r="B16" s="70"/>
      <c r="C16" s="17"/>
      <c r="D16" s="17"/>
      <c r="E16" s="17"/>
      <c r="F16" s="17"/>
      <c r="G16" s="17"/>
      <c r="I16" s="70"/>
      <c r="K16" s="83"/>
      <c r="M16" s="72"/>
      <c r="N16" s="8"/>
      <c r="O16" s="8"/>
      <c r="P16" s="8"/>
      <c r="Q16" s="8"/>
      <c r="R16" s="8"/>
      <c r="S16" s="73"/>
      <c r="T16" s="72"/>
      <c r="U16" s="73"/>
      <c r="V16" s="84"/>
      <c r="X16" s="72"/>
      <c r="Y16" s="8"/>
      <c r="Z16" s="8"/>
      <c r="AA16" s="8"/>
      <c r="AB16" s="8"/>
      <c r="AC16" s="8"/>
      <c r="AD16" s="73"/>
      <c r="AE16" s="72"/>
      <c r="AF16" s="73"/>
      <c r="AG16" s="84"/>
      <c r="AI16" s="72"/>
      <c r="AJ16" s="8"/>
      <c r="AK16" s="8"/>
      <c r="AL16" s="8"/>
      <c r="AM16" s="8"/>
      <c r="AN16" s="8"/>
      <c r="AO16" s="73"/>
      <c r="AP16" s="72"/>
      <c r="AQ16" s="73"/>
      <c r="AR16" s="84"/>
      <c r="AU16" s="26" t="str">
        <f>IF(AV16=0," ","Batsman Ability")</f>
        <v>Batsman Ability</v>
      </c>
      <c r="AV16" s="26">
        <f>U24</f>
        <v>2</v>
      </c>
      <c r="CL16" s="26" t="s">
        <v>105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9">
        <v>0</v>
      </c>
      <c r="CV16" s="8" cm="1">
        <f t="array" aca="1" ref="CV16" ca="1">_xlfn.IFS($CU68=-1,CO16,$CU68=0,$CS16,$CU68=1,$CT16,$CU68=2,$CU16)</f>
        <v>0</v>
      </c>
      <c r="CW16" s="8" cm="1">
        <f t="array" aca="1" ref="CW16" ca="1">_xlfn.IFS($CU68=-1,CP16,$CU68=0,$CS16,$CU68=1,$CT16,$CU68=2,$CU16)</f>
        <v>0</v>
      </c>
      <c r="CX16" s="8" cm="1">
        <f t="array" aca="1" ref="CX16" ca="1">_xlfn.IFS($CU68=-1,CQ16,$CU68=0,$CS16,$CU68=1,$CT16,$CU68=2,$CU16)</f>
        <v>0</v>
      </c>
      <c r="CY16" s="8" cm="1">
        <f t="array" aca="1" ref="CY16" ca="1">_xlfn.IFS($CU68=-1,CR16,$CU68=0,$CS16,$CU68=1,$CT16,$CU68=2,$CU16)</f>
        <v>0</v>
      </c>
      <c r="CZ16" s="8"/>
      <c r="DA16" s="8">
        <v>0</v>
      </c>
      <c r="DB16" s="8">
        <v>0</v>
      </c>
      <c r="DC16" s="8">
        <v>0</v>
      </c>
      <c r="DD16" s="8">
        <v>1</v>
      </c>
      <c r="DE16" s="8">
        <v>0</v>
      </c>
      <c r="DF16" s="8">
        <v>0</v>
      </c>
      <c r="DG16" s="8">
        <v>0</v>
      </c>
      <c r="DH16" s="8">
        <v>0</v>
      </c>
      <c r="DI16" s="8">
        <v>1</v>
      </c>
      <c r="DJ16" s="26" t="s">
        <v>105</v>
      </c>
    </row>
    <row r="17" spans="2:117" x14ac:dyDescent="0.2">
      <c r="B17" s="70"/>
      <c r="C17" s="17"/>
      <c r="D17" s="17"/>
      <c r="E17" s="17"/>
      <c r="F17" s="17"/>
      <c r="G17" s="17"/>
      <c r="I17" s="70"/>
      <c r="K17" s="83"/>
      <c r="M17" s="72"/>
      <c r="N17" s="8"/>
      <c r="O17" s="8"/>
      <c r="P17" s="8"/>
      <c r="Q17" s="8"/>
      <c r="R17" s="8"/>
      <c r="S17" s="73"/>
      <c r="T17" s="72"/>
      <c r="U17" s="73"/>
      <c r="V17" s="84"/>
      <c r="X17" s="72"/>
      <c r="Y17" s="8"/>
      <c r="Z17" s="8"/>
      <c r="AA17" s="8"/>
      <c r="AB17" s="8"/>
      <c r="AC17" s="8"/>
      <c r="AD17" s="73"/>
      <c r="AE17" s="72"/>
      <c r="AF17" s="73"/>
      <c r="AG17" s="84"/>
      <c r="AI17" s="72"/>
      <c r="AJ17" s="8"/>
      <c r="AK17" s="8"/>
      <c r="AL17" s="8"/>
      <c r="AM17" s="8"/>
      <c r="AN17" s="8"/>
      <c r="AO17" s="73"/>
      <c r="AP17" s="72"/>
      <c r="AQ17" s="73"/>
      <c r="AR17" s="84"/>
      <c r="AT17" s="26">
        <v>9</v>
      </c>
      <c r="AU17" s="26" t="str">
        <f>IF(AV17=0," ","Bowler Ability")</f>
        <v>Bowler Ability</v>
      </c>
      <c r="AV17" s="26">
        <f>U39</f>
        <v>2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9">
        <v>0</v>
      </c>
      <c r="CV17" s="8" cm="1">
        <f t="array" aca="1" ref="CV17" ca="1">_xlfn.IFS($CU69=-1,CO17,$CU69=0,$CS17,$CU69=1,$CT17,$CU69=2,$CU17)</f>
        <v>0</v>
      </c>
      <c r="CW17" s="8" cm="1">
        <f t="array" aca="1" ref="CW17" ca="1">_xlfn.IFS($CU69=-1,CP17,$CU69=0,$CS17,$CU69=1,$CT17,$CU69=2,$CU17)</f>
        <v>0</v>
      </c>
      <c r="CX17" s="8" cm="1">
        <f t="array" aca="1" ref="CX17" ca="1">_xlfn.IFS($CU69=-1,CQ17,$CU69=0,$CS17,$CU69=1,$CT17,$CU69=2,$CU17)</f>
        <v>0</v>
      </c>
      <c r="CY17" s="8" cm="1">
        <f t="array" aca="1" ref="CY17" ca="1">_xlfn.IFS($CU69=-1,CR17,$CU69=0,$CS17,$CU69=1,$CT17,$CU69=2,$CU17)</f>
        <v>0</v>
      </c>
      <c r="CZ17" s="8"/>
      <c r="DA17" s="8">
        <v>0</v>
      </c>
      <c r="DB17" s="8">
        <v>0</v>
      </c>
      <c r="DC17" s="8">
        <v>0</v>
      </c>
      <c r="DD17" s="8">
        <v>1</v>
      </c>
      <c r="DE17" s="8">
        <v>0</v>
      </c>
      <c r="DF17" s="8">
        <v>0</v>
      </c>
      <c r="DG17" s="8">
        <v>0</v>
      </c>
      <c r="DH17" s="8">
        <v>0</v>
      </c>
      <c r="DI17" s="8">
        <v>1</v>
      </c>
      <c r="DJ17" s="26" t="s">
        <v>105</v>
      </c>
    </row>
    <row r="18" spans="2:117" ht="17" thickBot="1" x14ac:dyDescent="0.25">
      <c r="B18" s="70"/>
      <c r="C18" s="17"/>
      <c r="D18" s="17"/>
      <c r="E18" s="17"/>
      <c r="F18" s="17"/>
      <c r="G18" s="17"/>
      <c r="H18" s="17"/>
      <c r="I18" s="94"/>
      <c r="J18" s="95"/>
      <c r="K18" s="96"/>
      <c r="M18" s="72"/>
      <c r="N18" s="8"/>
      <c r="O18" s="8"/>
      <c r="P18"/>
      <c r="Q18"/>
      <c r="R18"/>
      <c r="S18"/>
      <c r="T18" s="97"/>
      <c r="U18" s="98"/>
      <c r="V18" s="99"/>
      <c r="X18" s="72"/>
      <c r="Y18" s="8"/>
      <c r="Z18" s="8"/>
      <c r="AA18"/>
      <c r="AB18"/>
      <c r="AC18"/>
      <c r="AD18"/>
      <c r="AE18" s="97"/>
      <c r="AF18" s="98"/>
      <c r="AG18" s="99"/>
      <c r="AI18" s="72"/>
      <c r="AJ18" s="8"/>
      <c r="AK18" s="8"/>
      <c r="AL18"/>
      <c r="AM18"/>
      <c r="AN18"/>
      <c r="AO18"/>
      <c r="AP18" s="97"/>
      <c r="AQ18" s="98"/>
      <c r="AR18" s="99"/>
      <c r="AU18" s="26" t="str">
        <f>IF(AV18=0," ","Batsman Ability")</f>
        <v>Batsman Ability</v>
      </c>
      <c r="AV18" s="26">
        <f>U40</f>
        <v>2</v>
      </c>
      <c r="CO18" s="8">
        <v>0</v>
      </c>
      <c r="CP18" s="8">
        <v>0</v>
      </c>
      <c r="CQ18" s="8">
        <v>0</v>
      </c>
      <c r="CR18" s="8">
        <v>1</v>
      </c>
      <c r="CS18" s="8">
        <v>0</v>
      </c>
      <c r="CT18" s="8">
        <v>0</v>
      </c>
      <c r="CU18" s="9">
        <v>0</v>
      </c>
      <c r="CV18" s="8" cm="1">
        <f t="array" aca="1" ref="CV18" ca="1">_xlfn.IFS($CU70=-1,CO18,$CU70=0,$CS18,$CU70=1,$CT18,$CU70=2,$CU18)</f>
        <v>0</v>
      </c>
      <c r="CW18" s="8" cm="1">
        <f t="array" aca="1" ref="CW18" ca="1">_xlfn.IFS($CU70=-1,CP18,$CU70=0,$CS18,$CU70=1,$CT18,$CU70=2,$CU18)</f>
        <v>0</v>
      </c>
      <c r="CX18" s="8" cm="1">
        <f t="array" aca="1" ref="CX18" ca="1">_xlfn.IFS($CU70=-1,CQ18,$CU70=0,$CS18,$CU70=1,$CT18,$CU70=2,$CU18)</f>
        <v>0</v>
      </c>
      <c r="CY18" s="8" cm="1">
        <f t="array" aca="1" ref="CY18" ca="1">_xlfn.IFS($CU70=-1,CR18,$CU70=0,$CS18,$CU70=1,$CT18,$CU70=2,$CU18)</f>
        <v>0</v>
      </c>
      <c r="CZ18" s="8"/>
      <c r="DA18" s="8">
        <v>0</v>
      </c>
      <c r="DB18" s="8">
        <v>0</v>
      </c>
      <c r="DC18" s="8">
        <v>0</v>
      </c>
      <c r="DD18" s="8">
        <v>1</v>
      </c>
      <c r="DE18" s="8">
        <v>0</v>
      </c>
      <c r="DF18" s="8">
        <v>0</v>
      </c>
      <c r="DG18" s="8">
        <v>0</v>
      </c>
      <c r="DH18" s="8">
        <v>0</v>
      </c>
      <c r="DI18" s="8">
        <v>1</v>
      </c>
      <c r="DJ18" s="26" t="s">
        <v>105</v>
      </c>
    </row>
    <row r="19" spans="2:117" x14ac:dyDescent="0.2">
      <c r="B19" s="70" t="s">
        <v>143</v>
      </c>
      <c r="C19" s="17" t="str">
        <f>SUM(C8:I8) &amp; " runs"</f>
        <v>11 runs</v>
      </c>
      <c r="D19" s="17" t="str">
        <f>COUNTIF(C8:I8,"W") &amp; " wickets"</f>
        <v>0 wickets</v>
      </c>
      <c r="E19" s="17"/>
      <c r="F19" s="17"/>
      <c r="G19" s="17"/>
      <c r="H19" s="17"/>
      <c r="I19" s="100" t="s">
        <v>144</v>
      </c>
      <c r="J19" s="17"/>
      <c r="K19" s="101"/>
      <c r="M19" s="70" t="s">
        <v>143</v>
      </c>
      <c r="N19" s="17" t="str">
        <f>SUM(N8:T8) &amp; " runs"</f>
        <v>2 runs</v>
      </c>
      <c r="O19" s="17" t="str">
        <f>COUNTIF(N8:T8,"W") &amp; " wickets"</f>
        <v>1 wickets</v>
      </c>
      <c r="P19"/>
      <c r="Q19"/>
      <c r="R19"/>
      <c r="S19"/>
      <c r="T19" s="102" t="s">
        <v>144</v>
      </c>
      <c r="U19" s="8"/>
      <c r="V19" s="103"/>
      <c r="X19" s="70" t="s">
        <v>143</v>
      </c>
      <c r="Y19" s="17" t="str">
        <f>SUM(Y8:AE8) &amp; " runs"</f>
        <v>7 runs</v>
      </c>
      <c r="Z19" s="17" t="str">
        <f>COUNTIF(Y8:AE8,"W") &amp; " wickets"</f>
        <v>0 wickets</v>
      </c>
      <c r="AA19"/>
      <c r="AB19"/>
      <c r="AC19"/>
      <c r="AD19"/>
      <c r="AE19" s="102" t="s">
        <v>144</v>
      </c>
      <c r="AF19" s="8"/>
      <c r="AG19" s="103"/>
      <c r="AI19" s="70" t="s">
        <v>143</v>
      </c>
      <c r="AJ19" s="17" t="str">
        <f>SUM(AJ8:AP8) &amp; " runs"</f>
        <v>4 runs</v>
      </c>
      <c r="AK19" s="17" t="str">
        <f>COUNTIF(AJ8:AP8,"W") &amp; " wickets"</f>
        <v>0 wickets</v>
      </c>
      <c r="AL19"/>
      <c r="AM19"/>
      <c r="AN19"/>
      <c r="AO19"/>
      <c r="AP19" s="102" t="s">
        <v>144</v>
      </c>
      <c r="AQ19" s="8"/>
      <c r="AR19" s="103"/>
      <c r="AT19" s="26">
        <v>10</v>
      </c>
      <c r="AU19" s="26" t="str">
        <f>IF(AV19=0," ","Bowler Ability")</f>
        <v>Bowler Ability</v>
      </c>
      <c r="AV19" s="26">
        <f>U55</f>
        <v>2</v>
      </c>
      <c r="CO19" s="8">
        <v>0</v>
      </c>
      <c r="CP19" s="8">
        <v>0</v>
      </c>
      <c r="CQ19" s="8">
        <v>0</v>
      </c>
      <c r="CR19" s="8">
        <v>1</v>
      </c>
      <c r="CS19" s="8">
        <v>0</v>
      </c>
      <c r="CT19" s="8">
        <v>0</v>
      </c>
      <c r="CU19" s="9">
        <v>0</v>
      </c>
      <c r="CV19" s="8" cm="1">
        <f t="array" aca="1" ref="CV19" ca="1">_xlfn.IFS($CU71=-1,CO19,$CU71=0,$CS19,$CU71=1,$CT19,$CU71=2,$CU19)</f>
        <v>0</v>
      </c>
      <c r="CW19" s="8" cm="1">
        <f t="array" aca="1" ref="CW19" ca="1">_xlfn.IFS($CU71=-1,CP19,$CU71=0,$CS19,$CU71=1,$CT19,$CU71=2,$CU19)</f>
        <v>0</v>
      </c>
      <c r="CX19" s="8" cm="1">
        <f t="array" aca="1" ref="CX19" ca="1">_xlfn.IFS($CU71=-1,CQ19,$CU71=0,$CS19,$CU71=1,$CT19,$CU71=2,$CU19)</f>
        <v>0</v>
      </c>
      <c r="CY19" s="8" cm="1">
        <f t="array" aca="1" ref="CY19" ca="1">_xlfn.IFS($CU71=-1,CR19,$CU71=0,$CS19,$CU71=1,$CT19,$CU71=2,$CU19)</f>
        <v>0</v>
      </c>
      <c r="CZ19" s="8"/>
      <c r="DA19" s="8">
        <v>0</v>
      </c>
      <c r="DB19" s="8">
        <v>0</v>
      </c>
      <c r="DC19" s="8">
        <v>1</v>
      </c>
      <c r="DD19" s="8">
        <v>1</v>
      </c>
      <c r="DE19" s="8">
        <v>0</v>
      </c>
      <c r="DF19" s="8">
        <v>0</v>
      </c>
      <c r="DG19" s="8">
        <v>0</v>
      </c>
      <c r="DH19" s="8">
        <v>0</v>
      </c>
      <c r="DI19" s="8">
        <v>1</v>
      </c>
      <c r="DJ19" s="26" t="s">
        <v>105</v>
      </c>
    </row>
    <row r="20" spans="2:117" ht="17" thickBot="1" x14ac:dyDescent="0.25">
      <c r="B20" s="104" t="str">
        <f>C7</f>
        <v>Abdur Razzaq</v>
      </c>
      <c r="C20" s="105">
        <v>1</v>
      </c>
      <c r="D20" s="106">
        <v>0</v>
      </c>
      <c r="E20" s="106">
        <f>SUM(C8:H8)+$K$4</f>
        <v>11</v>
      </c>
      <c r="F20" s="106">
        <f>COUNTIF(C8:H8,"W")+$M$4</f>
        <v>0</v>
      </c>
      <c r="G20" s="106"/>
      <c r="H20" s="107"/>
      <c r="I20" s="108">
        <f>SUM(C8:I8)</f>
        <v>11</v>
      </c>
      <c r="J20" s="109">
        <f>COUNTIF(C8:I8,"W")</f>
        <v>0</v>
      </c>
      <c r="K20" s="110">
        <f>I20/C6</f>
        <v>11</v>
      </c>
      <c r="M20" s="111" t="str">
        <f>N7</f>
        <v>Abdur Razzaq</v>
      </c>
      <c r="N20" s="112">
        <v>3</v>
      </c>
      <c r="O20" s="113">
        <v>0</v>
      </c>
      <c r="P20" s="106">
        <f>SUM(N8:S8)+E52</f>
        <v>21</v>
      </c>
      <c r="Q20" s="106">
        <f>COUNTIF(N8:S8,"W")+F52</f>
        <v>2</v>
      </c>
      <c r="R20" s="106"/>
      <c r="S20" s="114"/>
      <c r="T20" s="108">
        <f>SUM(N8:T8)+I100</f>
        <v>62</v>
      </c>
      <c r="U20" s="109">
        <f>COUNTIF(N8:T8,"W")+J100</f>
        <v>3</v>
      </c>
      <c r="V20" s="110">
        <f>T20/N6</f>
        <v>8.8571428571428577</v>
      </c>
      <c r="X20" s="111" t="str">
        <f>Y7</f>
        <v>Suyash Prabhudesai</v>
      </c>
      <c r="Y20" s="112">
        <v>4</v>
      </c>
      <c r="Z20" s="113">
        <v>0</v>
      </c>
      <c r="AA20" s="106">
        <f>SUM(Y8:AD8)+P68</f>
        <v>25</v>
      </c>
      <c r="AB20" s="106">
        <f>COUNTIF(Y8:AD8,"W")+Q68</f>
        <v>1</v>
      </c>
      <c r="AC20" s="106"/>
      <c r="AD20" s="114"/>
      <c r="AE20" s="108">
        <f>SUM(Y8:AE8)+T100</f>
        <v>111</v>
      </c>
      <c r="AF20" s="109">
        <f>COUNTIF(Y8:AE8,"W")+U100</f>
        <v>4</v>
      </c>
      <c r="AG20" s="115">
        <f>AE20/Y6</f>
        <v>8.5384615384615383</v>
      </c>
      <c r="AI20" s="111" t="str">
        <f>AJ7</f>
        <v>Charl Langedveldt</v>
      </c>
      <c r="AJ20" s="112">
        <v>3</v>
      </c>
      <c r="AK20" s="113">
        <v>0</v>
      </c>
      <c r="AL20" s="106">
        <f>SUM(AJ8:AO8)+P100</f>
        <v>18</v>
      </c>
      <c r="AM20" s="106">
        <f>COUNTIF(AJ8:AO8,"W")+Q100</f>
        <v>1</v>
      </c>
      <c r="AN20" s="106"/>
      <c r="AO20" s="114"/>
      <c r="AP20" s="108">
        <f>SUM(AJ8:AP8)+AE68</f>
        <v>141</v>
      </c>
      <c r="AQ20" s="109">
        <f>COUNTIF(AJ8:AP8,"W")+AF68</f>
        <v>5</v>
      </c>
      <c r="AR20" s="115">
        <f>AP20/AJ6</f>
        <v>8.2941176470588243</v>
      </c>
      <c r="AU20" s="26" t="str">
        <f>IF(AV20=0," ","Batsman Ability")</f>
        <v>Batsman Ability</v>
      </c>
      <c r="AV20" s="26">
        <f>U56</f>
        <v>2</v>
      </c>
      <c r="CO20" s="8">
        <v>0</v>
      </c>
      <c r="CP20" s="8">
        <v>0</v>
      </c>
      <c r="CQ20" s="8">
        <v>0</v>
      </c>
      <c r="CR20" s="8">
        <v>1</v>
      </c>
      <c r="CS20" s="8">
        <v>0</v>
      </c>
      <c r="CT20" s="8">
        <v>0</v>
      </c>
      <c r="CU20" s="9">
        <v>0</v>
      </c>
      <c r="CV20" s="8" cm="1">
        <f t="array" aca="1" ref="CV20" ca="1">_xlfn.IFS($CU72=-1,CO20,$CU72=0,$CS20,$CU72=1,$CT20,$CU72=2,$CU20)</f>
        <v>0</v>
      </c>
      <c r="CW20" s="8" cm="1">
        <f t="array" aca="1" ref="CW20" ca="1">_xlfn.IFS($CU72=-1,CP20,$CU72=0,$CS20,$CU72=1,$CT20,$CU72=2,$CU20)</f>
        <v>0</v>
      </c>
      <c r="CX20" s="8" cm="1">
        <f t="array" aca="1" ref="CX20" ca="1">_xlfn.IFS($CU72=-1,CQ20,$CU72=0,$CS20,$CU72=1,$CT20,$CU72=2,$CU20)</f>
        <v>0</v>
      </c>
      <c r="CY20" s="8" cm="1">
        <f t="array" aca="1" ref="CY20" ca="1">_xlfn.IFS($CU72=-1,CR20,$CU72=0,$CS20,$CU72=1,$CT20,$CU72=2,$CU20)</f>
        <v>0</v>
      </c>
      <c r="CZ20" s="8"/>
      <c r="DA20" s="8">
        <v>0</v>
      </c>
      <c r="DB20" s="8">
        <v>0</v>
      </c>
      <c r="DC20" s="8">
        <v>1</v>
      </c>
      <c r="DD20" s="8">
        <v>1</v>
      </c>
      <c r="DE20" s="8">
        <v>0</v>
      </c>
      <c r="DF20" s="8">
        <v>0</v>
      </c>
      <c r="DG20" s="8">
        <v>0</v>
      </c>
      <c r="DH20" s="8">
        <v>0</v>
      </c>
      <c r="DI20" s="8">
        <v>1</v>
      </c>
      <c r="DJ20" s="26" t="s">
        <v>105</v>
      </c>
    </row>
    <row r="21" spans="2:117" x14ac:dyDescent="0.2">
      <c r="AT21" s="26">
        <v>11</v>
      </c>
      <c r="AU21" s="26" t="str">
        <f>IF(AV21=0," ","Bowler Ability")</f>
        <v>Bowler Ability</v>
      </c>
      <c r="AV21" s="26">
        <f>U71</f>
        <v>2</v>
      </c>
      <c r="CO21" s="8">
        <v>0</v>
      </c>
      <c r="CP21" s="8">
        <v>0</v>
      </c>
      <c r="CQ21" s="8">
        <v>0</v>
      </c>
      <c r="CR21" s="8">
        <v>1</v>
      </c>
      <c r="CS21" s="8">
        <v>0</v>
      </c>
      <c r="CT21" s="8">
        <v>0</v>
      </c>
      <c r="CU21" s="9">
        <v>0</v>
      </c>
      <c r="CV21" s="8" cm="1">
        <f t="array" aca="1" ref="CV21" ca="1">_xlfn.IFS($CU73=-1,CO21,$CU73=0,$CS21,$CU73=1,$CT21,$CU73=2,$CU21)</f>
        <v>0</v>
      </c>
      <c r="CW21" s="8" cm="1">
        <f t="array" aca="1" ref="CW21" ca="1">_xlfn.IFS($CU73=-1,CP21,$CU73=0,$CS21,$CU73=1,$CT21,$CU73=2,$CU21)</f>
        <v>0</v>
      </c>
      <c r="CX21" s="8" cm="1">
        <f t="array" aca="1" ref="CX21" ca="1">_xlfn.IFS($CU73=-1,CQ21,$CU73=0,$CS21,$CU73=1,$CT21,$CU73=2,$CU21)</f>
        <v>0</v>
      </c>
      <c r="CY21" s="8" cm="1">
        <f t="array" aca="1" ref="CY21" ca="1">_xlfn.IFS($CU73=-1,CR21,$CU73=0,$CS21,$CU73=1,$CT21,$CU73=2,$CU21)</f>
        <v>0</v>
      </c>
      <c r="CZ21" s="8"/>
      <c r="DA21" s="8">
        <v>0</v>
      </c>
      <c r="DB21" s="8">
        <v>0</v>
      </c>
      <c r="DC21" s="8">
        <v>1</v>
      </c>
      <c r="DD21" s="8">
        <v>1</v>
      </c>
      <c r="DE21" s="8">
        <v>0</v>
      </c>
      <c r="DF21" s="8">
        <v>0</v>
      </c>
      <c r="DG21" s="8">
        <v>0</v>
      </c>
      <c r="DH21" s="8">
        <v>0</v>
      </c>
      <c r="DI21" s="8">
        <v>1</v>
      </c>
      <c r="DJ21" s="26" t="s">
        <v>105</v>
      </c>
    </row>
    <row r="22" spans="2:117" x14ac:dyDescent="0.2">
      <c r="B22" s="69" t="s">
        <v>130</v>
      </c>
      <c r="C22" s="70">
        <v>2</v>
      </c>
      <c r="M22" s="71" t="s">
        <v>130</v>
      </c>
      <c r="N22" s="72">
        <v>8</v>
      </c>
      <c r="O22" s="73"/>
      <c r="P22" s="73"/>
      <c r="Q22" s="73"/>
      <c r="R22" s="73"/>
      <c r="S22" s="73"/>
      <c r="T22" s="73"/>
      <c r="U22" s="73"/>
      <c r="V22" s="73"/>
      <c r="X22" s="71" t="s">
        <v>130</v>
      </c>
      <c r="Y22" s="72">
        <v>14</v>
      </c>
      <c r="Z22" s="73"/>
      <c r="AA22" s="73"/>
      <c r="AB22" s="73"/>
      <c r="AC22" s="73"/>
      <c r="AD22" s="73"/>
      <c r="AE22" s="73"/>
      <c r="AF22" s="73"/>
      <c r="AG22" s="73"/>
      <c r="AI22" s="71" t="s">
        <v>130</v>
      </c>
      <c r="AJ22" s="72">
        <v>18</v>
      </c>
      <c r="AK22" s="73"/>
      <c r="AL22" s="73"/>
      <c r="AM22" s="73"/>
      <c r="AN22" s="73"/>
      <c r="AO22" s="73"/>
      <c r="AP22" s="73"/>
      <c r="AQ22" s="73"/>
      <c r="AR22" s="73"/>
      <c r="AU22" s="26" t="str">
        <f>IF(AV22=0," ","Batsman Ability")</f>
        <v>Batsman Ability</v>
      </c>
      <c r="AV22" s="26">
        <f>U72</f>
        <v>2</v>
      </c>
      <c r="CO22" s="8">
        <v>0</v>
      </c>
      <c r="CP22" s="8">
        <v>0</v>
      </c>
      <c r="CQ22" s="8">
        <v>0</v>
      </c>
      <c r="CR22" s="8">
        <v>1</v>
      </c>
      <c r="CS22" s="8">
        <v>1</v>
      </c>
      <c r="CT22" s="8">
        <v>0</v>
      </c>
      <c r="CU22" s="9">
        <v>0</v>
      </c>
      <c r="CV22" s="8" cm="1">
        <f t="array" aca="1" ref="CV22" ca="1">_xlfn.IFS($CU74=-1,CO22,$CU74=0,$CS22,$CU74=1,$CT22,$CU74=2,$CU22)</f>
        <v>0</v>
      </c>
      <c r="CW22" s="8" cm="1">
        <f t="array" aca="1" ref="CW22" ca="1">_xlfn.IFS($CU74=-1,CP22,$CU74=0,$CS22,$CU74=1,$CT22,$CU74=2,$CU22)</f>
        <v>0</v>
      </c>
      <c r="CX22" s="8" cm="1">
        <f t="array" aca="1" ref="CX22" ca="1">_xlfn.IFS($CU74=-1,CQ22,$CU74=0,$CS22,$CU74=1,$CT22,$CU74=2,$CU22)</f>
        <v>0</v>
      </c>
      <c r="CY22" s="8" cm="1">
        <f t="array" aca="1" ref="CY22" ca="1">_xlfn.IFS($CU74=-1,CR22,$CU74=0,$CS22,$CU74=1,$CT22,$CU74=2,$CU22)</f>
        <v>0</v>
      </c>
      <c r="CZ22" s="8"/>
      <c r="DA22" s="8">
        <v>0</v>
      </c>
      <c r="DB22" s="8">
        <v>1</v>
      </c>
      <c r="DC22" s="8">
        <v>1</v>
      </c>
      <c r="DD22" s="8">
        <v>1</v>
      </c>
      <c r="DE22" s="8">
        <v>0</v>
      </c>
      <c r="DF22" s="8">
        <v>0</v>
      </c>
      <c r="DG22" s="8">
        <v>0</v>
      </c>
      <c r="DH22" s="8">
        <v>0</v>
      </c>
      <c r="DI22" s="8">
        <v>1</v>
      </c>
      <c r="DJ22" s="26" t="s">
        <v>105</v>
      </c>
    </row>
    <row r="23" spans="2:117" x14ac:dyDescent="0.2">
      <c r="B23" s="70" t="s">
        <v>131</v>
      </c>
      <c r="C23" s="74" t="s">
        <v>75</v>
      </c>
      <c r="D23" s="68"/>
      <c r="E23" s="68"/>
      <c r="F23" s="68"/>
      <c r="G23" s="68"/>
      <c r="H23" s="68"/>
      <c r="I23" s="76" t="s">
        <v>123</v>
      </c>
      <c r="J23" s="77">
        <v>3</v>
      </c>
      <c r="K23" s="78"/>
      <c r="M23" s="72" t="s">
        <v>131</v>
      </c>
      <c r="N23" s="79" t="s">
        <v>63</v>
      </c>
      <c r="O23" s="80"/>
      <c r="P23" s="80"/>
      <c r="Q23" s="80"/>
      <c r="R23" s="80"/>
      <c r="S23" s="80"/>
      <c r="T23" s="76" t="s">
        <v>123</v>
      </c>
      <c r="U23" s="77">
        <v>2</v>
      </c>
      <c r="V23" s="81"/>
      <c r="X23" s="72" t="s">
        <v>131</v>
      </c>
      <c r="Y23" s="79" t="s">
        <v>72</v>
      </c>
      <c r="Z23" s="80"/>
      <c r="AA23" s="80"/>
      <c r="AB23" s="80"/>
      <c r="AC23" s="80"/>
      <c r="AD23" s="80"/>
      <c r="AE23" s="76" t="s">
        <v>123</v>
      </c>
      <c r="AF23" s="77">
        <v>2</v>
      </c>
      <c r="AG23" s="81"/>
      <c r="AI23" s="72" t="s">
        <v>131</v>
      </c>
      <c r="AJ23" s="79" t="s">
        <v>54</v>
      </c>
      <c r="AK23" s="80"/>
      <c r="AL23" s="80"/>
      <c r="AM23" s="80"/>
      <c r="AN23" s="80"/>
      <c r="AO23" s="80"/>
      <c r="AP23" s="76" t="s">
        <v>123</v>
      </c>
      <c r="AQ23" s="77">
        <v>2</v>
      </c>
      <c r="AR23" s="81"/>
      <c r="AT23" s="26">
        <v>12</v>
      </c>
      <c r="AU23" s="26" t="str">
        <f>IF(AV23=0," ","Bowler Ability")</f>
        <v>Bowler Ability</v>
      </c>
      <c r="AV23" s="26">
        <f>U87</f>
        <v>3</v>
      </c>
      <c r="CO23" s="8">
        <v>0</v>
      </c>
      <c r="CP23" s="8">
        <v>0</v>
      </c>
      <c r="CQ23" s="8">
        <v>0</v>
      </c>
      <c r="CR23" s="8">
        <v>1</v>
      </c>
      <c r="CS23" s="8">
        <v>1</v>
      </c>
      <c r="CT23" s="8">
        <v>0</v>
      </c>
      <c r="CU23" s="9">
        <v>0</v>
      </c>
      <c r="CV23" s="8" cm="1">
        <f t="array" aca="1" ref="CV23" ca="1">_xlfn.IFS($CU75=-1,CO23,$CU75=0,$CS23,$CU75=1,$CT23,$CU75=2,$CU23)</f>
        <v>0</v>
      </c>
      <c r="CW23" s="8" cm="1">
        <f t="array" aca="1" ref="CW23" ca="1">_xlfn.IFS($CU75=-1,CP23,$CU75=0,$CS23,$CU75=1,$CT23,$CU75=2,$CU23)</f>
        <v>0</v>
      </c>
      <c r="CX23" s="8" cm="1">
        <f t="array" aca="1" ref="CX23" ca="1">_xlfn.IFS($CU75=-1,CQ23,$CU75=0,$CS23,$CU75=1,$CT23,$CU75=2,$CU23)</f>
        <v>0</v>
      </c>
      <c r="CY23" s="8" cm="1">
        <f t="array" aca="1" ref="CY23" ca="1">_xlfn.IFS($CU75=-1,CR23,$CU75=0,$CS23,$CU75=1,$CT23,$CU75=2,$CU23)</f>
        <v>0</v>
      </c>
      <c r="CZ23" s="8"/>
      <c r="DA23" s="8">
        <v>0</v>
      </c>
      <c r="DB23" s="8">
        <v>1</v>
      </c>
      <c r="DC23" s="8">
        <v>1</v>
      </c>
      <c r="DD23" s="8">
        <v>1</v>
      </c>
      <c r="DE23" s="8">
        <v>0</v>
      </c>
      <c r="DF23" s="8">
        <v>0</v>
      </c>
      <c r="DG23" s="8">
        <v>0</v>
      </c>
      <c r="DH23" s="8">
        <v>0</v>
      </c>
      <c r="DI23" s="8">
        <v>1</v>
      </c>
      <c r="DJ23" s="26" t="s">
        <v>105</v>
      </c>
    </row>
    <row r="24" spans="2:117" x14ac:dyDescent="0.2">
      <c r="B24" s="70" t="s">
        <v>132</v>
      </c>
      <c r="C24" s="17">
        <v>1</v>
      </c>
      <c r="D24" s="17">
        <v>4</v>
      </c>
      <c r="E24" s="17">
        <v>0</v>
      </c>
      <c r="F24" s="17">
        <v>0</v>
      </c>
      <c r="G24" s="17">
        <v>1</v>
      </c>
      <c r="H24" s="17">
        <v>1</v>
      </c>
      <c r="I24" s="82" t="s">
        <v>126</v>
      </c>
      <c r="J24" s="77">
        <v>3</v>
      </c>
      <c r="K24" s="83"/>
      <c r="M24" s="72" t="s">
        <v>132</v>
      </c>
      <c r="N24" s="17">
        <v>0</v>
      </c>
      <c r="O24" s="17">
        <v>4</v>
      </c>
      <c r="P24" s="17">
        <v>0</v>
      </c>
      <c r="Q24" s="17">
        <v>0</v>
      </c>
      <c r="R24" s="17">
        <v>0</v>
      </c>
      <c r="S24" s="17">
        <v>0</v>
      </c>
      <c r="T24" s="82" t="s">
        <v>126</v>
      </c>
      <c r="U24" s="77">
        <v>2</v>
      </c>
      <c r="V24" s="84"/>
      <c r="X24" s="72" t="s">
        <v>132</v>
      </c>
      <c r="Y24" s="17">
        <v>0</v>
      </c>
      <c r="Z24" s="17">
        <v>1</v>
      </c>
      <c r="AA24" s="17">
        <v>1</v>
      </c>
      <c r="AB24" s="17">
        <v>6</v>
      </c>
      <c r="AC24" s="17">
        <v>0</v>
      </c>
      <c r="AD24" s="17">
        <v>1</v>
      </c>
      <c r="AE24" s="82" t="s">
        <v>126</v>
      </c>
      <c r="AF24" s="77">
        <v>2</v>
      </c>
      <c r="AG24" s="84"/>
      <c r="AI24" s="72" t="s">
        <v>132</v>
      </c>
      <c r="AJ24" s="17">
        <v>0</v>
      </c>
      <c r="AK24" s="17">
        <v>0</v>
      </c>
      <c r="AL24" s="17" t="s">
        <v>112</v>
      </c>
      <c r="AM24" s="17">
        <v>0</v>
      </c>
      <c r="AN24" s="17">
        <v>0</v>
      </c>
      <c r="AO24" s="17">
        <v>0</v>
      </c>
      <c r="AP24" s="82" t="s">
        <v>126</v>
      </c>
      <c r="AQ24" s="77">
        <v>1</v>
      </c>
      <c r="AR24" s="84"/>
      <c r="AU24" s="26" t="str">
        <f>IF(AV24=0," ","Batsman Ability")</f>
        <v>Batsman Ability</v>
      </c>
      <c r="AV24" s="26">
        <f>U88</f>
        <v>2</v>
      </c>
      <c r="CO24" s="8">
        <v>0</v>
      </c>
      <c r="CP24" s="8">
        <v>0</v>
      </c>
      <c r="CQ24" s="8">
        <v>0</v>
      </c>
      <c r="CR24" s="8">
        <v>1</v>
      </c>
      <c r="CS24" s="8">
        <v>1</v>
      </c>
      <c r="CT24" s="8">
        <v>0</v>
      </c>
      <c r="CU24" s="9">
        <v>0</v>
      </c>
      <c r="CV24" s="8" cm="1">
        <f t="array" aca="1" ref="CV24" ca="1">_xlfn.IFS($CU76=-1,CO24,$CU76=0,$CS24,$CU76=1,$CT24,$CU76=2,$CU24)</f>
        <v>0</v>
      </c>
      <c r="CW24" s="8" cm="1">
        <f t="array" aca="1" ref="CW24" ca="1">_xlfn.IFS($CU76=-1,CP24,$CU76=0,$CS24,$CU76=1,$CT24,$CU76=2,$CU24)</f>
        <v>0</v>
      </c>
      <c r="CX24" s="8" cm="1">
        <f t="array" aca="1" ref="CX24" ca="1">_xlfn.IFS($CU76=-1,CQ24,$CU76=0,$CS24,$CU76=1,$CT24,$CU76=2,$CU24)</f>
        <v>0</v>
      </c>
      <c r="CY24" s="8" cm="1">
        <f t="array" aca="1" ref="CY24" ca="1">_xlfn.IFS($CU76=-1,CR24,$CU76=0,$CS24,$CU76=1,$CT24,$CU76=2,$CU24)</f>
        <v>0</v>
      </c>
      <c r="CZ24" s="8"/>
      <c r="DA24" s="8">
        <v>0</v>
      </c>
      <c r="DB24" s="8">
        <v>1</v>
      </c>
      <c r="DC24" s="8">
        <v>1</v>
      </c>
      <c r="DD24" s="8">
        <v>1</v>
      </c>
      <c r="DE24" s="8">
        <v>0</v>
      </c>
      <c r="DF24" s="8">
        <v>0</v>
      </c>
      <c r="DG24" s="8">
        <v>0</v>
      </c>
      <c r="DH24" s="8">
        <v>1</v>
      </c>
      <c r="DI24" s="8">
        <v>1</v>
      </c>
      <c r="DJ24" s="26" t="s">
        <v>105</v>
      </c>
    </row>
    <row r="25" spans="2:117" x14ac:dyDescent="0.2">
      <c r="B25" s="70"/>
      <c r="K25" s="83"/>
      <c r="M25" s="72"/>
      <c r="N25" s="73"/>
      <c r="O25" s="73"/>
      <c r="P25" s="73"/>
      <c r="Q25" s="73"/>
      <c r="R25" s="73"/>
      <c r="S25" s="73"/>
      <c r="T25" s="73"/>
      <c r="U25" s="73"/>
      <c r="V25" s="84"/>
      <c r="X25" s="72"/>
      <c r="Y25" s="73"/>
      <c r="Z25" s="73"/>
      <c r="AA25" s="73"/>
      <c r="AB25" s="73"/>
      <c r="AC25" s="73"/>
      <c r="AD25" s="73"/>
      <c r="AE25" s="73"/>
      <c r="AF25" s="73"/>
      <c r="AG25" s="84"/>
      <c r="AI25" s="72"/>
      <c r="AJ25" s="73"/>
      <c r="AK25" s="73"/>
      <c r="AL25" s="73"/>
      <c r="AM25" s="73"/>
      <c r="AN25" s="73"/>
      <c r="AO25" s="73"/>
      <c r="AP25" s="73"/>
      <c r="AQ25" s="73"/>
      <c r="AR25" s="84"/>
      <c r="AT25" s="26">
        <v>13</v>
      </c>
      <c r="AU25" s="26" t="str">
        <f>IF(AV25=0," ","Bowler Ability")</f>
        <v>Bowler Ability</v>
      </c>
      <c r="AV25" s="26">
        <f>AF7</f>
        <v>2</v>
      </c>
      <c r="CO25" s="8">
        <v>0</v>
      </c>
      <c r="CP25" s="8">
        <v>0</v>
      </c>
      <c r="CQ25" s="8">
        <v>1</v>
      </c>
      <c r="CR25" s="8">
        <v>1</v>
      </c>
      <c r="CS25" s="8">
        <v>1</v>
      </c>
      <c r="CT25" s="8">
        <v>0</v>
      </c>
      <c r="CU25" s="9">
        <v>0</v>
      </c>
      <c r="CV25" s="8" cm="1">
        <f t="array" aca="1" ref="CV25" ca="1">_xlfn.IFS($CU77=-1,CO25,$CU77=0,$CS25,$CU77=1,$CT25,$CU77=2,$CU25)</f>
        <v>0</v>
      </c>
      <c r="CW25" s="8" cm="1">
        <f t="array" aca="1" ref="CW25" ca="1">_xlfn.IFS($CU77=-1,CP25,$CU77=0,$CS25,$CU77=1,$CT25,$CU77=2,$CU25)</f>
        <v>0</v>
      </c>
      <c r="CX25" s="8" cm="1">
        <f t="array" aca="1" ref="CX25" ca="1">_xlfn.IFS($CU77=-1,CQ25,$CU77=0,$CS25,$CU77=1,$CT25,$CU77=2,$CU25)</f>
        <v>0</v>
      </c>
      <c r="CY25" s="8" cm="1">
        <f t="array" aca="1" ref="CY25" ca="1">_xlfn.IFS($CU77=-1,CR25,$CU77=0,$CS25,$CU77=1,$CT25,$CU77=2,$CU25)</f>
        <v>0</v>
      </c>
      <c r="CZ25" s="8"/>
      <c r="DA25" s="8">
        <v>0</v>
      </c>
      <c r="DB25" s="8">
        <v>1</v>
      </c>
      <c r="DC25" s="8">
        <v>1</v>
      </c>
      <c r="DD25" s="8">
        <v>1</v>
      </c>
      <c r="DE25" s="8">
        <v>0</v>
      </c>
      <c r="DF25" s="8">
        <v>0</v>
      </c>
      <c r="DG25" s="8">
        <v>0</v>
      </c>
      <c r="DH25" s="8">
        <v>1</v>
      </c>
      <c r="DI25" s="8">
        <v>1</v>
      </c>
      <c r="DJ25" s="26" t="s">
        <v>105</v>
      </c>
    </row>
    <row r="26" spans="2:117" x14ac:dyDescent="0.2">
      <c r="B26" s="85" t="s">
        <v>133</v>
      </c>
      <c r="C26" s="26" t="s">
        <v>46</v>
      </c>
      <c r="D26" s="26" t="s">
        <v>47</v>
      </c>
      <c r="E26" s="26" t="s">
        <v>48</v>
      </c>
      <c r="F26" s="26" t="s">
        <v>49</v>
      </c>
      <c r="G26" s="7" t="s">
        <v>50</v>
      </c>
      <c r="I26" s="86" t="s">
        <v>134</v>
      </c>
      <c r="J26" s="68"/>
      <c r="K26" s="78"/>
      <c r="M26" s="87" t="s">
        <v>133</v>
      </c>
      <c r="N26" s="73" t="s">
        <v>46</v>
      </c>
      <c r="O26" s="73" t="s">
        <v>47</v>
      </c>
      <c r="P26" s="73" t="s">
        <v>48</v>
      </c>
      <c r="Q26" s="73" t="s">
        <v>49</v>
      </c>
      <c r="R26" s="7" t="s">
        <v>50</v>
      </c>
      <c r="S26" s="73"/>
      <c r="T26" s="88" t="s">
        <v>134</v>
      </c>
      <c r="U26" s="80"/>
      <c r="V26" s="81"/>
      <c r="X26" s="87" t="s">
        <v>133</v>
      </c>
      <c r="Y26" s="73" t="s">
        <v>46</v>
      </c>
      <c r="Z26" s="73" t="s">
        <v>47</v>
      </c>
      <c r="AA26" s="73" t="s">
        <v>48</v>
      </c>
      <c r="AB26" s="73" t="s">
        <v>49</v>
      </c>
      <c r="AC26" s="7" t="s">
        <v>50</v>
      </c>
      <c r="AD26" s="73"/>
      <c r="AE26" s="88" t="s">
        <v>134</v>
      </c>
      <c r="AF26" s="80"/>
      <c r="AG26" s="81"/>
      <c r="AI26" s="87" t="s">
        <v>133</v>
      </c>
      <c r="AJ26" s="73" t="s">
        <v>46</v>
      </c>
      <c r="AK26" s="73" t="s">
        <v>47</v>
      </c>
      <c r="AL26" s="73" t="s">
        <v>48</v>
      </c>
      <c r="AM26" s="73" t="s">
        <v>49</v>
      </c>
      <c r="AN26" s="7" t="s">
        <v>50</v>
      </c>
      <c r="AO26" s="73"/>
      <c r="AP26" s="88" t="s">
        <v>134</v>
      </c>
      <c r="AQ26" s="80"/>
      <c r="AR26" s="81"/>
      <c r="AU26" s="26" t="str">
        <f>IF(AV26=0," ","Batsman Ability")</f>
        <v>Batsman Ability</v>
      </c>
      <c r="AV26" s="26">
        <f>AF8</f>
        <v>2</v>
      </c>
      <c r="CO26" s="8">
        <v>0</v>
      </c>
      <c r="CP26" s="8">
        <v>0</v>
      </c>
      <c r="CQ26" s="8">
        <v>1</v>
      </c>
      <c r="CR26" s="8">
        <v>1</v>
      </c>
      <c r="CS26" s="8">
        <v>1</v>
      </c>
      <c r="CT26" s="8">
        <v>0</v>
      </c>
      <c r="CU26" s="9">
        <v>0</v>
      </c>
      <c r="CV26" s="8" cm="1">
        <f t="array" aca="1" ref="CV26" ca="1">_xlfn.IFS($CU78=-1,CO26,$CU78=0,$CS26,$CU78=1,$CT26,$CU78=2,$CU26)</f>
        <v>0</v>
      </c>
      <c r="CW26" s="8" cm="1">
        <f t="array" aca="1" ref="CW26" ca="1">_xlfn.IFS($CU78=-1,CP26,$CU78=0,$CS26,$CU78=1,$CT26,$CU78=2,$CU26)</f>
        <v>0</v>
      </c>
      <c r="CX26" s="8" cm="1">
        <f t="array" aca="1" ref="CX26" ca="1">_xlfn.IFS($CU78=-1,CQ26,$CU78=0,$CS26,$CU78=1,$CT26,$CU78=2,$CU26)</f>
        <v>1</v>
      </c>
      <c r="CY26" s="8" cm="1">
        <f t="array" aca="1" ref="CY26" ca="1">_xlfn.IFS($CU78=-1,CR26,$CU78=0,$CS26,$CU78=1,$CT26,$CU78=2,$CU26)</f>
        <v>1</v>
      </c>
      <c r="CZ26" s="8"/>
      <c r="DA26" s="8">
        <v>0</v>
      </c>
      <c r="DB26" s="8">
        <v>1</v>
      </c>
      <c r="DC26" s="8">
        <v>1</v>
      </c>
      <c r="DD26" s="8">
        <v>1</v>
      </c>
      <c r="DE26" s="8">
        <v>0</v>
      </c>
      <c r="DF26" s="8">
        <v>0</v>
      </c>
      <c r="DG26" s="8">
        <v>0</v>
      </c>
      <c r="DH26" s="8">
        <v>1</v>
      </c>
      <c r="DI26" s="8">
        <v>1</v>
      </c>
      <c r="DJ26" s="26" t="s">
        <v>105</v>
      </c>
    </row>
    <row r="27" spans="2:117" x14ac:dyDescent="0.2">
      <c r="B27" s="70" t="s">
        <v>45</v>
      </c>
      <c r="C27" s="17">
        <f ca="1">SUM(IF(ISBLANK(I27),0,INDIRECT(I27)),IF(ISBLANK(J27),0,INDIRECT(J27)),IF(ISBLANK(K27),0,INDIRECT(K27)))+C11</f>
        <v>3</v>
      </c>
      <c r="D27" s="17">
        <f ca="1">IF(AND(ISBLANK(I27),ISBLANK(J27),ISBLANK(K27)),0,COUNT(IF(ISBLANK(I27),0,INDIRECT(I27)),IF(ISBLANK(J27),0,INDIRECT(J27)),IF(ISBLANK(K27),0,INDIRECT(K27))))-IF(ISBLANK(I27),1,0)-IF(ISBLANK(J27),1,0)-IF(ISBLANK(K27),1,0)+IF(AND(ISBLANK(I27),ISBLANK(J27),ISBLANK(K27)),3,0)+IF(H27="OUT",1,0)+D11</f>
        <v>3</v>
      </c>
      <c r="E27" s="17">
        <f ca="1">IF(ISBLANK(I27),0,COUNTIF(INDIRECT(I27),"4"))+IF(ISBLANK(J27),0,COUNTIF(INDIRECT(J27),"4"))+IF(ISBLANK(K27),0,COUNTIF(INDIRECT(K27),"4"))+E11</f>
        <v>0</v>
      </c>
      <c r="F27" s="17">
        <f ca="1">IF(ISBLANK(I27),0,COUNTIF(INDIRECT(I27),"6"))+IF(ISBLANK(J27),0,COUNTIF(INDIRECT(J27),"6"))+IF(ISBLANK(K27),0,COUNTIF(INDIRECT(K27),"6"))+F11</f>
        <v>0</v>
      </c>
      <c r="G27" s="89">
        <f ca="1">IF(D27=0,0,100*C27/D27)</f>
        <v>100</v>
      </c>
      <c r="I27" s="70" t="s">
        <v>145</v>
      </c>
      <c r="J27" s="26" t="s">
        <v>146</v>
      </c>
      <c r="K27" s="83"/>
      <c r="M27" s="72" t="s">
        <v>58</v>
      </c>
      <c r="N27" s="17">
        <f ca="1">SUM(IF(ISBLANK(T27),0,INDIRECT(T27)),IF(ISBLANK(U27),0,INDIRECT(U27)),IF(ISBLANK(V27),0,INDIRECT(V27)))+N12</f>
        <v>4</v>
      </c>
      <c r="O27" s="17">
        <f ca="1">IF(AND(ISBLANK(T27),ISBLANK(U27),ISBLANK(V27)),0,COUNT(IF(ISBLANK(T27),0,INDIRECT(T27)),IF(ISBLANK(U27),0,INDIRECT(U27)),IF(ISBLANK(V27),0,INDIRECT(V27))))-IF(ISBLANK(T27),1,0)-IF(ISBLANK(U27),1,0)-IF(ISBLANK(V27),1,0)+IF(AND(ISBLANK(T27),ISBLANK(U27),ISBLANK(V27)),3,0)+IF(S27="OUT",1,0)+O12</f>
        <v>7</v>
      </c>
      <c r="P27" s="17">
        <f ca="1">IF(ISBLANK(T27),0,COUNTIF(INDIRECT(T27),"4"))+IF(ISBLANK(U27),0,COUNTIF(INDIRECT(U27),"4"))+IF(ISBLANK(V27),0,COUNTIF(INDIRECT(V27),"4"))+P12</f>
        <v>1</v>
      </c>
      <c r="Q27" s="17">
        <f ca="1">IF(ISBLANK(T27),0,COUNTIF(INDIRECT(T27),"6"))+IF(ISBLANK(U27),0,COUNTIF(INDIRECT(U27),"6"))+IF(ISBLANK(V27),0,COUNTIF(INDIRECT(V27),"6"))+Q12</f>
        <v>0</v>
      </c>
      <c r="R27" s="89">
        <f ca="1">IF(O27=0,0,100*N27/O27)</f>
        <v>57.142857142857146</v>
      </c>
      <c r="S27" s="73"/>
      <c r="T27" s="72" t="s">
        <v>147</v>
      </c>
      <c r="U27" s="73"/>
      <c r="V27" s="84"/>
      <c r="X27" s="72" t="s">
        <v>61</v>
      </c>
      <c r="Y27" s="17">
        <f ca="1">SUM(IF(ISBLANK(AE27),0,INDIRECT(AE27)),IF(ISBLANK(AF27),0,INDIRECT(AF27)),IF(ISBLANK(AG27),0,INDIRECT(AG27)))+Y11</f>
        <v>48</v>
      </c>
      <c r="Z27" s="17">
        <f ca="1">IF(AND(ISBLANK(AE27),ISBLANK(AF27),ISBLANK(AG27)),0,COUNT(IF(ISBLANK(AE27),0,INDIRECT(AE27)),IF(ISBLANK(AF27),0,INDIRECT(AF27)),IF(ISBLANK(AG27),0,INDIRECT(AG27))))-IF(ISBLANK(AE27),1,0)-IF(ISBLANK(AF27),1,0)-IF(ISBLANK(AG27),1,0)+IF(AND(ISBLANK(AE27),ISBLANK(AF27),ISBLANK(AG27)),3,0)+IF(AD27="OUT",1,0)+Z11</f>
        <v>29</v>
      </c>
      <c r="AA27" s="17">
        <f ca="1">IF(ISBLANK(AE27),0,COUNTIF(INDIRECT(AE27),"4"))+IF(ISBLANK(AF27),0,COUNTIF(INDIRECT(AF27),"4"))+IF(ISBLANK(AG27),0,COUNTIF(INDIRECT(AG27),"4"))+AA11</f>
        <v>2</v>
      </c>
      <c r="AB27" s="17">
        <f ca="1">IF(ISBLANK(AE27),0,COUNTIF(INDIRECT(AE27),"6"))+IF(ISBLANK(AF27),0,COUNTIF(INDIRECT(AF27),"6"))+IF(ISBLANK(AG27),0,COUNTIF(INDIRECT(AG27),"6"))+AB11</f>
        <v>5</v>
      </c>
      <c r="AC27" s="89">
        <f ca="1">IF(Z27=0,0,100*Y27/Z27)</f>
        <v>165.51724137931035</v>
      </c>
      <c r="AD27" s="73"/>
      <c r="AE27" s="72" t="s">
        <v>148</v>
      </c>
      <c r="AF27" s="73" t="s">
        <v>149</v>
      </c>
      <c r="AG27" s="84"/>
      <c r="AI27" s="72" t="s">
        <v>64</v>
      </c>
      <c r="AJ27" s="17">
        <f ca="1">SUM(IF(ISBLANK(AP27),0,INDIRECT(AP27)),IF(ISBLANK(AQ27),0,INDIRECT(AQ27)),IF(ISBLANK(AR27),0,INDIRECT(AR27)))+AJ11</f>
        <v>12</v>
      </c>
      <c r="AK27" s="17">
        <f ca="1">IF(AND(ISBLANK(AP27),ISBLANK(AQ27),ISBLANK(AR27)),0,COUNT(IF(ISBLANK(AP27),0,INDIRECT(AP27)),IF(ISBLANK(AQ27),0,INDIRECT(AQ27)),IF(ISBLANK(AR27),0,INDIRECT(AR27))))-IF(ISBLANK(AP27),1,0)-IF(ISBLANK(AQ27),1,0)-IF(ISBLANK(AR27),1,0)+IF(AND(ISBLANK(AP27),ISBLANK(AQ27),ISBLANK(AR27)),3,0)+IF(AO27="OUT",1,0)+AK11</f>
        <v>11</v>
      </c>
      <c r="AL27" s="17">
        <f ca="1">IF(ISBLANK(AP27),0,COUNTIF(INDIRECT(AP27),"4"))+IF(ISBLANK(AQ27),0,COUNTIF(INDIRECT(AQ27),"4"))+IF(ISBLANK(AR27),0,COUNTIF(INDIRECT(AR27),"4"))+AL11</f>
        <v>1</v>
      </c>
      <c r="AM27" s="17">
        <f ca="1">IF(ISBLANK(AP27),0,COUNTIF(INDIRECT(AP27),"6"))+IF(ISBLANK(AQ27),0,COUNTIF(INDIRECT(AQ27),"6"))+IF(ISBLANK(AR27),0,COUNTIF(INDIRECT(AR27),"6"))+AM11</f>
        <v>1</v>
      </c>
      <c r="AN27" s="89">
        <f ca="1">IF(AK27=0,0,100*AJ27/AK27)</f>
        <v>109.09090909090909</v>
      </c>
      <c r="AO27" s="73"/>
      <c r="AP27" s="72"/>
      <c r="AQ27" s="73"/>
      <c r="AR27" s="84"/>
      <c r="AT27" s="26">
        <v>14</v>
      </c>
      <c r="AU27" s="26" t="str">
        <f>IF(AV27=0," ","Bowler Ability")</f>
        <v>Bowler Ability</v>
      </c>
      <c r="AV27" s="26">
        <f>AF23</f>
        <v>2</v>
      </c>
      <c r="BB27" s="26" t="s">
        <v>130</v>
      </c>
      <c r="BC27" s="26" t="s">
        <v>46</v>
      </c>
      <c r="BD27" s="26" t="s">
        <v>150</v>
      </c>
      <c r="CJ27" s="26" t="s">
        <v>105</v>
      </c>
      <c r="CO27" s="8">
        <v>1</v>
      </c>
      <c r="CP27" s="8">
        <v>0</v>
      </c>
      <c r="CQ27" s="8">
        <v>1</v>
      </c>
      <c r="CR27" s="8">
        <v>1</v>
      </c>
      <c r="CS27" s="8">
        <v>1</v>
      </c>
      <c r="CT27" s="8">
        <v>0</v>
      </c>
      <c r="CU27" s="9">
        <v>0</v>
      </c>
      <c r="CV27" s="8" cm="1">
        <f t="array" aca="1" ref="CV27" ca="1">_xlfn.IFS($CU79=-1,CO27,$CU79=0,$CS27,$CU79=1,$CT27,$CU79=2,$CU27)</f>
        <v>0</v>
      </c>
      <c r="CW27" s="8" cm="1">
        <f t="array" aca="1" ref="CW27" ca="1">_xlfn.IFS($CU79=-1,CP27,$CU79=0,$CS27,$CU79=1,$CT27,$CU79=2,$CU27)</f>
        <v>0</v>
      </c>
      <c r="CX27" s="8" cm="1">
        <f t="array" aca="1" ref="CX27" ca="1">_xlfn.IFS($CU79=-1,CQ27,$CU79=0,$CS27,$CU79=1,$CT27,$CU79=2,$CU27)</f>
        <v>0</v>
      </c>
      <c r="CY27" s="8" cm="1">
        <f t="array" aca="1" ref="CY27" ca="1">_xlfn.IFS($CU79=-1,CR27,$CU79=0,$CS27,$CU79=1,$CT27,$CU79=2,$CU27)</f>
        <v>0</v>
      </c>
      <c r="CZ27" s="8"/>
      <c r="DA27" s="8">
        <v>1</v>
      </c>
      <c r="DB27" s="8">
        <v>1</v>
      </c>
      <c r="DC27" s="8">
        <v>1</v>
      </c>
      <c r="DD27" s="8">
        <v>1</v>
      </c>
      <c r="DE27" s="8">
        <v>0</v>
      </c>
      <c r="DF27" s="8">
        <v>0</v>
      </c>
      <c r="DG27" s="8">
        <v>0</v>
      </c>
      <c r="DH27" s="8">
        <v>1</v>
      </c>
      <c r="DI27" s="8">
        <v>1</v>
      </c>
      <c r="DJ27" s="26" t="s">
        <v>105</v>
      </c>
    </row>
    <row r="28" spans="2:117" x14ac:dyDescent="0.2">
      <c r="B28" s="70" t="s">
        <v>52</v>
      </c>
      <c r="C28" s="17">
        <f ca="1">SUM(IF(ISBLANK(I28),0,INDIRECT(I28)),IF(ISBLANK(J28),0,INDIRECT(J28)),IF(ISBLANK(K28),0,INDIRECT(K28)))+C12</f>
        <v>15</v>
      </c>
      <c r="D28" s="17">
        <f ca="1">IF(AND(ISBLANK(I28),ISBLANK(J28),ISBLANK(K28)),0,COUNT(IF(ISBLANK(I28),0,INDIRECT(I28)),IF(ISBLANK(J28),0,INDIRECT(J28)),IF(ISBLANK(K28),0,INDIRECT(K28))))-IF(ISBLANK(I28),1,0)-IF(ISBLANK(J28),1,0)-IF(ISBLANK(K28),1,0)+IF(AND(ISBLANK(I28),ISBLANK(J28),ISBLANK(K28)),3,0)+IF(H28="OUT",1,0)+D12</f>
        <v>9</v>
      </c>
      <c r="E28" s="17">
        <f ca="1">IF(ISBLANK(I28),0,COUNTIF(INDIRECT(I28),"4"))+IF(ISBLANK(J28),0,COUNTIF(INDIRECT(J28),"4"))+IF(ISBLANK(K28),0,COUNTIF(INDIRECT(K28),"4"))+E12</f>
        <v>3</v>
      </c>
      <c r="F28" s="17">
        <f ca="1">IF(ISBLANK(I28),0,COUNTIF(INDIRECT(I28),"6"))+IF(ISBLANK(J28),0,COUNTIF(INDIRECT(J28),"6"))+IF(ISBLANK(K28),0,COUNTIF(INDIRECT(K28),"6"))+F12</f>
        <v>0</v>
      </c>
      <c r="G28" s="89">
        <f ca="1">IF(D28=0,0,100*C28/D28)</f>
        <v>166.66666666666666</v>
      </c>
      <c r="I28" s="70" t="s">
        <v>151</v>
      </c>
      <c r="K28" s="83"/>
      <c r="M28" s="72" t="s">
        <v>61</v>
      </c>
      <c r="N28" s="17">
        <f ca="1">SUM(IF(ISBLANK(T28),0,INDIRECT(T28)),IF(ISBLANK(U28),0,INDIRECT(U28)),IF(ISBLANK(V28),0,INDIRECT(V28)))+N13</f>
        <v>2</v>
      </c>
      <c r="O28" s="17">
        <f ca="1">IF(AND(ISBLANK(T28),ISBLANK(U28),ISBLANK(V28)),0,COUNT(IF(ISBLANK(T28),0,INDIRECT(T28)),IF(ISBLANK(U28),0,INDIRECT(U28)),IF(ISBLANK(V28),0,INDIRECT(V28))))-IF(ISBLANK(T28),1,0)-IF(ISBLANK(U28),1,0)-IF(ISBLANK(V28),1,0)+IF(AND(ISBLANK(T28),ISBLANK(U28),ISBLANK(V28)),3,0)+IF(S28="OUT",1,0)+O13</f>
        <v>4</v>
      </c>
      <c r="P28" s="17">
        <f ca="1">IF(ISBLANK(T28),0,COUNTIF(INDIRECT(T28),"4"))+IF(ISBLANK(U28),0,COUNTIF(INDIRECT(U28),"4"))+IF(ISBLANK(V28),0,COUNTIF(INDIRECT(V28),"4"))+P13</f>
        <v>0</v>
      </c>
      <c r="Q28" s="17">
        <f ca="1">IF(ISBLANK(T28),0,COUNTIF(INDIRECT(T28),"6"))+IF(ISBLANK(U28),0,COUNTIF(INDIRECT(U28),"6"))+IF(ISBLANK(V28),0,COUNTIF(INDIRECT(V28),"6"))+Q13</f>
        <v>0</v>
      </c>
      <c r="R28" s="89">
        <f ca="1">IF(O28=0,0,100*N28/O28)</f>
        <v>50</v>
      </c>
      <c r="S28" s="73"/>
      <c r="T28" s="72"/>
      <c r="U28" s="73"/>
      <c r="V28" s="84"/>
      <c r="X28" s="72" t="s">
        <v>64</v>
      </c>
      <c r="Y28" s="17">
        <f ca="1">SUM(IF(ISBLANK(AE28),0,INDIRECT(AE28)),IF(ISBLANK(AF28),0,INDIRECT(AF28)),IF(ISBLANK(AG28),0,INDIRECT(AG28)))+Y12</f>
        <v>8</v>
      </c>
      <c r="Z28" s="17">
        <f ca="1">IF(AND(ISBLANK(AE28),ISBLANK(AF28),ISBLANK(AG28)),0,COUNT(IF(ISBLANK(AE28),0,INDIRECT(AE28)),IF(ISBLANK(AF28),0,INDIRECT(AF28)),IF(ISBLANK(AG28),0,INDIRECT(AG28))))-IF(ISBLANK(AE28),1,0)-IF(ISBLANK(AF28),1,0)-IF(ISBLANK(AG28),1,0)+IF(AND(ISBLANK(AE28),ISBLANK(AF28),ISBLANK(AG28)),3,0)+IF(AD28="OUT",1,0)+Z12</f>
        <v>5</v>
      </c>
      <c r="AA28" s="17">
        <f ca="1">IF(ISBLANK(AE28),0,COUNTIF(INDIRECT(AE28),"4"))+IF(ISBLANK(AF28),0,COUNTIF(INDIRECT(AF28),"4"))+IF(ISBLANK(AG28),0,COUNTIF(INDIRECT(AG28),"4"))+AA12</f>
        <v>0</v>
      </c>
      <c r="AB28" s="17">
        <f ca="1">IF(ISBLANK(AE28),0,COUNTIF(INDIRECT(AE28),"6"))+IF(ISBLANK(AF28),0,COUNTIF(INDIRECT(AF28),"6"))+IF(ISBLANK(AG28),0,COUNTIF(INDIRECT(AG28),"6"))+AB12</f>
        <v>1</v>
      </c>
      <c r="AC28" s="89">
        <f ca="1">IF(Z28=0,0,100*Y28/Z28)</f>
        <v>160</v>
      </c>
      <c r="AD28" s="73"/>
      <c r="AE28" s="72" t="s">
        <v>152</v>
      </c>
      <c r="AF28" s="73"/>
      <c r="AG28" s="84"/>
      <c r="AI28" s="90" t="s">
        <v>67</v>
      </c>
      <c r="AJ28" s="91">
        <f ca="1">SUM(IF(ISBLANK(AP28),0,INDIRECT(AP28)),IF(ISBLANK(AQ28),0,INDIRECT(AQ28)),IF(ISBLANK(AR28),0,INDIRECT(AR28)))+AJ12</f>
        <v>17</v>
      </c>
      <c r="AK28" s="91">
        <f ca="1">IF(AND(ISBLANK(AP28),ISBLANK(AQ28),ISBLANK(AR28)),0,COUNT(IF(ISBLANK(AP28),0,INDIRECT(AP28)),IF(ISBLANK(AQ28),0,INDIRECT(AQ28)),IF(ISBLANK(AR28),0,INDIRECT(AR28))))-IF(ISBLANK(AP28),1,0)-IF(ISBLANK(AQ28),1,0)-IF(ISBLANK(AR28),1,0)+IF(AND(ISBLANK(AP28),ISBLANK(AQ28),ISBLANK(AR28)),3,0)+IF(AO28="OUT",1,0)+AK12</f>
        <v>12</v>
      </c>
      <c r="AL28" s="91">
        <f ca="1">IF(ISBLANK(AP28),0,COUNTIF(INDIRECT(AP28),"4"))+IF(ISBLANK(AQ28),0,COUNTIF(INDIRECT(AQ28),"4"))+IF(ISBLANK(AR28),0,COUNTIF(INDIRECT(AR28),"4"))+AL12</f>
        <v>1</v>
      </c>
      <c r="AM28" s="91">
        <f ca="1">IF(ISBLANK(AP28),0,COUNTIF(INDIRECT(AP28),"6"))+IF(ISBLANK(AQ28),0,COUNTIF(INDIRECT(AQ28),"6"))+IF(ISBLANK(AR28),0,COUNTIF(INDIRECT(AR28),"6"))+AM12</f>
        <v>2</v>
      </c>
      <c r="AN28" s="92">
        <f ca="1">IF(AK28=0,0,100*AJ28/AK28)</f>
        <v>141.66666666666666</v>
      </c>
      <c r="AO28" s="73" t="s">
        <v>136</v>
      </c>
      <c r="AP28" s="72" t="s">
        <v>153</v>
      </c>
      <c r="AQ28" s="73"/>
      <c r="AR28" s="84"/>
      <c r="AU28" s="26" t="str">
        <f>IF(AV28=0," ","Batsman Ability")</f>
        <v>Batsman Ability</v>
      </c>
      <c r="AV28" s="26">
        <f>AF24</f>
        <v>2</v>
      </c>
      <c r="BB28" s="17">
        <v>1</v>
      </c>
      <c r="BC28" s="26">
        <f>$I$20</f>
        <v>11</v>
      </c>
      <c r="BD28" s="26">
        <f>BC28</f>
        <v>11</v>
      </c>
      <c r="CJ28" s="26" t="s">
        <v>105</v>
      </c>
      <c r="CO28" s="8">
        <v>1</v>
      </c>
      <c r="CP28" s="8">
        <v>0</v>
      </c>
      <c r="CQ28" s="8">
        <v>1</v>
      </c>
      <c r="CR28" s="8">
        <v>2</v>
      </c>
      <c r="CS28" s="8">
        <v>1</v>
      </c>
      <c r="CT28" s="8">
        <v>0</v>
      </c>
      <c r="CU28" s="9">
        <v>0</v>
      </c>
      <c r="CV28" s="8" cm="1">
        <f t="array" aca="1" ref="CV28" ca="1">_xlfn.IFS($CU80=-1,CO28,$CU80=0,$CS28,$CU80=1,$CT28,$CU80=2,$CU28)</f>
        <v>0</v>
      </c>
      <c r="CW28" s="8" cm="1">
        <f t="array" aca="1" ref="CW28" ca="1">_xlfn.IFS($CU80=-1,CP28,$CU80=0,$CS28,$CU80=1,$CT28,$CU80=2,$CU28)</f>
        <v>0</v>
      </c>
      <c r="CX28" s="8" cm="1">
        <f t="array" aca="1" ref="CX28" ca="1">_xlfn.IFS($CU80=-1,CQ28,$CU80=0,$CS28,$CU80=1,$CT28,$CU80=2,$CU28)</f>
        <v>0</v>
      </c>
      <c r="CY28" s="8" cm="1">
        <f t="array" aca="1" ref="CY28" ca="1">_xlfn.IFS($CU80=-1,CR28,$CU80=0,$CS28,$CU80=1,$CT28,$CU80=2,$CU28)</f>
        <v>0</v>
      </c>
      <c r="CZ28" s="8"/>
      <c r="DA28" s="8">
        <v>1</v>
      </c>
      <c r="DB28" s="8">
        <v>1</v>
      </c>
      <c r="DC28" s="8">
        <v>1</v>
      </c>
      <c r="DD28" s="8">
        <v>1</v>
      </c>
      <c r="DE28" s="8">
        <v>1</v>
      </c>
      <c r="DF28" s="8">
        <v>0</v>
      </c>
      <c r="DG28" s="8">
        <v>0</v>
      </c>
      <c r="DH28" s="8">
        <v>1</v>
      </c>
      <c r="DI28" s="8">
        <v>1</v>
      </c>
      <c r="DJ28" s="26" t="s">
        <v>105</v>
      </c>
    </row>
    <row r="29" spans="2:117" x14ac:dyDescent="0.2">
      <c r="B29" s="70"/>
      <c r="C29" s="17"/>
      <c r="D29" s="17"/>
      <c r="E29" s="17"/>
      <c r="F29" s="17"/>
      <c r="G29" s="17"/>
      <c r="I29" s="70"/>
      <c r="K29" s="83"/>
      <c r="M29" s="72"/>
      <c r="N29" s="8"/>
      <c r="O29" s="8"/>
      <c r="P29" s="8"/>
      <c r="Q29" s="8"/>
      <c r="R29" s="8"/>
      <c r="S29" s="73"/>
      <c r="T29" s="72"/>
      <c r="U29" s="73"/>
      <c r="V29" s="84"/>
      <c r="X29" s="72"/>
      <c r="Y29" s="8"/>
      <c r="Z29" s="8"/>
      <c r="AA29" s="8"/>
      <c r="AB29" s="8"/>
      <c r="AC29" s="8"/>
      <c r="AD29" s="73"/>
      <c r="AE29" s="72"/>
      <c r="AF29" s="73"/>
      <c r="AG29" s="84"/>
      <c r="AI29" s="72" t="s">
        <v>70</v>
      </c>
      <c r="AJ29" s="17">
        <f ca="1">SUM(IF(ISBLANK(AP29),0,INDIRECT(AP29)),IF(ISBLANK(AQ29),0,INDIRECT(AQ29)),IF(ISBLANK(AR29),0,INDIRECT(AR29)))+AJ13</f>
        <v>0</v>
      </c>
      <c r="AK29" s="17">
        <f ca="1">IF(AND(ISBLANK(AP29),ISBLANK(AQ29),ISBLANK(AR29)),0,COUNT(IF(ISBLANK(AP29),0,INDIRECT(AP29)),IF(ISBLANK(AQ29),0,INDIRECT(AQ29)),IF(ISBLANK(AR29),0,INDIRECT(AR29))))-IF(ISBLANK(AP29),1,0)-IF(ISBLANK(AQ29),1,0)-IF(ISBLANK(AR29),1,0)+IF(AND(ISBLANK(AP29),ISBLANK(AQ29),ISBLANK(AR29)),3,0)+IF(AO29="OUT",1,0)+AK13</f>
        <v>3</v>
      </c>
      <c r="AL29" s="17">
        <f ca="1">IF(ISBLANK(AP29),0,COUNTIF(INDIRECT(AP29),"4"))+IF(ISBLANK(AQ29),0,COUNTIF(INDIRECT(AQ29),"4"))+IF(ISBLANK(AR29),0,COUNTIF(INDIRECT(AR29),"4"))+AL13</f>
        <v>0</v>
      </c>
      <c r="AM29" s="17">
        <f ca="1">IF(ISBLANK(AP29),0,COUNTIF(INDIRECT(AP29),"6"))+IF(ISBLANK(AQ29),0,COUNTIF(INDIRECT(AQ29),"6"))+IF(ISBLANK(AR29),0,COUNTIF(INDIRECT(AR29),"6"))+AM13</f>
        <v>0</v>
      </c>
      <c r="AN29" s="89">
        <f ca="1">IF(AK29=0,0,100*AJ29/AK29)</f>
        <v>0</v>
      </c>
      <c r="AO29" s="73"/>
      <c r="AP29" s="72" t="s">
        <v>154</v>
      </c>
      <c r="AQ29" s="73"/>
      <c r="AR29" s="84"/>
      <c r="AT29" s="26">
        <v>15</v>
      </c>
      <c r="AU29" s="26" t="str">
        <f>IF(AV29=0," ","Bowler Ability")</f>
        <v>Bowler Ability</v>
      </c>
      <c r="AV29" s="26">
        <f>AF39</f>
        <v>2</v>
      </c>
      <c r="BB29" s="17">
        <v>2</v>
      </c>
      <c r="BC29" s="26">
        <f>$I$36</f>
        <v>18</v>
      </c>
      <c r="BD29" s="26">
        <f t="shared" ref="BD29:BD47" si="0">BC29-BC28</f>
        <v>7</v>
      </c>
      <c r="CO29" s="8">
        <v>1</v>
      </c>
      <c r="CP29" s="8">
        <v>0</v>
      </c>
      <c r="CQ29" s="8">
        <v>1</v>
      </c>
      <c r="CR29" s="8">
        <v>2</v>
      </c>
      <c r="CS29" s="8">
        <v>1</v>
      </c>
      <c r="CT29" s="8">
        <v>0</v>
      </c>
      <c r="CU29" s="9">
        <v>0</v>
      </c>
      <c r="CV29" s="8" cm="1">
        <f t="array" aca="1" ref="CV29" ca="1">_xlfn.IFS($CU81=-1,CO29,$CU81=0,$CS29,$CU81=1,$CT29,$CU81=2,$CU29)</f>
        <v>1</v>
      </c>
      <c r="CW29" s="8" cm="1">
        <f t="array" aca="1" ref="CW29" ca="1">_xlfn.IFS($CU81=-1,CP29,$CU81=0,$CS29,$CU81=1,$CT29,$CU81=2,$CU29)</f>
        <v>0</v>
      </c>
      <c r="CX29" s="8" cm="1">
        <f t="array" aca="1" ref="CX29" ca="1">_xlfn.IFS($CU81=-1,CQ29,$CU81=0,$CS29,$CU81=1,$CT29,$CU81=2,$CU29)</f>
        <v>1</v>
      </c>
      <c r="CY29" s="8" cm="1">
        <f t="array" aca="1" ref="CY29" ca="1">_xlfn.IFS($CU81=-1,CR29,$CU81=0,$CS29,$CU81=1,$CT29,$CU81=2,$CU29)</f>
        <v>2</v>
      </c>
      <c r="CZ29" s="8"/>
      <c r="DA29" s="8">
        <v>1</v>
      </c>
      <c r="DB29" s="8">
        <v>1</v>
      </c>
      <c r="DC29" s="8">
        <v>2</v>
      </c>
      <c r="DD29" s="8">
        <v>2</v>
      </c>
      <c r="DE29" s="8">
        <v>1</v>
      </c>
      <c r="DF29" s="8">
        <v>0</v>
      </c>
      <c r="DG29" s="8">
        <v>0</v>
      </c>
      <c r="DH29" s="8">
        <v>1</v>
      </c>
      <c r="DI29" s="8">
        <v>1</v>
      </c>
      <c r="DJ29" s="26" t="s">
        <v>105</v>
      </c>
    </row>
    <row r="30" spans="2:117" x14ac:dyDescent="0.2">
      <c r="B30" s="70"/>
      <c r="C30" s="17"/>
      <c r="D30" s="17"/>
      <c r="E30" s="17"/>
      <c r="F30" s="17"/>
      <c r="G30" s="17"/>
      <c r="I30" s="70"/>
      <c r="K30" s="83"/>
      <c r="M30" s="72"/>
      <c r="N30" s="8"/>
      <c r="O30" s="8"/>
      <c r="P30" s="8"/>
      <c r="Q30" s="8"/>
      <c r="R30" s="8"/>
      <c r="S30" s="73"/>
      <c r="T30" s="72"/>
      <c r="U30" s="73"/>
      <c r="V30" s="84"/>
      <c r="X30" s="72"/>
      <c r="Y30" s="8"/>
      <c r="Z30" s="8"/>
      <c r="AA30" s="8"/>
      <c r="AB30" s="8"/>
      <c r="AC30" s="8"/>
      <c r="AD30" s="73"/>
      <c r="AE30" s="72"/>
      <c r="AF30" s="73"/>
      <c r="AG30" s="84"/>
      <c r="AI30" s="72"/>
      <c r="AJ30" s="8"/>
      <c r="AK30" s="8"/>
      <c r="AL30" s="8"/>
      <c r="AM30" s="8"/>
      <c r="AN30" s="8"/>
      <c r="AO30" s="73"/>
      <c r="AP30" s="72"/>
      <c r="AQ30" s="73"/>
      <c r="AR30" s="84"/>
      <c r="AU30" s="26" t="str">
        <f>IF(AV30=0," ","Batsman Ability")</f>
        <v>Batsman Ability</v>
      </c>
      <c r="AV30" s="26">
        <f>AF40</f>
        <v>2</v>
      </c>
      <c r="BB30" s="17">
        <v>3</v>
      </c>
      <c r="BC30" s="26">
        <f>$I$52</f>
        <v>26</v>
      </c>
      <c r="BD30" s="26">
        <f t="shared" si="0"/>
        <v>8</v>
      </c>
      <c r="CO30" s="8">
        <v>1</v>
      </c>
      <c r="CP30" s="8">
        <v>1</v>
      </c>
      <c r="CQ30" s="8">
        <v>1</v>
      </c>
      <c r="CR30" s="8">
        <v>4</v>
      </c>
      <c r="CS30" s="8">
        <v>1</v>
      </c>
      <c r="CT30" s="8">
        <v>0</v>
      </c>
      <c r="CU30" s="9">
        <v>0</v>
      </c>
      <c r="CV30" s="8" cm="1">
        <f t="array" aca="1" ref="CV30" ca="1">_xlfn.IFS($CU82=-1,CO30,$CU82=0,$CS30,$CU82=1,$CT30,$CU82=2,$CU30)</f>
        <v>0</v>
      </c>
      <c r="CW30" s="8" cm="1">
        <f t="array" aca="1" ref="CW30" ca="1">_xlfn.IFS($CU82=-1,CP30,$CU82=0,$CS30,$CU82=1,$CT30,$CU82=2,$CU30)</f>
        <v>0</v>
      </c>
      <c r="CX30" s="8" cm="1">
        <f t="array" aca="1" ref="CX30" ca="1">_xlfn.IFS($CU82=-1,CQ30,$CU82=0,$CS30,$CU82=1,$CT30,$CU82=2,$CU30)</f>
        <v>0</v>
      </c>
      <c r="CY30" s="8" cm="1">
        <f t="array" aca="1" ref="CY30" ca="1">_xlfn.IFS($CU82=-1,CR30,$CU82=0,$CS30,$CU82=1,$CT30,$CU82=2,$CU30)</f>
        <v>0</v>
      </c>
      <c r="CZ30" s="8"/>
      <c r="DA30" s="8">
        <v>1</v>
      </c>
      <c r="DB30" s="8">
        <v>1</v>
      </c>
      <c r="DC30" s="8">
        <v>2</v>
      </c>
      <c r="DD30" s="8">
        <v>2</v>
      </c>
      <c r="DE30" s="8">
        <v>1</v>
      </c>
      <c r="DF30" s="8">
        <v>0</v>
      </c>
      <c r="DG30" s="8">
        <v>0</v>
      </c>
      <c r="DH30" s="8">
        <v>1</v>
      </c>
      <c r="DI30" s="8">
        <v>2</v>
      </c>
      <c r="DJ30" s="26" t="s">
        <v>105</v>
      </c>
      <c r="DM30" s="26" t="s">
        <v>105</v>
      </c>
    </row>
    <row r="31" spans="2:117" x14ac:dyDescent="0.2">
      <c r="B31" s="70"/>
      <c r="C31" s="17"/>
      <c r="D31" s="17"/>
      <c r="E31" s="17"/>
      <c r="F31" s="17"/>
      <c r="G31" s="17"/>
      <c r="I31" s="70"/>
      <c r="K31" s="83"/>
      <c r="M31" s="72"/>
      <c r="N31" s="8"/>
      <c r="O31" s="8"/>
      <c r="P31" s="8"/>
      <c r="Q31" s="8"/>
      <c r="R31" s="8"/>
      <c r="S31" s="73"/>
      <c r="T31" s="72"/>
      <c r="U31" s="73"/>
      <c r="V31" s="84"/>
      <c r="X31" s="72"/>
      <c r="Y31" s="8"/>
      <c r="Z31" s="8"/>
      <c r="AA31" s="8"/>
      <c r="AB31" s="8"/>
      <c r="AC31" s="8"/>
      <c r="AD31" s="73"/>
      <c r="AE31" s="72"/>
      <c r="AF31" s="73"/>
      <c r="AG31" s="84"/>
      <c r="AI31" s="72"/>
      <c r="AJ31" s="8"/>
      <c r="AK31" s="8"/>
      <c r="AL31" s="8"/>
      <c r="AM31" s="8"/>
      <c r="AN31" s="8"/>
      <c r="AO31" s="73"/>
      <c r="AP31" s="72"/>
      <c r="AQ31" s="73"/>
      <c r="AR31" s="84"/>
      <c r="AT31" s="26">
        <v>16</v>
      </c>
      <c r="AU31" s="26" t="str">
        <f>IF(AV31=0," ","Bowler Ability")</f>
        <v>Bowler Ability</v>
      </c>
      <c r="AV31" s="26">
        <f>AF55</f>
        <v>3</v>
      </c>
      <c r="BB31" s="17">
        <v>4</v>
      </c>
      <c r="BC31" s="26">
        <f>$I$68</f>
        <v>46</v>
      </c>
      <c r="BD31" s="26">
        <f t="shared" si="0"/>
        <v>20</v>
      </c>
      <c r="CO31" s="8">
        <v>1</v>
      </c>
      <c r="CP31" s="8">
        <v>1</v>
      </c>
      <c r="CQ31" s="8">
        <v>1</v>
      </c>
      <c r="CR31" s="8">
        <v>4</v>
      </c>
      <c r="CS31" s="8">
        <v>1</v>
      </c>
      <c r="CT31" s="8">
        <v>0</v>
      </c>
      <c r="CU31" s="9">
        <v>1</v>
      </c>
      <c r="CV31" s="8" cm="1">
        <f t="array" aca="1" ref="CV31" ca="1">_xlfn.IFS($CU83=-1,CO31,$CU83=0,$CS31,$CU83=1,$CT31,$CU83=2,$CU31)</f>
        <v>0</v>
      </c>
      <c r="CW31" s="8" cm="1">
        <f t="array" aca="1" ref="CW31" ca="1">_xlfn.IFS($CU83=-1,CP31,$CU83=0,$CS31,$CU83=1,$CT31,$CU83=2,$CU31)</f>
        <v>0</v>
      </c>
      <c r="CX31" s="8" cm="1">
        <f t="array" aca="1" ref="CX31" ca="1">_xlfn.IFS($CU83=-1,CQ31,$CU83=0,$CS31,$CU83=1,$CT31,$CU83=2,$CU31)</f>
        <v>0</v>
      </c>
      <c r="CY31" s="8" cm="1">
        <f t="array" aca="1" ref="CY31" ca="1">_xlfn.IFS($CU83=-1,CR31,$CU83=0,$CS31,$CU83=1,$CT31,$CU83=2,$CU31)</f>
        <v>0</v>
      </c>
      <c r="CZ31" s="8"/>
      <c r="DA31" s="8">
        <v>1</v>
      </c>
      <c r="DB31" s="8">
        <v>1</v>
      </c>
      <c r="DC31" s="8">
        <v>2</v>
      </c>
      <c r="DD31" s="8">
        <v>2</v>
      </c>
      <c r="DE31" s="8">
        <v>1</v>
      </c>
      <c r="DF31" s="8">
        <v>0</v>
      </c>
      <c r="DG31" s="8">
        <v>1</v>
      </c>
      <c r="DH31" s="8">
        <v>2</v>
      </c>
      <c r="DI31" s="8">
        <v>2</v>
      </c>
      <c r="DJ31" s="26" t="s">
        <v>105</v>
      </c>
      <c r="DM31" s="26" t="s">
        <v>105</v>
      </c>
    </row>
    <row r="32" spans="2:117" x14ac:dyDescent="0.2">
      <c r="B32" s="70"/>
      <c r="C32" s="17"/>
      <c r="D32" s="17"/>
      <c r="E32" s="17"/>
      <c r="F32" s="17"/>
      <c r="G32" s="17"/>
      <c r="I32" s="70"/>
      <c r="K32" s="83"/>
      <c r="M32" s="72"/>
      <c r="N32" s="8"/>
      <c r="O32" s="8"/>
      <c r="P32" s="8"/>
      <c r="Q32" s="8"/>
      <c r="R32" s="8"/>
      <c r="S32" s="73"/>
      <c r="T32" s="72"/>
      <c r="U32" s="73"/>
      <c r="V32" s="84"/>
      <c r="X32" s="72"/>
      <c r="Y32" s="8"/>
      <c r="Z32" s="8"/>
      <c r="AA32" s="8"/>
      <c r="AB32" s="8"/>
      <c r="AC32" s="8"/>
      <c r="AD32" s="73"/>
      <c r="AE32" s="72"/>
      <c r="AF32" s="73"/>
      <c r="AG32" s="84"/>
      <c r="AI32" s="72"/>
      <c r="AJ32" s="8"/>
      <c r="AK32" s="8"/>
      <c r="AL32" s="8"/>
      <c r="AM32" s="8"/>
      <c r="AN32" s="8"/>
      <c r="AO32" s="73"/>
      <c r="AP32" s="72"/>
      <c r="AQ32" s="73"/>
      <c r="AR32" s="84"/>
      <c r="AU32" s="26" t="str">
        <f>IF(AV32=0," ","Batsman Ability")</f>
        <v>Batsman Ability</v>
      </c>
      <c r="AV32" s="26">
        <f>AF56</f>
        <v>1</v>
      </c>
      <c r="BB32" s="17">
        <v>5</v>
      </c>
      <c r="BC32" s="26">
        <f>$I$84</f>
        <v>55</v>
      </c>
      <c r="BD32" s="26">
        <f t="shared" si="0"/>
        <v>9</v>
      </c>
      <c r="CO32" s="8">
        <v>1</v>
      </c>
      <c r="CP32" s="8">
        <v>1</v>
      </c>
      <c r="CQ32" s="8">
        <v>1</v>
      </c>
      <c r="CR32" s="8">
        <v>4</v>
      </c>
      <c r="CS32" s="8">
        <v>1</v>
      </c>
      <c r="CT32" s="8">
        <v>0</v>
      </c>
      <c r="CU32" s="9">
        <v>1</v>
      </c>
      <c r="CV32" s="8" cm="1">
        <f t="array" aca="1" ref="CV32" ca="1">_xlfn.IFS($CU84=-1,CO32,$CU84=0,$CS32,$CU84=1,$CT32,$CU84=2,$CU32)</f>
        <v>0</v>
      </c>
      <c r="CW32" s="8" cm="1">
        <f t="array" aca="1" ref="CW32" ca="1">_xlfn.IFS($CU84=-1,CP32,$CU84=0,$CS32,$CU84=1,$CT32,$CU84=2,$CU32)</f>
        <v>0</v>
      </c>
      <c r="CX32" s="8" cm="1">
        <f t="array" aca="1" ref="CX32" ca="1">_xlfn.IFS($CU84=-1,CQ32,$CU84=0,$CS32,$CU84=1,$CT32,$CU84=2,$CU32)</f>
        <v>0</v>
      </c>
      <c r="CY32" s="8" cm="1">
        <f t="array" aca="1" ref="CY32" ca="1">_xlfn.IFS($CU84=-1,CR32,$CU84=0,$CS32,$CU84=1,$CT32,$CU84=2,$CU32)</f>
        <v>0</v>
      </c>
      <c r="CZ32" s="8"/>
      <c r="DA32" s="8">
        <v>1</v>
      </c>
      <c r="DB32" s="8">
        <v>1</v>
      </c>
      <c r="DC32" s="8">
        <v>2</v>
      </c>
      <c r="DD32" s="8">
        <v>2</v>
      </c>
      <c r="DE32" s="8">
        <v>1</v>
      </c>
      <c r="DF32" s="8">
        <v>0</v>
      </c>
      <c r="DG32" s="8">
        <v>1</v>
      </c>
      <c r="DH32" s="8">
        <v>2</v>
      </c>
      <c r="DI32" s="8">
        <v>2</v>
      </c>
      <c r="DJ32" s="26" t="s">
        <v>105</v>
      </c>
      <c r="DM32" s="26" t="s">
        <v>105</v>
      </c>
    </row>
    <row r="33" spans="2:117" x14ac:dyDescent="0.2">
      <c r="B33" s="70"/>
      <c r="C33" s="17"/>
      <c r="D33" s="17"/>
      <c r="E33" s="17"/>
      <c r="F33" s="17"/>
      <c r="G33" s="17"/>
      <c r="I33" s="70"/>
      <c r="K33" s="83"/>
      <c r="M33" s="72"/>
      <c r="N33" s="8"/>
      <c r="O33" s="8"/>
      <c r="P33" s="8"/>
      <c r="Q33" s="8"/>
      <c r="R33" s="8"/>
      <c r="S33" s="73"/>
      <c r="T33" s="72"/>
      <c r="U33" s="73"/>
      <c r="V33" s="84"/>
      <c r="X33" s="72"/>
      <c r="Y33" s="8"/>
      <c r="Z33" s="8"/>
      <c r="AA33" s="8"/>
      <c r="AB33" s="8"/>
      <c r="AC33" s="8"/>
      <c r="AD33" s="73"/>
      <c r="AE33" s="72"/>
      <c r="AF33" s="73"/>
      <c r="AG33" s="84"/>
      <c r="AI33" s="72"/>
      <c r="AJ33" s="8"/>
      <c r="AK33" s="8"/>
      <c r="AL33" s="8"/>
      <c r="AM33" s="8"/>
      <c r="AN33" s="8"/>
      <c r="AO33" s="73"/>
      <c r="AP33" s="72"/>
      <c r="AQ33" s="73"/>
      <c r="AR33" s="84"/>
      <c r="AT33" s="26">
        <v>17</v>
      </c>
      <c r="AU33" s="26" t="str">
        <f>IF(AV33=0," ","Bowler Ability")</f>
        <v>Bowler Ability</v>
      </c>
      <c r="AV33" s="26">
        <f>AQ7</f>
        <v>3</v>
      </c>
      <c r="BB33" s="17">
        <v>6</v>
      </c>
      <c r="BC33" s="26">
        <f>$I$100</f>
        <v>60</v>
      </c>
      <c r="BD33" s="26">
        <f t="shared" si="0"/>
        <v>5</v>
      </c>
      <c r="CO33" s="8">
        <v>1</v>
      </c>
      <c r="CP33" s="8">
        <v>1</v>
      </c>
      <c r="CQ33" s="8">
        <v>1</v>
      </c>
      <c r="CR33" s="8">
        <v>4</v>
      </c>
      <c r="CS33" s="8">
        <v>1</v>
      </c>
      <c r="CT33" s="8">
        <v>0</v>
      </c>
      <c r="CU33" s="9">
        <v>1</v>
      </c>
      <c r="CV33" s="8" cm="1">
        <f t="array" aca="1" ref="CV33" ca="1">_xlfn.IFS($CU85=-1,CO33,$CU85=0,$CS33,$CU85=1,$CT33,$CU85=2,$CU33)</f>
        <v>1</v>
      </c>
      <c r="CW33" s="8" cm="1">
        <f t="array" aca="1" ref="CW33" ca="1">_xlfn.IFS($CU85=-1,CP33,$CU85=0,$CS33,$CU85=1,$CT33,$CU85=2,$CU33)</f>
        <v>1</v>
      </c>
      <c r="CX33" s="8" cm="1">
        <f t="array" aca="1" ref="CX33" ca="1">_xlfn.IFS($CU85=-1,CQ33,$CU85=0,$CS33,$CU85=1,$CT33,$CU85=2,$CU33)</f>
        <v>1</v>
      </c>
      <c r="CY33" s="8" cm="1">
        <f t="array" aca="1" ref="CY33" ca="1">_xlfn.IFS($CU85=-1,CR33,$CU85=0,$CS33,$CU85=1,$CT33,$CU85=2,$CU33)</f>
        <v>1</v>
      </c>
      <c r="CZ33" s="8"/>
      <c r="DA33" s="8">
        <v>1</v>
      </c>
      <c r="DB33" s="8">
        <v>1</v>
      </c>
      <c r="DC33" s="8">
        <v>2</v>
      </c>
      <c r="DD33" s="8">
        <v>2</v>
      </c>
      <c r="DE33" s="8">
        <v>1</v>
      </c>
      <c r="DF33" s="8">
        <v>0</v>
      </c>
      <c r="DG33" s="8">
        <v>1</v>
      </c>
      <c r="DH33" s="8">
        <v>2</v>
      </c>
      <c r="DI33" s="8">
        <v>4</v>
      </c>
      <c r="DJ33" s="26" t="s">
        <v>105</v>
      </c>
      <c r="DM33" s="26" t="s">
        <v>105</v>
      </c>
    </row>
    <row r="34" spans="2:117" ht="17" thickBot="1" x14ac:dyDescent="0.25">
      <c r="B34" s="70"/>
      <c r="C34" s="17"/>
      <c r="D34" s="17"/>
      <c r="E34" s="17"/>
      <c r="F34" s="17"/>
      <c r="G34" s="17"/>
      <c r="H34" s="17"/>
      <c r="I34" s="94"/>
      <c r="J34" s="95"/>
      <c r="K34" s="96"/>
      <c r="M34" s="72"/>
      <c r="N34" s="8"/>
      <c r="O34" s="8"/>
      <c r="P34"/>
      <c r="Q34"/>
      <c r="R34"/>
      <c r="S34"/>
      <c r="T34" s="97"/>
      <c r="U34" s="98"/>
      <c r="V34" s="99"/>
      <c r="X34" s="72"/>
      <c r="Y34" s="8"/>
      <c r="Z34" s="8"/>
      <c r="AA34"/>
      <c r="AB34"/>
      <c r="AC34"/>
      <c r="AD34"/>
      <c r="AE34" s="97"/>
      <c r="AF34" s="98"/>
      <c r="AG34" s="99"/>
      <c r="AI34" s="72"/>
      <c r="AJ34" s="8"/>
      <c r="AK34" s="8"/>
      <c r="AL34"/>
      <c r="AM34"/>
      <c r="AN34"/>
      <c r="AO34"/>
      <c r="AP34" s="97"/>
      <c r="AQ34" s="98"/>
      <c r="AR34" s="99"/>
      <c r="AU34" s="26" t="str">
        <f>IF(AV34=0," ","Batsman Ability")</f>
        <v>Batsman Ability</v>
      </c>
      <c r="AV34" s="26">
        <f>AQ8</f>
        <v>2</v>
      </c>
      <c r="BB34" s="17">
        <v>7</v>
      </c>
      <c r="BC34" s="26">
        <f>$T$20</f>
        <v>62</v>
      </c>
      <c r="BD34" s="26">
        <f t="shared" si="0"/>
        <v>2</v>
      </c>
      <c r="CO34" s="8">
        <v>2</v>
      </c>
      <c r="CP34" s="8">
        <v>1</v>
      </c>
      <c r="CQ34" s="8">
        <v>1</v>
      </c>
      <c r="CR34" s="8">
        <v>4</v>
      </c>
      <c r="CS34" s="8">
        <v>2</v>
      </c>
      <c r="CT34" s="8">
        <v>1</v>
      </c>
      <c r="CU34" s="9">
        <v>1</v>
      </c>
      <c r="CV34" s="8" cm="1">
        <f t="array" aca="1" ref="CV34" ca="1">_xlfn.IFS($CU86=-1,CO34,$CU86=0,$CS34,$CU86=1,$CT34,$CU86=2,$CU34)</f>
        <v>2</v>
      </c>
      <c r="CW34" s="8" cm="1">
        <f t="array" aca="1" ref="CW34" ca="1">_xlfn.IFS($CU86=-1,CP34,$CU86=0,$CS34,$CU86=1,$CT34,$CU86=2,$CU34)</f>
        <v>2</v>
      </c>
      <c r="CX34" s="8" cm="1">
        <f t="array" aca="1" ref="CX34" ca="1">_xlfn.IFS($CU86=-1,CQ34,$CU86=0,$CS34,$CU86=1,$CT34,$CU86=2,$CU34)</f>
        <v>2</v>
      </c>
      <c r="CY34" s="8" cm="1">
        <f t="array" aca="1" ref="CY34" ca="1">_xlfn.IFS($CU86=-1,CR34,$CU86=0,$CS34,$CU86=1,$CT34,$CU86=2,$CU34)</f>
        <v>2</v>
      </c>
      <c r="CZ34" s="8"/>
      <c r="DA34" s="8">
        <v>1</v>
      </c>
      <c r="DB34" s="8">
        <v>2</v>
      </c>
      <c r="DC34" s="8">
        <v>4</v>
      </c>
      <c r="DD34" s="8">
        <v>4</v>
      </c>
      <c r="DE34" s="8">
        <v>2</v>
      </c>
      <c r="DF34" s="8">
        <v>1</v>
      </c>
      <c r="DG34" s="8">
        <v>1</v>
      </c>
      <c r="DH34" s="8">
        <v>2</v>
      </c>
      <c r="DI34" s="8">
        <v>4</v>
      </c>
      <c r="DJ34" s="26" t="s">
        <v>105</v>
      </c>
      <c r="DM34" s="26" t="s">
        <v>105</v>
      </c>
    </row>
    <row r="35" spans="2:117" x14ac:dyDescent="0.2">
      <c r="B35" s="70" t="s">
        <v>143</v>
      </c>
      <c r="C35" s="17" t="str">
        <f>SUM(C24:I24) &amp; " runs"</f>
        <v>7 runs</v>
      </c>
      <c r="D35" s="17" t="str">
        <f>COUNTIF(C24:I24,"W") &amp; " wickets"</f>
        <v>0 wickets</v>
      </c>
      <c r="E35" s="17"/>
      <c r="F35" s="17"/>
      <c r="G35" s="17"/>
      <c r="H35" s="17"/>
      <c r="I35" s="100" t="s">
        <v>144</v>
      </c>
      <c r="J35" s="17"/>
      <c r="K35" s="101"/>
      <c r="M35" s="70" t="s">
        <v>143</v>
      </c>
      <c r="N35" s="17" t="str">
        <f>SUM(N24:T24) &amp; " runs"</f>
        <v>4 runs</v>
      </c>
      <c r="O35" s="17" t="str">
        <f>COUNTIF(N24:T24,"W") &amp; " wickets"</f>
        <v>0 wickets</v>
      </c>
      <c r="P35"/>
      <c r="Q35"/>
      <c r="R35"/>
      <c r="S35"/>
      <c r="T35" s="102" t="s">
        <v>144</v>
      </c>
      <c r="U35" s="8"/>
      <c r="V35" s="103"/>
      <c r="X35" s="70" t="s">
        <v>143</v>
      </c>
      <c r="Y35" s="17" t="str">
        <f>SUM(Y24:AE24) &amp; " runs"</f>
        <v>9 runs</v>
      </c>
      <c r="Z35" s="17" t="str">
        <f>COUNTIF(Y24:AE24,"W") &amp; " wickets"</f>
        <v>0 wickets</v>
      </c>
      <c r="AA35"/>
      <c r="AB35"/>
      <c r="AC35"/>
      <c r="AD35"/>
      <c r="AE35" s="102" t="s">
        <v>144</v>
      </c>
      <c r="AF35" s="8"/>
      <c r="AG35" s="103"/>
      <c r="AI35" s="70" t="s">
        <v>143</v>
      </c>
      <c r="AJ35" s="17" t="str">
        <f>SUM(AJ24:AP24) &amp; " runs"</f>
        <v>0 runs</v>
      </c>
      <c r="AK35" s="17" t="str">
        <f>COUNTIF(AJ24:AP24,"W") &amp; " wickets"</f>
        <v>1 wickets</v>
      </c>
      <c r="AL35"/>
      <c r="AM35"/>
      <c r="AN35"/>
      <c r="AO35"/>
      <c r="AP35" s="102" t="s">
        <v>144</v>
      </c>
      <c r="AQ35" s="8"/>
      <c r="AR35" s="103"/>
      <c r="AT35" s="26">
        <v>18</v>
      </c>
      <c r="AU35" s="26" t="str">
        <f>IF(AV35=0," ","Bowler Ability")</f>
        <v>Bowler Ability</v>
      </c>
      <c r="AV35" s="26">
        <f>AQ23</f>
        <v>2</v>
      </c>
      <c r="BB35" s="17">
        <v>8</v>
      </c>
      <c r="BC35" s="26">
        <f>$T$36</f>
        <v>66</v>
      </c>
      <c r="BD35" s="26">
        <f t="shared" si="0"/>
        <v>4</v>
      </c>
      <c r="CO35" s="8">
        <v>2</v>
      </c>
      <c r="CP35" s="8">
        <v>1</v>
      </c>
      <c r="CQ35" s="8">
        <v>1</v>
      </c>
      <c r="CR35" s="8">
        <v>4</v>
      </c>
      <c r="CS35" s="8">
        <v>2</v>
      </c>
      <c r="CT35" s="8">
        <v>1</v>
      </c>
      <c r="CU35" s="9">
        <v>1</v>
      </c>
      <c r="CV35" s="8" cm="1">
        <f t="array" aca="1" ref="CV35" ca="1">_xlfn.IFS($CU87=-1,CO35,$CU87=0,$CS35,$CU87=1,$CT35,$CU87=2,$CU35)</f>
        <v>1</v>
      </c>
      <c r="CW35" s="8" cm="1">
        <f t="array" aca="1" ref="CW35" ca="1">_xlfn.IFS($CU87=-1,CP35,$CU87=0,$CS35,$CU87=1,$CT35,$CU87=2,$CU35)</f>
        <v>1</v>
      </c>
      <c r="CX35" s="8" cm="1">
        <f t="array" aca="1" ref="CX35" ca="1">_xlfn.IFS($CU87=-1,CQ35,$CU87=0,$CS35,$CU87=1,$CT35,$CU87=2,$CU35)</f>
        <v>1</v>
      </c>
      <c r="CY35" s="8" cm="1">
        <f t="array" aca="1" ref="CY35" ca="1">_xlfn.IFS($CU87=-1,CR35,$CU87=0,$CS35,$CU87=1,$CT35,$CU87=2,$CU35)</f>
        <v>1</v>
      </c>
      <c r="CZ35" s="8"/>
      <c r="DA35" s="8">
        <v>1</v>
      </c>
      <c r="DB35" s="8">
        <v>2</v>
      </c>
      <c r="DC35" s="8">
        <v>4</v>
      </c>
      <c r="DD35" s="8">
        <v>4</v>
      </c>
      <c r="DE35" s="8">
        <v>2</v>
      </c>
      <c r="DF35" s="8">
        <v>1</v>
      </c>
      <c r="DG35" s="8">
        <v>1</v>
      </c>
      <c r="DH35" s="8">
        <v>2</v>
      </c>
      <c r="DI35" s="8">
        <v>4</v>
      </c>
      <c r="DJ35" s="26" t="s">
        <v>105</v>
      </c>
      <c r="DM35" s="26" t="s">
        <v>105</v>
      </c>
    </row>
    <row r="36" spans="2:117" ht="17" thickBot="1" x14ac:dyDescent="0.25">
      <c r="B36" s="104" t="str">
        <f>C23</f>
        <v>Navdeep Saini</v>
      </c>
      <c r="C36" s="105">
        <v>1</v>
      </c>
      <c r="D36" s="106">
        <v>0</v>
      </c>
      <c r="E36" s="106">
        <f>SUM(C24:H24)+$K$4</f>
        <v>7</v>
      </c>
      <c r="F36" s="106">
        <f>COUNTIF(C24:H24,"W")+$M$4</f>
        <v>0</v>
      </c>
      <c r="G36" s="106"/>
      <c r="H36" s="107"/>
      <c r="I36" s="108">
        <f>SUM(C24:I24)+I20</f>
        <v>18</v>
      </c>
      <c r="J36" s="109">
        <f>COUNTIF(C24:I24,"W")+J20</f>
        <v>0</v>
      </c>
      <c r="K36" s="110">
        <f>I36/C22</f>
        <v>9</v>
      </c>
      <c r="M36" s="111" t="str">
        <f>N23</f>
        <v>Suyash Prabhudesai</v>
      </c>
      <c r="N36" s="112">
        <v>2</v>
      </c>
      <c r="O36" s="113">
        <v>0</v>
      </c>
      <c r="P36" s="106">
        <f>SUM(N24:S24)+E84</f>
        <v>13</v>
      </c>
      <c r="Q36" s="106">
        <f>COUNTIF(N24:S24,"W")+F84</f>
        <v>1</v>
      </c>
      <c r="R36" s="106"/>
      <c r="S36" s="114"/>
      <c r="T36" s="108">
        <f>SUM(N24:T24)+T20</f>
        <v>66</v>
      </c>
      <c r="U36" s="109">
        <f>COUNTIF(N24:T24,"W")+U20</f>
        <v>3</v>
      </c>
      <c r="V36" s="115">
        <f>T36/N22</f>
        <v>8.25</v>
      </c>
      <c r="X36" s="111" t="str">
        <f>Y23</f>
        <v>Akshay Karnewar</v>
      </c>
      <c r="Y36" s="112">
        <v>2</v>
      </c>
      <c r="Z36" s="113">
        <v>0</v>
      </c>
      <c r="AA36" s="106">
        <f>SUM(Y24:AD24)+P52</f>
        <v>22</v>
      </c>
      <c r="AB36" s="106">
        <f>COUNTIF(Y24:AD24,"W")+Q52</f>
        <v>0</v>
      </c>
      <c r="AC36" s="106"/>
      <c r="AD36" s="114"/>
      <c r="AE36" s="108">
        <f>SUM(Y24:AE24)+AE20</f>
        <v>120</v>
      </c>
      <c r="AF36" s="109">
        <f>COUNTIF(Y24:AE24,"W")+AF20</f>
        <v>4</v>
      </c>
      <c r="AG36" s="115">
        <f>AE36/Y22</f>
        <v>8.5714285714285712</v>
      </c>
      <c r="AI36" s="111" t="str">
        <f>AJ23</f>
        <v>Jacques Kallis</v>
      </c>
      <c r="AJ36" s="112">
        <v>2</v>
      </c>
      <c r="AK36" s="113">
        <v>1</v>
      </c>
      <c r="AL36" s="106">
        <f>SUM(AJ24:AO24)+AA52</f>
        <v>1</v>
      </c>
      <c r="AM36" s="106">
        <f>COUNTIF(AJ24:AO24,"W")+AB52</f>
        <v>2</v>
      </c>
      <c r="AN36" s="106"/>
      <c r="AO36" s="114"/>
      <c r="AP36" s="108">
        <f>SUM(AJ24:AP24)+AP20</f>
        <v>141</v>
      </c>
      <c r="AQ36" s="109">
        <f>COUNTIF(AJ24:AP24,"W")+AQ20</f>
        <v>6</v>
      </c>
      <c r="AR36" s="115">
        <f>AP36/AJ22</f>
        <v>7.833333333333333</v>
      </c>
      <c r="AU36" s="26" t="str">
        <f>IF(AV36=0," ","Batsman Ability")</f>
        <v>Batsman Ability</v>
      </c>
      <c r="AV36" s="26">
        <f>AQ24</f>
        <v>1</v>
      </c>
      <c r="BB36" s="17">
        <v>9</v>
      </c>
      <c r="BC36" s="26">
        <f>$T$52</f>
        <v>79</v>
      </c>
      <c r="BD36" s="26">
        <f t="shared" si="0"/>
        <v>13</v>
      </c>
      <c r="CO36" s="8">
        <v>2</v>
      </c>
      <c r="CP36" s="8">
        <v>1</v>
      </c>
      <c r="CQ36" s="8">
        <v>1</v>
      </c>
      <c r="CR36" s="8">
        <v>4</v>
      </c>
      <c r="CS36" s="8">
        <v>2</v>
      </c>
      <c r="CT36" s="8">
        <v>1</v>
      </c>
      <c r="CU36" s="9">
        <v>1</v>
      </c>
      <c r="CV36" s="8" cm="1">
        <f t="array" aca="1" ref="CV36" ca="1">_xlfn.IFS($CU88=-1,CO36,$CU88=0,$CS36,$CU88=1,$CT36,$CU88=2,$CU36)</f>
        <v>1</v>
      </c>
      <c r="CW36" s="8" cm="1">
        <f t="array" aca="1" ref="CW36" ca="1">_xlfn.IFS($CU88=-1,CP36,$CU88=0,$CS36,$CU88=1,$CT36,$CU88=2,$CU36)</f>
        <v>1</v>
      </c>
      <c r="CX36" s="8" cm="1">
        <f t="array" aca="1" ref="CX36" ca="1">_xlfn.IFS($CU88=-1,CQ36,$CU88=0,$CS36,$CU88=1,$CT36,$CU88=2,$CU36)</f>
        <v>1</v>
      </c>
      <c r="CY36" s="8" cm="1">
        <f t="array" aca="1" ref="CY36" ca="1">_xlfn.IFS($CU88=-1,CR36,$CU88=0,$CS36,$CU88=1,$CT36,$CU88=2,$CU36)</f>
        <v>1</v>
      </c>
      <c r="CZ36" s="8"/>
      <c r="DA36" s="8">
        <v>1</v>
      </c>
      <c r="DB36" s="8">
        <v>2</v>
      </c>
      <c r="DC36" s="8">
        <v>4</v>
      </c>
      <c r="DD36" s="8">
        <v>4</v>
      </c>
      <c r="DE36" s="8">
        <v>2</v>
      </c>
      <c r="DF36" s="8">
        <v>1</v>
      </c>
      <c r="DG36" s="8">
        <v>1</v>
      </c>
      <c r="DH36" s="8">
        <v>4</v>
      </c>
      <c r="DI36" s="8">
        <v>4</v>
      </c>
      <c r="DJ36" s="26" t="s">
        <v>105</v>
      </c>
      <c r="DM36" s="26" t="s">
        <v>105</v>
      </c>
    </row>
    <row r="37" spans="2:117" x14ac:dyDescent="0.2">
      <c r="AT37" s="26">
        <v>19</v>
      </c>
      <c r="AU37" s="26" t="str">
        <f>IF(AV37=0," ","Bowler Ability")</f>
        <v>Bowler Ability</v>
      </c>
      <c r="AV37" s="26">
        <f>AQ39</f>
        <v>3</v>
      </c>
      <c r="BB37" s="17">
        <v>10</v>
      </c>
      <c r="BC37" s="26">
        <f>$T$68</f>
        <v>84</v>
      </c>
      <c r="BD37" s="26">
        <f t="shared" si="0"/>
        <v>5</v>
      </c>
      <c r="CO37" s="8">
        <v>4</v>
      </c>
      <c r="CP37" s="8">
        <v>1</v>
      </c>
      <c r="CQ37" s="8">
        <v>1</v>
      </c>
      <c r="CR37" s="8">
        <v>4</v>
      </c>
      <c r="CS37" s="8">
        <v>4</v>
      </c>
      <c r="CT37" s="8">
        <v>1</v>
      </c>
      <c r="CU37" s="9">
        <v>1</v>
      </c>
      <c r="CV37" s="8" cm="1">
        <f t="array" aca="1" ref="CV37" ca="1">_xlfn.IFS($CU89=-1,CO37,$CU89=0,$CS37,$CU89=1,$CT37,$CU89=2,$CU37)</f>
        <v>4</v>
      </c>
      <c r="CW37" s="8" cm="1">
        <f t="array" aca="1" ref="CW37" ca="1">_xlfn.IFS($CU89=-1,CP37,$CU89=0,$CS37,$CU89=1,$CT37,$CU89=2,$CU37)</f>
        <v>4</v>
      </c>
      <c r="CX37" s="8" cm="1">
        <f t="array" aca="1" ref="CX37" ca="1">_xlfn.IFS($CU89=-1,CQ37,$CU89=0,$CS37,$CU89=1,$CT37,$CU89=2,$CU37)</f>
        <v>4</v>
      </c>
      <c r="CY37" s="8" cm="1">
        <f t="array" aca="1" ref="CY37" ca="1">_xlfn.IFS($CU89=-1,CR37,$CU89=0,$CS37,$CU89=1,$CT37,$CU89=2,$CU37)</f>
        <v>4</v>
      </c>
      <c r="CZ37" s="8" t="s">
        <v>105</v>
      </c>
      <c r="DA37" s="8">
        <v>1</v>
      </c>
      <c r="DB37" s="8">
        <v>4</v>
      </c>
      <c r="DC37" s="8">
        <v>4</v>
      </c>
      <c r="DD37" s="8">
        <v>4</v>
      </c>
      <c r="DE37" s="8">
        <v>2</v>
      </c>
      <c r="DF37" s="8">
        <v>1</v>
      </c>
      <c r="DG37" s="8">
        <v>1</v>
      </c>
      <c r="DH37" s="8">
        <v>4</v>
      </c>
      <c r="DI37" s="8">
        <v>4</v>
      </c>
      <c r="DJ37" s="26" t="s">
        <v>105</v>
      </c>
      <c r="DK37" s="26" t="s">
        <v>105</v>
      </c>
      <c r="DM37" s="26" t="s">
        <v>105</v>
      </c>
    </row>
    <row r="38" spans="2:117" x14ac:dyDescent="0.2">
      <c r="B38" s="69" t="s">
        <v>130</v>
      </c>
      <c r="C38" s="70">
        <v>3</v>
      </c>
      <c r="M38" s="71" t="s">
        <v>130</v>
      </c>
      <c r="N38" s="72">
        <v>9</v>
      </c>
      <c r="O38" s="73"/>
      <c r="P38" s="73"/>
      <c r="Q38" s="73"/>
      <c r="R38" s="73"/>
      <c r="S38" s="73"/>
      <c r="T38" s="73"/>
      <c r="U38" s="73"/>
      <c r="V38" s="73"/>
      <c r="X38" s="71" t="s">
        <v>130</v>
      </c>
      <c r="Y38" s="72">
        <v>15</v>
      </c>
      <c r="Z38" s="73"/>
      <c r="AA38" s="73"/>
      <c r="AB38" s="73"/>
      <c r="AC38" s="73"/>
      <c r="AD38" s="73"/>
      <c r="AE38" s="73"/>
      <c r="AF38" s="73"/>
      <c r="AG38" s="73"/>
      <c r="AI38" s="71" t="s">
        <v>130</v>
      </c>
      <c r="AJ38" s="72">
        <v>19</v>
      </c>
      <c r="AK38" s="73"/>
      <c r="AL38" s="73"/>
      <c r="AM38" s="73"/>
      <c r="AN38" s="73"/>
      <c r="AO38" s="73"/>
      <c r="AP38" s="73"/>
      <c r="AQ38" s="73"/>
      <c r="AR38" s="73"/>
      <c r="AU38" s="26" t="str">
        <f>IF(AV38=0," ","Batsman Ability")</f>
        <v>Batsman Ability</v>
      </c>
      <c r="AV38" s="26">
        <f>AQ40</f>
        <v>2</v>
      </c>
      <c r="BB38" s="17">
        <v>11</v>
      </c>
      <c r="BC38" s="26">
        <f>$T$84</f>
        <v>95</v>
      </c>
      <c r="BD38" s="26">
        <f t="shared" si="0"/>
        <v>11</v>
      </c>
      <c r="CO38" s="8">
        <v>4</v>
      </c>
      <c r="CP38" s="8">
        <v>1</v>
      </c>
      <c r="CQ38" s="8">
        <v>2</v>
      </c>
      <c r="CR38" s="8">
        <v>4</v>
      </c>
      <c r="CS38" s="8">
        <v>4</v>
      </c>
      <c r="CT38" s="8">
        <v>1</v>
      </c>
      <c r="CU38" s="9">
        <v>1</v>
      </c>
      <c r="CV38" s="8" cm="1">
        <f t="array" aca="1" ref="CV38" ca="1">_xlfn.IFS($CU90=-1,CO38,$CU90=0,$CS38,$CU90=1,$CT38,$CU90=2,$CU38)</f>
        <v>1</v>
      </c>
      <c r="CW38" s="8" cm="1">
        <f t="array" aca="1" ref="CW38" ca="1">_xlfn.IFS($CU90=-1,CP38,$CU90=0,$CS38,$CU90=1,$CT38,$CU90=2,$CU38)</f>
        <v>1</v>
      </c>
      <c r="CX38" s="8" cm="1">
        <f t="array" aca="1" ref="CX38" ca="1">_xlfn.IFS($CU90=-1,CQ38,$CU90=0,$CS38,$CU90=1,$CT38,$CU90=2,$CU38)</f>
        <v>1</v>
      </c>
      <c r="CY38" s="8" cm="1">
        <f t="array" aca="1" ref="CY38" ca="1">_xlfn.IFS($CU90=-1,CR38,$CU90=0,$CS38,$CU90=1,$CT38,$CU90=2,$CU38)</f>
        <v>1</v>
      </c>
      <c r="CZ38" s="8" t="s">
        <v>105</v>
      </c>
      <c r="DA38" s="8">
        <v>1</v>
      </c>
      <c r="DB38" s="8">
        <v>4</v>
      </c>
      <c r="DC38" s="8">
        <v>4</v>
      </c>
      <c r="DD38" s="8">
        <v>4</v>
      </c>
      <c r="DE38" s="8">
        <v>2</v>
      </c>
      <c r="DF38" s="8">
        <v>1</v>
      </c>
      <c r="DG38" s="8">
        <v>1</v>
      </c>
      <c r="DH38" s="8">
        <v>4</v>
      </c>
      <c r="DI38" s="8">
        <v>4</v>
      </c>
      <c r="DJ38" s="26" t="s">
        <v>105</v>
      </c>
      <c r="DK38" s="26" t="s">
        <v>105</v>
      </c>
      <c r="DM38" s="26" t="s">
        <v>105</v>
      </c>
    </row>
    <row r="39" spans="2:117" x14ac:dyDescent="0.2">
      <c r="B39" s="70" t="s">
        <v>131</v>
      </c>
      <c r="C39" s="74" t="s">
        <v>69</v>
      </c>
      <c r="D39" s="68"/>
      <c r="E39" s="68"/>
      <c r="F39" s="68"/>
      <c r="G39" s="68"/>
      <c r="H39" s="68"/>
      <c r="I39" s="76" t="s">
        <v>123</v>
      </c>
      <c r="J39" s="77">
        <v>2</v>
      </c>
      <c r="K39" s="78"/>
      <c r="M39" s="72" t="s">
        <v>131</v>
      </c>
      <c r="N39" s="79" t="s">
        <v>72</v>
      </c>
      <c r="O39" s="80"/>
      <c r="P39" s="80"/>
      <c r="Q39" s="80"/>
      <c r="R39" s="80"/>
      <c r="S39" s="80"/>
      <c r="T39" s="76" t="s">
        <v>123</v>
      </c>
      <c r="U39" s="77">
        <v>2</v>
      </c>
      <c r="V39" s="81"/>
      <c r="X39" s="72" t="s">
        <v>131</v>
      </c>
      <c r="Y39" s="79" t="s">
        <v>54</v>
      </c>
      <c r="Z39" s="80"/>
      <c r="AA39" s="80"/>
      <c r="AB39" s="80"/>
      <c r="AC39" s="80"/>
      <c r="AD39" s="80"/>
      <c r="AE39" s="76" t="s">
        <v>123</v>
      </c>
      <c r="AF39" s="77">
        <v>2</v>
      </c>
      <c r="AG39" s="81"/>
      <c r="AI39" s="72" t="s">
        <v>131</v>
      </c>
      <c r="AJ39" s="79" t="s">
        <v>78</v>
      </c>
      <c r="AK39" s="80"/>
      <c r="AL39" s="80"/>
      <c r="AM39" s="80"/>
      <c r="AN39" s="80"/>
      <c r="AO39" s="80"/>
      <c r="AP39" s="76" t="s">
        <v>123</v>
      </c>
      <c r="AQ39" s="77">
        <v>3</v>
      </c>
      <c r="AR39" s="81"/>
      <c r="AT39" s="26">
        <v>20</v>
      </c>
      <c r="AU39" s="26" t="str">
        <f>IF(AV39=0," ","Bowler Ability")</f>
        <v>Bowler Ability</v>
      </c>
      <c r="AV39" s="26">
        <f>AQ55</f>
        <v>3</v>
      </c>
      <c r="BB39" s="17">
        <v>12</v>
      </c>
      <c r="BC39" s="26">
        <f>$T$100</f>
        <v>104</v>
      </c>
      <c r="BD39" s="26">
        <f t="shared" si="0"/>
        <v>9</v>
      </c>
      <c r="CO39" s="8">
        <v>4</v>
      </c>
      <c r="CP39" s="8">
        <v>2</v>
      </c>
      <c r="CQ39" s="8">
        <v>2</v>
      </c>
      <c r="CR39" s="8">
        <v>6</v>
      </c>
      <c r="CS39" s="8">
        <v>4</v>
      </c>
      <c r="CT39" s="8">
        <v>2</v>
      </c>
      <c r="CU39" s="9">
        <v>1</v>
      </c>
      <c r="CV39" s="8" cm="1">
        <f t="array" aca="1" ref="CV39" ca="1">_xlfn.IFS($CU91=-1,CO39,$CU91=0,$CS39,$CU91=1,$CT39,$CU91=2,$CU39)</f>
        <v>4</v>
      </c>
      <c r="CW39" s="8" cm="1">
        <f t="array" aca="1" ref="CW39" ca="1">_xlfn.IFS($CU91=-1,CP39,$CU91=0,$CS39,$CU91=1,$CT39,$CU91=2,$CU39)</f>
        <v>2</v>
      </c>
      <c r="CX39" s="8" cm="1">
        <f t="array" aca="1" ref="CX39" ca="1">_xlfn.IFS($CU91=-1,CQ39,$CU91=0,$CS39,$CU91=1,$CT39,$CU91=2,$CU39)</f>
        <v>2</v>
      </c>
      <c r="CY39" s="8" cm="1">
        <f t="array" aca="1" ref="CY39" ca="1">_xlfn.IFS($CU91=-1,CR39,$CU91=0,$CS39,$CU91=1,$CT39,$CU91=2,$CU39)</f>
        <v>6</v>
      </c>
      <c r="CZ39" s="8" t="s">
        <v>105</v>
      </c>
      <c r="DA39" s="8">
        <v>1</v>
      </c>
      <c r="DB39" s="8">
        <v>4</v>
      </c>
      <c r="DC39" s="8">
        <v>4</v>
      </c>
      <c r="DD39" s="8">
        <v>4</v>
      </c>
      <c r="DE39" s="8">
        <v>4</v>
      </c>
      <c r="DF39" s="8">
        <v>2</v>
      </c>
      <c r="DG39" s="8">
        <v>1</v>
      </c>
      <c r="DH39" s="8">
        <v>4</v>
      </c>
      <c r="DI39" s="8">
        <v>4</v>
      </c>
      <c r="DJ39" s="26" t="s">
        <v>105</v>
      </c>
      <c r="DK39" s="26" t="s">
        <v>105</v>
      </c>
      <c r="DM39" s="26" t="s">
        <v>105</v>
      </c>
    </row>
    <row r="40" spans="2:117" x14ac:dyDescent="0.2">
      <c r="B40" s="70" t="s">
        <v>132</v>
      </c>
      <c r="C40" s="17">
        <v>4</v>
      </c>
      <c r="D40" s="17">
        <v>4</v>
      </c>
      <c r="E40" s="17">
        <v>0</v>
      </c>
      <c r="F40" s="17">
        <v>0</v>
      </c>
      <c r="G40" s="17" t="s">
        <v>112</v>
      </c>
      <c r="H40" s="17">
        <v>0</v>
      </c>
      <c r="I40" s="82" t="s">
        <v>126</v>
      </c>
      <c r="J40" s="77">
        <v>3</v>
      </c>
      <c r="K40" s="83"/>
      <c r="M40" s="72" t="s">
        <v>132</v>
      </c>
      <c r="N40" s="17">
        <v>6</v>
      </c>
      <c r="O40" s="17">
        <v>0</v>
      </c>
      <c r="P40" s="17">
        <v>6</v>
      </c>
      <c r="Q40" s="17">
        <v>0</v>
      </c>
      <c r="R40" s="17">
        <v>1</v>
      </c>
      <c r="S40" s="17">
        <v>0</v>
      </c>
      <c r="T40" s="82" t="s">
        <v>126</v>
      </c>
      <c r="U40" s="77">
        <v>2</v>
      </c>
      <c r="V40" s="84"/>
      <c r="X40" s="72" t="s">
        <v>132</v>
      </c>
      <c r="Y40" s="17">
        <v>0</v>
      </c>
      <c r="Z40" s="17">
        <v>0</v>
      </c>
      <c r="AA40" s="17" t="s">
        <v>112</v>
      </c>
      <c r="AB40" s="17">
        <v>0</v>
      </c>
      <c r="AC40" s="17">
        <v>0</v>
      </c>
      <c r="AD40" s="17">
        <v>1</v>
      </c>
      <c r="AE40" s="82" t="s">
        <v>126</v>
      </c>
      <c r="AF40" s="77">
        <v>2</v>
      </c>
      <c r="AG40" s="84"/>
      <c r="AI40" s="72" t="s">
        <v>132</v>
      </c>
      <c r="AJ40" s="17">
        <v>0</v>
      </c>
      <c r="AK40" s="17">
        <v>6</v>
      </c>
      <c r="AL40" s="17">
        <v>0</v>
      </c>
      <c r="AM40" s="17">
        <v>0</v>
      </c>
      <c r="AN40" s="17">
        <v>0</v>
      </c>
      <c r="AO40" s="17" t="s">
        <v>112</v>
      </c>
      <c r="AP40" s="82" t="s">
        <v>126</v>
      </c>
      <c r="AQ40" s="77">
        <v>2</v>
      </c>
      <c r="AR40" s="84"/>
      <c r="AU40" s="26" t="str">
        <f>IF(AV40=0," ","Batsman Ability")</f>
        <v>Batsman Ability</v>
      </c>
      <c r="AV40" s="26">
        <f>AQ56</f>
        <v>1</v>
      </c>
      <c r="BB40" s="17">
        <v>13</v>
      </c>
      <c r="BC40" s="26">
        <f>$AE$20</f>
        <v>111</v>
      </c>
      <c r="BD40" s="26">
        <f t="shared" si="0"/>
        <v>7</v>
      </c>
      <c r="CO40" s="8">
        <v>4</v>
      </c>
      <c r="CP40" s="8">
        <v>2</v>
      </c>
      <c r="CQ40" s="8">
        <v>4</v>
      </c>
      <c r="CR40" s="8">
        <v>6</v>
      </c>
      <c r="CS40" s="8">
        <v>4</v>
      </c>
      <c r="CT40" s="8">
        <v>2</v>
      </c>
      <c r="CU40" s="9">
        <v>1</v>
      </c>
      <c r="CV40" s="8" cm="1">
        <f t="array" aca="1" ref="CV40" ca="1">_xlfn.IFS($CU92=-1,CO40,$CU92=0,$CS40,$CU92=1,$CT40,$CU92=2,$CU40)</f>
        <v>4</v>
      </c>
      <c r="CW40" s="8" cm="1">
        <f t="array" aca="1" ref="CW40" ca="1">_xlfn.IFS($CU92=-1,CP40,$CU92=0,$CS40,$CU92=1,$CT40,$CU92=2,$CU40)</f>
        <v>4</v>
      </c>
      <c r="CX40" s="8" cm="1">
        <f t="array" aca="1" ref="CX40" ca="1">_xlfn.IFS($CU92=-1,CQ40,$CU92=0,$CS40,$CU92=1,$CT40,$CU92=2,$CU40)</f>
        <v>4</v>
      </c>
      <c r="CY40" s="8" cm="1">
        <f t="array" aca="1" ref="CY40" ca="1">_xlfn.IFS($CU92=-1,CR40,$CU92=0,$CS40,$CU92=1,$CT40,$CU92=2,$CU40)</f>
        <v>4</v>
      </c>
      <c r="CZ40" s="8"/>
      <c r="DA40" s="8">
        <v>2</v>
      </c>
      <c r="DB40" s="8">
        <v>4</v>
      </c>
      <c r="DC40" s="8">
        <v>4</v>
      </c>
      <c r="DD40" s="8">
        <v>4</v>
      </c>
      <c r="DE40" s="8">
        <v>4</v>
      </c>
      <c r="DF40" s="8">
        <v>2</v>
      </c>
      <c r="DG40" s="8">
        <v>1</v>
      </c>
      <c r="DH40" s="8">
        <v>4</v>
      </c>
      <c r="DI40" s="8">
        <v>4</v>
      </c>
      <c r="DJ40" s="26" t="s">
        <v>105</v>
      </c>
      <c r="DK40" s="26" t="s">
        <v>105</v>
      </c>
    </row>
    <row r="41" spans="2:117" x14ac:dyDescent="0.2">
      <c r="B41" s="70"/>
      <c r="K41" s="83"/>
      <c r="M41" s="72"/>
      <c r="N41" s="73"/>
      <c r="O41" s="73"/>
      <c r="P41" s="73"/>
      <c r="Q41" s="73"/>
      <c r="R41" s="73"/>
      <c r="S41" s="73"/>
      <c r="T41" s="73"/>
      <c r="U41" s="73"/>
      <c r="V41" s="84"/>
      <c r="X41" s="72"/>
      <c r="Y41" s="73"/>
      <c r="Z41" s="73"/>
      <c r="AA41" s="73"/>
      <c r="AB41" s="73"/>
      <c r="AC41" s="73"/>
      <c r="AD41" s="73"/>
      <c r="AE41" s="73"/>
      <c r="AF41" s="73"/>
      <c r="AG41" s="84"/>
      <c r="AI41" s="72"/>
      <c r="AJ41" s="73"/>
      <c r="AK41" s="73"/>
      <c r="AL41" s="73"/>
      <c r="AM41" s="73"/>
      <c r="AN41" s="73"/>
      <c r="AO41" s="73"/>
      <c r="AP41" s="73"/>
      <c r="AQ41" s="73"/>
      <c r="AR41" s="84"/>
      <c r="BB41" s="17">
        <v>14</v>
      </c>
      <c r="BC41" s="26">
        <f>$AE$36</f>
        <v>120</v>
      </c>
      <c r="BD41" s="26">
        <f t="shared" si="0"/>
        <v>9</v>
      </c>
      <c r="CO41" s="8">
        <v>4</v>
      </c>
      <c r="CP41" s="8">
        <v>4</v>
      </c>
      <c r="CQ41" s="8">
        <v>4</v>
      </c>
      <c r="CR41" s="8">
        <v>6</v>
      </c>
      <c r="CS41" s="8">
        <v>4</v>
      </c>
      <c r="CT41" s="8">
        <v>4</v>
      </c>
      <c r="CU41" s="9">
        <v>2</v>
      </c>
      <c r="CV41" s="8" cm="1">
        <f t="array" aca="1" ref="CV41" ca="1">_xlfn.IFS($CU93=-1,CO41,$CU93=0,$CS41,$CU93=1,$CT41,$CU93=2,$CU41)</f>
        <v>4</v>
      </c>
      <c r="CW41" s="8" cm="1">
        <f t="array" aca="1" ref="CW41" ca="1">_xlfn.IFS($CU93=-1,CP41,$CU93=0,$CS41,$CU93=1,$CT41,$CU93=2,$CU41)</f>
        <v>4</v>
      </c>
      <c r="CX41" s="8" cm="1">
        <f t="array" aca="1" ref="CX41" ca="1">_xlfn.IFS($CU93=-1,CQ41,$CU93=0,$CS41,$CU93=1,$CT41,$CU93=2,$CU41)</f>
        <v>4</v>
      </c>
      <c r="CY41" s="8" cm="1">
        <f t="array" aca="1" ref="CY41" ca="1">_xlfn.IFS($CU93=-1,CR41,$CU93=0,$CS41,$CU93=1,$CT41,$CU93=2,$CU41)</f>
        <v>4</v>
      </c>
      <c r="CZ41" s="8"/>
      <c r="DA41" s="8">
        <v>2</v>
      </c>
      <c r="DB41" s="8">
        <v>4</v>
      </c>
      <c r="DC41" s="8">
        <v>6</v>
      </c>
      <c r="DD41" s="8">
        <v>6</v>
      </c>
      <c r="DE41" s="8">
        <v>4</v>
      </c>
      <c r="DF41" s="8">
        <v>4</v>
      </c>
      <c r="DG41" s="8">
        <v>2</v>
      </c>
      <c r="DH41" s="8">
        <v>4</v>
      </c>
      <c r="DI41" s="8">
        <v>4</v>
      </c>
      <c r="DJ41" s="26" t="s">
        <v>105</v>
      </c>
      <c r="DK41" s="26" t="s">
        <v>105</v>
      </c>
    </row>
    <row r="42" spans="2:117" x14ac:dyDescent="0.2">
      <c r="B42" s="85" t="s">
        <v>133</v>
      </c>
      <c r="C42" s="26" t="s">
        <v>46</v>
      </c>
      <c r="D42" s="26" t="s">
        <v>47</v>
      </c>
      <c r="E42" s="26" t="s">
        <v>48</v>
      </c>
      <c r="F42" s="26" t="s">
        <v>49</v>
      </c>
      <c r="G42" s="7" t="s">
        <v>50</v>
      </c>
      <c r="I42" s="86" t="s">
        <v>134</v>
      </c>
      <c r="J42" s="68"/>
      <c r="K42" s="78"/>
      <c r="M42" s="87" t="s">
        <v>133</v>
      </c>
      <c r="N42" s="73" t="s">
        <v>46</v>
      </c>
      <c r="O42" s="73" t="s">
        <v>47</v>
      </c>
      <c r="P42" s="73" t="s">
        <v>48</v>
      </c>
      <c r="Q42" s="73" t="s">
        <v>49</v>
      </c>
      <c r="R42" s="7" t="s">
        <v>50</v>
      </c>
      <c r="S42" s="73"/>
      <c r="T42" s="88" t="s">
        <v>134</v>
      </c>
      <c r="U42" s="80"/>
      <c r="V42" s="81"/>
      <c r="X42" s="87" t="s">
        <v>133</v>
      </c>
      <c r="Y42" s="73" t="s">
        <v>46</v>
      </c>
      <c r="Z42" s="73" t="s">
        <v>47</v>
      </c>
      <c r="AA42" s="73" t="s">
        <v>48</v>
      </c>
      <c r="AB42" s="73" t="s">
        <v>49</v>
      </c>
      <c r="AC42" s="7" t="s">
        <v>50</v>
      </c>
      <c r="AD42" s="73"/>
      <c r="AE42" s="88" t="s">
        <v>134</v>
      </c>
      <c r="AF42" s="80"/>
      <c r="AG42" s="81"/>
      <c r="AI42" s="87" t="s">
        <v>133</v>
      </c>
      <c r="AJ42" s="73" t="s">
        <v>46</v>
      </c>
      <c r="AK42" s="73" t="s">
        <v>47</v>
      </c>
      <c r="AL42" s="73" t="s">
        <v>48</v>
      </c>
      <c r="AM42" s="73" t="s">
        <v>49</v>
      </c>
      <c r="AN42" s="7" t="s">
        <v>50</v>
      </c>
      <c r="AO42" s="73"/>
      <c r="AP42" s="88" t="s">
        <v>134</v>
      </c>
      <c r="AQ42" s="80"/>
      <c r="AR42" s="81"/>
      <c r="BB42" s="17">
        <v>15</v>
      </c>
      <c r="BC42" s="26">
        <f>$AE$52</f>
        <v>121</v>
      </c>
      <c r="BD42" s="26">
        <f t="shared" si="0"/>
        <v>1</v>
      </c>
      <c r="CO42" s="8">
        <v>4</v>
      </c>
      <c r="CP42" s="8">
        <v>4</v>
      </c>
      <c r="CQ42" s="8">
        <v>4</v>
      </c>
      <c r="CR42" s="8">
        <v>6</v>
      </c>
      <c r="CS42" s="8">
        <v>4</v>
      </c>
      <c r="CT42" s="8">
        <v>4</v>
      </c>
      <c r="CU42" s="9">
        <v>2</v>
      </c>
      <c r="CV42" s="8" cm="1">
        <f t="array" aca="1" ref="CV42" ca="1">_xlfn.IFS($CU94=-1,CO42,$CU94=0,$CS42,$CU94=1,$CT42,$CU94=2,$CU42)</f>
        <v>4</v>
      </c>
      <c r="CW42" s="8" cm="1">
        <f t="array" aca="1" ref="CW42" ca="1">_xlfn.IFS($CU94=-1,CP42,$CU94=0,$CS42,$CU94=1,$CT42,$CU94=2,$CU42)</f>
        <v>4</v>
      </c>
      <c r="CX42" s="8" cm="1">
        <f t="array" aca="1" ref="CX42" ca="1">_xlfn.IFS($CU94=-1,CQ42,$CU94=0,$CS42,$CU94=1,$CT42,$CU94=2,$CU42)</f>
        <v>4</v>
      </c>
      <c r="CY42" s="8" cm="1">
        <f t="array" aca="1" ref="CY42" ca="1">_xlfn.IFS($CU94=-1,CR42,$CU94=0,$CS42,$CU94=1,$CT42,$CU94=2,$CU42)</f>
        <v>4</v>
      </c>
      <c r="CZ42" s="8"/>
      <c r="DA42" s="8">
        <v>2</v>
      </c>
      <c r="DB42" s="8">
        <v>4</v>
      </c>
      <c r="DC42" s="8">
        <v>6</v>
      </c>
      <c r="DD42" s="8">
        <v>6</v>
      </c>
      <c r="DE42" s="8">
        <v>4</v>
      </c>
      <c r="DF42" s="8">
        <v>4</v>
      </c>
      <c r="DG42" s="8">
        <v>2</v>
      </c>
      <c r="DH42" s="8">
        <v>4</v>
      </c>
      <c r="DI42" s="8">
        <v>4</v>
      </c>
      <c r="DJ42" s="26" t="s">
        <v>105</v>
      </c>
      <c r="DK42" s="26" t="s">
        <v>105</v>
      </c>
    </row>
    <row r="43" spans="2:117" x14ac:dyDescent="0.2">
      <c r="B43" s="90" t="s">
        <v>45</v>
      </c>
      <c r="C43" s="91">
        <f ca="1">SUM(IF(ISBLANK(I43),0,INDIRECT(I43)),IF(ISBLANK(J43),0,INDIRECT(J43)),IF(ISBLANK(K43),0,INDIRECT(K43)))+C27</f>
        <v>11</v>
      </c>
      <c r="D43" s="91">
        <f ca="1">IF(AND(ISBLANK(I43),ISBLANK(J43),ISBLANK(K43)),0,COUNT(IF(ISBLANK(I43),0,INDIRECT(I43)),IF(ISBLANK(J43),0,INDIRECT(J43)),IF(ISBLANK(K43),0,INDIRECT(K43))))-IF(ISBLANK(I43),1,0)-IF(ISBLANK(J43),1,0)-IF(ISBLANK(K43),1,0)+IF(AND(ISBLANK(I43),ISBLANK(J43),ISBLANK(K43)),3,0)+IF(H43="OUT",1,0)+D27</f>
        <v>8</v>
      </c>
      <c r="E43" s="91">
        <f ca="1">IF(ISBLANK(I43),0,COUNTIF(INDIRECT(I43),"4"))+IF(ISBLANK(J43),0,COUNTIF(INDIRECT(J43),"4"))+IF(ISBLANK(K43),0,COUNTIF(INDIRECT(K43),"4"))+E27</f>
        <v>2</v>
      </c>
      <c r="F43" s="91">
        <f ca="1">IF(ISBLANK(I43),0,COUNTIF(INDIRECT(I43),"6"))+IF(ISBLANK(J43),0,COUNTIF(INDIRECT(J43),"6"))+IF(ISBLANK(K43),0,COUNTIF(INDIRECT(K43),"6"))+F27</f>
        <v>0</v>
      </c>
      <c r="G43" s="92">
        <f ca="1">IF(D43=0,0,100*C43/D43)</f>
        <v>137.5</v>
      </c>
      <c r="H43" s="26" t="s">
        <v>136</v>
      </c>
      <c r="I43" s="70" t="s">
        <v>155</v>
      </c>
      <c r="K43" s="83"/>
      <c r="M43" s="72" t="s">
        <v>58</v>
      </c>
      <c r="N43" s="17">
        <f ca="1">SUM(IF(ISBLANK(T43),0,INDIRECT(T43)),IF(ISBLANK(U43),0,INDIRECT(U43)),IF(ISBLANK(V43),0,INDIRECT(V43)))+N27</f>
        <v>4</v>
      </c>
      <c r="O43" s="17">
        <f ca="1">IF(AND(ISBLANK(T43),ISBLANK(U43),ISBLANK(V43)),0,COUNT(IF(ISBLANK(T43),0,INDIRECT(T43)),IF(ISBLANK(U43),0,INDIRECT(U43)),IF(ISBLANK(V43),0,INDIRECT(V43))))-IF(ISBLANK(T43),1,0)-IF(ISBLANK(U43),1,0)-IF(ISBLANK(V43),1,0)+IF(AND(ISBLANK(T43),ISBLANK(U43),ISBLANK(V43)),3,0)+IF(S43="OUT",1,0)+O27</f>
        <v>8</v>
      </c>
      <c r="P43" s="17">
        <f ca="1">IF(ISBLANK(T43),0,COUNTIF(INDIRECT(T43),"4"))+IF(ISBLANK(U43),0,COUNTIF(INDIRECT(U43),"4"))+IF(ISBLANK(V43),0,COUNTIF(INDIRECT(V43),"4"))+P27</f>
        <v>1</v>
      </c>
      <c r="Q43" s="17">
        <f ca="1">IF(ISBLANK(T43),0,COUNTIF(INDIRECT(T43),"6"))+IF(ISBLANK(U43),0,COUNTIF(INDIRECT(U43),"6"))+IF(ISBLANK(V43),0,COUNTIF(INDIRECT(V43),"6"))+Q27</f>
        <v>0</v>
      </c>
      <c r="R43" s="89">
        <f ca="1">IF(O43=0,0,100*N43/O43)</f>
        <v>50</v>
      </c>
      <c r="S43" s="73"/>
      <c r="T43" s="72" t="s">
        <v>156</v>
      </c>
      <c r="U43" s="73"/>
      <c r="V43" s="84"/>
      <c r="X43" s="90" t="s">
        <v>61</v>
      </c>
      <c r="Y43" s="91">
        <f ca="1">SUM(IF(ISBLANK(AE43),0,INDIRECT(AE43)),IF(ISBLANK(AF43),0,INDIRECT(AF43)),IF(ISBLANK(AG43),0,INDIRECT(AG43)))+Y27</f>
        <v>48</v>
      </c>
      <c r="Z43" s="91">
        <f ca="1">IF(AND(ISBLANK(AE43),ISBLANK(AF43),ISBLANK(AG43)),0,COUNT(IF(ISBLANK(AE43),0,INDIRECT(AE43)),IF(ISBLANK(AF43),0,INDIRECT(AF43)),IF(ISBLANK(AG43),0,INDIRECT(AG43))))-IF(ISBLANK(AE43),1,0)-IF(ISBLANK(AF43),1,0)-IF(ISBLANK(AG43),1,0)+IF(AND(ISBLANK(AE43),ISBLANK(AF43),ISBLANK(AG43)),3,0)+IF(AD43="OUT",1,0)+Z27</f>
        <v>32</v>
      </c>
      <c r="AA43" s="91">
        <f ca="1">IF(ISBLANK(AE43),0,COUNTIF(INDIRECT(AE43),"4"))+IF(ISBLANK(AF43),0,COUNTIF(INDIRECT(AF43),"4"))+IF(ISBLANK(AG43),0,COUNTIF(INDIRECT(AG43),"4"))+AA27</f>
        <v>2</v>
      </c>
      <c r="AB43" s="91">
        <f ca="1">IF(ISBLANK(AE43),0,COUNTIF(INDIRECT(AE43),"6"))+IF(ISBLANK(AF43),0,COUNTIF(INDIRECT(AF43),"6"))+IF(ISBLANK(AG43),0,COUNTIF(INDIRECT(AG43),"6"))+AB27</f>
        <v>5</v>
      </c>
      <c r="AC43" s="92">
        <f ca="1">IF(Z43=0,0,100*Y43/Z43)</f>
        <v>150</v>
      </c>
      <c r="AD43" s="73" t="s">
        <v>136</v>
      </c>
      <c r="AE43" s="72" t="s">
        <v>157</v>
      </c>
      <c r="AF43" s="73"/>
      <c r="AG43" s="84"/>
      <c r="AI43" s="90" t="s">
        <v>64</v>
      </c>
      <c r="AJ43" s="91">
        <f ca="1">SUM(IF(ISBLANK(AP43),0,INDIRECT(AP43)),IF(ISBLANK(AQ43),0,INDIRECT(AQ43)),IF(ISBLANK(AR43),0,INDIRECT(AR43)))+AJ27</f>
        <v>18</v>
      </c>
      <c r="AK43" s="91">
        <f ca="1">IF(AND(ISBLANK(AP43),ISBLANK(AQ43),ISBLANK(AR43)),0,COUNT(IF(ISBLANK(AP43),0,INDIRECT(AP43)),IF(ISBLANK(AQ43),0,INDIRECT(AQ43)),IF(ISBLANK(AR43),0,INDIRECT(AR43))))-IF(ISBLANK(AP43),1,0)-IF(ISBLANK(AQ43),1,0)-IF(ISBLANK(AR43),1,0)+IF(AND(ISBLANK(AP43),ISBLANK(AQ43),ISBLANK(AR43)),3,0)+IF(AO43="OUT",1,0)+AK27</f>
        <v>17</v>
      </c>
      <c r="AL43" s="91">
        <f ca="1">IF(ISBLANK(AP43),0,COUNTIF(INDIRECT(AP43),"4"))+IF(ISBLANK(AQ43),0,COUNTIF(INDIRECT(AQ43),"4"))+IF(ISBLANK(AR43),0,COUNTIF(INDIRECT(AR43),"4"))+AL27</f>
        <v>1</v>
      </c>
      <c r="AM43" s="91">
        <f ca="1">IF(ISBLANK(AP43),0,COUNTIF(INDIRECT(AP43),"6"))+IF(ISBLANK(AQ43),0,COUNTIF(INDIRECT(AQ43),"6"))+IF(ISBLANK(AR43),0,COUNTIF(INDIRECT(AR43),"6"))+AM27</f>
        <v>2</v>
      </c>
      <c r="AN43" s="92">
        <f ca="1">IF(AK43=0,0,100*AJ43/AK43)</f>
        <v>105.88235294117646</v>
      </c>
      <c r="AO43" s="73" t="s">
        <v>136</v>
      </c>
      <c r="AP43" s="72" t="s">
        <v>158</v>
      </c>
      <c r="AQ43" s="73"/>
      <c r="AR43" s="84"/>
      <c r="BB43" s="17">
        <v>16</v>
      </c>
      <c r="BC43" s="26">
        <f>$AE$68</f>
        <v>137</v>
      </c>
      <c r="BD43" s="26">
        <f t="shared" si="0"/>
        <v>16</v>
      </c>
      <c r="CO43" s="8">
        <v>4</v>
      </c>
      <c r="CP43" s="8">
        <v>4</v>
      </c>
      <c r="CQ43" s="8">
        <v>4</v>
      </c>
      <c r="CR43" s="8">
        <v>6</v>
      </c>
      <c r="CS43" s="8">
        <v>4</v>
      </c>
      <c r="CT43" s="8">
        <v>4</v>
      </c>
      <c r="CU43" s="9">
        <v>4</v>
      </c>
      <c r="CV43" s="8" cm="1">
        <f t="array" aca="1" ref="CV43" ca="1">_xlfn.IFS($CU95=-1,CO43,$CU95=0,$CS43,$CU95=1,$CT43,$CU95=2,$CU43)</f>
        <v>4</v>
      </c>
      <c r="CW43" s="8" cm="1">
        <f t="array" aca="1" ref="CW43" ca="1">_xlfn.IFS($CU95=-1,CP43,$CU95=0,$CS43,$CU95=1,$CT43,$CU95=2,$CU43)</f>
        <v>4</v>
      </c>
      <c r="CX43" s="8" cm="1">
        <f t="array" aca="1" ref="CX43" ca="1">_xlfn.IFS($CU95=-1,CQ43,$CU95=0,$CS43,$CU95=1,$CT43,$CU95=2,$CU43)</f>
        <v>4</v>
      </c>
      <c r="CY43" s="8" cm="1">
        <f t="array" aca="1" ref="CY43" ca="1">_xlfn.IFS($CU95=-1,CR43,$CU95=0,$CS43,$CU95=1,$CT43,$CU95=2,$CU43)</f>
        <v>4</v>
      </c>
      <c r="CZ43" s="8"/>
      <c r="DA43" s="8">
        <v>4</v>
      </c>
      <c r="DB43" s="8">
        <v>4</v>
      </c>
      <c r="DC43" s="8">
        <v>6</v>
      </c>
      <c r="DD43" s="8">
        <v>6</v>
      </c>
      <c r="DE43" s="8">
        <v>4</v>
      </c>
      <c r="DF43" s="8">
        <v>4</v>
      </c>
      <c r="DG43" s="8">
        <v>4</v>
      </c>
      <c r="DH43" s="8">
        <v>6</v>
      </c>
      <c r="DI43" s="8">
        <v>6</v>
      </c>
      <c r="DJ43" s="26" t="s">
        <v>105</v>
      </c>
      <c r="DK43" s="26" t="s">
        <v>105</v>
      </c>
    </row>
    <row r="44" spans="2:117" x14ac:dyDescent="0.2">
      <c r="B44" s="70" t="s">
        <v>52</v>
      </c>
      <c r="C44" s="17">
        <f ca="1">SUM(IF(ISBLANK(I44),0,INDIRECT(I44)),IF(ISBLANK(J44),0,INDIRECT(J44)),IF(ISBLANK(K44),0,INDIRECT(K44)))+C28</f>
        <v>15</v>
      </c>
      <c r="D44" s="17">
        <f ca="1">IF(AND(ISBLANK(I44),ISBLANK(J44),ISBLANK(K44)),0,COUNT(IF(ISBLANK(I44),0,INDIRECT(I44)),IF(ISBLANK(J44),0,INDIRECT(J44)),IF(ISBLANK(K44),0,INDIRECT(K44))))-IF(ISBLANK(I44),1,0)-IF(ISBLANK(J44),1,0)-IF(ISBLANK(K44),1,0)+IF(AND(ISBLANK(I44),ISBLANK(J44),ISBLANK(K44)),3,0)+IF(H44="OUT",1,0)+D28</f>
        <v>9</v>
      </c>
      <c r="E44" s="17">
        <f ca="1">IF(ISBLANK(I44),0,COUNTIF(INDIRECT(I44),"4"))+IF(ISBLANK(J44),0,COUNTIF(INDIRECT(J44),"4"))+IF(ISBLANK(K44),0,COUNTIF(INDIRECT(K44),"4"))+E28</f>
        <v>3</v>
      </c>
      <c r="F44" s="17">
        <f ca="1">IF(ISBLANK(I44),0,COUNTIF(INDIRECT(I44),"6"))+IF(ISBLANK(J44),0,COUNTIF(INDIRECT(J44),"6"))+IF(ISBLANK(K44),0,COUNTIF(INDIRECT(K44),"6"))+F28</f>
        <v>0</v>
      </c>
      <c r="G44" s="89">
        <f ca="1">IF(D44=0,0,100*C44/D44)</f>
        <v>166.66666666666666</v>
      </c>
      <c r="I44" s="70"/>
      <c r="K44" s="83"/>
      <c r="M44" s="72" t="s">
        <v>61</v>
      </c>
      <c r="N44" s="17">
        <f ca="1">SUM(IF(ISBLANK(T44),0,INDIRECT(T44)),IF(ISBLANK(U44),0,INDIRECT(U44)),IF(ISBLANK(V44),0,INDIRECT(V44)))+N28</f>
        <v>15</v>
      </c>
      <c r="O44" s="17">
        <f ca="1">IF(AND(ISBLANK(T44),ISBLANK(U44),ISBLANK(V44)),0,COUNT(IF(ISBLANK(T44),0,INDIRECT(T44)),IF(ISBLANK(U44),0,INDIRECT(U44)),IF(ISBLANK(V44),0,INDIRECT(V44))))-IF(ISBLANK(T44),1,0)-IF(ISBLANK(U44),1,0)-IF(ISBLANK(V44),1,0)+IF(AND(ISBLANK(T44),ISBLANK(U44),ISBLANK(V44)),3,0)+IF(S44="OUT",1,0)+O28</f>
        <v>9</v>
      </c>
      <c r="P44" s="17">
        <f ca="1">IF(ISBLANK(T44),0,COUNTIF(INDIRECT(T44),"4"))+IF(ISBLANK(U44),0,COUNTIF(INDIRECT(U44),"4"))+IF(ISBLANK(V44),0,COUNTIF(INDIRECT(V44),"4"))+P28</f>
        <v>0</v>
      </c>
      <c r="Q44" s="17">
        <f ca="1">IF(ISBLANK(T44),0,COUNTIF(INDIRECT(T44),"6"))+IF(ISBLANK(U44),0,COUNTIF(INDIRECT(U44),"6"))+IF(ISBLANK(V44),0,COUNTIF(INDIRECT(V44),"6"))+Q28</f>
        <v>2</v>
      </c>
      <c r="R44" s="89">
        <f ca="1">IF(O44=0,0,100*N44/O44)</f>
        <v>166.66666666666666</v>
      </c>
      <c r="S44" s="73"/>
      <c r="T44" s="72" t="s">
        <v>159</v>
      </c>
      <c r="U44" s="73"/>
      <c r="V44" s="84"/>
      <c r="X44" s="72" t="s">
        <v>64</v>
      </c>
      <c r="Y44" s="17">
        <f ca="1">SUM(IF(ISBLANK(AE44),0,INDIRECT(AE44)),IF(ISBLANK(AF44),0,INDIRECT(AF44)),IF(ISBLANK(AG44),0,INDIRECT(AG44)))+Y28</f>
        <v>8</v>
      </c>
      <c r="Z44" s="17">
        <f ca="1">IF(AND(ISBLANK(AE44),ISBLANK(AF44),ISBLANK(AG44)),0,COUNT(IF(ISBLANK(AE44),0,INDIRECT(AE44)),IF(ISBLANK(AF44),0,INDIRECT(AF44)),IF(ISBLANK(AG44),0,INDIRECT(AG44))))-IF(ISBLANK(AE44),1,0)-IF(ISBLANK(AF44),1,0)-IF(ISBLANK(AG44),1,0)+IF(AND(ISBLANK(AE44),ISBLANK(AF44),ISBLANK(AG44)),3,0)+IF(AD44="OUT",1,0)+Z28</f>
        <v>5</v>
      </c>
      <c r="AA44" s="17">
        <f ca="1">IF(ISBLANK(AE44),0,COUNTIF(INDIRECT(AE44),"4"))+IF(ISBLANK(AF44),0,COUNTIF(INDIRECT(AF44),"4"))+IF(ISBLANK(AG44),0,COUNTIF(INDIRECT(AG44),"4"))+AA28</f>
        <v>0</v>
      </c>
      <c r="AB44" s="17">
        <f ca="1">IF(ISBLANK(AE44),0,COUNTIF(INDIRECT(AE44),"6"))+IF(ISBLANK(AF44),0,COUNTIF(INDIRECT(AF44),"6"))+IF(ISBLANK(AG44),0,COUNTIF(INDIRECT(AG44),"6"))+AB28</f>
        <v>1</v>
      </c>
      <c r="AC44" s="89">
        <f ca="1">IF(Z44=0,0,100*Y44/Z44)</f>
        <v>160</v>
      </c>
      <c r="AD44" s="73"/>
      <c r="AE44" s="72"/>
      <c r="AF44" s="73"/>
      <c r="AG44" s="84"/>
      <c r="AI44" s="72" t="s">
        <v>70</v>
      </c>
      <c r="AJ44" s="17">
        <f ca="1">SUM(IF(ISBLANK(AP44),0,INDIRECT(AP44)),IF(ISBLANK(AQ44),0,INDIRECT(AQ44)),IF(ISBLANK(AR44),0,INDIRECT(AR44)))+AJ29</f>
        <v>0</v>
      </c>
      <c r="AK44" s="17">
        <f ca="1">IF(AND(ISBLANK(AP44),ISBLANK(AQ44),ISBLANK(AR44)),0,COUNT(IF(ISBLANK(AP44),0,INDIRECT(AP44)),IF(ISBLANK(AQ44),0,INDIRECT(AQ44)),IF(ISBLANK(AR44),0,INDIRECT(AR44))))-IF(ISBLANK(AP44),1,0)-IF(ISBLANK(AQ44),1,0)-IF(ISBLANK(AR44),1,0)+IF(AND(ISBLANK(AP44),ISBLANK(AQ44),ISBLANK(AR44)),3,0)+IF(AO44="OUT",1,0)+AK29</f>
        <v>3</v>
      </c>
      <c r="AL44" s="17">
        <f ca="1">IF(ISBLANK(AP44),0,COUNTIF(INDIRECT(AP44),"4"))+IF(ISBLANK(AQ44),0,COUNTIF(INDIRECT(AQ44),"4"))+IF(ISBLANK(AR44),0,COUNTIF(INDIRECT(AR44),"4"))+AL29</f>
        <v>0</v>
      </c>
      <c r="AM44" s="17">
        <f ca="1">IF(ISBLANK(AP44),0,COUNTIF(INDIRECT(AP44),"6"))+IF(ISBLANK(AQ44),0,COUNTIF(INDIRECT(AQ44),"6"))+IF(ISBLANK(AR44),0,COUNTIF(INDIRECT(AR44),"6"))+AM29</f>
        <v>0</v>
      </c>
      <c r="AN44" s="89">
        <f ca="1">IF(AK44=0,0,100*AJ44/AK44)</f>
        <v>0</v>
      </c>
      <c r="AO44" s="73"/>
      <c r="AP44" s="72"/>
      <c r="AQ44" s="73"/>
      <c r="AR44" s="84"/>
      <c r="BB44" s="17">
        <v>17</v>
      </c>
      <c r="BC44" s="26">
        <f>$AP$20</f>
        <v>141</v>
      </c>
      <c r="BD44" s="26">
        <f t="shared" si="0"/>
        <v>4</v>
      </c>
      <c r="CO44" s="8">
        <v>6</v>
      </c>
      <c r="CP44" s="8">
        <v>4</v>
      </c>
      <c r="CQ44" s="8">
        <v>6</v>
      </c>
      <c r="CR44" s="8">
        <v>6</v>
      </c>
      <c r="CS44" s="8">
        <v>6</v>
      </c>
      <c r="CT44" s="8">
        <v>4</v>
      </c>
      <c r="CU44" s="9">
        <v>6</v>
      </c>
      <c r="CV44" s="8" cm="1">
        <f t="array" aca="1" ref="CV44" ca="1">_xlfn.IFS($CU96=-1,CO44,$CU96=0,$CS44,$CU96=1,$CT44,$CU96=2,$CU44)</f>
        <v>6</v>
      </c>
      <c r="CW44" s="8" cm="1">
        <f t="array" aca="1" ref="CW44" ca="1">_xlfn.IFS($CU96=-1,CP44,$CU96=0,$CS44,$CU96=1,$CT44,$CU96=2,$CU44)</f>
        <v>6</v>
      </c>
      <c r="CX44" s="8" cm="1">
        <f t="array" aca="1" ref="CX44" ca="1">_xlfn.IFS($CU96=-1,CQ44,$CU96=0,$CS44,$CU96=1,$CT44,$CU96=2,$CU44)</f>
        <v>6</v>
      </c>
      <c r="CY44" s="8" cm="1">
        <f t="array" aca="1" ref="CY44" ca="1">_xlfn.IFS($CU96=-1,CR44,$CU96=0,$CS44,$CU96=1,$CT44,$CU96=2,$CU44)</f>
        <v>6</v>
      </c>
      <c r="CZ44" s="8"/>
      <c r="DA44" s="8">
        <v>4</v>
      </c>
      <c r="DB44" s="8">
        <v>6</v>
      </c>
      <c r="DC44" s="8">
        <v>6</v>
      </c>
      <c r="DD44" s="8">
        <v>6</v>
      </c>
      <c r="DE44" s="8">
        <v>4</v>
      </c>
      <c r="DF44" s="8">
        <v>4</v>
      </c>
      <c r="DG44" s="8">
        <v>6</v>
      </c>
      <c r="DH44" s="8">
        <v>6</v>
      </c>
      <c r="DI44" s="8">
        <v>6</v>
      </c>
      <c r="DJ44" s="7" t="s">
        <v>105</v>
      </c>
      <c r="DK44" s="26" t="s">
        <v>105</v>
      </c>
    </row>
    <row r="45" spans="2:117" x14ac:dyDescent="0.2">
      <c r="B45" s="70" t="s">
        <v>55</v>
      </c>
      <c r="C45" s="17">
        <f ca="1">SUM(IF(ISBLANK(I45),0,INDIRECT(I45)),IF(ISBLANK(J45),0,INDIRECT(J45)),IF(ISBLANK(K45),0,INDIRECT(K45)))+C29</f>
        <v>0</v>
      </c>
      <c r="D45" s="17">
        <f ca="1">IF(AND(ISBLANK(I45),ISBLANK(J45),ISBLANK(K45)),0,COUNT(IF(ISBLANK(I45),0,INDIRECT(I45)),IF(ISBLANK(J45),0,INDIRECT(J45)),IF(ISBLANK(K45),0,INDIRECT(K45))))-IF(ISBLANK(I45),1,0)-IF(ISBLANK(J45),1,0)-IF(ISBLANK(K45),1,0)+IF(AND(ISBLANK(I45),ISBLANK(J45),ISBLANK(K45)),3,0)+IF(H45="OUT",1,0)+D29</f>
        <v>1</v>
      </c>
      <c r="E45" s="17">
        <f ca="1">IF(ISBLANK(I45),0,COUNTIF(INDIRECT(I45),"4"))+IF(ISBLANK(J45),0,COUNTIF(INDIRECT(J45),"4"))+IF(ISBLANK(K45),0,COUNTIF(INDIRECT(K45),"4"))+E29</f>
        <v>0</v>
      </c>
      <c r="F45" s="17">
        <f ca="1">IF(ISBLANK(I45),0,COUNTIF(INDIRECT(I45),"6"))+IF(ISBLANK(J45),0,COUNTIF(INDIRECT(J45),"6"))+IF(ISBLANK(K45),0,COUNTIF(INDIRECT(K45),"6"))+F29</f>
        <v>0</v>
      </c>
      <c r="G45" s="89">
        <f ca="1">IF(D45=0,0,100*C45/D45)</f>
        <v>0</v>
      </c>
      <c r="I45" s="70" t="s">
        <v>160</v>
      </c>
      <c r="K45" s="83"/>
      <c r="M45" s="72"/>
      <c r="N45" s="17"/>
      <c r="O45" s="17"/>
      <c r="P45" s="17"/>
      <c r="Q45" s="17"/>
      <c r="R45" s="17"/>
      <c r="S45" s="73"/>
      <c r="T45" s="72"/>
      <c r="U45" s="73"/>
      <c r="V45" s="84"/>
      <c r="X45" s="72" t="s">
        <v>67</v>
      </c>
      <c r="Y45" s="17">
        <f ca="1">SUM(IF(ISBLANK(AE45),0,INDIRECT(AE45)),IF(ISBLANK(AF45),0,INDIRECT(AF45)),IF(ISBLANK(AG45),0,INDIRECT(AG45)))+Y29</f>
        <v>1</v>
      </c>
      <c r="Z45" s="17">
        <f ca="1">IF(AND(ISBLANK(AE45),ISBLANK(AF45),ISBLANK(AG45)),0,COUNT(IF(ISBLANK(AE45),0,INDIRECT(AE45)),IF(ISBLANK(AF45),0,INDIRECT(AF45)),IF(ISBLANK(AG45),0,INDIRECT(AG45))))-IF(ISBLANK(AE45),1,0)-IF(ISBLANK(AF45),1,0)-IF(ISBLANK(AG45),1,0)+IF(AND(ISBLANK(AE45),ISBLANK(AF45),ISBLANK(AG45)),3,0)+IF(AD45="OUT",1,0)+Z29</f>
        <v>3</v>
      </c>
      <c r="AA45" s="17">
        <f ca="1">IF(ISBLANK(AE45),0,COUNTIF(INDIRECT(AE45),"4"))+IF(ISBLANK(AF45),0,COUNTIF(INDIRECT(AF45),"4"))+IF(ISBLANK(AG45),0,COUNTIF(INDIRECT(AG45),"4"))+AA29</f>
        <v>0</v>
      </c>
      <c r="AB45" s="17">
        <f ca="1">IF(ISBLANK(AE45),0,COUNTIF(INDIRECT(AE45),"6"))+IF(ISBLANK(AF45),0,COUNTIF(INDIRECT(AF45),"6"))+IF(ISBLANK(AG45),0,COUNTIF(INDIRECT(AG45),"6"))+AB29</f>
        <v>0</v>
      </c>
      <c r="AC45" s="89">
        <f ca="1">IF(Z45=0,0,100*Y45/Z45)</f>
        <v>33.333333333333336</v>
      </c>
      <c r="AD45" s="73"/>
      <c r="AE45" s="72" t="s">
        <v>161</v>
      </c>
      <c r="AF45" s="73"/>
      <c r="AG45" s="84"/>
      <c r="AI45" s="72" t="s">
        <v>73</v>
      </c>
      <c r="AJ45" s="17">
        <f ca="1">SUM(IF(ISBLANK(AP45),0,INDIRECT(AP45)),IF(ISBLANK(AQ45),0,INDIRECT(AQ45)),IF(ISBLANK(AR45),0,INDIRECT(AR45)))+AJ30</f>
        <v>0</v>
      </c>
      <c r="AK45" s="17">
        <f ca="1">IF(AND(ISBLANK(AP45),ISBLANK(AQ45),ISBLANK(AR45)),0,COUNT(IF(ISBLANK(AP45),0,INDIRECT(AP45)),IF(ISBLANK(AQ45),0,INDIRECT(AQ45)),IF(ISBLANK(AR45),0,INDIRECT(AR45))))-IF(ISBLANK(AP45),1,0)-IF(ISBLANK(AQ45),1,0)-IF(ISBLANK(AR45),1,0)+IF(AND(ISBLANK(AP45),ISBLANK(AQ45),ISBLANK(AR45)),3,0)+IF(AO45="OUT",1,0)+AK30</f>
        <v>0</v>
      </c>
      <c r="AL45" s="17">
        <f ca="1">IF(ISBLANK(AP45),0,COUNTIF(INDIRECT(AP45),"4"))+IF(ISBLANK(AQ45),0,COUNTIF(INDIRECT(AQ45),"4"))+IF(ISBLANK(AR45),0,COUNTIF(INDIRECT(AR45),"4"))+AL30</f>
        <v>0</v>
      </c>
      <c r="AM45" s="17">
        <f ca="1">IF(ISBLANK(AP45),0,COUNTIF(INDIRECT(AP45),"6"))+IF(ISBLANK(AQ45),0,COUNTIF(INDIRECT(AQ45),"6"))+IF(ISBLANK(AR45),0,COUNTIF(INDIRECT(AR45),"6"))+AM30</f>
        <v>0</v>
      </c>
      <c r="AN45" s="89">
        <f ca="1">IF(AK45=0,0,100*AJ45/AK45)</f>
        <v>0</v>
      </c>
      <c r="AO45" s="73"/>
      <c r="AP45" s="72"/>
      <c r="AQ45" s="73"/>
      <c r="AR45" s="84"/>
      <c r="BB45" s="17">
        <v>18</v>
      </c>
      <c r="BC45" s="26">
        <f>$AP$36</f>
        <v>141</v>
      </c>
      <c r="BD45" s="26">
        <f t="shared" si="0"/>
        <v>0</v>
      </c>
      <c r="CO45" s="8">
        <v>6</v>
      </c>
      <c r="CP45" s="8">
        <v>4</v>
      </c>
      <c r="CQ45" s="8">
        <v>6</v>
      </c>
      <c r="CR45" s="8">
        <v>6</v>
      </c>
      <c r="CS45" s="8">
        <v>6</v>
      </c>
      <c r="CT45" s="8">
        <v>6</v>
      </c>
      <c r="CU45" s="9" t="str">
        <v>W</v>
      </c>
      <c r="CV45" s="8" t="str" cm="1">
        <f t="array" aca="1" ref="CV45" ca="1">_xlfn.IFS($CU97=-1,CO45,$CU97=0,$CS45,$CU97=1,$CT45,$CU97=2,$CU45)</f>
        <v>W</v>
      </c>
      <c r="CW45" s="8" t="str" cm="1">
        <f t="array" aca="1" ref="CW45" ca="1">_xlfn.IFS($CU97=-1,CP45,$CU97=0,$CS45,$CU97=1,$CT45,$CU97=2,$CU45)</f>
        <v>W</v>
      </c>
      <c r="CX45" s="8" t="str" cm="1">
        <f t="array" aca="1" ref="CX45" ca="1">_xlfn.IFS($CU97=-1,CQ45,$CU97=0,$CS45,$CU97=1,$CT45,$CU97=2,$CU45)</f>
        <v>W</v>
      </c>
      <c r="CY45" s="8" t="str" cm="1">
        <f t="array" aca="1" ref="CY45" ca="1">_xlfn.IFS($CU97=-1,CR45,$CU97=0,$CS45,$CU97=1,$CT45,$CU97=2,$CU45)</f>
        <v>W</v>
      </c>
      <c r="CZ45" s="8"/>
      <c r="DA45" s="8">
        <v>4</v>
      </c>
      <c r="DB45" s="8">
        <v>6</v>
      </c>
      <c r="DC45" s="8">
        <v>6</v>
      </c>
      <c r="DD45" s="8">
        <v>6</v>
      </c>
      <c r="DE45" s="8">
        <v>6</v>
      </c>
      <c r="DF45" s="8">
        <v>6</v>
      </c>
      <c r="DG45" s="8" t="s">
        <v>112</v>
      </c>
      <c r="DH45" s="8">
        <v>6</v>
      </c>
      <c r="DI45" s="8">
        <v>6</v>
      </c>
      <c r="DJ45" s="26" t="s">
        <v>105</v>
      </c>
      <c r="DK45" s="26" t="s">
        <v>105</v>
      </c>
    </row>
    <row r="46" spans="2:117" x14ac:dyDescent="0.2">
      <c r="B46" s="70"/>
      <c r="C46" s="17"/>
      <c r="D46" s="17"/>
      <c r="E46" s="17"/>
      <c r="F46" s="17"/>
      <c r="G46" s="17"/>
      <c r="I46" s="70"/>
      <c r="K46" s="83"/>
      <c r="M46" s="72"/>
      <c r="N46" s="8"/>
      <c r="O46" s="8"/>
      <c r="P46" s="8"/>
      <c r="Q46" s="8"/>
      <c r="R46" s="8"/>
      <c r="S46" s="73"/>
      <c r="T46" s="72"/>
      <c r="U46" s="73"/>
      <c r="V46" s="84"/>
      <c r="X46" s="72"/>
      <c r="Y46" s="8"/>
      <c r="Z46" s="8"/>
      <c r="AA46" s="8"/>
      <c r="AB46" s="8"/>
      <c r="AC46" s="8"/>
      <c r="AD46" s="73"/>
      <c r="AE46" s="72"/>
      <c r="AF46" s="73"/>
      <c r="AG46" s="84"/>
      <c r="AI46" s="72"/>
      <c r="AJ46" s="8"/>
      <c r="AK46" s="8"/>
      <c r="AL46" s="8"/>
      <c r="AM46" s="8"/>
      <c r="AN46" s="8"/>
      <c r="AO46" s="73"/>
      <c r="AP46" s="72"/>
      <c r="AQ46" s="73"/>
      <c r="AR46" s="84"/>
      <c r="BB46" s="17">
        <v>19</v>
      </c>
      <c r="BC46" s="26">
        <f>$AP$52</f>
        <v>147</v>
      </c>
      <c r="BD46" s="26">
        <f t="shared" si="0"/>
        <v>6</v>
      </c>
      <c r="CO46" s="8">
        <v>6</v>
      </c>
      <c r="CP46" s="8">
        <v>6</v>
      </c>
      <c r="CQ46" s="8">
        <v>6</v>
      </c>
      <c r="CR46" s="8">
        <v>6</v>
      </c>
      <c r="CS46" s="8">
        <v>6</v>
      </c>
      <c r="CT46" s="8">
        <v>6</v>
      </c>
      <c r="CU46" s="9" t="str">
        <v>W</v>
      </c>
      <c r="CV46" s="8" t="str" cm="1">
        <f t="array" aca="1" ref="CV46" ca="1">_xlfn.IFS($CU98=-1,CO46,$CU98=0,$CS46,$CU98=1,$CT46,$CU98=2,$CU46)</f>
        <v>W</v>
      </c>
      <c r="CW46" s="8" t="str" cm="1">
        <f t="array" aca="1" ref="CW46" ca="1">_xlfn.IFS($CU98=-1,CP46,$CU98=0,$CS46,$CU98=1,$CT46,$CU98=2,$CU46)</f>
        <v>W</v>
      </c>
      <c r="CX46" s="8" t="str" cm="1">
        <f t="array" aca="1" ref="CX46" ca="1">_xlfn.IFS($CU98=-1,CQ46,$CU98=0,$CS46,$CU98=1,$CT46,$CU98=2,$CU46)</f>
        <v>W</v>
      </c>
      <c r="CY46" s="8" t="str" cm="1">
        <f t="array" aca="1" ref="CY46" ca="1">_xlfn.IFS($CU98=-1,CR46,$CU98=0,$CS46,$CU98=1,$CT46,$CU98=2,$CU46)</f>
        <v>W</v>
      </c>
      <c r="CZ46" s="8"/>
      <c r="DA46" s="8">
        <v>6</v>
      </c>
      <c r="DB46" s="8">
        <v>6</v>
      </c>
      <c r="DC46" s="8">
        <v>6</v>
      </c>
      <c r="DD46" s="8">
        <v>6</v>
      </c>
      <c r="DE46" s="8">
        <v>6</v>
      </c>
      <c r="DF46" s="8">
        <v>6</v>
      </c>
      <c r="DG46" s="8" t="s">
        <v>112</v>
      </c>
      <c r="DH46" s="8">
        <v>6</v>
      </c>
      <c r="DI46" s="8">
        <v>6</v>
      </c>
      <c r="DJ46" s="26" t="s">
        <v>105</v>
      </c>
      <c r="DK46" s="26" t="s">
        <v>105</v>
      </c>
    </row>
    <row r="47" spans="2:117" x14ac:dyDescent="0.2">
      <c r="B47" s="70"/>
      <c r="C47" s="17"/>
      <c r="D47" s="17"/>
      <c r="E47" s="17"/>
      <c r="F47" s="17"/>
      <c r="G47" s="17"/>
      <c r="I47" s="70"/>
      <c r="K47" s="83"/>
      <c r="M47" s="72"/>
      <c r="N47" s="8"/>
      <c r="O47" s="8"/>
      <c r="P47" s="8"/>
      <c r="Q47" s="8"/>
      <c r="R47" s="8"/>
      <c r="S47" s="73"/>
      <c r="T47" s="72"/>
      <c r="U47" s="73"/>
      <c r="V47" s="84"/>
      <c r="X47" s="72"/>
      <c r="Y47" s="8"/>
      <c r="Z47" s="8"/>
      <c r="AA47" s="8"/>
      <c r="AB47" s="8"/>
      <c r="AC47" s="8"/>
      <c r="AD47" s="73"/>
      <c r="AE47" s="72"/>
      <c r="AF47" s="73"/>
      <c r="AG47" s="84"/>
      <c r="AI47" s="72"/>
      <c r="AJ47" s="8"/>
      <c r="AK47" s="8"/>
      <c r="AL47" s="8"/>
      <c r="AM47" s="8"/>
      <c r="AN47" s="8"/>
      <c r="AO47" s="73"/>
      <c r="AP47" s="72"/>
      <c r="AQ47" s="73"/>
      <c r="AR47" s="84"/>
      <c r="BB47" s="17">
        <v>20</v>
      </c>
      <c r="BC47" s="26">
        <f>$AP$68</f>
        <v>148</v>
      </c>
      <c r="BD47" s="26">
        <f t="shared" si="0"/>
        <v>1</v>
      </c>
      <c r="CO47" s="8">
        <v>6</v>
      </c>
      <c r="CP47" s="8">
        <v>6</v>
      </c>
      <c r="CQ47" s="8">
        <v>6</v>
      </c>
      <c r="CR47" s="8" t="s">
        <v>112</v>
      </c>
      <c r="CS47" s="8">
        <v>6</v>
      </c>
      <c r="CT47" s="8">
        <v>6</v>
      </c>
      <c r="CU47" s="9" t="str">
        <v>W</v>
      </c>
      <c r="CV47" s="8" cm="1">
        <f t="array" aca="1" ref="CV47" ca="1">_xlfn.IFS($CU99=-1,CO47,$CU99=0,$CS47,$CU99=1,$CT47,$CU99=2,$CU47)</f>
        <v>6</v>
      </c>
      <c r="CW47" s="8" cm="1">
        <f t="array" aca="1" ref="CW47" ca="1">_xlfn.IFS($CU99=-1,CP47,$CU99=0,$CS47,$CU99=1,$CT47,$CU99=2,$CU47)</f>
        <v>6</v>
      </c>
      <c r="CX47" s="8" cm="1">
        <f t="array" aca="1" ref="CX47" ca="1">_xlfn.IFS($CU99=-1,CQ47,$CU99=0,$CS47,$CU99=1,$CT47,$CU99=2,$CU47)</f>
        <v>6</v>
      </c>
      <c r="CY47" s="8" cm="1">
        <f t="array" aca="1" ref="CY47" ca="1">_xlfn.IFS($CU99=-1,CR47,$CU99=0,$CS47,$CU99=1,$CT47,$CU99=2,$CU47)</f>
        <v>6</v>
      </c>
      <c r="CZ47" s="8"/>
      <c r="DA47" s="8">
        <v>6</v>
      </c>
      <c r="DB47" s="8">
        <v>6</v>
      </c>
      <c r="DC47" s="8">
        <v>6</v>
      </c>
      <c r="DD47" s="8">
        <v>6</v>
      </c>
      <c r="DE47" s="8">
        <v>6</v>
      </c>
      <c r="DF47" s="8">
        <v>6</v>
      </c>
      <c r="DG47" s="8" t="s">
        <v>112</v>
      </c>
      <c r="DH47" s="8">
        <v>6</v>
      </c>
      <c r="DI47" s="8">
        <v>6</v>
      </c>
      <c r="DK47" s="26" t="s">
        <v>162</v>
      </c>
    </row>
    <row r="48" spans="2:117" x14ac:dyDescent="0.2">
      <c r="B48" s="70"/>
      <c r="C48" s="17"/>
      <c r="D48" s="17"/>
      <c r="E48" s="17"/>
      <c r="F48" s="17"/>
      <c r="G48" s="17"/>
      <c r="I48" s="70"/>
      <c r="K48" s="83"/>
      <c r="M48" s="72"/>
      <c r="N48" s="8"/>
      <c r="O48" s="8"/>
      <c r="P48" s="8"/>
      <c r="Q48" s="8"/>
      <c r="R48" s="8"/>
      <c r="S48" s="73"/>
      <c r="T48" s="72"/>
      <c r="U48" s="73"/>
      <c r="V48" s="84"/>
      <c r="X48" s="72"/>
      <c r="Y48" s="8"/>
      <c r="Z48" s="8"/>
      <c r="AA48" s="8"/>
      <c r="AB48" s="8"/>
      <c r="AC48" s="8"/>
      <c r="AD48" s="73"/>
      <c r="AE48" s="72"/>
      <c r="AF48" s="73"/>
      <c r="AG48" s="84"/>
      <c r="AI48" s="72"/>
      <c r="AJ48" s="8"/>
      <c r="AK48" s="8"/>
      <c r="AL48" s="8"/>
      <c r="AM48" s="8"/>
      <c r="AN48" s="8"/>
      <c r="AO48" s="73"/>
      <c r="AP48" s="72"/>
      <c r="AQ48" s="73"/>
      <c r="AR48" s="84"/>
      <c r="CO48" s="8">
        <v>6</v>
      </c>
      <c r="CP48" s="8">
        <v>6</v>
      </c>
      <c r="CQ48" s="8">
        <v>6</v>
      </c>
      <c r="CR48" s="8" t="s">
        <v>112</v>
      </c>
      <c r="CS48" s="17">
        <v>6</v>
      </c>
      <c r="CT48" s="17" t="str">
        <v>W</v>
      </c>
      <c r="CU48" s="17" t="str">
        <v>W</v>
      </c>
      <c r="CV48" s="8" cm="1">
        <f t="array" aca="1" ref="CV48" ca="1">_xlfn.IFS($CU100=-1,CO48,$CU100=0,$CS48,$CU100=1,$CT48,$CU100=2,$CU48)</f>
        <v>6</v>
      </c>
      <c r="CW48" s="8" cm="1">
        <f t="array" aca="1" ref="CW48" ca="1">_xlfn.IFS($CU100=-1,CP48,$CU100=0,$CS48,$CU100=1,$CT48,$CU100=2,$CU48)</f>
        <v>6</v>
      </c>
      <c r="CX48" s="8" cm="1">
        <f t="array" aca="1" ref="CX48" ca="1">_xlfn.IFS($CU100=-1,CQ48,$CU100=0,$CS48,$CU100=1,$CT48,$CU100=2,$CU48)</f>
        <v>6</v>
      </c>
      <c r="CY48" s="8" cm="1">
        <f t="array" aca="1" ref="CY48" ca="1">_xlfn.IFS($CU100=-1,CR48,$CU100=0,$CS48,$CU100=1,$CT48,$CU100=2,$CU48)</f>
        <v>6</v>
      </c>
      <c r="CZ48" s="8"/>
      <c r="DA48" s="8">
        <v>6</v>
      </c>
      <c r="DB48" s="8">
        <v>6</v>
      </c>
      <c r="DC48" s="8">
        <v>6</v>
      </c>
      <c r="DD48" s="8">
        <v>6</v>
      </c>
      <c r="DE48" s="8">
        <v>6</v>
      </c>
      <c r="DF48" s="8" t="s">
        <v>112</v>
      </c>
      <c r="DG48" s="8" t="s">
        <v>112</v>
      </c>
      <c r="DH48" s="8">
        <v>6</v>
      </c>
      <c r="DI48" s="8">
        <v>6</v>
      </c>
      <c r="DK48" s="26" t="s">
        <v>105</v>
      </c>
    </row>
    <row r="49" spans="2:115" x14ac:dyDescent="0.2">
      <c r="B49" s="70"/>
      <c r="C49" s="17"/>
      <c r="D49" s="17"/>
      <c r="E49" s="17"/>
      <c r="F49" s="17"/>
      <c r="G49" s="17"/>
      <c r="I49" s="70"/>
      <c r="K49" s="83"/>
      <c r="M49" s="72"/>
      <c r="N49" s="8"/>
      <c r="O49" s="8"/>
      <c r="P49" s="8"/>
      <c r="Q49" s="8"/>
      <c r="R49" s="8"/>
      <c r="S49" s="73"/>
      <c r="T49" s="72"/>
      <c r="U49" s="73"/>
      <c r="V49" s="84"/>
      <c r="X49" s="72"/>
      <c r="Y49" s="8"/>
      <c r="Z49" s="8"/>
      <c r="AA49" s="8"/>
      <c r="AB49" s="8"/>
      <c r="AC49" s="8"/>
      <c r="AD49" s="73"/>
      <c r="AE49" s="72"/>
      <c r="AF49" s="73"/>
      <c r="AG49" s="84"/>
      <c r="AI49" s="72"/>
      <c r="AJ49" s="8"/>
      <c r="AK49" s="8"/>
      <c r="AL49" s="8"/>
      <c r="AM49" s="8"/>
      <c r="AN49" s="8"/>
      <c r="AO49" s="73"/>
      <c r="AP49" s="72"/>
      <c r="AQ49" s="73"/>
      <c r="AR49" s="84"/>
      <c r="CO49" s="8" t="s">
        <v>112</v>
      </c>
      <c r="CP49" s="8" t="s">
        <v>112</v>
      </c>
      <c r="CQ49" s="8" t="s">
        <v>112</v>
      </c>
      <c r="CR49" s="8" t="s">
        <v>112</v>
      </c>
      <c r="CS49" s="17">
        <v>6</v>
      </c>
      <c r="CT49" s="17" t="str">
        <v>W</v>
      </c>
      <c r="CU49" s="17" t="str">
        <v>W</v>
      </c>
      <c r="CV49" s="8" t="str" cm="1">
        <f t="array" aca="1" ref="CV49" ca="1">_xlfn.IFS($CU101=-1,CO49,$CU101=0,$CS49,$CU101=1,$CT49,$CU101=2,$CU49)</f>
        <v>W</v>
      </c>
      <c r="CW49" s="8" t="str" cm="1">
        <f t="array" aca="1" ref="CW49" ca="1">_xlfn.IFS($CU101=-1,CP49,$CU101=0,$CS49,$CU101=1,$CT49,$CU101=2,$CU49)</f>
        <v>W</v>
      </c>
      <c r="CX49" s="8" t="str" cm="1">
        <f t="array" aca="1" ref="CX49" ca="1">_xlfn.IFS($CU101=-1,CQ49,$CU101=0,$CS49,$CU101=1,$CT49,$CU101=2,$CU49)</f>
        <v>W</v>
      </c>
      <c r="CY49" s="8" t="str" cm="1">
        <f t="array" aca="1" ref="CY49" ca="1">_xlfn.IFS($CU101=-1,CR49,$CU101=0,$CS49,$CU101=1,$CT49,$CU101=2,$CU49)</f>
        <v>W</v>
      </c>
      <c r="CZ49" s="8"/>
      <c r="DA49" s="8" t="s">
        <v>112</v>
      </c>
      <c r="DB49" s="8">
        <v>6</v>
      </c>
      <c r="DC49" s="8">
        <v>6</v>
      </c>
      <c r="DD49" s="8">
        <v>6</v>
      </c>
      <c r="DE49" s="8" t="s">
        <v>112</v>
      </c>
      <c r="DF49" s="8" t="s">
        <v>112</v>
      </c>
      <c r="DG49" s="8" t="s">
        <v>112</v>
      </c>
      <c r="DH49" s="8">
        <v>6</v>
      </c>
      <c r="DI49" s="8">
        <v>6</v>
      </c>
      <c r="DK49" s="26" t="s">
        <v>105</v>
      </c>
    </row>
    <row r="50" spans="2:115" ht="17" thickBot="1" x14ac:dyDescent="0.25">
      <c r="B50" s="70"/>
      <c r="C50" s="17"/>
      <c r="D50" s="17"/>
      <c r="E50"/>
      <c r="F50"/>
      <c r="G50"/>
      <c r="H50"/>
      <c r="I50" s="94"/>
      <c r="J50" s="95"/>
      <c r="K50" s="96"/>
      <c r="M50" s="72"/>
      <c r="N50" s="8"/>
      <c r="O50" s="8"/>
      <c r="P50"/>
      <c r="Q50"/>
      <c r="R50"/>
      <c r="S50"/>
      <c r="T50" s="97"/>
      <c r="U50" s="98"/>
      <c r="V50" s="99"/>
      <c r="X50" s="72"/>
      <c r="Y50" s="8"/>
      <c r="Z50" s="8"/>
      <c r="AA50"/>
      <c r="AB50"/>
      <c r="AC50"/>
      <c r="AD50"/>
      <c r="AE50" s="97"/>
      <c r="AF50" s="98"/>
      <c r="AG50" s="99"/>
      <c r="AI50" s="72"/>
      <c r="AJ50" s="8"/>
      <c r="AK50" s="8"/>
      <c r="AL50"/>
      <c r="AM50"/>
      <c r="AN50"/>
      <c r="AO50"/>
      <c r="AP50" s="97"/>
      <c r="AQ50" s="98"/>
      <c r="AR50" s="99"/>
      <c r="CO50" s="8" t="s">
        <v>112</v>
      </c>
      <c r="CP50" s="8" t="s">
        <v>112</v>
      </c>
      <c r="CQ50" s="8" t="s">
        <v>112</v>
      </c>
      <c r="CR50" s="8" t="s">
        <v>112</v>
      </c>
      <c r="CS50" s="17" t="str">
        <v>W</v>
      </c>
      <c r="CT50" s="17" t="str">
        <v>W</v>
      </c>
      <c r="CU50" s="17" t="str">
        <v>W</v>
      </c>
      <c r="CV50" s="8" t="str" cm="1">
        <f t="array" aca="1" ref="CV50" ca="1">_xlfn.IFS($CU102=-1,CO50,$CU102=0,$CS50,$CU102=1,$CT50,$CU102=2,$CU50)</f>
        <v>W</v>
      </c>
      <c r="CW50" s="8" t="str" cm="1">
        <f t="array" aca="1" ref="CW50" ca="1">_xlfn.IFS($CU102=-1,CP50,$CU102=0,$CS50,$CU102=1,$CT50,$CU102=2,$CU50)</f>
        <v>W</v>
      </c>
      <c r="CX50" s="8" t="str" cm="1">
        <f t="array" aca="1" ref="CX50" ca="1">_xlfn.IFS($CU102=-1,CQ50,$CU102=0,$CS50,$CU102=1,$CT50,$CU102=2,$CU50)</f>
        <v>W</v>
      </c>
      <c r="CY50" s="8" t="str" cm="1">
        <f t="array" aca="1" ref="CY50" ca="1">_xlfn.IFS($CU102=-1,CR50,$CU102=0,$CS50,$CU102=1,$CT50,$CU102=2,$CU50)</f>
        <v>W</v>
      </c>
      <c r="CZ50" s="8"/>
      <c r="DA50" s="8" t="s">
        <v>112</v>
      </c>
      <c r="DB50" s="8" t="s">
        <v>112</v>
      </c>
      <c r="DC50" s="8" t="s">
        <v>112</v>
      </c>
      <c r="DD50" s="8" t="s">
        <v>112</v>
      </c>
      <c r="DE50" s="8" t="s">
        <v>112</v>
      </c>
      <c r="DF50" s="8" t="s">
        <v>112</v>
      </c>
      <c r="DG50" s="8" t="s">
        <v>112</v>
      </c>
      <c r="DH50" s="8" t="s">
        <v>112</v>
      </c>
      <c r="DI50" s="8">
        <v>6</v>
      </c>
      <c r="DK50" s="26" t="s">
        <v>105</v>
      </c>
    </row>
    <row r="51" spans="2:115" x14ac:dyDescent="0.2">
      <c r="B51" s="70" t="s">
        <v>143</v>
      </c>
      <c r="C51" s="17" t="str">
        <f>SUM(C40:I40) &amp; " runs"</f>
        <v>8 runs</v>
      </c>
      <c r="D51" s="17" t="str">
        <f>COUNTIF(C40:I40,"W") &amp; " wickets"</f>
        <v>1 wickets</v>
      </c>
      <c r="E51"/>
      <c r="F51"/>
      <c r="G51"/>
      <c r="H51"/>
      <c r="I51" s="100" t="s">
        <v>144</v>
      </c>
      <c r="J51" s="17"/>
      <c r="K51" s="101"/>
      <c r="M51" s="70" t="s">
        <v>143</v>
      </c>
      <c r="N51" s="17" t="str">
        <f>SUM(N40:T40) &amp; " runs"</f>
        <v>13 runs</v>
      </c>
      <c r="O51" s="17" t="str">
        <f>COUNTIF(N40:T40,"W") &amp; " wickets"</f>
        <v>0 wickets</v>
      </c>
      <c r="P51"/>
      <c r="Q51"/>
      <c r="R51"/>
      <c r="S51"/>
      <c r="T51" s="102" t="s">
        <v>144</v>
      </c>
      <c r="U51" s="8"/>
      <c r="V51" s="103"/>
      <c r="X51" s="70" t="s">
        <v>143</v>
      </c>
      <c r="Y51" s="17" t="str">
        <f>SUM(Y40:AE40) &amp; " runs"</f>
        <v>1 runs</v>
      </c>
      <c r="Z51" s="17" t="str">
        <f>COUNTIF(Y40:AE40,"W") &amp; " wickets"</f>
        <v>1 wickets</v>
      </c>
      <c r="AA51"/>
      <c r="AB51"/>
      <c r="AC51"/>
      <c r="AD51"/>
      <c r="AE51" s="102" t="s">
        <v>144</v>
      </c>
      <c r="AF51" s="8"/>
      <c r="AG51" s="103"/>
      <c r="AI51" s="70" t="s">
        <v>143</v>
      </c>
      <c r="AJ51" s="17" t="str">
        <f>SUM(AJ40:AP40) &amp; " runs"</f>
        <v>6 runs</v>
      </c>
      <c r="AK51" s="17" t="str">
        <f>COUNTIF(AJ40:AP40,"W") &amp; " wickets"</f>
        <v>1 wickets</v>
      </c>
      <c r="AL51"/>
      <c r="AM51"/>
      <c r="AN51"/>
      <c r="AO51"/>
      <c r="AP51" s="102" t="s">
        <v>144</v>
      </c>
      <c r="AQ51" s="8"/>
      <c r="AR51" s="103"/>
      <c r="CO51" s="8" t="s">
        <v>112</v>
      </c>
      <c r="CP51" s="8" t="s">
        <v>112</v>
      </c>
      <c r="CQ51" s="8" t="s">
        <v>112</v>
      </c>
      <c r="CR51" s="8" t="s">
        <v>112</v>
      </c>
      <c r="CS51" s="17" t="str">
        <v>W</v>
      </c>
      <c r="CT51" s="17" t="str">
        <v>W</v>
      </c>
      <c r="CU51" s="17" t="str">
        <v>W</v>
      </c>
      <c r="CV51" s="8" t="str" cm="1">
        <f t="array" aca="1" ref="CV51" ca="1">_xlfn.IFS($CU103=-1,CO51,$CU103=0,$CS51,$CU103=1,$CT51,$CU103=2,$CU51)</f>
        <v>W</v>
      </c>
      <c r="CW51" s="8" t="str" cm="1">
        <f t="array" aca="1" ref="CW51" ca="1">_xlfn.IFS($CU103=-1,CP51,$CU103=0,$CS51,$CU103=1,$CT51,$CU103=2,$CU51)</f>
        <v>W</v>
      </c>
      <c r="CX51" s="8" t="str" cm="1">
        <f t="array" aca="1" ref="CX51" ca="1">_xlfn.IFS($CU103=-1,CQ51,$CU103=0,$CS51,$CU103=1,$CT51,$CU103=2,$CU51)</f>
        <v>W</v>
      </c>
      <c r="CY51" s="8" t="str" cm="1">
        <f t="array" aca="1" ref="CY51" ca="1">_xlfn.IFS($CU103=-1,CR51,$CU103=0,$CS51,$CU103=1,$CT51,$CU103=2,$CU51)</f>
        <v>W</v>
      </c>
      <c r="CZ51" s="8"/>
      <c r="DA51" s="8" t="s">
        <v>112</v>
      </c>
      <c r="DB51" s="8" t="s">
        <v>112</v>
      </c>
      <c r="DC51" s="8" t="s">
        <v>112</v>
      </c>
      <c r="DD51" s="8" t="s">
        <v>112</v>
      </c>
      <c r="DE51" s="8" t="s">
        <v>112</v>
      </c>
      <c r="DF51" s="8" t="s">
        <v>112</v>
      </c>
      <c r="DG51" s="8" t="s">
        <v>112</v>
      </c>
      <c r="DH51" s="8" t="s">
        <v>112</v>
      </c>
      <c r="DI51" s="8" t="s">
        <v>112</v>
      </c>
      <c r="DK51" s="26" t="s">
        <v>105</v>
      </c>
    </row>
    <row r="52" spans="2:115" ht="17" thickBot="1" x14ac:dyDescent="0.25">
      <c r="B52" s="104" t="str">
        <f>C39</f>
        <v>Abdur Razzaq</v>
      </c>
      <c r="C52" s="105">
        <v>2</v>
      </c>
      <c r="D52" s="106">
        <v>0</v>
      </c>
      <c r="E52" s="106">
        <f>SUM(C40:H40)+E20</f>
        <v>19</v>
      </c>
      <c r="F52" s="106">
        <f>COUNTIF(C40:H40,"W")+F20</f>
        <v>1</v>
      </c>
      <c r="G52" s="106"/>
      <c r="H52" s="107"/>
      <c r="I52" s="108">
        <f>SUM(C40:I40)+I36</f>
        <v>26</v>
      </c>
      <c r="J52" s="109">
        <f>COUNTIF(C40:I40,"W")+J36</f>
        <v>1</v>
      </c>
      <c r="K52" s="110">
        <f>I52/C38</f>
        <v>8.6666666666666661</v>
      </c>
      <c r="M52" s="111" t="str">
        <f>N39</f>
        <v>Akshay Karnewar</v>
      </c>
      <c r="N52" s="112">
        <v>1</v>
      </c>
      <c r="O52" s="113">
        <v>0</v>
      </c>
      <c r="P52" s="106">
        <f>SUM(N40:S40)+$K$4</f>
        <v>13</v>
      </c>
      <c r="Q52" s="106">
        <f>COUNTIF(N40:S40,"W")+$M$4</f>
        <v>0</v>
      </c>
      <c r="R52" s="106"/>
      <c r="S52" s="114"/>
      <c r="T52" s="108">
        <f>SUM(N40:T40)+T36</f>
        <v>79</v>
      </c>
      <c r="U52" s="109">
        <f>COUNTIF(N40:T40,"W")+U36</f>
        <v>3</v>
      </c>
      <c r="V52" s="115">
        <f>T52/N38</f>
        <v>8.7777777777777786</v>
      </c>
      <c r="X52" s="111" t="str">
        <f>Y39</f>
        <v>Jacques Kallis</v>
      </c>
      <c r="Y52" s="112">
        <v>1</v>
      </c>
      <c r="Z52" s="113">
        <v>0</v>
      </c>
      <c r="AA52" s="106">
        <f>SUM(Y40:AD40)+$K$4</f>
        <v>1</v>
      </c>
      <c r="AB52" s="106">
        <f>COUNTIF(Y40:AD40,"W")+$M$4</f>
        <v>1</v>
      </c>
      <c r="AC52" s="106"/>
      <c r="AD52" s="114"/>
      <c r="AE52" s="108">
        <f>SUM(Y40:AE40)+AE36</f>
        <v>121</v>
      </c>
      <c r="AF52" s="109">
        <f>COUNTIF(Y40:AE40,"W")+AF36</f>
        <v>5</v>
      </c>
      <c r="AG52" s="115">
        <f>AE52/Y38</f>
        <v>8.0666666666666664</v>
      </c>
      <c r="AI52" s="111" t="str">
        <f>AJ39</f>
        <v>Charl Langedveldt</v>
      </c>
      <c r="AJ52" s="112">
        <v>4</v>
      </c>
      <c r="AK52" s="113">
        <v>0</v>
      </c>
      <c r="AL52" s="106">
        <f>SUM(AJ40:AO40)+AL20</f>
        <v>24</v>
      </c>
      <c r="AM52" s="106">
        <f>COUNTIF(AJ40:AO40,"W")+AM20</f>
        <v>2</v>
      </c>
      <c r="AN52" s="106"/>
      <c r="AO52" s="114"/>
      <c r="AP52" s="108">
        <f>SUM(AJ40:AP40)+AP36</f>
        <v>147</v>
      </c>
      <c r="AQ52" s="109">
        <f>COUNTIF(AJ40:AP40,"W")+AQ36</f>
        <v>7</v>
      </c>
      <c r="AR52" s="115">
        <f>AP52/AJ38</f>
        <v>7.7368421052631575</v>
      </c>
      <c r="DK52" s="26" t="s">
        <v>105</v>
      </c>
    </row>
    <row r="53" spans="2:115" x14ac:dyDescent="0.2">
      <c r="DK53" s="26" t="s">
        <v>105</v>
      </c>
    </row>
    <row r="54" spans="2:115" x14ac:dyDescent="0.2">
      <c r="B54" s="69" t="s">
        <v>130</v>
      </c>
      <c r="C54" s="70">
        <v>4</v>
      </c>
      <c r="M54" s="71" t="s">
        <v>130</v>
      </c>
      <c r="N54" s="72">
        <v>10</v>
      </c>
      <c r="O54" s="73"/>
      <c r="P54" s="73"/>
      <c r="Q54" s="73"/>
      <c r="R54" s="73"/>
      <c r="S54" s="73"/>
      <c r="T54" s="73"/>
      <c r="U54" s="73"/>
      <c r="V54" s="73"/>
      <c r="X54" s="71" t="s">
        <v>130</v>
      </c>
      <c r="Y54" s="72">
        <v>16</v>
      </c>
      <c r="Z54" s="73"/>
      <c r="AA54" s="73"/>
      <c r="AB54" s="73"/>
      <c r="AC54" s="73"/>
      <c r="AD54" s="73"/>
      <c r="AE54" s="73"/>
      <c r="AF54" s="73"/>
      <c r="AG54" s="73"/>
      <c r="AI54" s="71" t="s">
        <v>130</v>
      </c>
      <c r="AJ54" s="72">
        <v>20</v>
      </c>
      <c r="AK54" s="73"/>
      <c r="AL54" s="73"/>
      <c r="AM54" s="73"/>
      <c r="AN54" s="73"/>
      <c r="AO54" s="73"/>
      <c r="AP54" s="73"/>
      <c r="AQ54" s="73"/>
      <c r="AR54" s="73"/>
      <c r="CU54" s="26">
        <f t="shared" ref="CU54:CU103" ca="1" si="1">RANDBETWEEN(-1,2)</f>
        <v>2</v>
      </c>
      <c r="CV54" s="8"/>
      <c r="DK54" s="26" t="s">
        <v>105</v>
      </c>
    </row>
    <row r="55" spans="2:115" x14ac:dyDescent="0.2">
      <c r="B55" s="70" t="s">
        <v>131</v>
      </c>
      <c r="C55" s="74" t="s">
        <v>75</v>
      </c>
      <c r="D55" s="68"/>
      <c r="E55" s="68"/>
      <c r="F55" s="68"/>
      <c r="G55" s="68"/>
      <c r="H55" s="68"/>
      <c r="I55" s="76" t="s">
        <v>123</v>
      </c>
      <c r="J55" s="77">
        <v>3</v>
      </c>
      <c r="K55" s="78"/>
      <c r="M55" s="72" t="s">
        <v>131</v>
      </c>
      <c r="N55" s="79" t="s">
        <v>63</v>
      </c>
      <c r="O55" s="80"/>
      <c r="P55" s="80"/>
      <c r="Q55" s="80"/>
      <c r="R55" s="80"/>
      <c r="S55" s="80"/>
      <c r="T55" s="76" t="s">
        <v>123</v>
      </c>
      <c r="U55" s="77">
        <v>2</v>
      </c>
      <c r="V55" s="81"/>
      <c r="X55" s="72" t="s">
        <v>131</v>
      </c>
      <c r="Y55" s="79" t="s">
        <v>75</v>
      </c>
      <c r="Z55" s="80"/>
      <c r="AA55" s="80"/>
      <c r="AB55" s="80"/>
      <c r="AC55" s="80"/>
      <c r="AD55" s="80"/>
      <c r="AE55" s="76" t="s">
        <v>123</v>
      </c>
      <c r="AF55" s="77">
        <v>3</v>
      </c>
      <c r="AG55" s="81"/>
      <c r="AI55" s="72" t="s">
        <v>131</v>
      </c>
      <c r="AJ55" s="79" t="s">
        <v>75</v>
      </c>
      <c r="AK55" s="80"/>
      <c r="AL55" s="80"/>
      <c r="AM55" s="80"/>
      <c r="AN55" s="80"/>
      <c r="AO55" s="80"/>
      <c r="AP55" s="76" t="s">
        <v>123</v>
      </c>
      <c r="AQ55" s="77">
        <v>3</v>
      </c>
      <c r="AR55" s="81"/>
      <c r="CU55" s="26">
        <f t="shared" ca="1" si="1"/>
        <v>0</v>
      </c>
    </row>
    <row r="56" spans="2:115" x14ac:dyDescent="0.2">
      <c r="B56" s="70" t="s">
        <v>132</v>
      </c>
      <c r="C56" s="17">
        <v>6</v>
      </c>
      <c r="D56" s="17">
        <v>1</v>
      </c>
      <c r="E56" s="17">
        <v>0</v>
      </c>
      <c r="F56" s="17">
        <v>6</v>
      </c>
      <c r="G56" s="17">
        <v>6</v>
      </c>
      <c r="H56" s="17">
        <v>1</v>
      </c>
      <c r="I56" s="82" t="s">
        <v>126</v>
      </c>
      <c r="J56" s="77">
        <v>2</v>
      </c>
      <c r="K56" s="83"/>
      <c r="M56" s="72" t="s">
        <v>132</v>
      </c>
      <c r="N56" s="17">
        <v>0</v>
      </c>
      <c r="O56" s="17">
        <v>4</v>
      </c>
      <c r="P56" s="17">
        <v>1</v>
      </c>
      <c r="Q56" s="17">
        <v>0</v>
      </c>
      <c r="R56" s="17">
        <v>0</v>
      </c>
      <c r="S56" s="17">
        <v>0</v>
      </c>
      <c r="T56" s="82" t="s">
        <v>126</v>
      </c>
      <c r="U56" s="77">
        <v>2</v>
      </c>
      <c r="V56" s="84"/>
      <c r="X56" s="72" t="s">
        <v>132</v>
      </c>
      <c r="Y56" s="17">
        <v>0</v>
      </c>
      <c r="Z56" s="17">
        <v>0</v>
      </c>
      <c r="AA56" s="17">
        <v>4</v>
      </c>
      <c r="AB56" s="17">
        <v>0</v>
      </c>
      <c r="AC56" s="17">
        <v>6</v>
      </c>
      <c r="AD56" s="17">
        <v>6</v>
      </c>
      <c r="AE56" s="82" t="s">
        <v>126</v>
      </c>
      <c r="AF56" s="77">
        <v>1</v>
      </c>
      <c r="AG56" s="84"/>
      <c r="AI56" s="72" t="s">
        <v>132</v>
      </c>
      <c r="AJ56" s="17">
        <v>0</v>
      </c>
      <c r="AK56" s="17">
        <v>0</v>
      </c>
      <c r="AL56" s="17">
        <v>1</v>
      </c>
      <c r="AM56" s="17" t="s">
        <v>112</v>
      </c>
      <c r="AN56" s="17">
        <v>0</v>
      </c>
      <c r="AO56" s="17">
        <v>0</v>
      </c>
      <c r="AP56" s="82" t="s">
        <v>126</v>
      </c>
      <c r="AQ56" s="77">
        <v>1</v>
      </c>
      <c r="AR56" s="84"/>
      <c r="CU56" s="26">
        <f t="shared" ca="1" si="1"/>
        <v>-1</v>
      </c>
    </row>
    <row r="57" spans="2:115" x14ac:dyDescent="0.2">
      <c r="B57" s="70"/>
      <c r="K57" s="83"/>
      <c r="M57" s="72"/>
      <c r="N57" s="73"/>
      <c r="O57" s="73"/>
      <c r="P57" s="73"/>
      <c r="Q57" s="73"/>
      <c r="R57" s="73"/>
      <c r="S57" s="73"/>
      <c r="T57" s="73"/>
      <c r="U57" s="73"/>
      <c r="V57" s="84"/>
      <c r="X57" s="72"/>
      <c r="Y57" s="73"/>
      <c r="Z57" s="73"/>
      <c r="AA57" s="73"/>
      <c r="AB57" s="73"/>
      <c r="AC57" s="73"/>
      <c r="AD57" s="73"/>
      <c r="AE57" s="73"/>
      <c r="AF57" s="73"/>
      <c r="AG57" s="84"/>
      <c r="AI57" s="72"/>
      <c r="AJ57" s="73"/>
      <c r="AK57" s="73"/>
      <c r="AL57" s="73"/>
      <c r="AM57" s="73"/>
      <c r="AN57" s="73"/>
      <c r="AO57" s="73"/>
      <c r="AP57" s="73"/>
      <c r="AQ57" s="73"/>
      <c r="AR57" s="84"/>
      <c r="CU57" s="26">
        <f t="shared" ca="1" si="1"/>
        <v>0</v>
      </c>
      <c r="DA57" s="26" t="s">
        <v>105</v>
      </c>
    </row>
    <row r="58" spans="2:115" x14ac:dyDescent="0.2">
      <c r="B58" s="85" t="s">
        <v>133</v>
      </c>
      <c r="C58" s="26" t="s">
        <v>46</v>
      </c>
      <c r="D58" s="26" t="s">
        <v>47</v>
      </c>
      <c r="E58" s="26" t="s">
        <v>48</v>
      </c>
      <c r="F58" s="26" t="s">
        <v>49</v>
      </c>
      <c r="G58" s="7" t="s">
        <v>50</v>
      </c>
      <c r="I58" s="86" t="s">
        <v>134</v>
      </c>
      <c r="J58" s="68"/>
      <c r="K58" s="78"/>
      <c r="M58" s="87" t="s">
        <v>133</v>
      </c>
      <c r="N58" s="73" t="s">
        <v>46</v>
      </c>
      <c r="O58" s="73" t="s">
        <v>47</v>
      </c>
      <c r="P58" s="73" t="s">
        <v>48</v>
      </c>
      <c r="Q58" s="73" t="s">
        <v>49</v>
      </c>
      <c r="R58" s="7" t="s">
        <v>50</v>
      </c>
      <c r="S58" s="73"/>
      <c r="T58" s="88" t="s">
        <v>134</v>
      </c>
      <c r="U58" s="80"/>
      <c r="V58" s="81"/>
      <c r="X58" s="87" t="s">
        <v>133</v>
      </c>
      <c r="Y58" s="73" t="s">
        <v>46</v>
      </c>
      <c r="Z58" s="73" t="s">
        <v>47</v>
      </c>
      <c r="AA58" s="73" t="s">
        <v>48</v>
      </c>
      <c r="AB58" s="73" t="s">
        <v>49</v>
      </c>
      <c r="AC58" s="7" t="s">
        <v>50</v>
      </c>
      <c r="AD58" s="73"/>
      <c r="AE58" s="88" t="s">
        <v>134</v>
      </c>
      <c r="AF58" s="80"/>
      <c r="AG58" s="81"/>
      <c r="AI58" s="87" t="s">
        <v>133</v>
      </c>
      <c r="AJ58" s="73" t="s">
        <v>46</v>
      </c>
      <c r="AK58" s="73" t="s">
        <v>47</v>
      </c>
      <c r="AL58" s="73" t="s">
        <v>48</v>
      </c>
      <c r="AM58" s="73" t="s">
        <v>49</v>
      </c>
      <c r="AN58" s="7" t="s">
        <v>50</v>
      </c>
      <c r="AO58" s="73"/>
      <c r="AP58" s="88" t="s">
        <v>134</v>
      </c>
      <c r="AQ58" s="80"/>
      <c r="AR58" s="81"/>
      <c r="CU58" s="26">
        <f t="shared" ca="1" si="1"/>
        <v>0</v>
      </c>
      <c r="DA58" s="26" t="s">
        <v>105</v>
      </c>
    </row>
    <row r="59" spans="2:115" x14ac:dyDescent="0.2">
      <c r="B59" s="70" t="s">
        <v>52</v>
      </c>
      <c r="C59" s="17">
        <f ca="1">SUM(IF(ISBLANK(I59),0,INDIRECT(I59)),IF(ISBLANK(J59),0,INDIRECT(J59)),IF(ISBLANK(K59),0,INDIRECT(K59)))+C44</f>
        <v>22</v>
      </c>
      <c r="D59" s="17">
        <f ca="1">IF(AND(ISBLANK(I59),ISBLANK(J59),ISBLANK(K59)),0,COUNT(IF(ISBLANK(I59),0,INDIRECT(I59)),IF(ISBLANK(J59),0,INDIRECT(J59)),IF(ISBLANK(K59),0,INDIRECT(K59))))-IF(ISBLANK(I59),1,0)-IF(ISBLANK(J59),1,0)-IF(ISBLANK(K59),1,0)+IF(AND(ISBLANK(I59),ISBLANK(J59),ISBLANK(K59)),3,0)+IF(H59="OUT",1,0)+D44</f>
        <v>11</v>
      </c>
      <c r="E59" s="17">
        <f ca="1">IF(ISBLANK(I59),0,COUNTIF(INDIRECT(I59),"4"))+IF(ISBLANK(J59),0,COUNTIF(INDIRECT(J59),"4"))+IF(ISBLANK(K59),0,COUNTIF(INDIRECT(K59),"4"))+E44</f>
        <v>3</v>
      </c>
      <c r="F59" s="17">
        <f ca="1">IF(ISBLANK(I59),0,COUNTIF(INDIRECT(I59),"6"))+IF(ISBLANK(J59),0,COUNTIF(INDIRECT(J59),"6"))+IF(ISBLANK(K59),0,COUNTIF(INDIRECT(K59),"6"))+F44</f>
        <v>1</v>
      </c>
      <c r="G59" s="89">
        <f ca="1">IF(D59=0,0,100*C59/D59)</f>
        <v>200</v>
      </c>
      <c r="I59" s="70" t="s">
        <v>163</v>
      </c>
      <c r="K59" s="83"/>
      <c r="M59" s="72" t="s">
        <v>58</v>
      </c>
      <c r="N59" s="17">
        <f ca="1">SUM(IF(ISBLANK(T59),0,INDIRECT(T59)),IF(ISBLANK(U59),0,INDIRECT(U59)),IF(ISBLANK(V59),0,INDIRECT(V59)))+N43</f>
        <v>4</v>
      </c>
      <c r="O59" s="17">
        <f ca="1">IF(AND(ISBLANK(T59),ISBLANK(U59),ISBLANK(V59)),0,COUNT(IF(ISBLANK(T59),0,INDIRECT(T59)),IF(ISBLANK(U59),0,INDIRECT(U59)),IF(ISBLANK(V59),0,INDIRECT(V59))))-IF(ISBLANK(T59),1,0)-IF(ISBLANK(U59),1,0)-IF(ISBLANK(V59),1,0)+IF(AND(ISBLANK(T59),ISBLANK(U59),ISBLANK(V59)),3,0)+IF(S59="OUT",1,0)+O43</f>
        <v>11</v>
      </c>
      <c r="P59" s="17">
        <f ca="1">IF(ISBLANK(T59),0,COUNTIF(INDIRECT(T59),"4"))+IF(ISBLANK(U59),0,COUNTIF(INDIRECT(U59),"4"))+IF(ISBLANK(V59),0,COUNTIF(INDIRECT(V59),"4"))+P43</f>
        <v>1</v>
      </c>
      <c r="Q59" s="17">
        <f ca="1">IF(ISBLANK(T59),0,COUNTIF(INDIRECT(T59),"6"))+IF(ISBLANK(U59),0,COUNTIF(INDIRECT(U59),"6"))+IF(ISBLANK(V59),0,COUNTIF(INDIRECT(V59),"6"))+Q43</f>
        <v>0</v>
      </c>
      <c r="R59" s="89">
        <f ca="1">IF(O59=0,0,100*N59/O59)</f>
        <v>36.363636363636367</v>
      </c>
      <c r="S59" s="73"/>
      <c r="T59" s="72" t="s">
        <v>164</v>
      </c>
      <c r="U59" s="73"/>
      <c r="V59" s="84"/>
      <c r="X59" s="72" t="s">
        <v>64</v>
      </c>
      <c r="Y59" s="17">
        <f ca="1">SUM(IF(ISBLANK(AE59),0,INDIRECT(AE59)),IF(ISBLANK(AF59),0,INDIRECT(AF59)),IF(ISBLANK(AG59),0,INDIRECT(AG59)))+Y44</f>
        <v>8</v>
      </c>
      <c r="Z59" s="17">
        <f ca="1">IF(AND(ISBLANK(AE59),ISBLANK(AF59),ISBLANK(AG59)),0,COUNT(IF(ISBLANK(AE59),0,INDIRECT(AE59)),IF(ISBLANK(AF59),0,INDIRECT(AF59)),IF(ISBLANK(AG59),0,INDIRECT(AG59))))-IF(ISBLANK(AE59),1,0)-IF(ISBLANK(AF59),1,0)-IF(ISBLANK(AG59),1,0)+IF(AND(ISBLANK(AE59),ISBLANK(AF59),ISBLANK(AG59)),3,0)+IF(AD59="OUT",1,0)+Z44</f>
        <v>5</v>
      </c>
      <c r="AA59" s="17">
        <f ca="1">IF(ISBLANK(AE59),0,COUNTIF(INDIRECT(AE59),"4"))+IF(ISBLANK(AF59),0,COUNTIF(INDIRECT(AF59),"4"))+IF(ISBLANK(AG59),0,COUNTIF(INDIRECT(AG59),"4"))+AA44</f>
        <v>0</v>
      </c>
      <c r="AB59" s="17">
        <f ca="1">IF(ISBLANK(AE59),0,COUNTIF(INDIRECT(AE59),"6"))+IF(ISBLANK(AF59),0,COUNTIF(INDIRECT(AF59),"6"))+IF(ISBLANK(AG59),0,COUNTIF(INDIRECT(AG59),"6"))+AB44</f>
        <v>1</v>
      </c>
      <c r="AC59" s="89">
        <f ca="1">IF(Z59=0,0,100*Y59/Z59)</f>
        <v>160</v>
      </c>
      <c r="AD59" s="73"/>
      <c r="AE59" s="72"/>
      <c r="AF59" s="73"/>
      <c r="AG59" s="84"/>
      <c r="AI59" s="72" t="s">
        <v>70</v>
      </c>
      <c r="AJ59" s="17">
        <f ca="1">SUM(IF(ISBLANK(AP59),0,INDIRECT(AP59)),IF(ISBLANK(AQ59),0,INDIRECT(AQ59)),IF(ISBLANK(AR59),0,INDIRECT(AR59)))+AJ44</f>
        <v>1</v>
      </c>
      <c r="AK59" s="17">
        <f ca="1">IF(AND(ISBLANK(AP59),ISBLANK(AQ59),ISBLANK(AR59)),0,COUNT(IF(ISBLANK(AP59),0,INDIRECT(AP59)),IF(ISBLANK(AQ59),0,INDIRECT(AQ59)),IF(ISBLANK(AR59),0,INDIRECT(AR59))))-IF(ISBLANK(AP59),1,0)-IF(ISBLANK(AQ59),1,0)-IF(ISBLANK(AR59),1,0)+IF(AND(ISBLANK(AP59),ISBLANK(AQ59),ISBLANK(AR59)),3,0)+IF(AO59="OUT",1,0)+AK44</f>
        <v>6</v>
      </c>
      <c r="AL59" s="17">
        <f ca="1">IF(ISBLANK(AP59),0,COUNTIF(INDIRECT(AP59),"4"))+IF(ISBLANK(AQ59),0,COUNTIF(INDIRECT(AQ59),"4"))+IF(ISBLANK(AR59),0,COUNTIF(INDIRECT(AR59),"4"))+AL44</f>
        <v>0</v>
      </c>
      <c r="AM59" s="17">
        <f ca="1">IF(ISBLANK(AP59),0,COUNTIF(INDIRECT(AP59),"6"))+IF(ISBLANK(AQ59),0,COUNTIF(INDIRECT(AQ59),"6"))+IF(ISBLANK(AR59),0,COUNTIF(INDIRECT(AR59),"6"))+AM44</f>
        <v>0</v>
      </c>
      <c r="AN59" s="89">
        <f ca="1">IF(AK59=0,0,100*AJ59/AK59)</f>
        <v>16.666666666666668</v>
      </c>
      <c r="AO59" s="73"/>
      <c r="AP59" s="72" t="s">
        <v>165</v>
      </c>
      <c r="AQ59" s="73"/>
      <c r="AR59" s="84"/>
      <c r="CU59" s="26">
        <f t="shared" ca="1" si="1"/>
        <v>1</v>
      </c>
      <c r="DA59" s="26" t="s">
        <v>105</v>
      </c>
    </row>
    <row r="60" spans="2:115" x14ac:dyDescent="0.2">
      <c r="B60" s="70" t="s">
        <v>55</v>
      </c>
      <c r="C60" s="17">
        <f ca="1">SUM(IF(ISBLANK(I60),0,INDIRECT(I60)),IF(ISBLANK(J60),0,INDIRECT(J60)),IF(ISBLANK(K60),0,INDIRECT(K60)))+C45</f>
        <v>13</v>
      </c>
      <c r="D60" s="17">
        <f ca="1">IF(AND(ISBLANK(I60),ISBLANK(J60),ISBLANK(K60)),0,COUNT(IF(ISBLANK(I60),0,INDIRECT(I60)),IF(ISBLANK(J60),0,INDIRECT(J60)),IF(ISBLANK(K60),0,INDIRECT(K60))))-IF(ISBLANK(I60),1,0)-IF(ISBLANK(J60),1,0)-IF(ISBLANK(K60),1,0)+IF(AND(ISBLANK(I60),ISBLANK(J60),ISBLANK(K60)),3,0)+IF(H60="OUT",1,0)+D45</f>
        <v>5</v>
      </c>
      <c r="E60" s="17">
        <f ca="1">IF(ISBLANK(I60),0,COUNTIF(INDIRECT(I60),"4"))+IF(ISBLANK(J60),0,COUNTIF(INDIRECT(J60),"4"))+IF(ISBLANK(K60),0,COUNTIF(INDIRECT(K60),"4"))+E45</f>
        <v>0</v>
      </c>
      <c r="F60" s="17">
        <f ca="1">IF(ISBLANK(I60),0,COUNTIF(INDIRECT(I60),"6"))+IF(ISBLANK(J60),0,COUNTIF(INDIRECT(J60),"6"))+IF(ISBLANK(K60),0,COUNTIF(INDIRECT(K60),"6"))+F45</f>
        <v>2</v>
      </c>
      <c r="G60" s="89">
        <f ca="1">IF(D60=0,0,100*C60/D60)</f>
        <v>260</v>
      </c>
      <c r="I60" s="70" t="s">
        <v>166</v>
      </c>
      <c r="K60" s="83"/>
      <c r="M60" s="72" t="s">
        <v>61</v>
      </c>
      <c r="N60" s="17">
        <f ca="1">SUM(IF(ISBLANK(T60),0,INDIRECT(T60)),IF(ISBLANK(U60),0,INDIRECT(U60)),IF(ISBLANK(V60),0,INDIRECT(V60)))+N44</f>
        <v>20</v>
      </c>
      <c r="O60" s="17">
        <f ca="1">IF(AND(ISBLANK(T60),ISBLANK(U60),ISBLANK(V60)),0,COUNT(IF(ISBLANK(T60),0,INDIRECT(T60)),IF(ISBLANK(U60),0,INDIRECT(U60)),IF(ISBLANK(V60),0,INDIRECT(V60))))-IF(ISBLANK(T60),1,0)-IF(ISBLANK(U60),1,0)-IF(ISBLANK(V60),1,0)+IF(AND(ISBLANK(T60),ISBLANK(U60),ISBLANK(V60)),3,0)+IF(S60="OUT",1,0)+O44</f>
        <v>12</v>
      </c>
      <c r="P60" s="17">
        <f ca="1">IF(ISBLANK(T60),0,COUNTIF(INDIRECT(T60),"4"))+IF(ISBLANK(U60),0,COUNTIF(INDIRECT(U60),"4"))+IF(ISBLANK(V60),0,COUNTIF(INDIRECT(V60),"4"))+P44</f>
        <v>1</v>
      </c>
      <c r="Q60" s="17">
        <f ca="1">IF(ISBLANK(T60),0,COUNTIF(INDIRECT(T60),"6"))+IF(ISBLANK(U60),0,COUNTIF(INDIRECT(U60),"6"))+IF(ISBLANK(V60),0,COUNTIF(INDIRECT(V60),"6"))+Q44</f>
        <v>2</v>
      </c>
      <c r="R60" s="89">
        <f ca="1">IF(O60=0,0,100*N60/O60)</f>
        <v>166.66666666666666</v>
      </c>
      <c r="S60" s="73"/>
      <c r="T60" s="72" t="s">
        <v>167</v>
      </c>
      <c r="U60" s="73"/>
      <c r="V60" s="84"/>
      <c r="X60" s="72" t="s">
        <v>67</v>
      </c>
      <c r="Y60" s="17">
        <f ca="1">SUM(IF(ISBLANK(AE60),0,INDIRECT(AE60)),IF(ISBLANK(AF60),0,INDIRECT(AF60)),IF(ISBLANK(AG60),0,INDIRECT(AG60)))+Y45</f>
        <v>17</v>
      </c>
      <c r="Z60" s="17">
        <f ca="1">IF(AND(ISBLANK(AE60),ISBLANK(AF60),ISBLANK(AG60)),0,COUNT(IF(ISBLANK(AE60),0,INDIRECT(AE60)),IF(ISBLANK(AF60),0,INDIRECT(AF60)),IF(ISBLANK(AG60),0,INDIRECT(AG60))))-IF(ISBLANK(AE60),1,0)-IF(ISBLANK(AF60),1,0)-IF(ISBLANK(AG60),1,0)+IF(AND(ISBLANK(AE60),ISBLANK(AF60),ISBLANK(AG60)),3,0)+IF(AD60="OUT",1,0)+Z45</f>
        <v>9</v>
      </c>
      <c r="AA60" s="17">
        <f ca="1">IF(ISBLANK(AE60),0,COUNTIF(INDIRECT(AE60),"4"))+IF(ISBLANK(AF60),0,COUNTIF(INDIRECT(AF60),"4"))+IF(ISBLANK(AG60),0,COUNTIF(INDIRECT(AG60),"4"))+AA45</f>
        <v>1</v>
      </c>
      <c r="AB60" s="17">
        <f ca="1">IF(ISBLANK(AE60),0,COUNTIF(INDIRECT(AE60),"6"))+IF(ISBLANK(AF60),0,COUNTIF(INDIRECT(AF60),"6"))+IF(ISBLANK(AG60),0,COUNTIF(INDIRECT(AG60),"6"))+AB45</f>
        <v>2</v>
      </c>
      <c r="AC60" s="89">
        <f ca="1">IF(Z60=0,0,100*Y60/Z60)</f>
        <v>188.88888888888889</v>
      </c>
      <c r="AD60" s="73"/>
      <c r="AE60" s="72" t="s">
        <v>168</v>
      </c>
      <c r="AF60" s="73"/>
      <c r="AG60" s="84"/>
      <c r="AI60" s="90" t="s">
        <v>73</v>
      </c>
      <c r="AJ60" s="91">
        <f ca="1">SUM(IF(ISBLANK(AP60),0,INDIRECT(AP60)),IF(ISBLANK(AQ60),0,INDIRECT(AQ60)),IF(ISBLANK(AR60),0,INDIRECT(AR60)))+AJ45</f>
        <v>0</v>
      </c>
      <c r="AK60" s="91">
        <f ca="1">IF(AND(ISBLANK(AP60),ISBLANK(AQ60),ISBLANK(AR60)),0,COUNT(IF(ISBLANK(AP60),0,INDIRECT(AP60)),IF(ISBLANK(AQ60),0,INDIRECT(AQ60)),IF(ISBLANK(AR60),0,INDIRECT(AR60))))-IF(ISBLANK(AP60),1,0)-IF(ISBLANK(AQ60),1,0)-IF(ISBLANK(AR60),1,0)+IF(AND(ISBLANK(AP60),ISBLANK(AQ60),ISBLANK(AR60)),3,0)+IF(AO60="OUT",1,0)+AK45</f>
        <v>1</v>
      </c>
      <c r="AL60" s="91">
        <f ca="1">IF(ISBLANK(AP60),0,COUNTIF(INDIRECT(AP60),"4"))+IF(ISBLANK(AQ60),0,COUNTIF(INDIRECT(AQ60),"4"))+IF(ISBLANK(AR60),0,COUNTIF(INDIRECT(AR60),"4"))+AL45</f>
        <v>0</v>
      </c>
      <c r="AM60" s="91">
        <f ca="1">IF(ISBLANK(AP60),0,COUNTIF(INDIRECT(AP60),"6"))+IF(ISBLANK(AQ60),0,COUNTIF(INDIRECT(AQ60),"6"))+IF(ISBLANK(AR60),0,COUNTIF(INDIRECT(AR60),"6"))+AM45</f>
        <v>0</v>
      </c>
      <c r="AN60" s="92">
        <f ca="1">IF(AK60=0,0,100*AJ60/AK60)</f>
        <v>0</v>
      </c>
      <c r="AO60" s="73" t="s">
        <v>136</v>
      </c>
      <c r="AP60" s="72" t="s">
        <v>169</v>
      </c>
      <c r="AQ60" s="73"/>
      <c r="AR60" s="84"/>
      <c r="CU60" s="26">
        <f t="shared" ca="1" si="1"/>
        <v>1</v>
      </c>
      <c r="DA60" s="26" t="s">
        <v>105</v>
      </c>
    </row>
    <row r="61" spans="2:115" x14ac:dyDescent="0.2">
      <c r="B61" s="70"/>
      <c r="C61" s="17"/>
      <c r="D61" s="17"/>
      <c r="E61" s="17"/>
      <c r="F61" s="17"/>
      <c r="G61" s="17"/>
      <c r="I61" s="70"/>
      <c r="K61" s="83"/>
      <c r="M61" s="72"/>
      <c r="N61" s="8"/>
      <c r="O61" s="8"/>
      <c r="P61" s="8"/>
      <c r="Q61" s="8"/>
      <c r="R61" s="8"/>
      <c r="S61" s="73"/>
      <c r="T61" s="72"/>
      <c r="U61" s="73"/>
      <c r="V61" s="84"/>
      <c r="X61" s="72"/>
      <c r="Y61" s="8"/>
      <c r="Z61" s="8"/>
      <c r="AA61" s="8"/>
      <c r="AB61" s="8"/>
      <c r="AC61" s="8"/>
      <c r="AD61" s="73"/>
      <c r="AE61" s="72"/>
      <c r="AF61" s="73"/>
      <c r="AG61" s="84"/>
      <c r="AI61" s="72" t="s">
        <v>76</v>
      </c>
      <c r="AJ61" s="17">
        <f ca="1">SUM(IF(ISBLANK(AP61),0,INDIRECT(AP61)),IF(ISBLANK(AQ61),0,INDIRECT(AQ61)),IF(ISBLANK(AR61),0,INDIRECT(AR61)))+AJ46</f>
        <v>0</v>
      </c>
      <c r="AK61" s="17">
        <f ca="1">IF(AND(ISBLANK(AP61),ISBLANK(AQ61),ISBLANK(AR61)),0,COUNT(IF(ISBLANK(AP61),0,INDIRECT(AP61)),IF(ISBLANK(AQ61),0,INDIRECT(AQ61)),IF(ISBLANK(AR61),0,INDIRECT(AR61))))-IF(ISBLANK(AP61),1,0)-IF(ISBLANK(AQ61),1,0)-IF(ISBLANK(AR61),1,0)+IF(AND(ISBLANK(AP61),ISBLANK(AQ61),ISBLANK(AR61)),3,0)+IF(AO61="OUT",1,0)+AK46</f>
        <v>2</v>
      </c>
      <c r="AL61" s="17">
        <f ca="1">IF(ISBLANK(AP61),0,COUNTIF(INDIRECT(AP61),"4"))+IF(ISBLANK(AQ61),0,COUNTIF(INDIRECT(AQ61),"4"))+IF(ISBLANK(AR61),0,COUNTIF(INDIRECT(AR61),"4"))+AL46</f>
        <v>0</v>
      </c>
      <c r="AM61" s="17">
        <f ca="1">IF(ISBLANK(AP61),0,COUNTIF(INDIRECT(AP61),"6"))+IF(ISBLANK(AQ61),0,COUNTIF(INDIRECT(AQ61),"6"))+IF(ISBLANK(AR61),0,COUNTIF(INDIRECT(AR61),"6"))+AM46</f>
        <v>0</v>
      </c>
      <c r="AN61" s="89">
        <f ca="1">IF(AK61=0,0,100*AJ61/AK61)</f>
        <v>0</v>
      </c>
      <c r="AO61" s="73"/>
      <c r="AP61" s="72" t="s">
        <v>170</v>
      </c>
      <c r="AQ61" s="73"/>
      <c r="AR61" s="84"/>
      <c r="CU61" s="26">
        <f t="shared" ca="1" si="1"/>
        <v>0</v>
      </c>
      <c r="DA61" s="26" t="s">
        <v>105</v>
      </c>
    </row>
    <row r="62" spans="2:115" x14ac:dyDescent="0.2">
      <c r="B62" s="70"/>
      <c r="C62" s="17"/>
      <c r="D62" s="17"/>
      <c r="E62" s="17"/>
      <c r="F62" s="17"/>
      <c r="G62" s="17"/>
      <c r="I62" s="70"/>
      <c r="K62" s="83"/>
      <c r="M62" s="72"/>
      <c r="N62" s="8"/>
      <c r="O62" s="8"/>
      <c r="P62" s="8"/>
      <c r="Q62" s="8"/>
      <c r="R62" s="8"/>
      <c r="S62" s="73"/>
      <c r="T62" s="72"/>
      <c r="U62" s="73"/>
      <c r="V62" s="84"/>
      <c r="X62" s="72"/>
      <c r="Y62" s="8"/>
      <c r="Z62" s="8"/>
      <c r="AA62" s="8"/>
      <c r="AB62" s="8"/>
      <c r="AC62" s="8"/>
      <c r="AD62" s="73"/>
      <c r="AE62" s="72"/>
      <c r="AF62" s="73"/>
      <c r="AG62" s="84"/>
      <c r="AI62" s="72"/>
      <c r="AJ62" s="8"/>
      <c r="AK62" s="8"/>
      <c r="AL62" s="8"/>
      <c r="AM62" s="8"/>
      <c r="AN62" s="8"/>
      <c r="AO62" s="73"/>
      <c r="AP62" s="72"/>
      <c r="AQ62" s="73"/>
      <c r="AR62" s="84"/>
      <c r="CU62" s="26">
        <f t="shared" ca="1" si="1"/>
        <v>2</v>
      </c>
      <c r="DA62" s="26" t="s">
        <v>105</v>
      </c>
    </row>
    <row r="63" spans="2:115" x14ac:dyDescent="0.2">
      <c r="B63" s="70"/>
      <c r="C63" s="17"/>
      <c r="D63" s="17"/>
      <c r="E63" s="17"/>
      <c r="F63" s="17"/>
      <c r="G63" s="17"/>
      <c r="I63" s="70"/>
      <c r="K63" s="83"/>
      <c r="M63" s="72"/>
      <c r="N63" s="8"/>
      <c r="O63" s="8"/>
      <c r="P63" s="8"/>
      <c r="Q63" s="8"/>
      <c r="R63" s="8"/>
      <c r="S63" s="73"/>
      <c r="T63" s="72"/>
      <c r="U63" s="73"/>
      <c r="V63" s="84"/>
      <c r="X63" s="72"/>
      <c r="Y63" s="8"/>
      <c r="Z63" s="8"/>
      <c r="AA63" s="8"/>
      <c r="AB63" s="8"/>
      <c r="AC63" s="8"/>
      <c r="AD63" s="73"/>
      <c r="AE63" s="72"/>
      <c r="AF63" s="73"/>
      <c r="AG63" s="84"/>
      <c r="AI63" s="72"/>
      <c r="AJ63" s="8"/>
      <c r="AK63" s="8"/>
      <c r="AL63" s="8"/>
      <c r="AM63" s="8"/>
      <c r="AN63" s="8"/>
      <c r="AO63" s="73"/>
      <c r="AP63" s="72"/>
      <c r="AQ63" s="73"/>
      <c r="AR63" s="84"/>
      <c r="CU63" s="26">
        <f t="shared" ca="1" si="1"/>
        <v>1</v>
      </c>
      <c r="DA63" s="26" t="s">
        <v>105</v>
      </c>
    </row>
    <row r="64" spans="2:115" x14ac:dyDescent="0.2">
      <c r="B64" s="70"/>
      <c r="C64" s="17"/>
      <c r="D64" s="17"/>
      <c r="E64" s="17"/>
      <c r="F64" s="17"/>
      <c r="G64" s="17"/>
      <c r="I64" s="70"/>
      <c r="K64" s="83"/>
      <c r="M64" s="72"/>
      <c r="N64" s="8"/>
      <c r="O64" s="8"/>
      <c r="P64" s="8"/>
      <c r="Q64" s="8"/>
      <c r="R64" s="8"/>
      <c r="S64" s="73"/>
      <c r="T64" s="72"/>
      <c r="U64" s="73"/>
      <c r="V64" s="84"/>
      <c r="X64" s="72"/>
      <c r="Y64" s="8"/>
      <c r="Z64" s="8"/>
      <c r="AA64" s="8"/>
      <c r="AB64" s="8"/>
      <c r="AC64" s="8"/>
      <c r="AD64" s="73"/>
      <c r="AE64" s="72"/>
      <c r="AF64" s="73"/>
      <c r="AG64" s="84"/>
      <c r="AI64" s="72"/>
      <c r="AJ64" s="8"/>
      <c r="AK64" s="8"/>
      <c r="AL64" s="8"/>
      <c r="AM64" s="8"/>
      <c r="AN64" s="8"/>
      <c r="AO64" s="73"/>
      <c r="AP64" s="72"/>
      <c r="AQ64" s="73"/>
      <c r="AR64" s="84"/>
      <c r="CU64" s="26">
        <f t="shared" ca="1" si="1"/>
        <v>0</v>
      </c>
      <c r="DA64" s="26" t="s">
        <v>105</v>
      </c>
    </row>
    <row r="65" spans="2:105" x14ac:dyDescent="0.2">
      <c r="B65" s="70"/>
      <c r="C65" s="17"/>
      <c r="D65" s="17"/>
      <c r="E65" s="17"/>
      <c r="F65" s="17"/>
      <c r="G65" s="17"/>
      <c r="I65" s="70"/>
      <c r="K65" s="83"/>
      <c r="M65" s="72"/>
      <c r="N65" s="8"/>
      <c r="O65" s="8"/>
      <c r="P65" s="8"/>
      <c r="Q65" s="8"/>
      <c r="R65" s="8"/>
      <c r="S65" s="73"/>
      <c r="T65" s="72"/>
      <c r="U65" s="73"/>
      <c r="V65" s="84"/>
      <c r="X65" s="72"/>
      <c r="Y65" s="8"/>
      <c r="Z65" s="8"/>
      <c r="AA65" s="8"/>
      <c r="AB65" s="8"/>
      <c r="AC65" s="8"/>
      <c r="AD65" s="73"/>
      <c r="AE65" s="72"/>
      <c r="AF65" s="73"/>
      <c r="AG65" s="84"/>
      <c r="AI65" s="72"/>
      <c r="AJ65" s="8"/>
      <c r="AK65" s="8"/>
      <c r="AL65" s="8"/>
      <c r="AM65" s="8"/>
      <c r="AN65" s="8"/>
      <c r="AO65" s="73"/>
      <c r="AP65" s="72"/>
      <c r="AQ65" s="73"/>
      <c r="AR65" s="84"/>
      <c r="CU65" s="26">
        <f t="shared" ca="1" si="1"/>
        <v>-1</v>
      </c>
      <c r="DA65" s="26" t="s">
        <v>105</v>
      </c>
    </row>
    <row r="66" spans="2:105" ht="17" thickBot="1" x14ac:dyDescent="0.25">
      <c r="B66" s="70"/>
      <c r="C66" s="17"/>
      <c r="D66" s="17"/>
      <c r="E66"/>
      <c r="F66"/>
      <c r="G66"/>
      <c r="H66"/>
      <c r="I66" s="94"/>
      <c r="J66" s="95"/>
      <c r="K66" s="96"/>
      <c r="M66" s="72"/>
      <c r="N66" s="8"/>
      <c r="O66" s="8"/>
      <c r="P66"/>
      <c r="Q66"/>
      <c r="R66"/>
      <c r="S66"/>
      <c r="T66" s="97"/>
      <c r="U66" s="98"/>
      <c r="V66" s="99"/>
      <c r="X66" s="72"/>
      <c r="Y66" s="8"/>
      <c r="Z66" s="8"/>
      <c r="AA66"/>
      <c r="AB66"/>
      <c r="AC66"/>
      <c r="AD66"/>
      <c r="AE66" s="97"/>
      <c r="AF66" s="98"/>
      <c r="AG66" s="99"/>
      <c r="AI66" s="72"/>
      <c r="AJ66" s="8"/>
      <c r="AK66" s="8"/>
      <c r="AL66"/>
      <c r="AM66"/>
      <c r="AN66"/>
      <c r="AO66"/>
      <c r="AP66" s="97"/>
      <c r="AQ66" s="98"/>
      <c r="AR66" s="99"/>
      <c r="CU66" s="26">
        <f t="shared" ca="1" si="1"/>
        <v>-1</v>
      </c>
      <c r="DA66" s="26" t="s">
        <v>105</v>
      </c>
    </row>
    <row r="67" spans="2:105" x14ac:dyDescent="0.2">
      <c r="B67" s="70" t="s">
        <v>143</v>
      </c>
      <c r="C67" s="17" t="str">
        <f>SUM(C56:I56) &amp; " runs"</f>
        <v>20 runs</v>
      </c>
      <c r="D67" s="17" t="str">
        <f>COUNTIF(C56:I56,"W") &amp; " wickets"</f>
        <v>0 wickets</v>
      </c>
      <c r="E67"/>
      <c r="F67"/>
      <c r="G67"/>
      <c r="H67"/>
      <c r="I67" s="100" t="s">
        <v>144</v>
      </c>
      <c r="J67" s="17"/>
      <c r="K67" s="101"/>
      <c r="M67" s="70" t="s">
        <v>143</v>
      </c>
      <c r="N67" s="17" t="str">
        <f>SUM(N56:T56) &amp; " runs"</f>
        <v>5 runs</v>
      </c>
      <c r="O67" s="17" t="str">
        <f>COUNTIF(N56:T56,"W") &amp; " wickets"</f>
        <v>0 wickets</v>
      </c>
      <c r="P67"/>
      <c r="Q67"/>
      <c r="R67"/>
      <c r="S67"/>
      <c r="T67" s="102" t="s">
        <v>144</v>
      </c>
      <c r="U67" s="8"/>
      <c r="V67" s="103"/>
      <c r="X67" s="70" t="s">
        <v>143</v>
      </c>
      <c r="Y67" s="17" t="str">
        <f>SUM(Y56:AE56) &amp; " runs"</f>
        <v>16 runs</v>
      </c>
      <c r="Z67" s="17" t="str">
        <f>COUNTIF(Y56:AE56,"W") &amp; " wickets"</f>
        <v>0 wickets</v>
      </c>
      <c r="AA67"/>
      <c r="AB67"/>
      <c r="AC67"/>
      <c r="AD67"/>
      <c r="AE67" s="102" t="s">
        <v>144</v>
      </c>
      <c r="AF67" s="8"/>
      <c r="AG67" s="103"/>
      <c r="AI67" s="70" t="s">
        <v>143</v>
      </c>
      <c r="AJ67" s="17" t="str">
        <f>SUM(AJ56:AP56) &amp; " runs"</f>
        <v>1 runs</v>
      </c>
      <c r="AK67" s="17" t="str">
        <f>COUNTIF(AJ56:AP56,"W") &amp; " wickets"</f>
        <v>1 wickets</v>
      </c>
      <c r="AL67"/>
      <c r="AM67"/>
      <c r="AN67"/>
      <c r="AO67"/>
      <c r="AP67" s="102" t="s">
        <v>144</v>
      </c>
      <c r="AQ67" s="8"/>
      <c r="AR67" s="103"/>
      <c r="CU67" s="26">
        <f t="shared" ca="1" si="1"/>
        <v>2</v>
      </c>
      <c r="DA67" s="26" t="s">
        <v>105</v>
      </c>
    </row>
    <row r="68" spans="2:105" ht="17" thickBot="1" x14ac:dyDescent="0.25">
      <c r="B68" s="104" t="str">
        <f>C55</f>
        <v>Navdeep Saini</v>
      </c>
      <c r="C68" s="105">
        <v>2</v>
      </c>
      <c r="D68" s="106">
        <v>0</v>
      </c>
      <c r="E68" s="106">
        <f>SUM(C56:H56)+E36</f>
        <v>27</v>
      </c>
      <c r="F68" s="106">
        <f>COUNTIF(C56:H56,"W")+F36</f>
        <v>0</v>
      </c>
      <c r="G68" s="106"/>
      <c r="H68" s="107"/>
      <c r="I68" s="108">
        <f>SUM(C56:I56)+I52</f>
        <v>46</v>
      </c>
      <c r="J68" s="109">
        <f>COUNTIF(C56:I56,"W")+J52</f>
        <v>1</v>
      </c>
      <c r="K68" s="110">
        <f>I68/C54</f>
        <v>11.5</v>
      </c>
      <c r="M68" s="111" t="str">
        <f>N55</f>
        <v>Suyash Prabhudesai</v>
      </c>
      <c r="N68" s="112">
        <v>3</v>
      </c>
      <c r="O68" s="113">
        <v>0</v>
      </c>
      <c r="P68" s="106">
        <f>SUM(N56:S56)+P36</f>
        <v>18</v>
      </c>
      <c r="Q68" s="106">
        <f>COUNTIF(N56:S56,"W")+Q36</f>
        <v>1</v>
      </c>
      <c r="R68" s="106"/>
      <c r="S68" s="114"/>
      <c r="T68" s="108">
        <f>SUM(N56:T56)+T52</f>
        <v>84</v>
      </c>
      <c r="U68" s="109">
        <f>COUNTIF(N56:T56,"W")+U52</f>
        <v>3</v>
      </c>
      <c r="V68" s="115">
        <f>T68/N54</f>
        <v>8.4</v>
      </c>
      <c r="X68" s="111" t="str">
        <f>Y55</f>
        <v>Navdeep Saini</v>
      </c>
      <c r="Y68" s="112">
        <v>3</v>
      </c>
      <c r="Z68" s="113">
        <v>0</v>
      </c>
      <c r="AA68" s="106">
        <f>SUM(Y56:AD56)+E68</f>
        <v>43</v>
      </c>
      <c r="AB68" s="106">
        <f>COUNTIF(Y56:AD56,"W")+F68</f>
        <v>0</v>
      </c>
      <c r="AC68" s="106"/>
      <c r="AD68" s="114"/>
      <c r="AE68" s="108">
        <f>SUM(Y56:AE56)+AE52</f>
        <v>137</v>
      </c>
      <c r="AF68" s="109">
        <f>COUNTIF(Y56:AE56,"W")+AF52</f>
        <v>5</v>
      </c>
      <c r="AG68" s="115">
        <f>AE68/Y54</f>
        <v>8.5625</v>
      </c>
      <c r="AI68" s="111" t="str">
        <f>AJ55</f>
        <v>Navdeep Saini</v>
      </c>
      <c r="AJ68" s="112">
        <v>4</v>
      </c>
      <c r="AK68" s="113">
        <v>0</v>
      </c>
      <c r="AL68" s="106">
        <f>SUM(AJ56:AO56)+AA68</f>
        <v>44</v>
      </c>
      <c r="AM68" s="106">
        <f>COUNTIF(AJ56:AO56,"W")+AB68</f>
        <v>1</v>
      </c>
      <c r="AN68" s="106"/>
      <c r="AO68" s="114"/>
      <c r="AP68" s="108">
        <f>SUM(AJ56:AP56)+AP52</f>
        <v>148</v>
      </c>
      <c r="AQ68" s="109">
        <f>COUNTIF(AJ56:AP56,"W")+AQ52</f>
        <v>8</v>
      </c>
      <c r="AR68" s="115">
        <f>AP68/AJ54</f>
        <v>7.4</v>
      </c>
      <c r="CU68" s="26">
        <f t="shared" ca="1" si="1"/>
        <v>1</v>
      </c>
      <c r="DA68" s="26" t="s">
        <v>105</v>
      </c>
    </row>
    <row r="69" spans="2:105" x14ac:dyDescent="0.2">
      <c r="CU69" s="26">
        <f t="shared" ca="1" si="1"/>
        <v>2</v>
      </c>
      <c r="DA69" s="26" t="s">
        <v>162</v>
      </c>
    </row>
    <row r="70" spans="2:105" x14ac:dyDescent="0.2">
      <c r="B70" s="71" t="s">
        <v>130</v>
      </c>
      <c r="C70" s="72">
        <v>5</v>
      </c>
      <c r="D70" s="73"/>
      <c r="E70" s="73"/>
      <c r="F70" s="73"/>
      <c r="G70" s="73"/>
      <c r="H70" s="73"/>
      <c r="I70" s="73"/>
      <c r="J70" s="73"/>
      <c r="K70" s="73"/>
      <c r="M70" s="71" t="s">
        <v>130</v>
      </c>
      <c r="N70" s="72">
        <v>11</v>
      </c>
      <c r="O70" s="73"/>
      <c r="P70" s="73"/>
      <c r="Q70" s="73"/>
      <c r="R70" s="73"/>
      <c r="S70" s="73"/>
      <c r="T70" s="73"/>
      <c r="U70" s="73"/>
      <c r="V70" s="73"/>
      <c r="X70" s="55" t="s">
        <v>113</v>
      </c>
      <c r="Y70" s="17" cm="1">
        <f t="array" aca="1" ref="Y70" ca="1">INDEX($CX$2:$CX$51,RANDBETWEEN(1,COUNTA($CX$2:$CX$51)),1)</f>
        <v>0</v>
      </c>
      <c r="AI70" s="55" t="s">
        <v>113</v>
      </c>
      <c r="AJ70" s="17" cm="1">
        <f t="array" aca="1" ref="AJ70" ca="1">INDEX($CY$2:$CY$51,RANDBETWEEN(1,COUNTA($CY$2:$CY$51)),1)</f>
        <v>0</v>
      </c>
      <c r="CU70" s="26">
        <f t="shared" ca="1" si="1"/>
        <v>0</v>
      </c>
    </row>
    <row r="71" spans="2:105" x14ac:dyDescent="0.2">
      <c r="B71" s="72" t="s">
        <v>131</v>
      </c>
      <c r="C71" s="79" t="s">
        <v>63</v>
      </c>
      <c r="D71" s="80"/>
      <c r="E71" s="80"/>
      <c r="F71" s="80"/>
      <c r="G71" s="80"/>
      <c r="H71" s="80"/>
      <c r="I71" s="76" t="s">
        <v>123</v>
      </c>
      <c r="J71" s="77">
        <v>2</v>
      </c>
      <c r="K71" s="81"/>
      <c r="M71" s="72" t="s">
        <v>131</v>
      </c>
      <c r="N71" s="79" t="s">
        <v>69</v>
      </c>
      <c r="O71" s="80"/>
      <c r="P71" s="80"/>
      <c r="Q71" s="80"/>
      <c r="R71" s="80"/>
      <c r="S71" s="80"/>
      <c r="T71" s="76" t="s">
        <v>123</v>
      </c>
      <c r="U71" s="77">
        <v>2</v>
      </c>
      <c r="V71" s="81"/>
      <c r="X71" s="58" t="s">
        <v>171</v>
      </c>
      <c r="Y71" s="59"/>
      <c r="Z71" s="62"/>
      <c r="AI71" s="58" t="s">
        <v>172</v>
      </c>
      <c r="AJ71" s="59"/>
      <c r="AK71" s="62"/>
      <c r="CU71" s="26">
        <f t="shared" ca="1" si="1"/>
        <v>1</v>
      </c>
    </row>
    <row r="72" spans="2:105" x14ac:dyDescent="0.2">
      <c r="B72" s="72" t="s">
        <v>132</v>
      </c>
      <c r="C72" s="17">
        <v>4</v>
      </c>
      <c r="D72" s="17">
        <v>1</v>
      </c>
      <c r="E72" s="17">
        <v>2</v>
      </c>
      <c r="F72" s="17">
        <v>0</v>
      </c>
      <c r="G72" s="17">
        <v>2</v>
      </c>
      <c r="H72" s="17" t="s">
        <v>112</v>
      </c>
      <c r="I72" s="82" t="s">
        <v>126</v>
      </c>
      <c r="J72" s="77">
        <v>3</v>
      </c>
      <c r="K72" s="84"/>
      <c r="M72" s="72" t="s">
        <v>132</v>
      </c>
      <c r="N72" s="17">
        <v>0</v>
      </c>
      <c r="O72" s="17">
        <v>6</v>
      </c>
      <c r="P72" s="17">
        <v>0</v>
      </c>
      <c r="Q72" s="17">
        <v>4</v>
      </c>
      <c r="R72" s="17">
        <v>1</v>
      </c>
      <c r="S72" s="17">
        <v>0</v>
      </c>
      <c r="T72" s="82" t="s">
        <v>126</v>
      </c>
      <c r="U72" s="77">
        <v>2</v>
      </c>
      <c r="V72" s="84"/>
      <c r="X72" s="63"/>
      <c r="Y72" s="64"/>
      <c r="Z72" s="66"/>
      <c r="AI72" s="63"/>
      <c r="AJ72" s="64"/>
      <c r="AK72" s="66"/>
      <c r="CU72" s="26">
        <f t="shared" ca="1" si="1"/>
        <v>1</v>
      </c>
    </row>
    <row r="73" spans="2:105" x14ac:dyDescent="0.2">
      <c r="B73" s="72"/>
      <c r="C73" s="73"/>
      <c r="D73" s="73"/>
      <c r="E73" s="73"/>
      <c r="F73" s="73"/>
      <c r="G73" s="73"/>
      <c r="H73" s="73"/>
      <c r="I73" s="73"/>
      <c r="J73" s="73"/>
      <c r="K73" s="84"/>
      <c r="M73" s="72"/>
      <c r="N73" s="73"/>
      <c r="O73" s="73"/>
      <c r="P73" s="73"/>
      <c r="Q73" s="73"/>
      <c r="R73" s="73"/>
      <c r="S73" s="73"/>
      <c r="T73" s="73"/>
      <c r="U73" s="73"/>
      <c r="V73" s="84"/>
      <c r="CU73" s="26">
        <f t="shared" ca="1" si="1"/>
        <v>2</v>
      </c>
    </row>
    <row r="74" spans="2:105" x14ac:dyDescent="0.2">
      <c r="B74" s="87" t="s">
        <v>133</v>
      </c>
      <c r="C74" s="73" t="s">
        <v>46</v>
      </c>
      <c r="D74" s="73" t="s">
        <v>47</v>
      </c>
      <c r="E74" s="73" t="s">
        <v>48</v>
      </c>
      <c r="F74" s="73" t="s">
        <v>49</v>
      </c>
      <c r="G74" s="7" t="s">
        <v>50</v>
      </c>
      <c r="H74" s="73"/>
      <c r="I74" s="88" t="s">
        <v>134</v>
      </c>
      <c r="J74" s="80"/>
      <c r="K74" s="81"/>
      <c r="M74" s="87" t="s">
        <v>133</v>
      </c>
      <c r="N74" s="73" t="s">
        <v>46</v>
      </c>
      <c r="O74" s="73" t="s">
        <v>47</v>
      </c>
      <c r="P74" s="73" t="s">
        <v>48</v>
      </c>
      <c r="Q74" s="73" t="s">
        <v>49</v>
      </c>
      <c r="R74" s="7" t="s">
        <v>50</v>
      </c>
      <c r="S74" s="73"/>
      <c r="T74" s="88" t="s">
        <v>134</v>
      </c>
      <c r="U74" s="80"/>
      <c r="V74" s="81"/>
      <c r="CU74" s="26">
        <f t="shared" ca="1" si="1"/>
        <v>2</v>
      </c>
    </row>
    <row r="75" spans="2:105" x14ac:dyDescent="0.2">
      <c r="B75" s="90" t="s">
        <v>52</v>
      </c>
      <c r="C75" s="91">
        <f ca="1">SUM(IF(ISBLANK(I75),0,INDIRECT(I75)),IF(ISBLANK(J75),0,INDIRECT(J75)),IF(ISBLANK(K75),0,INDIRECT(K75)))+C59</f>
        <v>26</v>
      </c>
      <c r="D75" s="91">
        <f ca="1">IF(AND(ISBLANK(I75),ISBLANK(J75),ISBLANK(K75)),0,COUNT(IF(ISBLANK(I75),0,INDIRECT(I75)),IF(ISBLANK(J75),0,INDIRECT(J75)),IF(ISBLANK(K75),0,INDIRECT(K75))))-IF(ISBLANK(I75),1,0)-IF(ISBLANK(J75),1,0)-IF(ISBLANK(K75),1,0)+IF(AND(ISBLANK(I75),ISBLANK(J75),ISBLANK(K75)),3,0)+IF(H75="OUT",1,0)+D59</f>
        <v>15</v>
      </c>
      <c r="E75" s="91">
        <f ca="1">IF(ISBLANK(I75),0,COUNTIF(INDIRECT(I75),"4"))+IF(ISBLANK(J75),0,COUNTIF(INDIRECT(J75),"4"))+IF(ISBLANK(K75),0,COUNTIF(INDIRECT(K75),"4"))+E59</f>
        <v>3</v>
      </c>
      <c r="F75" s="91">
        <f ca="1">IF(ISBLANK(I75),0,COUNTIF(INDIRECT(I75),"6"))+IF(ISBLANK(J75),0,COUNTIF(INDIRECT(J75),"6"))+IF(ISBLANK(K75),0,COUNTIF(INDIRECT(K75),"6"))+F59</f>
        <v>1</v>
      </c>
      <c r="G75" s="92">
        <f ca="1">IF(D75=0,0,100*C75/D75)</f>
        <v>173.33333333333334</v>
      </c>
      <c r="H75" s="73" t="s">
        <v>136</v>
      </c>
      <c r="I75" s="70" t="s">
        <v>173</v>
      </c>
      <c r="J75" s="73"/>
      <c r="K75" s="84"/>
      <c r="M75" s="72" t="s">
        <v>58</v>
      </c>
      <c r="N75" s="17">
        <f ca="1">SUM(IF(ISBLANK(T75),0,INDIRECT(T75)),IF(ISBLANK(U75),0,INDIRECT(U75)),IF(ISBLANK(V75),0,INDIRECT(V75)))+N59</f>
        <v>4</v>
      </c>
      <c r="O75" s="17">
        <f ca="1">IF(AND(ISBLANK(T75),ISBLANK(U75),ISBLANK(V75)),0,COUNT(IF(ISBLANK(T75),0,INDIRECT(T75)),IF(ISBLANK(U75),0,INDIRECT(U75)),IF(ISBLANK(V75),0,INDIRECT(V75))))-IF(ISBLANK(T75),1,0)-IF(ISBLANK(U75),1,0)-IF(ISBLANK(V75),1,0)+IF(AND(ISBLANK(T75),ISBLANK(U75),ISBLANK(V75)),3,0)+IF(S75="OUT",1,0)+O59</f>
        <v>12</v>
      </c>
      <c r="P75" s="17">
        <f ca="1">IF(ISBLANK(T75),0,COUNTIF(INDIRECT(T75),"4"))+IF(ISBLANK(U75),0,COUNTIF(INDIRECT(U75),"4"))+IF(ISBLANK(V75),0,COUNTIF(INDIRECT(V75),"4"))+P59</f>
        <v>1</v>
      </c>
      <c r="Q75" s="17">
        <f ca="1">IF(ISBLANK(T75),0,COUNTIF(INDIRECT(T75),"6"))+IF(ISBLANK(U75),0,COUNTIF(INDIRECT(U75),"6"))+IF(ISBLANK(V75),0,COUNTIF(INDIRECT(V75),"6"))+Q59</f>
        <v>0</v>
      </c>
      <c r="R75" s="89">
        <f ca="1">IF(O75=0,0,100*N75/O75)</f>
        <v>33.333333333333336</v>
      </c>
      <c r="S75" s="73"/>
      <c r="T75" s="70" t="s">
        <v>174</v>
      </c>
      <c r="U75" s="73"/>
      <c r="V75" s="84"/>
      <c r="CU75" s="26">
        <f t="shared" ca="1" si="1"/>
        <v>1</v>
      </c>
    </row>
    <row r="76" spans="2:105" x14ac:dyDescent="0.2">
      <c r="B76" s="70" t="s">
        <v>55</v>
      </c>
      <c r="C76" s="17">
        <f ca="1">SUM(IF(ISBLANK(I76),0,INDIRECT(I76)),IF(ISBLANK(J76),0,INDIRECT(J76)),IF(ISBLANK(K76),0,INDIRECT(K76)))+C60</f>
        <v>18</v>
      </c>
      <c r="D76" s="17">
        <f ca="1">IF(AND(ISBLANK(I76),ISBLANK(J76),ISBLANK(K76)),0,COUNT(IF(ISBLANK(I76),0,INDIRECT(I76)),IF(ISBLANK(J76),0,INDIRECT(J76)),IF(ISBLANK(K76),0,INDIRECT(K76))))-IF(ISBLANK(I76),1,0)-IF(ISBLANK(J76),1,0)-IF(ISBLANK(K76),1,0)+IF(AND(ISBLANK(I76),ISBLANK(J76),ISBLANK(K76)),3,0)+IF(H76="OUT",1,0)+D60</f>
        <v>7</v>
      </c>
      <c r="E76" s="17">
        <f ca="1">IF(ISBLANK(I76),0,COUNTIF(INDIRECT(I76),"4"))+IF(ISBLANK(J76),0,COUNTIF(INDIRECT(J76),"4"))+IF(ISBLANK(K76),0,COUNTIF(INDIRECT(K76),"4"))+E60</f>
        <v>1</v>
      </c>
      <c r="F76" s="17">
        <f ca="1">IF(ISBLANK(I76),0,COUNTIF(INDIRECT(I76),"6"))+IF(ISBLANK(J76),0,COUNTIF(INDIRECT(J76),"6"))+IF(ISBLANK(K76),0,COUNTIF(INDIRECT(K76),"6"))+F60</f>
        <v>2</v>
      </c>
      <c r="G76" s="89">
        <f ca="1">IF(D76=0,0,100*C76/D76)</f>
        <v>257.14285714285717</v>
      </c>
      <c r="H76" s="73"/>
      <c r="I76" s="72" t="s">
        <v>175</v>
      </c>
      <c r="J76" s="73"/>
      <c r="K76" s="84"/>
      <c r="M76" s="72" t="s">
        <v>61</v>
      </c>
      <c r="N76" s="17">
        <f ca="1">SUM(IF(ISBLANK(T76),0,INDIRECT(T76)),IF(ISBLANK(U76),0,INDIRECT(U76)),IF(ISBLANK(V76),0,INDIRECT(V76)))+N60</f>
        <v>31</v>
      </c>
      <c r="O76" s="17">
        <f ca="1">IF(AND(ISBLANK(T76),ISBLANK(U76),ISBLANK(V76)),0,COUNT(IF(ISBLANK(T76),0,INDIRECT(T76)),IF(ISBLANK(U76),0,INDIRECT(U76)),IF(ISBLANK(V76),0,INDIRECT(V76))))-IF(ISBLANK(T76),1,0)-IF(ISBLANK(U76),1,0)-IF(ISBLANK(V76),1,0)+IF(AND(ISBLANK(T76),ISBLANK(U76),ISBLANK(V76)),3,0)+IF(S76="OUT",1,0)+O60</f>
        <v>17</v>
      </c>
      <c r="P76" s="17">
        <f ca="1">IF(ISBLANK(T76),0,COUNTIF(INDIRECT(T76),"4"))+IF(ISBLANK(U76),0,COUNTIF(INDIRECT(U76),"4"))+IF(ISBLANK(V76),0,COUNTIF(INDIRECT(V76),"4"))+P60</f>
        <v>2</v>
      </c>
      <c r="Q76" s="17">
        <f ca="1">IF(ISBLANK(T76),0,COUNTIF(INDIRECT(T76),"6"))+IF(ISBLANK(U76),0,COUNTIF(INDIRECT(U76),"6"))+IF(ISBLANK(V76),0,COUNTIF(INDIRECT(V76),"6"))+Q60</f>
        <v>3</v>
      </c>
      <c r="R76" s="89">
        <f ca="1">IF(O76=0,0,100*N76/O76)</f>
        <v>182.35294117647058</v>
      </c>
      <c r="S76" s="73"/>
      <c r="T76" s="72" t="s">
        <v>176</v>
      </c>
      <c r="U76" s="73"/>
      <c r="V76" s="84"/>
      <c r="CU76" s="26">
        <f t="shared" ca="1" si="1"/>
        <v>2</v>
      </c>
    </row>
    <row r="77" spans="2:105" x14ac:dyDescent="0.2">
      <c r="B77" s="72" t="s">
        <v>58</v>
      </c>
      <c r="C77" s="17">
        <f ca="1">SUM(IF(ISBLANK(I77),0,INDIRECT(I77)),IF(ISBLANK(J77),0,INDIRECT(J77)),IF(ISBLANK(K77),0,INDIRECT(K77)))+C61</f>
        <v>0</v>
      </c>
      <c r="D77" s="17">
        <f ca="1">IF(AND(ISBLANK(I77),ISBLANK(J77),ISBLANK(K77)),0,COUNT(IF(ISBLANK(I77),0,INDIRECT(I77)),IF(ISBLANK(J77),0,INDIRECT(J77)),IF(ISBLANK(K77),0,INDIRECT(K77))))-IF(ISBLANK(I77),1,0)-IF(ISBLANK(J77),1,0)-IF(ISBLANK(K77),1,0)+IF(AND(ISBLANK(I77),ISBLANK(J77),ISBLANK(K77)),3,0)+IF(H77="OUT",1,0)+D61</f>
        <v>0</v>
      </c>
      <c r="E77" s="17">
        <f ca="1">IF(ISBLANK(I77),0,COUNTIF(INDIRECT(I77),"4"))+IF(ISBLANK(J77),0,COUNTIF(INDIRECT(J77),"4"))+IF(ISBLANK(K77),0,COUNTIF(INDIRECT(K77),"4"))+E61</f>
        <v>0</v>
      </c>
      <c r="F77" s="17">
        <f ca="1">IF(ISBLANK(I77),0,COUNTIF(INDIRECT(I77),"6"))+IF(ISBLANK(J77),0,COUNTIF(INDIRECT(J77),"6"))+IF(ISBLANK(K77),0,COUNTIF(INDIRECT(K77),"6"))+F61</f>
        <v>0</v>
      </c>
      <c r="G77" s="89">
        <f ca="1">IF(D77=0,0,100*C77/D77)</f>
        <v>0</v>
      </c>
      <c r="H77" s="73"/>
      <c r="I77" s="72"/>
      <c r="J77" s="73"/>
      <c r="K77" s="84"/>
      <c r="M77" s="72"/>
      <c r="N77" s="8"/>
      <c r="O77" s="8"/>
      <c r="P77" s="8"/>
      <c r="Q77" s="8"/>
      <c r="R77" s="8"/>
      <c r="S77" s="73"/>
      <c r="T77" s="72"/>
      <c r="U77" s="73"/>
      <c r="V77" s="84"/>
      <c r="CU77" s="26">
        <f t="shared" ca="1" si="1"/>
        <v>1</v>
      </c>
    </row>
    <row r="78" spans="2:105" x14ac:dyDescent="0.2">
      <c r="B78" s="72"/>
      <c r="C78" s="8"/>
      <c r="D78" s="8"/>
      <c r="E78" s="8"/>
      <c r="F78" s="8"/>
      <c r="G78" s="8"/>
      <c r="H78" s="73"/>
      <c r="I78" s="72"/>
      <c r="J78" s="73"/>
      <c r="K78" s="84"/>
      <c r="M78" s="72"/>
      <c r="N78" s="8"/>
      <c r="O78" s="8"/>
      <c r="P78" s="8"/>
      <c r="Q78" s="8"/>
      <c r="R78" s="8"/>
      <c r="S78" s="73"/>
      <c r="T78" s="72"/>
      <c r="U78" s="73"/>
      <c r="V78" s="84"/>
      <c r="CU78" s="26">
        <f t="shared" ca="1" si="1"/>
        <v>-1</v>
      </c>
    </row>
    <row r="79" spans="2:105" x14ac:dyDescent="0.2">
      <c r="B79" s="72"/>
      <c r="C79" s="8"/>
      <c r="D79" s="8"/>
      <c r="E79" s="8"/>
      <c r="F79" s="8"/>
      <c r="G79" s="8"/>
      <c r="H79" s="73"/>
      <c r="I79" s="72"/>
      <c r="J79" s="73"/>
      <c r="K79" s="84"/>
      <c r="M79" s="72"/>
      <c r="N79" s="8"/>
      <c r="O79" s="8"/>
      <c r="P79" s="8"/>
      <c r="Q79" s="8"/>
      <c r="R79" s="8"/>
      <c r="S79" s="73"/>
      <c r="T79" s="72"/>
      <c r="U79" s="73"/>
      <c r="V79" s="84"/>
      <c r="CU79" s="26">
        <f t="shared" ca="1" si="1"/>
        <v>1</v>
      </c>
    </row>
    <row r="80" spans="2:105" x14ac:dyDescent="0.2">
      <c r="B80" s="72"/>
      <c r="C80" s="8"/>
      <c r="D80" s="8"/>
      <c r="E80" s="8"/>
      <c r="F80" s="8"/>
      <c r="G80" s="8"/>
      <c r="H80" s="73"/>
      <c r="I80" s="72"/>
      <c r="J80" s="73"/>
      <c r="K80" s="84"/>
      <c r="M80" s="72"/>
      <c r="N80" s="8"/>
      <c r="O80" s="8"/>
      <c r="P80" s="8"/>
      <c r="Q80" s="8"/>
      <c r="R80" s="8"/>
      <c r="S80" s="73"/>
      <c r="T80" s="72"/>
      <c r="U80" s="73"/>
      <c r="V80" s="84"/>
      <c r="CU80" s="26">
        <f t="shared" ca="1" si="1"/>
        <v>2</v>
      </c>
    </row>
    <row r="81" spans="2:99" x14ac:dyDescent="0.2">
      <c r="B81" s="72"/>
      <c r="C81" s="8"/>
      <c r="D81" s="8"/>
      <c r="E81" s="8"/>
      <c r="F81" s="8"/>
      <c r="G81" s="8"/>
      <c r="H81" s="73"/>
      <c r="I81" s="72"/>
      <c r="J81" s="73"/>
      <c r="K81" s="84"/>
      <c r="M81" s="72"/>
      <c r="N81" s="8"/>
      <c r="O81" s="8"/>
      <c r="P81" s="8"/>
      <c r="Q81" s="8"/>
      <c r="R81" s="8"/>
      <c r="S81" s="73"/>
      <c r="T81" s="72"/>
      <c r="U81" s="73"/>
      <c r="V81" s="84"/>
      <c r="CU81" s="26">
        <f t="shared" ca="1" si="1"/>
        <v>-1</v>
      </c>
    </row>
    <row r="82" spans="2:99" ht="17" thickBot="1" x14ac:dyDescent="0.25">
      <c r="B82" s="72"/>
      <c r="C82" s="8"/>
      <c r="D82" s="8"/>
      <c r="E82"/>
      <c r="F82"/>
      <c r="G82"/>
      <c r="H82"/>
      <c r="I82" s="97"/>
      <c r="J82" s="98"/>
      <c r="K82" s="99"/>
      <c r="M82" s="72"/>
      <c r="N82" s="8"/>
      <c r="O82" s="8"/>
      <c r="P82"/>
      <c r="Q82"/>
      <c r="R82"/>
      <c r="S82"/>
      <c r="T82" s="97"/>
      <c r="U82" s="98"/>
      <c r="V82" s="99"/>
      <c r="CU82" s="26">
        <f t="shared" ca="1" si="1"/>
        <v>2</v>
      </c>
    </row>
    <row r="83" spans="2:99" x14ac:dyDescent="0.2">
      <c r="B83" s="70" t="s">
        <v>143</v>
      </c>
      <c r="C83" s="17" t="str">
        <f>SUM(C72:I72) &amp; " runs"</f>
        <v>9 runs</v>
      </c>
      <c r="D83" s="17" t="str">
        <f>COUNTIF(C72:I72,"W") &amp; " wickets"</f>
        <v>1 wickets</v>
      </c>
      <c r="E83"/>
      <c r="F83"/>
      <c r="G83"/>
      <c r="H83"/>
      <c r="I83" s="102" t="s">
        <v>144</v>
      </c>
      <c r="J83" s="8"/>
      <c r="K83" s="103"/>
      <c r="M83" s="70" t="s">
        <v>143</v>
      </c>
      <c r="N83" s="17" t="str">
        <f>SUM(N72:T72) &amp; " runs"</f>
        <v>11 runs</v>
      </c>
      <c r="O83" s="17" t="str">
        <f>COUNTIF(N72:T72,"W") &amp; " wickets"</f>
        <v>0 wickets</v>
      </c>
      <c r="P83"/>
      <c r="Q83"/>
      <c r="R83"/>
      <c r="S83"/>
      <c r="T83" s="102" t="s">
        <v>144</v>
      </c>
      <c r="U83" s="8"/>
      <c r="V83" s="103"/>
      <c r="CU83" s="26">
        <f t="shared" ca="1" si="1"/>
        <v>1</v>
      </c>
    </row>
    <row r="84" spans="2:99" ht="17" thickBot="1" x14ac:dyDescent="0.25">
      <c r="B84" s="111" t="str">
        <f>C71</f>
        <v>Suyash Prabhudesai</v>
      </c>
      <c r="C84" s="112">
        <v>1</v>
      </c>
      <c r="D84" s="113">
        <v>0</v>
      </c>
      <c r="E84" s="106">
        <f>SUM(C72:H72)+$K$4</f>
        <v>9</v>
      </c>
      <c r="F84" s="106">
        <f>COUNTIF(C72:H72,"W")+$M$4</f>
        <v>1</v>
      </c>
      <c r="G84" s="106"/>
      <c r="H84" s="114"/>
      <c r="I84" s="108">
        <f>SUM(C72:I72)+I68</f>
        <v>55</v>
      </c>
      <c r="J84" s="109">
        <f>COUNTIF(C72:I72,"W")+J68</f>
        <v>2</v>
      </c>
      <c r="K84" s="110">
        <f>I84/C70</f>
        <v>11</v>
      </c>
      <c r="M84" s="111" t="str">
        <f>N71</f>
        <v>Abdur Razzaq</v>
      </c>
      <c r="N84" s="112">
        <v>4</v>
      </c>
      <c r="O84" s="113">
        <v>0</v>
      </c>
      <c r="P84" s="106">
        <f>SUM(N72:S72)+P20</f>
        <v>32</v>
      </c>
      <c r="Q84" s="106">
        <f>COUNTIF(N72:S72,"W")+Q20</f>
        <v>2</v>
      </c>
      <c r="R84" s="106"/>
      <c r="S84" s="114"/>
      <c r="T84" s="108">
        <f>SUM(N72:T72)+T68</f>
        <v>95</v>
      </c>
      <c r="U84" s="109">
        <f>COUNTIF(N72:T72,"W")+U68</f>
        <v>3</v>
      </c>
      <c r="V84" s="115">
        <f>T84/N70</f>
        <v>8.6363636363636367</v>
      </c>
      <c r="CU84" s="26">
        <f t="shared" ca="1" si="1"/>
        <v>1</v>
      </c>
    </row>
    <row r="85" spans="2:99" x14ac:dyDescent="0.2">
      <c r="CU85" s="26">
        <f t="shared" ca="1" si="1"/>
        <v>2</v>
      </c>
    </row>
    <row r="86" spans="2:99" x14ac:dyDescent="0.2">
      <c r="B86" s="71" t="s">
        <v>130</v>
      </c>
      <c r="C86" s="72">
        <v>6</v>
      </c>
      <c r="D86" s="73"/>
      <c r="E86" s="73"/>
      <c r="F86" s="73"/>
      <c r="G86" s="73"/>
      <c r="H86" s="73"/>
      <c r="I86" s="73"/>
      <c r="J86" s="73"/>
      <c r="K86" s="73"/>
      <c r="M86" s="71" t="s">
        <v>130</v>
      </c>
      <c r="N86" s="72">
        <v>12</v>
      </c>
      <c r="O86" s="73"/>
      <c r="P86" s="73"/>
      <c r="Q86" s="73"/>
      <c r="R86" s="73"/>
      <c r="S86" s="73"/>
      <c r="T86" s="73"/>
      <c r="U86" s="73"/>
      <c r="V86" s="73"/>
      <c r="CU86" s="26">
        <f t="shared" ca="1" si="1"/>
        <v>0</v>
      </c>
    </row>
    <row r="87" spans="2:99" x14ac:dyDescent="0.2">
      <c r="B87" s="72" t="s">
        <v>131</v>
      </c>
      <c r="C87" s="79" t="s">
        <v>78</v>
      </c>
      <c r="D87" s="80"/>
      <c r="E87" s="80"/>
      <c r="F87" s="80"/>
      <c r="G87" s="80"/>
      <c r="H87" s="80"/>
      <c r="I87" s="76" t="s">
        <v>123</v>
      </c>
      <c r="J87" s="77">
        <v>3</v>
      </c>
      <c r="K87" s="81"/>
      <c r="M87" s="72" t="s">
        <v>131</v>
      </c>
      <c r="N87" s="79" t="s">
        <v>78</v>
      </c>
      <c r="O87" s="80"/>
      <c r="P87" s="80"/>
      <c r="Q87" s="80"/>
      <c r="R87" s="80"/>
      <c r="S87" s="80"/>
      <c r="T87" s="76" t="s">
        <v>123</v>
      </c>
      <c r="U87" s="77">
        <v>3</v>
      </c>
      <c r="V87" s="81"/>
      <c r="CU87" s="26">
        <f t="shared" ca="1" si="1"/>
        <v>2</v>
      </c>
    </row>
    <row r="88" spans="2:99" x14ac:dyDescent="0.2">
      <c r="B88" s="72" t="s">
        <v>132</v>
      </c>
      <c r="C88" s="17">
        <v>0</v>
      </c>
      <c r="D88" s="17">
        <v>0</v>
      </c>
      <c r="E88" s="17">
        <v>4</v>
      </c>
      <c r="F88" s="17">
        <v>0</v>
      </c>
      <c r="G88" s="17">
        <v>1</v>
      </c>
      <c r="H88" s="17">
        <v>0</v>
      </c>
      <c r="I88" s="82" t="s">
        <v>126</v>
      </c>
      <c r="J88" s="77">
        <v>3</v>
      </c>
      <c r="K88" s="84"/>
      <c r="M88" s="72" t="s">
        <v>132</v>
      </c>
      <c r="N88" s="17">
        <v>0</v>
      </c>
      <c r="O88" s="17">
        <v>6</v>
      </c>
      <c r="P88" s="17">
        <v>1</v>
      </c>
      <c r="Q88" s="17" t="s">
        <v>112</v>
      </c>
      <c r="R88" s="17">
        <v>1</v>
      </c>
      <c r="S88" s="17">
        <v>1</v>
      </c>
      <c r="T88" s="82" t="s">
        <v>126</v>
      </c>
      <c r="U88" s="77">
        <v>2</v>
      </c>
      <c r="V88" s="84"/>
      <c r="CU88" s="26">
        <f t="shared" ca="1" si="1"/>
        <v>1</v>
      </c>
    </row>
    <row r="89" spans="2:99" x14ac:dyDescent="0.2">
      <c r="B89" s="72"/>
      <c r="C89" s="73"/>
      <c r="D89" s="73"/>
      <c r="E89" s="73"/>
      <c r="F89" s="73"/>
      <c r="G89" s="73"/>
      <c r="H89" s="73"/>
      <c r="I89" s="73"/>
      <c r="J89" s="73"/>
      <c r="K89" s="84"/>
      <c r="M89" s="72"/>
      <c r="N89" s="73"/>
      <c r="O89" s="73"/>
      <c r="P89" s="73"/>
      <c r="Q89" s="73"/>
      <c r="R89" s="73"/>
      <c r="S89" s="73"/>
      <c r="T89" s="73"/>
      <c r="U89" s="73"/>
      <c r="V89" s="84"/>
      <c r="CU89" s="26">
        <f t="shared" ca="1" si="1"/>
        <v>0</v>
      </c>
    </row>
    <row r="90" spans="2:99" x14ac:dyDescent="0.2">
      <c r="B90" s="87" t="s">
        <v>133</v>
      </c>
      <c r="C90" s="73" t="s">
        <v>46</v>
      </c>
      <c r="D90" s="73" t="s">
        <v>47</v>
      </c>
      <c r="E90" s="73" t="s">
        <v>48</v>
      </c>
      <c r="F90" s="73" t="s">
        <v>49</v>
      </c>
      <c r="G90" s="7" t="s">
        <v>50</v>
      </c>
      <c r="H90" s="73"/>
      <c r="I90" s="88" t="s">
        <v>134</v>
      </c>
      <c r="J90" s="80"/>
      <c r="K90" s="81"/>
      <c r="M90" s="87" t="s">
        <v>133</v>
      </c>
      <c r="N90" s="73" t="s">
        <v>46</v>
      </c>
      <c r="O90" s="73" t="s">
        <v>47</v>
      </c>
      <c r="P90" s="73" t="s">
        <v>48</v>
      </c>
      <c r="Q90" s="73" t="s">
        <v>49</v>
      </c>
      <c r="R90" s="7" t="s">
        <v>50</v>
      </c>
      <c r="S90" s="73"/>
      <c r="T90" s="88" t="s">
        <v>134</v>
      </c>
      <c r="U90" s="116"/>
      <c r="V90" s="81"/>
      <c r="CU90" s="26">
        <f t="shared" ca="1" si="1"/>
        <v>1</v>
      </c>
    </row>
    <row r="91" spans="2:99" x14ac:dyDescent="0.2">
      <c r="B91" s="70" t="s">
        <v>55</v>
      </c>
      <c r="C91" s="17">
        <f ca="1">SUM(IF(ISBLANK(I91),0,INDIRECT(I91)),IF(ISBLANK(J91),0,INDIRECT(J91)),IF(ISBLANK(K91),0,INDIRECT(K91)))+C76</f>
        <v>23</v>
      </c>
      <c r="D91" s="17">
        <f ca="1">IF(AND(ISBLANK(I91),ISBLANK(J91),ISBLANK(K91)),0,COUNT(IF(ISBLANK(I91),0,INDIRECT(I91)),IF(ISBLANK(J91),0,INDIRECT(J91)),IF(ISBLANK(K91),0,INDIRECT(K91))))-IF(ISBLANK(I91),1,0)-IF(ISBLANK(J91),1,0)-IF(ISBLANK(K91),1,0)+IF(AND(ISBLANK(I91),ISBLANK(J91),ISBLANK(K91)),3,0)+IF(H91="OUT",1,0)+D76</f>
        <v>12</v>
      </c>
      <c r="E91" s="17">
        <f ca="1">IF(ISBLANK(I91),0,COUNTIF(INDIRECT(I91),"4"))+IF(ISBLANK(J91),0,COUNTIF(INDIRECT(J91),"4"))+IF(ISBLANK(K91),0,COUNTIF(INDIRECT(K91),"4"))+E76</f>
        <v>2</v>
      </c>
      <c r="F91" s="17">
        <f ca="1">IF(ISBLANK(I91),0,COUNTIF(INDIRECT(I91),"6"))+IF(ISBLANK(J91),0,COUNTIF(INDIRECT(J91),"6"))+IF(ISBLANK(K91),0,COUNTIF(INDIRECT(K91),"6"))+F76</f>
        <v>2</v>
      </c>
      <c r="G91" s="89">
        <f ca="1">IF(D91=0,0,100*C91/D91)</f>
        <v>191.66666666666666</v>
      </c>
      <c r="H91" s="73"/>
      <c r="I91" s="72" t="s">
        <v>177</v>
      </c>
      <c r="J91" s="73"/>
      <c r="K91" s="84"/>
      <c r="M91" s="90" t="s">
        <v>58</v>
      </c>
      <c r="N91" s="91">
        <f ca="1">SUM(IF(ISBLANK(T91),0,INDIRECT(T91)),IF(ISBLANK(U91),0,INDIRECT(U91)),IF(ISBLANK(V91),0,INDIRECT(V91)))+N75</f>
        <v>4</v>
      </c>
      <c r="O91" s="91">
        <f ca="1">IF(AND(ISBLANK(T91),ISBLANK(U91),ISBLANK(V91)),0,COUNT(IF(ISBLANK(T91),0,INDIRECT(T91)),IF(ISBLANK(U91),0,INDIRECT(U91)),IF(ISBLANK(V91),0,INDIRECT(V91))))-IF(ISBLANK(T91),1,0)-IF(ISBLANK(U91),1,0)-IF(ISBLANK(V91),1,0)+IF(AND(ISBLANK(T91),ISBLANK(U91),ISBLANK(V91)),3,0)+IF(S91="OUT",1,0)+O75</f>
        <v>13</v>
      </c>
      <c r="P91" s="91">
        <f ca="1">IF(ISBLANK(T91),0,COUNTIF(INDIRECT(T91),"4"))+IF(ISBLANK(U91),0,COUNTIF(INDIRECT(U91),"4"))+IF(ISBLANK(V91),0,COUNTIF(INDIRECT(V91),"4"))+P75</f>
        <v>1</v>
      </c>
      <c r="Q91" s="91">
        <f ca="1">IF(ISBLANK(T91),0,COUNTIF(INDIRECT(T91),"6"))+IF(ISBLANK(U91),0,COUNTIF(INDIRECT(U91),"6"))+IF(ISBLANK(V91),0,COUNTIF(INDIRECT(V91),"6"))+Q75</f>
        <v>0</v>
      </c>
      <c r="R91" s="92">
        <f ca="1">IF(O91=0,0,100*N91/O91)</f>
        <v>30.76923076923077</v>
      </c>
      <c r="S91" s="73" t="s">
        <v>136</v>
      </c>
      <c r="T91" s="72" t="s">
        <v>178</v>
      </c>
      <c r="U91" s="73"/>
      <c r="V91" s="84"/>
      <c r="CU91" s="26">
        <f t="shared" ca="1" si="1"/>
        <v>-1</v>
      </c>
    </row>
    <row r="92" spans="2:99" x14ac:dyDescent="0.2">
      <c r="B92" s="72" t="s">
        <v>58</v>
      </c>
      <c r="C92" s="17">
        <f ca="1">SUM(IF(ISBLANK(I92),0,INDIRECT(I92)),IF(ISBLANK(J92),0,INDIRECT(J92)),IF(ISBLANK(K92),0,INDIRECT(K92)))+C77</f>
        <v>0</v>
      </c>
      <c r="D92" s="17">
        <f ca="1">IF(AND(ISBLANK(I92),ISBLANK(J92),ISBLANK(K92)),0,COUNT(IF(ISBLANK(I92),0,INDIRECT(I92)),IF(ISBLANK(J92),0,INDIRECT(J92)),IF(ISBLANK(K92),0,INDIRECT(K92))))-IF(ISBLANK(I92),1,0)-IF(ISBLANK(J92),1,0)-IF(ISBLANK(K92),1,0)+IF(AND(ISBLANK(I92),ISBLANK(J92),ISBLANK(K92)),3,0)+IF(H92="OUT",1,0)+D77</f>
        <v>1</v>
      </c>
      <c r="E92" s="17">
        <f ca="1">IF(ISBLANK(I92),0,COUNTIF(INDIRECT(I92),"4"))+IF(ISBLANK(J92),0,COUNTIF(INDIRECT(J92),"4"))+IF(ISBLANK(K92),0,COUNTIF(INDIRECT(K92),"4"))+E77</f>
        <v>0</v>
      </c>
      <c r="F92" s="17">
        <f ca="1">IF(ISBLANK(I92),0,COUNTIF(INDIRECT(I92),"6"))+IF(ISBLANK(J92),0,COUNTIF(INDIRECT(J92),"6"))+IF(ISBLANK(K92),0,COUNTIF(INDIRECT(K92),"6"))+F77</f>
        <v>0</v>
      </c>
      <c r="G92" s="89">
        <f ca="1">IF(D92=0,0,100*C92/D92)</f>
        <v>0</v>
      </c>
      <c r="H92" s="73"/>
      <c r="I92" s="70" t="s">
        <v>179</v>
      </c>
      <c r="J92" s="73"/>
      <c r="K92" s="84"/>
      <c r="M92" s="72" t="s">
        <v>61</v>
      </c>
      <c r="N92" s="17">
        <f ca="1">SUM(IF(ISBLANK(T92),0,INDIRECT(T92)),IF(ISBLANK(U92),0,INDIRECT(U92)),IF(ISBLANK(V92),0,INDIRECT(V92)))+N76</f>
        <v>39</v>
      </c>
      <c r="O92" s="17">
        <f ca="1">IF(AND(ISBLANK(T92),ISBLANK(U92),ISBLANK(V92)),0,COUNT(IF(ISBLANK(T92),0,INDIRECT(T92)),IF(ISBLANK(U92),0,INDIRECT(U92)),IF(ISBLANK(V92),0,INDIRECT(V92))))-IF(ISBLANK(T92),1,0)-IF(ISBLANK(U92),1,0)-IF(ISBLANK(V92),1,0)+IF(AND(ISBLANK(T92),ISBLANK(U92),ISBLANK(V92)),3,0)+IF(S92="OUT",1,0)+O76</f>
        <v>21</v>
      </c>
      <c r="P92" s="17">
        <f ca="1">IF(ISBLANK(T92),0,COUNTIF(INDIRECT(T92),"4"))+IF(ISBLANK(U92),0,COUNTIF(INDIRECT(U92),"4"))+IF(ISBLANK(V92),0,COUNTIF(INDIRECT(V92),"4"))+P76</f>
        <v>2</v>
      </c>
      <c r="Q92" s="17">
        <f ca="1">IF(ISBLANK(T92),0,COUNTIF(INDIRECT(T92),"6"))+IF(ISBLANK(U92),0,COUNTIF(INDIRECT(U92),"6"))+IF(ISBLANK(V92),0,COUNTIF(INDIRECT(V92),"6"))+Q76</f>
        <v>4</v>
      </c>
      <c r="R92" s="89">
        <f ca="1">IF(O92=0,0,100*N92/O92)</f>
        <v>185.71428571428572</v>
      </c>
      <c r="S92" s="73"/>
      <c r="T92" s="72" t="s">
        <v>180</v>
      </c>
      <c r="U92" s="73" t="s">
        <v>181</v>
      </c>
      <c r="V92" s="84"/>
      <c r="CU92" s="26">
        <f t="shared" ca="1" si="1"/>
        <v>0</v>
      </c>
    </row>
    <row r="93" spans="2:99" x14ac:dyDescent="0.2">
      <c r="B93" s="72"/>
      <c r="C93" s="8"/>
      <c r="D93" s="8"/>
      <c r="E93" s="8"/>
      <c r="F93" s="8"/>
      <c r="G93" s="17"/>
      <c r="H93" s="73"/>
      <c r="I93" s="72"/>
      <c r="J93" s="73"/>
      <c r="K93" s="84"/>
      <c r="M93" s="72" t="s">
        <v>64</v>
      </c>
      <c r="N93" s="17">
        <f ca="1">SUM(IF(ISBLANK(T93),0,INDIRECT(T93)),IF(ISBLANK(U93),0,INDIRECT(U93)),IF(ISBLANK(V93),0,INDIRECT(V93)))+N77</f>
        <v>1</v>
      </c>
      <c r="O93" s="17">
        <f ca="1">IF(AND(ISBLANK(T93),ISBLANK(U93),ISBLANK(V93)),0,COUNT(IF(ISBLANK(T93),0,INDIRECT(T93)),IF(ISBLANK(U93),0,INDIRECT(U93)),IF(ISBLANK(V93),0,INDIRECT(V93))))-IF(ISBLANK(T93),1,0)-IF(ISBLANK(U93),1,0)-IF(ISBLANK(V93),1,0)+IF(AND(ISBLANK(T93),ISBLANK(U93),ISBLANK(V93)),3,0)+IF(S93="OUT",1,0)+O77</f>
        <v>1</v>
      </c>
      <c r="P93" s="17">
        <f ca="1">IF(ISBLANK(T93),0,COUNTIF(INDIRECT(T93),"4"))+IF(ISBLANK(U93),0,COUNTIF(INDIRECT(U93),"4"))+IF(ISBLANK(V93),0,COUNTIF(INDIRECT(V93),"4"))+P77</f>
        <v>0</v>
      </c>
      <c r="Q93" s="17">
        <f ca="1">IF(ISBLANK(T93),0,COUNTIF(INDIRECT(T93),"6"))+IF(ISBLANK(U93),0,COUNTIF(INDIRECT(U93),"6"))+IF(ISBLANK(V93),0,COUNTIF(INDIRECT(V93),"6"))+Q77</f>
        <v>0</v>
      </c>
      <c r="R93" s="89">
        <f ca="1">IF(O93=0,0,100*N93/O93)</f>
        <v>100</v>
      </c>
      <c r="S93" s="73"/>
      <c r="T93" s="72" t="s">
        <v>182</v>
      </c>
      <c r="U93" s="73"/>
      <c r="V93" s="84"/>
      <c r="CU93" s="26">
        <f t="shared" ca="1" si="1"/>
        <v>1</v>
      </c>
    </row>
    <row r="94" spans="2:99" x14ac:dyDescent="0.2">
      <c r="B94" s="72"/>
      <c r="C94" s="8"/>
      <c r="D94" s="8"/>
      <c r="E94" s="8"/>
      <c r="F94" s="8"/>
      <c r="G94" s="8"/>
      <c r="H94" s="73"/>
      <c r="I94" s="72"/>
      <c r="J94" s="73"/>
      <c r="K94" s="84"/>
      <c r="M94" s="72"/>
      <c r="N94" s="8"/>
      <c r="O94" s="8"/>
      <c r="P94" s="8"/>
      <c r="Q94" s="8"/>
      <c r="R94" s="8"/>
      <c r="S94" s="73"/>
      <c r="T94" s="72"/>
      <c r="U94" s="73"/>
      <c r="V94" s="84"/>
      <c r="CU94" s="26">
        <f t="shared" ca="1" si="1"/>
        <v>1</v>
      </c>
    </row>
    <row r="95" spans="2:99" x14ac:dyDescent="0.2">
      <c r="B95" s="72"/>
      <c r="C95" s="8"/>
      <c r="D95" s="8"/>
      <c r="E95" s="8"/>
      <c r="F95" s="8"/>
      <c r="G95" s="8"/>
      <c r="H95" s="73"/>
      <c r="I95" s="72"/>
      <c r="J95" s="73"/>
      <c r="K95" s="84"/>
      <c r="M95" s="72"/>
      <c r="N95" s="8"/>
      <c r="O95" s="8"/>
      <c r="P95" s="8"/>
      <c r="Q95" s="8"/>
      <c r="R95" s="8"/>
      <c r="S95" s="73"/>
      <c r="T95" s="72"/>
      <c r="U95" s="73"/>
      <c r="V95" s="84"/>
      <c r="CU95" s="26">
        <f t="shared" ca="1" si="1"/>
        <v>1</v>
      </c>
    </row>
    <row r="96" spans="2:99" x14ac:dyDescent="0.2">
      <c r="B96" s="72"/>
      <c r="C96" s="8"/>
      <c r="D96" s="8"/>
      <c r="E96" s="8"/>
      <c r="F96" s="8"/>
      <c r="G96" s="8"/>
      <c r="H96" s="73"/>
      <c r="I96" s="72"/>
      <c r="J96" s="73"/>
      <c r="K96" s="84"/>
      <c r="M96" s="72"/>
      <c r="N96" s="8"/>
      <c r="O96" s="8"/>
      <c r="P96" s="8"/>
      <c r="Q96" s="8"/>
      <c r="R96" s="8"/>
      <c r="S96" s="73"/>
      <c r="T96" s="72"/>
      <c r="U96" s="73"/>
      <c r="V96" s="84"/>
      <c r="CU96" s="26">
        <f t="shared" ca="1" si="1"/>
        <v>2</v>
      </c>
    </row>
    <row r="97" spans="2:99" x14ac:dyDescent="0.2">
      <c r="B97" s="72"/>
      <c r="C97" s="8"/>
      <c r="D97" s="8"/>
      <c r="E97" s="8"/>
      <c r="F97" s="8"/>
      <c r="G97" s="8"/>
      <c r="H97" s="73"/>
      <c r="I97" s="72"/>
      <c r="J97" s="73"/>
      <c r="K97" s="84"/>
      <c r="M97" s="72"/>
      <c r="N97" s="8"/>
      <c r="O97" s="8"/>
      <c r="P97" s="8"/>
      <c r="Q97" s="8"/>
      <c r="R97" s="8"/>
      <c r="S97" s="73"/>
      <c r="T97" s="72"/>
      <c r="U97" s="73"/>
      <c r="V97" s="84"/>
      <c r="CU97" s="26">
        <f t="shared" ca="1" si="1"/>
        <v>2</v>
      </c>
    </row>
    <row r="98" spans="2:99" ht="17" thickBot="1" x14ac:dyDescent="0.25">
      <c r="B98" s="72"/>
      <c r="C98" s="8"/>
      <c r="D98" s="8"/>
      <c r="E98"/>
      <c r="F98"/>
      <c r="G98"/>
      <c r="H98"/>
      <c r="I98" s="97"/>
      <c r="J98" s="98"/>
      <c r="K98" s="99"/>
      <c r="M98" s="72"/>
      <c r="N98" s="8"/>
      <c r="O98" s="8"/>
      <c r="P98"/>
      <c r="Q98"/>
      <c r="R98"/>
      <c r="S98"/>
      <c r="T98" s="97"/>
      <c r="U98" s="98"/>
      <c r="V98" s="99"/>
      <c r="CU98" s="26">
        <f t="shared" ca="1" si="1"/>
        <v>2</v>
      </c>
    </row>
    <row r="99" spans="2:99" x14ac:dyDescent="0.2">
      <c r="B99" s="70" t="s">
        <v>143</v>
      </c>
      <c r="C99" s="17" t="str">
        <f>SUM(C88:I88) &amp; " runs"</f>
        <v>5 runs</v>
      </c>
      <c r="D99" s="17" t="str">
        <f>COUNTIF(C88:I88,"W") &amp; " wickets"</f>
        <v>0 wickets</v>
      </c>
      <c r="E99"/>
      <c r="F99"/>
      <c r="G99"/>
      <c r="H99"/>
      <c r="I99" s="102" t="s">
        <v>144</v>
      </c>
      <c r="J99" s="8"/>
      <c r="K99" s="103"/>
      <c r="M99" s="70" t="s">
        <v>143</v>
      </c>
      <c r="N99" s="17" t="str">
        <f>SUM(N88:T88) &amp; " runs"</f>
        <v>9 runs</v>
      </c>
      <c r="O99" s="17" t="str">
        <f>COUNTIF(N88:T88,"W") &amp; " wickets"</f>
        <v>1 wickets</v>
      </c>
      <c r="P99"/>
      <c r="Q99"/>
      <c r="R99"/>
      <c r="S99"/>
      <c r="T99" s="102" t="s">
        <v>144</v>
      </c>
      <c r="U99" s="8"/>
      <c r="V99" s="103"/>
      <c r="CU99" s="26">
        <f t="shared" ca="1" si="1"/>
        <v>1</v>
      </c>
    </row>
    <row r="100" spans="2:99" ht="17" thickBot="1" x14ac:dyDescent="0.25">
      <c r="B100" s="111" t="str">
        <f>C87</f>
        <v>Charl Langedveldt</v>
      </c>
      <c r="C100" s="112">
        <v>1</v>
      </c>
      <c r="D100" s="113">
        <v>0</v>
      </c>
      <c r="E100" s="106">
        <f>SUM(C88:H88)+$K$4</f>
        <v>5</v>
      </c>
      <c r="F100" s="106">
        <f>COUNTIF(C88:H88,"W")+$M$4</f>
        <v>0</v>
      </c>
      <c r="G100" s="106"/>
      <c r="H100" s="114"/>
      <c r="I100" s="108">
        <f>SUM(C88:I88)+I84</f>
        <v>60</v>
      </c>
      <c r="J100" s="109">
        <f>COUNTIF(C88:I88,"W")+J84</f>
        <v>2</v>
      </c>
      <c r="K100" s="110">
        <f>I100/C86</f>
        <v>10</v>
      </c>
      <c r="M100" s="111" t="str">
        <f>N87</f>
        <v>Charl Langedveldt</v>
      </c>
      <c r="N100" s="112">
        <v>2</v>
      </c>
      <c r="O100" s="113">
        <v>0</v>
      </c>
      <c r="P100" s="106">
        <f>SUM(N88:S88)+E100</f>
        <v>14</v>
      </c>
      <c r="Q100" s="106">
        <f>COUNTIF(N88:S88,"W")+F100</f>
        <v>1</v>
      </c>
      <c r="R100" s="106"/>
      <c r="S100" s="114"/>
      <c r="T100" s="108">
        <f>SUM(N88:T88)+T84</f>
        <v>104</v>
      </c>
      <c r="U100" s="109">
        <f>COUNTIF(N88:T88,"W")+U84</f>
        <v>4</v>
      </c>
      <c r="V100" s="115">
        <f>T100/N86</f>
        <v>8.6666666666666661</v>
      </c>
      <c r="CU100" s="26">
        <f t="shared" ca="1" si="1"/>
        <v>0</v>
      </c>
    </row>
    <row r="101" spans="2:99" x14ac:dyDescent="0.2">
      <c r="CU101" s="26">
        <f t="shared" ca="1" si="1"/>
        <v>1</v>
      </c>
    </row>
    <row r="102" spans="2:99" x14ac:dyDescent="0.2">
      <c r="B102" s="55" t="s">
        <v>113</v>
      </c>
      <c r="C102" s="17" t="str" cm="1">
        <f t="array" aca="1" ref="C102" ca="1">INDEX($CV$2:$CV$51,RANDBETWEEN(1,COUNTA($CV$2:$CV$51)),1)</f>
        <v>W</v>
      </c>
      <c r="D102" s="17"/>
      <c r="M102" s="57" t="s">
        <v>113</v>
      </c>
      <c r="N102" s="17" cm="1">
        <f t="array" aca="1" ref="N102" ca="1">INDEX($CW$2:$CW$51,RANDBETWEEN(1,COUNTA($CW$2:$CW$51)),1)</f>
        <v>0</v>
      </c>
      <c r="CU102" s="26">
        <f t="shared" ca="1" si="1"/>
        <v>-1</v>
      </c>
    </row>
    <row r="103" spans="2:99" x14ac:dyDescent="0.2">
      <c r="B103" s="58" t="s">
        <v>115</v>
      </c>
      <c r="C103" s="59"/>
      <c r="D103" s="62"/>
      <c r="M103" s="58" t="s">
        <v>120</v>
      </c>
      <c r="N103" s="59"/>
      <c r="O103" s="62"/>
      <c r="CU103" s="26">
        <f t="shared" ca="1" si="1"/>
        <v>0</v>
      </c>
    </row>
    <row r="104" spans="2:99" x14ac:dyDescent="0.2">
      <c r="B104" s="63"/>
      <c r="C104" s="64"/>
      <c r="D104" s="66"/>
      <c r="M104" s="63"/>
      <c r="N104" s="64"/>
      <c r="O104" s="66"/>
    </row>
    <row r="108" spans="2:99" x14ac:dyDescent="0.2">
      <c r="C108" s="17"/>
      <c r="D108" s="17"/>
      <c r="E108" s="17"/>
      <c r="F108" s="17"/>
      <c r="G108" s="17"/>
    </row>
    <row r="109" spans="2:99" x14ac:dyDescent="0.2">
      <c r="C109" s="17"/>
      <c r="D109" s="17"/>
      <c r="E109" s="17"/>
      <c r="F109" s="17"/>
      <c r="G109" s="17"/>
      <c r="H109" s="17"/>
    </row>
    <row r="112" spans="2:99" x14ac:dyDescent="0.2">
      <c r="C112" s="17"/>
      <c r="D112" s="17"/>
      <c r="E112" s="17"/>
      <c r="F112" s="17" t="s">
        <v>105</v>
      </c>
      <c r="G112" s="17"/>
    </row>
    <row r="113" spans="3:7" x14ac:dyDescent="0.2">
      <c r="C113" s="17"/>
      <c r="D113" s="17"/>
      <c r="E113" s="17"/>
      <c r="F113" s="17" t="s">
        <v>105</v>
      </c>
      <c r="G113" s="17"/>
    </row>
    <row r="114" spans="3:7" x14ac:dyDescent="0.2">
      <c r="F114" s="26" t="s">
        <v>105</v>
      </c>
    </row>
    <row r="115" spans="3:7" x14ac:dyDescent="0.2">
      <c r="F115" s="26" t="s">
        <v>105</v>
      </c>
    </row>
    <row r="116" spans="3:7" x14ac:dyDescent="0.2">
      <c r="F116" s="26" t="s">
        <v>105</v>
      </c>
    </row>
    <row r="117" spans="3:7" x14ac:dyDescent="0.2">
      <c r="F117" s="26" t="s">
        <v>105</v>
      </c>
    </row>
    <row r="118" spans="3:7" x14ac:dyDescent="0.2">
      <c r="F118" s="26" t="s">
        <v>105</v>
      </c>
    </row>
    <row r="119" spans="3:7" x14ac:dyDescent="0.2">
      <c r="F119" s="26" t="s">
        <v>105</v>
      </c>
    </row>
    <row r="120" spans="3:7" x14ac:dyDescent="0.2">
      <c r="F120" s="26" t="s">
        <v>105</v>
      </c>
    </row>
    <row r="121" spans="3:7" x14ac:dyDescent="0.2">
      <c r="F121" s="26" t="s">
        <v>105</v>
      </c>
    </row>
    <row r="122" spans="3:7" x14ac:dyDescent="0.2">
      <c r="F122" s="26" t="s">
        <v>105</v>
      </c>
    </row>
    <row r="123" spans="3:7" x14ac:dyDescent="0.2">
      <c r="F123" s="26" t="s">
        <v>105</v>
      </c>
    </row>
    <row r="124" spans="3:7" x14ac:dyDescent="0.2">
      <c r="F124" s="26" t="s">
        <v>105</v>
      </c>
    </row>
    <row r="125" spans="3:7" x14ac:dyDescent="0.2">
      <c r="F125" s="26" t="s">
        <v>105</v>
      </c>
    </row>
    <row r="126" spans="3:7" x14ac:dyDescent="0.2">
      <c r="F126" s="26" t="s">
        <v>105</v>
      </c>
    </row>
    <row r="127" spans="3:7" x14ac:dyDescent="0.2">
      <c r="F127" s="26" t="s">
        <v>105</v>
      </c>
    </row>
    <row r="128" spans="3:7" x14ac:dyDescent="0.2">
      <c r="F128" s="26" t="s">
        <v>105</v>
      </c>
    </row>
    <row r="129" spans="6:6" x14ac:dyDescent="0.2">
      <c r="F129" s="26" t="s">
        <v>105</v>
      </c>
    </row>
    <row r="130" spans="6:6" x14ac:dyDescent="0.2">
      <c r="F130" s="26" t="s">
        <v>105</v>
      </c>
    </row>
  </sheetData>
  <mergeCells count="8">
    <mergeCell ref="B103:D104"/>
    <mergeCell ref="M103:O104"/>
    <mergeCell ref="B2:D3"/>
    <mergeCell ref="M2:O3"/>
    <mergeCell ref="X2:Z3"/>
    <mergeCell ref="AI2:AK3"/>
    <mergeCell ref="X71:Z72"/>
    <mergeCell ref="AI71:AK72"/>
  </mergeCells>
  <conditionalFormatting sqref="B2">
    <cfRule type="cellIs" dxfId="85" priority="7" operator="equal">
      <formula>$AH$8</formula>
    </cfRule>
    <cfRule type="cellIs" dxfId="84" priority="8" operator="equal">
      <formula>$AH$4</formula>
    </cfRule>
    <cfRule type="cellIs" dxfId="83" priority="9" operator="equal">
      <formula>$AH$6</formula>
    </cfRule>
    <cfRule type="cellIs" dxfId="82" priority="10" operator="equal">
      <formula>$AH$7</formula>
    </cfRule>
    <cfRule type="cellIs" dxfId="81" priority="11" operator="equal">
      <formula>$AH$5</formula>
    </cfRule>
    <cfRule type="cellIs" dxfId="80" priority="12" operator="equal">
      <formula>$AH$3</formula>
    </cfRule>
  </conditionalFormatting>
  <conditionalFormatting sqref="B40">
    <cfRule type="cellIs" dxfId="79" priority="1" operator="equal">
      <formula>$AH$8</formula>
    </cfRule>
    <cfRule type="cellIs" dxfId="78" priority="2" operator="equal">
      <formula>$AH$4</formula>
    </cfRule>
    <cfRule type="cellIs" dxfId="77" priority="3" operator="equal">
      <formula>$AH$6</formula>
    </cfRule>
    <cfRule type="cellIs" dxfId="76" priority="4" operator="equal">
      <formula>$AH$7</formula>
    </cfRule>
    <cfRule type="cellIs" dxfId="75" priority="5" operator="equal">
      <formula>$AH$5</formula>
    </cfRule>
    <cfRule type="cellIs" dxfId="74" priority="6" operator="equal">
      <formula>$AH$3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0AB6-1165-6B4A-8191-E1A8490A1DD1}">
  <dimension ref="B1:DO119"/>
  <sheetViews>
    <sheetView topLeftCell="V45" zoomScale="125" workbookViewId="0">
      <selection activeCell="C12" sqref="C12"/>
    </sheetView>
  </sheetViews>
  <sheetFormatPr baseColWidth="10" defaultColWidth="10.83203125" defaultRowHeight="16" x14ac:dyDescent="0.2"/>
  <cols>
    <col min="1" max="1" width="10.83203125" style="26"/>
    <col min="2" max="2" width="17" style="26" customWidth="1"/>
    <col min="3" max="3" width="18.1640625" style="26" customWidth="1"/>
    <col min="4" max="4" width="12.83203125" style="26" bestFit="1" customWidth="1"/>
    <col min="5" max="5" width="19.6640625" style="26" customWidth="1"/>
    <col min="6" max="6" width="13.33203125" style="26" bestFit="1" customWidth="1"/>
    <col min="7" max="7" width="13.33203125" style="26" customWidth="1"/>
    <col min="8" max="8" width="12.1640625" style="26" customWidth="1"/>
    <col min="9" max="9" width="16.33203125" style="26" bestFit="1" customWidth="1"/>
    <col min="10" max="12" width="11" style="26" bestFit="1" customWidth="1"/>
    <col min="13" max="13" width="21.5" style="26" bestFit="1" customWidth="1"/>
    <col min="14" max="14" width="14.1640625" style="26" bestFit="1" customWidth="1"/>
    <col min="15" max="15" width="11" style="26" customWidth="1"/>
    <col min="16" max="16" width="21.5" style="26" customWidth="1"/>
    <col min="17" max="19" width="11" style="26" bestFit="1" customWidth="1"/>
    <col min="20" max="20" width="14.1640625" style="26" bestFit="1" customWidth="1"/>
    <col min="21" max="21" width="14.1640625" style="26" customWidth="1"/>
    <col min="22" max="23" width="11" style="26" bestFit="1" customWidth="1"/>
    <col min="24" max="24" width="16.33203125" style="26" bestFit="1" customWidth="1"/>
    <col min="25" max="25" width="14.1640625" style="26" bestFit="1" customWidth="1"/>
    <col min="26" max="26" width="11" style="26" bestFit="1" customWidth="1"/>
    <col min="27" max="27" width="23.6640625" style="26" customWidth="1"/>
    <col min="28" max="30" width="11" style="26" bestFit="1" customWidth="1"/>
    <col min="31" max="31" width="14.1640625" style="26" bestFit="1" customWidth="1"/>
    <col min="32" max="34" width="11" style="26" bestFit="1" customWidth="1"/>
    <col min="35" max="35" width="16.33203125" style="26" bestFit="1" customWidth="1"/>
    <col min="36" max="36" width="14.1640625" style="26" bestFit="1" customWidth="1"/>
    <col min="37" max="37" width="11" style="26" bestFit="1" customWidth="1"/>
    <col min="38" max="38" width="23.5" style="26" customWidth="1"/>
    <col min="39" max="40" width="11" style="26" customWidth="1"/>
    <col min="41" max="41" width="11" style="26" bestFit="1" customWidth="1"/>
    <col min="42" max="42" width="16.83203125" style="26" customWidth="1"/>
    <col min="43" max="46" width="11" style="26" bestFit="1" customWidth="1"/>
    <col min="47" max="63" width="0" style="26" hidden="1" customWidth="1"/>
    <col min="64" max="90" width="11" style="26" bestFit="1" customWidth="1"/>
    <col min="91" max="91" width="7.83203125" style="26" customWidth="1"/>
    <col min="92" max="92" width="0.1640625" style="26" customWidth="1"/>
    <col min="93" max="93" width="13.1640625" style="26" customWidth="1"/>
    <col min="94" max="94" width="11.1640625" style="26" customWidth="1"/>
    <col min="95" max="95" width="18.6640625" style="26" customWidth="1"/>
    <col min="96" max="96" width="17.6640625" style="26" customWidth="1"/>
    <col min="97" max="97" width="24.5" style="26" customWidth="1"/>
    <col min="98" max="98" width="22.1640625" style="26" customWidth="1"/>
    <col min="99" max="99" width="15.33203125" style="26" customWidth="1"/>
    <col min="100" max="100" width="16.1640625" style="26" customWidth="1"/>
    <col min="101" max="101" width="17.5" style="26" customWidth="1"/>
    <col min="102" max="102" width="18.5" style="26" customWidth="1"/>
    <col min="103" max="103" width="19.1640625" style="26" customWidth="1"/>
    <col min="104" max="104" width="10.1640625" style="26" customWidth="1"/>
    <col min="105" max="105" width="20.5" style="26" customWidth="1"/>
    <col min="106" max="106" width="17.5" style="26" customWidth="1"/>
    <col min="107" max="107" width="12.6640625" style="26" customWidth="1"/>
    <col min="108" max="108" width="10.6640625" style="26" customWidth="1"/>
    <col min="109" max="109" width="25.33203125" style="26" customWidth="1"/>
    <col min="110" max="110" width="24.6640625" style="26" customWidth="1"/>
    <col min="111" max="111" width="22" style="26" customWidth="1"/>
    <col min="112" max="112" width="28" style="26" customWidth="1"/>
    <col min="113" max="113" width="51.33203125" style="26" customWidth="1"/>
    <col min="114" max="16384" width="10.83203125" style="26"/>
  </cols>
  <sheetData>
    <row r="1" spans="2:113" x14ac:dyDescent="0.2">
      <c r="B1" s="55" t="s">
        <v>113</v>
      </c>
      <c r="C1" s="17" cm="1">
        <f t="array" aca="1" ref="C1" ca="1">INDEX($CV$2:$CV$51,RANDBETWEEN(1,COUNTA($CV$2:$CV$51)),1)</f>
        <v>1</v>
      </c>
      <c r="D1" s="17"/>
      <c r="E1" s="17"/>
      <c r="F1" s="17"/>
      <c r="G1" s="56" t="s">
        <v>96</v>
      </c>
      <c r="H1" s="56" t="s">
        <v>114</v>
      </c>
      <c r="I1" s="56" t="s">
        <v>4</v>
      </c>
      <c r="K1" s="17"/>
      <c r="L1" s="17"/>
      <c r="M1" s="57" t="s">
        <v>113</v>
      </c>
      <c r="N1" s="17" cm="1">
        <f t="array" aca="1" ref="N1" ca="1">INDEX($CW$2:$CW$51,RANDBETWEEN(1,COUNTA($CW$2:$CW$51)),1)</f>
        <v>4</v>
      </c>
      <c r="X1" s="55" t="s">
        <v>113</v>
      </c>
      <c r="Y1" s="17" cm="1">
        <f t="array" aca="1" ref="Y1" ca="1">INDEX($CX$2:$CX$51,RANDBETWEEN(1,COUNTA($CX$2:$CX$51)),1)</f>
        <v>1</v>
      </c>
      <c r="AI1" s="55" t="s">
        <v>113</v>
      </c>
      <c r="AJ1" s="17" cm="1">
        <f t="array" aca="1" ref="AJ1" ca="1">INDEX($CY$2:$CY$51,RANDBETWEEN(1,COUNTA($CY$2:$CY$51)),1)</f>
        <v>4</v>
      </c>
      <c r="AU1" s="26" t="str">
        <f>IF(AV1=0," ","Bowler Ability")</f>
        <v>Bowler Ability</v>
      </c>
      <c r="AV1" s="26">
        <f>J7</f>
        <v>3</v>
      </c>
      <c r="CO1" s="4" t="s">
        <v>0</v>
      </c>
      <c r="CP1" s="4" t="s">
        <v>1</v>
      </c>
      <c r="CQ1" s="5" t="s">
        <v>2</v>
      </c>
      <c r="CR1" s="5" t="s">
        <v>3</v>
      </c>
      <c r="CS1" s="6" t="s">
        <v>4</v>
      </c>
      <c r="CT1" s="6" t="s">
        <v>5</v>
      </c>
      <c r="CU1" s="7" t="s">
        <v>6</v>
      </c>
      <c r="CV1" s="4" t="s">
        <v>0</v>
      </c>
      <c r="CW1" s="4" t="s">
        <v>1</v>
      </c>
      <c r="CX1" s="5" t="s">
        <v>2</v>
      </c>
      <c r="CY1" s="5" t="s">
        <v>3</v>
      </c>
      <c r="CZ1" s="8"/>
      <c r="DA1" s="7" t="s">
        <v>7</v>
      </c>
      <c r="DB1" s="10" t="s">
        <v>12</v>
      </c>
      <c r="DC1" s="7" t="s">
        <v>13</v>
      </c>
      <c r="DD1" s="7" t="s">
        <v>14</v>
      </c>
      <c r="DE1" s="10" t="s">
        <v>15</v>
      </c>
      <c r="DF1" s="7" t="s">
        <v>16</v>
      </c>
      <c r="DG1" s="7" t="s">
        <v>17</v>
      </c>
      <c r="DH1" s="10" t="s">
        <v>18</v>
      </c>
      <c r="DI1" s="10" t="s">
        <v>19</v>
      </c>
    </row>
    <row r="2" spans="2:113" x14ac:dyDescent="0.2">
      <c r="B2" s="58" t="s">
        <v>115</v>
      </c>
      <c r="C2" s="59"/>
      <c r="D2" s="59"/>
      <c r="E2" s="60" t="s">
        <v>116</v>
      </c>
      <c r="F2" s="5">
        <v>2</v>
      </c>
      <c r="G2" s="61" t="s">
        <v>117</v>
      </c>
      <c r="H2" s="61" t="s">
        <v>118</v>
      </c>
      <c r="I2" s="61" t="s">
        <v>119</v>
      </c>
      <c r="M2" s="58" t="s">
        <v>120</v>
      </c>
      <c r="N2" s="59"/>
      <c r="O2" s="62"/>
      <c r="X2" s="58" t="s">
        <v>121</v>
      </c>
      <c r="Y2" s="59"/>
      <c r="Z2" s="62"/>
      <c r="AI2" s="58" t="s">
        <v>122</v>
      </c>
      <c r="AJ2" s="59"/>
      <c r="AK2" s="62"/>
      <c r="AU2" s="26" t="str">
        <f>IF(AV2=0," ","Batsman Ability")</f>
        <v>Batsman Ability</v>
      </c>
      <c r="AV2" s="26">
        <f>J8</f>
        <v>2</v>
      </c>
      <c r="CO2" s="8">
        <v>0</v>
      </c>
      <c r="CP2" s="8">
        <v>0</v>
      </c>
      <c r="CQ2" s="8">
        <v>0</v>
      </c>
      <c r="CR2" s="8">
        <v>0</v>
      </c>
      <c r="CS2" s="8">
        <f t="array" ref="CS2:CS51">_xlfn.IFS(F2=1,DA2:DA51,F2=2,DB2:DB51,F2=3,DC2:DC51)</f>
        <v>0</v>
      </c>
      <c r="CT2" s="8">
        <f t="array" ref="CT2:CT51">_xlfn.IFS(F3=1,DD2:DD51,F3=2,DE2:DE51,F3=3,DF2:DF51)</f>
        <v>0</v>
      </c>
      <c r="CU2" s="9">
        <f t="array" ref="CU2:CU51">_xlfn.IFS(F4=1,DG2:DG51,F4=2,DH2:DH51,F4=3,DI2:DI51)</f>
        <v>0</v>
      </c>
      <c r="CV2" s="8" cm="1">
        <f t="array" aca="1" ref="CV2" ca="1">_xlfn.IFS($CU54=-1,CO2,$CU54=0,$CS2,$CU54=1,$CT2,$CU54=2,$CU2)</f>
        <v>0</v>
      </c>
      <c r="CW2" s="8" cm="1">
        <f t="array" aca="1" ref="CW2" ca="1">_xlfn.IFS($CU54=-1,CP2,$CU54=0,$CS2,$CU54=1,$CT2,$CU54=2,$CU2)</f>
        <v>0</v>
      </c>
      <c r="CX2" s="8" cm="1">
        <f t="array" aca="1" ref="CX2" ca="1">_xlfn.IFS($CU54=-1,CQ2,$CU54=0,$CS2,$CU54=1,$CT2,$CU54=2,$CU2)</f>
        <v>0</v>
      </c>
      <c r="CY2" s="8" cm="1">
        <f t="array" aca="1" ref="CY2" ca="1">_xlfn.IFS($CU54=-1,CR2,$CU54=0,$CS2,$CU54=1,$CT2,$CU54=2,$CU2)</f>
        <v>0</v>
      </c>
      <c r="CZ2" s="8"/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</row>
    <row r="3" spans="2:113" x14ac:dyDescent="0.2">
      <c r="B3" s="63"/>
      <c r="C3" s="64"/>
      <c r="D3" s="64"/>
      <c r="E3" s="60" t="s">
        <v>123</v>
      </c>
      <c r="F3" s="65" cm="1">
        <f t="array" ref="F3">INDEX($AV$1:$AV$40,SUMPRODUCT(MAX(ROW(AU1:AU40)*($E$3=AU1:AU40))))</f>
        <v>2</v>
      </c>
      <c r="G3" s="61" t="s">
        <v>183</v>
      </c>
      <c r="H3" s="61" t="s">
        <v>183</v>
      </c>
      <c r="I3" s="61" t="s">
        <v>125</v>
      </c>
      <c r="M3" s="63"/>
      <c r="N3" s="64"/>
      <c r="O3" s="66"/>
      <c r="X3" s="63"/>
      <c r="Y3" s="64"/>
      <c r="Z3" s="66"/>
      <c r="AI3" s="63"/>
      <c r="AJ3" s="64"/>
      <c r="AK3" s="66"/>
      <c r="AU3" s="26" t="str">
        <f>IF(AV3=0," ","Bowler Ability")</f>
        <v>Bowler Ability</v>
      </c>
      <c r="AV3" s="26">
        <f>J23</f>
        <v>3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9">
        <v>0</v>
      </c>
      <c r="CV3" s="8" cm="1">
        <f t="array" aca="1" ref="CV3" ca="1">_xlfn.IFS($CU55=-1,CO3,$CU55=0,$CS3,$CU55=1,$CT3,$CU55=2,$CU3)</f>
        <v>0</v>
      </c>
      <c r="CW3" s="8" cm="1">
        <f t="array" aca="1" ref="CW3" ca="1">_xlfn.IFS($CU55=-1,CP3,$CU55=0,$CS3,$CU55=1,$CT3,$CU55=2,$CU3)</f>
        <v>0</v>
      </c>
      <c r="CX3" s="8" cm="1">
        <f t="array" aca="1" ref="CX3" ca="1">_xlfn.IFS($CU55=-1,CQ3,$CU55=0,$CS3,$CU55=1,$CT3,$CU55=2,$CU3)</f>
        <v>0</v>
      </c>
      <c r="CY3" s="8" cm="1">
        <f t="array" aca="1" ref="CY3" ca="1">_xlfn.IFS($CU55=-1,CR3,$CU55=0,$CS3,$CU55=1,$CT3,$CU55=2,$CU3)</f>
        <v>0</v>
      </c>
      <c r="CZ3" s="8"/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</row>
    <row r="4" spans="2:113" x14ac:dyDescent="0.2">
      <c r="B4" s="7" t="s">
        <v>184</v>
      </c>
      <c r="C4" s="117">
        <f>'Sample INNINGS 1'!AP68</f>
        <v>148</v>
      </c>
      <c r="D4" s="118"/>
      <c r="E4" s="60" t="s">
        <v>126</v>
      </c>
      <c r="F4" s="65" cm="1">
        <f t="array" ref="F4">INDEX($AV$1:$AV$40,SUMPRODUCT(MAX(ROW(AU1:AU40)*($E$4=AU1:AU40))))</f>
        <v>3</v>
      </c>
      <c r="G4" s="61" t="s">
        <v>185</v>
      </c>
      <c r="H4" s="67" t="s">
        <v>128</v>
      </c>
      <c r="I4" s="67" t="s">
        <v>129</v>
      </c>
      <c r="AU4" s="26" t="str">
        <f>IF(AV4=0," ","Batsman Ability")</f>
        <v>Batsman Ability</v>
      </c>
      <c r="AV4" s="26">
        <f>J24</f>
        <v>2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9">
        <v>0</v>
      </c>
      <c r="CV4" s="8" cm="1">
        <f t="array" aca="1" ref="CV4" ca="1">_xlfn.IFS($CU56=-1,CO4,$CU56=0,$CS4,$CU56=1,$CT4,$CU56=2,$CU4)</f>
        <v>0</v>
      </c>
      <c r="CW4" s="8" cm="1">
        <f t="array" aca="1" ref="CW4" ca="1">_xlfn.IFS($CU56=-1,CP4,$CU56=0,$CS4,$CU56=1,$CT4,$CU56=2,$CU4)</f>
        <v>0</v>
      </c>
      <c r="CX4" s="8" cm="1">
        <f t="array" aca="1" ref="CX4" ca="1">_xlfn.IFS($CU56=-1,CQ4,$CU56=0,$CS4,$CU56=1,$CT4,$CU56=2,$CU4)</f>
        <v>0</v>
      </c>
      <c r="CY4" s="8" cm="1">
        <f t="array" aca="1" ref="CY4" ca="1">_xlfn.IFS($CU56=-1,CR4,$CU56=0,$CS4,$CU56=1,$CT4,$CU56=2,$CU4)</f>
        <v>0</v>
      </c>
      <c r="CZ4" s="8"/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</row>
    <row r="5" spans="2:113" x14ac:dyDescent="0.2">
      <c r="H5" s="68"/>
      <c r="I5" s="68"/>
      <c r="AU5" s="26" t="str">
        <f>IF(AV5=0," ","Bowler Ability")</f>
        <v>Bowler Ability</v>
      </c>
      <c r="AV5" s="26">
        <f>J39</f>
        <v>3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9">
        <v>0</v>
      </c>
      <c r="CV5" s="8" cm="1">
        <f t="array" aca="1" ref="CV5" ca="1">_xlfn.IFS($CU57=-1,CO5,$CU57=0,$CS5,$CU57=1,$CT5,$CU57=2,$CU5)</f>
        <v>0</v>
      </c>
      <c r="CW5" s="8" cm="1">
        <f t="array" aca="1" ref="CW5" ca="1">_xlfn.IFS($CU57=-1,CP5,$CU57=0,$CS5,$CU57=1,$CT5,$CU57=2,$CU5)</f>
        <v>0</v>
      </c>
      <c r="CX5" s="8" cm="1">
        <f t="array" aca="1" ref="CX5" ca="1">_xlfn.IFS($CU57=-1,CQ5,$CU57=0,$CS5,$CU57=1,$CT5,$CU57=2,$CU5)</f>
        <v>0</v>
      </c>
      <c r="CY5" s="8" cm="1">
        <f t="array" aca="1" ref="CY5" ca="1">_xlfn.IFS($CU57=-1,CR5,$CU57=0,$CS5,$CU57=1,$CT5,$CU57=2,$CU5)</f>
        <v>0</v>
      </c>
      <c r="CZ5" s="8"/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</row>
    <row r="6" spans="2:113" x14ac:dyDescent="0.2">
      <c r="B6" s="69" t="s">
        <v>130</v>
      </c>
      <c r="C6" s="70">
        <v>1</v>
      </c>
      <c r="M6" s="71" t="s">
        <v>130</v>
      </c>
      <c r="N6" s="72">
        <v>7</v>
      </c>
      <c r="O6" s="73"/>
      <c r="P6" s="73"/>
      <c r="Q6" s="73"/>
      <c r="R6" s="73"/>
      <c r="S6" s="73"/>
      <c r="T6" s="73"/>
      <c r="U6" s="73"/>
      <c r="V6" s="73"/>
      <c r="X6" s="71" t="s">
        <v>130</v>
      </c>
      <c r="Y6" s="72">
        <v>13</v>
      </c>
      <c r="Z6" s="73"/>
      <c r="AA6" s="73"/>
      <c r="AB6" s="73"/>
      <c r="AC6" s="73"/>
      <c r="AD6" s="73"/>
      <c r="AE6" s="73"/>
      <c r="AF6" s="73"/>
      <c r="AG6" s="73"/>
      <c r="AI6" s="71" t="s">
        <v>130</v>
      </c>
      <c r="AJ6" s="72">
        <v>17</v>
      </c>
      <c r="AK6" s="73"/>
      <c r="AL6" s="73"/>
      <c r="AM6" s="73"/>
      <c r="AN6" s="73"/>
      <c r="AO6" s="73"/>
      <c r="AP6" s="73"/>
      <c r="AQ6" s="73"/>
      <c r="AR6" s="73"/>
      <c r="AU6" s="26" t="str">
        <f>IF(AV6=0," ","Batsman Ability")</f>
        <v>Batsman Ability</v>
      </c>
      <c r="AV6" s="26">
        <f>J40</f>
        <v>3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9">
        <v>0</v>
      </c>
      <c r="CV6" s="8" cm="1">
        <f t="array" aca="1" ref="CV6" ca="1">_xlfn.IFS($CU58=-1,CO6,$CU58=0,$CS6,$CU58=1,$CT6,$CU58=2,$CU6)</f>
        <v>0</v>
      </c>
      <c r="CW6" s="8" cm="1">
        <f t="array" aca="1" ref="CW6" ca="1">_xlfn.IFS($CU58=-1,CP6,$CU58=0,$CS6,$CU58=1,$CT6,$CU58=2,$CU6)</f>
        <v>0</v>
      </c>
      <c r="CX6" s="8" cm="1">
        <f t="array" aca="1" ref="CX6" ca="1">_xlfn.IFS($CU58=-1,CQ6,$CU58=0,$CS6,$CU58=1,$CT6,$CU58=2,$CU6)</f>
        <v>0</v>
      </c>
      <c r="CY6" s="8" cm="1">
        <f t="array" aca="1" ref="CY6" ca="1">_xlfn.IFS($CU58=-1,CR6,$CU58=0,$CS6,$CU58=1,$CT6,$CU58=2,$CU6)</f>
        <v>0</v>
      </c>
      <c r="CZ6" s="8"/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</row>
    <row r="7" spans="2:113" x14ac:dyDescent="0.2">
      <c r="B7" s="70" t="s">
        <v>131</v>
      </c>
      <c r="C7" s="74" t="s">
        <v>67</v>
      </c>
      <c r="D7" s="75"/>
      <c r="E7" s="75"/>
      <c r="F7" s="75"/>
      <c r="G7" s="75"/>
      <c r="H7" s="68"/>
      <c r="I7" s="76" t="s">
        <v>123</v>
      </c>
      <c r="J7" s="77">
        <v>3</v>
      </c>
      <c r="K7" s="78"/>
      <c r="M7" s="72" t="s">
        <v>131</v>
      </c>
      <c r="N7" s="79" t="s">
        <v>64</v>
      </c>
      <c r="O7" s="80"/>
      <c r="P7" s="80"/>
      <c r="Q7" s="80"/>
      <c r="R7" s="80"/>
      <c r="S7" s="80"/>
      <c r="T7" s="76" t="s">
        <v>123</v>
      </c>
      <c r="U7" s="77">
        <v>2</v>
      </c>
      <c r="V7" s="81"/>
      <c r="X7" s="72" t="s">
        <v>131</v>
      </c>
      <c r="Y7" s="79" t="s">
        <v>73</v>
      </c>
      <c r="Z7" s="80"/>
      <c r="AA7" s="80"/>
      <c r="AB7" s="80"/>
      <c r="AC7" s="80"/>
      <c r="AD7" s="80"/>
      <c r="AE7" s="76" t="s">
        <v>123</v>
      </c>
      <c r="AF7" s="77">
        <v>2</v>
      </c>
      <c r="AG7" s="81"/>
      <c r="AI7" s="72" t="s">
        <v>131</v>
      </c>
      <c r="AJ7" s="79"/>
      <c r="AK7" s="80"/>
      <c r="AL7" s="80"/>
      <c r="AM7" s="80"/>
      <c r="AN7" s="80"/>
      <c r="AO7" s="80"/>
      <c r="AP7" s="76" t="s">
        <v>123</v>
      </c>
      <c r="AQ7" s="77"/>
      <c r="AR7" s="81"/>
      <c r="AU7" s="26" t="str">
        <f>IF(AV7=0," ","Bowler Ability")</f>
        <v>Bowler Ability</v>
      </c>
      <c r="AV7" s="26">
        <f>J55</f>
        <v>3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9">
        <v>0</v>
      </c>
      <c r="CV7" s="8" cm="1">
        <f t="array" aca="1" ref="CV7" ca="1">_xlfn.IFS($CU59=-1,CO7,$CU59=0,$CS7,$CU59=1,$CT7,$CU59=2,$CU7)</f>
        <v>0</v>
      </c>
      <c r="CW7" s="8" cm="1">
        <f t="array" aca="1" ref="CW7" ca="1">_xlfn.IFS($CU59=-1,CP7,$CU59=0,$CS7,$CU59=1,$CT7,$CU59=2,$CU7)</f>
        <v>0</v>
      </c>
      <c r="CX7" s="8" cm="1">
        <f t="array" aca="1" ref="CX7" ca="1">_xlfn.IFS($CU59=-1,CQ7,$CU59=0,$CS7,$CU59=1,$CT7,$CU59=2,$CU7)</f>
        <v>0</v>
      </c>
      <c r="CY7" s="8" cm="1">
        <f t="array" aca="1" ref="CY7" ca="1">_xlfn.IFS($CU59=-1,CR7,$CU59=0,$CS7,$CU59=1,$CT7,$CU59=2,$CU7)</f>
        <v>0</v>
      </c>
      <c r="CZ7" s="8"/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</row>
    <row r="8" spans="2:113" x14ac:dyDescent="0.2">
      <c r="B8" s="70" t="s">
        <v>132</v>
      </c>
      <c r="C8" s="17">
        <v>0</v>
      </c>
      <c r="D8" s="17">
        <v>1</v>
      </c>
      <c r="E8" s="17">
        <v>4</v>
      </c>
      <c r="F8" s="17">
        <v>0</v>
      </c>
      <c r="G8" s="17">
        <v>0</v>
      </c>
      <c r="H8" s="17">
        <v>4</v>
      </c>
      <c r="I8" s="82" t="s">
        <v>126</v>
      </c>
      <c r="J8" s="77">
        <v>2</v>
      </c>
      <c r="K8" s="83"/>
      <c r="M8" s="72" t="s">
        <v>132</v>
      </c>
      <c r="N8" s="17">
        <v>0</v>
      </c>
      <c r="O8" s="17">
        <v>0</v>
      </c>
      <c r="P8" s="17">
        <v>4</v>
      </c>
      <c r="Q8" s="17">
        <v>0</v>
      </c>
      <c r="R8" s="17">
        <v>1</v>
      </c>
      <c r="S8" s="17">
        <v>1</v>
      </c>
      <c r="T8" s="82" t="s">
        <v>126</v>
      </c>
      <c r="U8" s="77">
        <v>3</v>
      </c>
      <c r="V8" s="84"/>
      <c r="X8" s="72" t="s">
        <v>132</v>
      </c>
      <c r="Y8" s="17">
        <v>2</v>
      </c>
      <c r="Z8" s="17">
        <v>1</v>
      </c>
      <c r="AA8" s="17">
        <v>2</v>
      </c>
      <c r="AB8" s="17">
        <v>1</v>
      </c>
      <c r="AC8" s="17">
        <v>0</v>
      </c>
      <c r="AD8" s="17">
        <v>0</v>
      </c>
      <c r="AE8" s="82" t="s">
        <v>126</v>
      </c>
      <c r="AF8" s="77">
        <v>3</v>
      </c>
      <c r="AG8" s="84"/>
      <c r="AI8" s="72" t="s">
        <v>132</v>
      </c>
      <c r="AP8" s="82" t="s">
        <v>126</v>
      </c>
      <c r="AQ8" s="77"/>
      <c r="AR8" s="84"/>
      <c r="AU8" s="26" t="str">
        <f>IF(AV8=0," ","Batsman Ability")</f>
        <v>Batsman Ability</v>
      </c>
      <c r="AV8" s="26">
        <f>J40</f>
        <v>3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9">
        <v>0</v>
      </c>
      <c r="CV8" s="8" cm="1">
        <f t="array" aca="1" ref="CV8" ca="1">_xlfn.IFS($CU60=-1,CO8,$CU60=0,$CS8,$CU60=1,$CT8,$CU60=2,$CU8)</f>
        <v>0</v>
      </c>
      <c r="CW8" s="8" cm="1">
        <f t="array" aca="1" ref="CW8" ca="1">_xlfn.IFS($CU60=-1,CP8,$CU60=0,$CS8,$CU60=1,$CT8,$CU60=2,$CU8)</f>
        <v>0</v>
      </c>
      <c r="CX8" s="8" cm="1">
        <f t="array" aca="1" ref="CX8" ca="1">_xlfn.IFS($CU60=-1,CQ8,$CU60=0,$CS8,$CU60=1,$CT8,$CU60=2,$CU8)</f>
        <v>0</v>
      </c>
      <c r="CY8" s="8" cm="1">
        <f t="array" aca="1" ref="CY8" ca="1">_xlfn.IFS($CU60=-1,CR8,$CU60=0,$CS8,$CU60=1,$CT8,$CU60=2,$CU8)</f>
        <v>0</v>
      </c>
      <c r="CZ8" s="8"/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</row>
    <row r="9" spans="2:113" x14ac:dyDescent="0.2">
      <c r="B9" s="119"/>
      <c r="C9"/>
      <c r="D9"/>
      <c r="E9"/>
      <c r="F9"/>
      <c r="G9"/>
      <c r="H9"/>
      <c r="K9" s="83"/>
      <c r="M9" s="72"/>
      <c r="N9" s="73"/>
      <c r="O9" s="73"/>
      <c r="P9" s="73"/>
      <c r="Q9" s="73"/>
      <c r="R9" s="73"/>
      <c r="S9" s="73"/>
      <c r="T9" s="73"/>
      <c r="U9" s="73"/>
      <c r="V9" s="84"/>
      <c r="X9" s="72"/>
      <c r="Y9" s="73"/>
      <c r="Z9" s="73"/>
      <c r="AA9" s="73"/>
      <c r="AB9" s="73"/>
      <c r="AC9" s="73"/>
      <c r="AD9" s="73"/>
      <c r="AE9" s="73"/>
      <c r="AF9" s="73"/>
      <c r="AG9" s="84"/>
      <c r="AI9" s="72"/>
      <c r="AJ9" s="73"/>
      <c r="AK9" s="73"/>
      <c r="AL9" s="73"/>
      <c r="AM9" s="73"/>
      <c r="AN9" s="73"/>
      <c r="AO9" s="73"/>
      <c r="AP9" s="73"/>
      <c r="AQ9" s="73"/>
      <c r="AR9" s="84"/>
      <c r="AU9" s="26" t="str">
        <f>IF(AV9=0," ","Bowler Ability")</f>
        <v>Bowler Ability</v>
      </c>
      <c r="AV9" s="26">
        <f>J71</f>
        <v>2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9">
        <v>0</v>
      </c>
      <c r="CV9" s="8" cm="1">
        <f t="array" aca="1" ref="CV9" ca="1">_xlfn.IFS($CU61=-1,CO9,$CU61=0,$CS9,$CU61=1,$CT9,$CU61=2,$CU9)</f>
        <v>0</v>
      </c>
      <c r="CW9" s="8" cm="1">
        <f t="array" aca="1" ref="CW9" ca="1">_xlfn.IFS($CU61=-1,CP9,$CU61=0,$CS9,$CU61=1,$CT9,$CU61=2,$CU9)</f>
        <v>0</v>
      </c>
      <c r="CX9" s="8" cm="1">
        <f t="array" aca="1" ref="CX9" ca="1">_xlfn.IFS($CU61=-1,CQ9,$CU61=0,$CS9,$CU61=1,$CT9,$CU61=2,$CU9)</f>
        <v>0</v>
      </c>
      <c r="CY9" s="8" cm="1">
        <f t="array" aca="1" ref="CY9" ca="1">_xlfn.IFS($CU61=-1,CR9,$CU61=0,$CS9,$CU61=1,$CT9,$CU61=2,$CU9)</f>
        <v>0</v>
      </c>
      <c r="CZ9" s="8"/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</row>
    <row r="10" spans="2:113" x14ac:dyDescent="0.2">
      <c r="B10" s="85" t="s">
        <v>133</v>
      </c>
      <c r="C10" s="26" t="s">
        <v>46</v>
      </c>
      <c r="D10" s="26" t="s">
        <v>47</v>
      </c>
      <c r="E10" s="26" t="s">
        <v>48</v>
      </c>
      <c r="F10" s="26" t="s">
        <v>49</v>
      </c>
      <c r="G10" s="7" t="s">
        <v>50</v>
      </c>
      <c r="I10" s="86" t="s">
        <v>134</v>
      </c>
      <c r="J10" s="68"/>
      <c r="K10" s="78"/>
      <c r="M10" s="87" t="s">
        <v>133</v>
      </c>
      <c r="N10" s="73" t="s">
        <v>46</v>
      </c>
      <c r="O10" s="73" t="s">
        <v>47</v>
      </c>
      <c r="P10" s="73" t="s">
        <v>48</v>
      </c>
      <c r="Q10" s="73" t="s">
        <v>49</v>
      </c>
      <c r="R10" s="7" t="s">
        <v>50</v>
      </c>
      <c r="S10" s="73"/>
      <c r="T10" s="86" t="s">
        <v>134</v>
      </c>
      <c r="U10" s="80"/>
      <c r="V10" s="81"/>
      <c r="X10" s="87" t="s">
        <v>133</v>
      </c>
      <c r="Y10" s="73" t="s">
        <v>46</v>
      </c>
      <c r="Z10" s="73" t="s">
        <v>47</v>
      </c>
      <c r="AA10" s="73" t="s">
        <v>48</v>
      </c>
      <c r="AB10" s="73" t="s">
        <v>49</v>
      </c>
      <c r="AC10" s="7" t="s">
        <v>50</v>
      </c>
      <c r="AD10" s="73"/>
      <c r="AE10" s="88" t="s">
        <v>134</v>
      </c>
      <c r="AF10" s="80"/>
      <c r="AG10" s="81"/>
      <c r="AI10" s="87" t="s">
        <v>133</v>
      </c>
      <c r="AJ10" s="73" t="s">
        <v>46</v>
      </c>
      <c r="AK10" s="73" t="s">
        <v>47</v>
      </c>
      <c r="AL10" s="73" t="s">
        <v>48</v>
      </c>
      <c r="AM10" s="73" t="s">
        <v>49</v>
      </c>
      <c r="AN10" s="7" t="s">
        <v>50</v>
      </c>
      <c r="AO10" s="73"/>
      <c r="AP10" s="88" t="s">
        <v>134</v>
      </c>
      <c r="AQ10" s="80"/>
      <c r="AR10" s="81"/>
      <c r="AU10" s="26" t="str">
        <f>IF(AV10=0," ","Batsman Ability")</f>
        <v>Batsman Ability</v>
      </c>
      <c r="AV10" s="26">
        <f>J72</f>
        <v>2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9">
        <v>0</v>
      </c>
      <c r="CV10" s="8" cm="1">
        <f t="array" aca="1" ref="CV10" ca="1">_xlfn.IFS($CU62=-1,CO10,$CU62=0,$CS10,$CU62=1,$CT10,$CU62=2,$CU10)</f>
        <v>0</v>
      </c>
      <c r="CW10" s="8" cm="1">
        <f t="array" aca="1" ref="CW10" ca="1">_xlfn.IFS($CU62=-1,CP10,$CU62=0,$CS10,$CU62=1,$CT10,$CU62=2,$CU10)</f>
        <v>0</v>
      </c>
      <c r="CX10" s="8" cm="1">
        <f t="array" aca="1" ref="CX10" ca="1">_xlfn.IFS($CU62=-1,CQ10,$CU62=0,$CS10,$CU62=1,$CT10,$CU62=2,$CU10)</f>
        <v>0</v>
      </c>
      <c r="CY10" s="8" cm="1">
        <f t="array" aca="1" ref="CY10" ca="1">_xlfn.IFS($CU62=-1,CR10,$CU62=0,$CS10,$CU62=1,$CT10,$CU62=2,$CU10)</f>
        <v>0</v>
      </c>
      <c r="CZ10" s="8"/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</row>
    <row r="11" spans="2:113" x14ac:dyDescent="0.2">
      <c r="B11" s="70" t="s">
        <v>44</v>
      </c>
      <c r="C11" s="17">
        <f ca="1">SUM(IF(ISBLANK(I11),0,INDIRECT(I11)),IF(ISBLANK(J11),0,INDIRECT(J11)),IF(ISBLANK(K11),0,INDIRECT(K11)))</f>
        <v>1</v>
      </c>
      <c r="D11" s="17">
        <f ca="1">IF(AND(ISBLANK(I11),ISBLANK(J11),ISBLANK(K11)),0,COUNT(IF(ISBLANK(I11),0,INDIRECT(I11)),IF(ISBLANK(J11),0,INDIRECT(J11)),IF(ISBLANK(K11),0,INDIRECT(K11))))-IF(ISBLANK(I11),1,0)-IF(ISBLANK(J11),1,0)-IF(ISBLANK(K11),1,0)+IF(AND(ISBLANK(I11),ISBLANK(J11),ISBLANK(K11)),3,0)+IF(H11="OUT",1,0)</f>
        <v>2</v>
      </c>
      <c r="E11" s="17">
        <f ca="1">IF(ISBLANK(I11),0,COUNTIF(INDIRECT(I11),"4"))+IF(ISBLANK(J11),0,COUNTIF(INDIRECT(J11),"4"))+IF(ISBLANK(K11),0,COUNTIF(INDIRECT(K11),"4"))</f>
        <v>0</v>
      </c>
      <c r="F11" s="17">
        <f ca="1">IF(ISBLANK(I11),0,COUNTIF(INDIRECT(I11),"6"))+IF(ISBLANK(J11),0,COUNTIF(INDIRECT(J11),"6"))+IF(ISBLANK(K11),0,COUNTIF(INDIRECT(K11),"6"))</f>
        <v>0</v>
      </c>
      <c r="G11" s="89">
        <f ca="1">IF(D11=0,0,100*C11/D11)</f>
        <v>50</v>
      </c>
      <c r="I11" s="70" t="s">
        <v>186</v>
      </c>
      <c r="K11" s="83"/>
      <c r="M11" s="70" t="s">
        <v>51</v>
      </c>
      <c r="N11" s="17">
        <f ca="1">SUM(IF(ISBLANK(T11),0,INDIRECT(T11)),IF(ISBLANK(U11),0,INDIRECT(U11)),IF(ISBLANK(V11),0,INDIRECT(V11)))+C91</f>
        <v>35</v>
      </c>
      <c r="O11" s="17">
        <f ca="1">IF(AND(ISBLANK(T11),ISBLANK(U11),ISBLANK(V11)),0,COUNT(IF(ISBLANK(T11),0,INDIRECT(T11)),IF(ISBLANK(U11),0,INDIRECT(U11)),IF(ISBLANK(V11),0,INDIRECT(V11))))-IF(ISBLANK(T11),1,0)-IF(ISBLANK(U11),1,0)-IF(ISBLANK(V11),1,0)+IF(AND(ISBLANK(T11),ISBLANK(U11),ISBLANK(V11)),3,0)+IF(S11="OUT",1,0)+D91</f>
        <v>21</v>
      </c>
      <c r="P11" s="17">
        <f ca="1">IF(ISBLANK(T11),0,COUNTIF(INDIRECT(T11),"4"))+IF(ISBLANK(U11),0,COUNTIF(INDIRECT(U11),"4"))+IF(ISBLANK(V11),0,COUNTIF(INDIRECT(V11),"4"))+E91</f>
        <v>4</v>
      </c>
      <c r="Q11" s="17">
        <f ca="1">IF(ISBLANK(T11),0,COUNTIF(INDIRECT(T11),"6"))+IF(ISBLANK(U11),0,COUNTIF(INDIRECT(U11),"6"))+IF(ISBLANK(V11),0,COUNTIF(INDIRECT(V11),"6"))+F91</f>
        <v>2</v>
      </c>
      <c r="R11" s="89">
        <f ca="1">IF(O11=0,0,100*N11/O11)</f>
        <v>166.66666666666666</v>
      </c>
      <c r="S11" s="73"/>
      <c r="T11" s="70" t="s">
        <v>187</v>
      </c>
      <c r="U11" s="73"/>
      <c r="V11" s="84"/>
      <c r="X11" s="70" t="s">
        <v>54</v>
      </c>
      <c r="Y11" s="17">
        <f ca="1">SUM(IF(ISBLANK(AE11),0,INDIRECT(AE11)),IF(ISBLANK(AF11),0,INDIRECT(AF11)),IF(ISBLANK(AG11),0,INDIRECT(AG11)))+N91</f>
        <v>34</v>
      </c>
      <c r="Z11" s="17">
        <f ca="1">IF(AND(ISBLANK(AE11),ISBLANK(AF11),ISBLANK(AG11)),0,COUNT(IF(ISBLANK(AE11),0,INDIRECT(AE11)),IF(ISBLANK(AF11),0,INDIRECT(AF11)),IF(ISBLANK(AG11),0,INDIRECT(AG11))))-IF(ISBLANK(AE11),1,0)-IF(ISBLANK(AF11),1,0)-IF(ISBLANK(AG11),1,0)+IF(AND(ISBLANK(AE11),ISBLANK(AF11),ISBLANK(AG11)),3,0)+IF(AD11="OUT",1,0)+O91</f>
        <v>20</v>
      </c>
      <c r="AA11" s="17">
        <f ca="1">IF(ISBLANK(AE11),0,COUNTIF(INDIRECT(AE11),"4"))+IF(ISBLANK(AF11),0,COUNTIF(INDIRECT(AF11),"4"))+IF(ISBLANK(AG11),0,COUNTIF(INDIRECT(AG11),"4"))+P91</f>
        <v>2</v>
      </c>
      <c r="AB11" s="17">
        <f ca="1">IF(ISBLANK(AE11),0,COUNTIF(INDIRECT(AE11),"6"))+IF(ISBLANK(AF11),0,COUNTIF(INDIRECT(AF11),"6"))+IF(ISBLANK(AG11),0,COUNTIF(INDIRECT(AG11),"6"))+Q91</f>
        <v>3</v>
      </c>
      <c r="AC11" s="89">
        <f ca="1">IF(Z11=0,0,100*Y11/Z11)</f>
        <v>170</v>
      </c>
      <c r="AD11" s="73"/>
      <c r="AE11" s="72" t="s">
        <v>188</v>
      </c>
      <c r="AF11" s="73" t="s">
        <v>189</v>
      </c>
      <c r="AG11" s="84"/>
      <c r="AI11" s="72"/>
      <c r="AJ11" s="17">
        <f ca="1">SUM(IF(ISBLANK(AP11),0,INDIRECT(AP11)),IF(ISBLANK(AQ11),0,INDIRECT(AQ11)),IF(ISBLANK(AR11),0,INDIRECT(AR11)))+Y59</f>
        <v>44</v>
      </c>
      <c r="AK11" s="17">
        <f ca="1">IF(AND(ISBLANK(AP11),ISBLANK(AQ11),ISBLANK(AR11)),0,COUNT(IF(ISBLANK(AP11),0,INDIRECT(AP11)),IF(ISBLANK(AQ11),0,INDIRECT(AQ11)),IF(ISBLANK(AR11),0,INDIRECT(AR11))))-IF(ISBLANK(AP11),1,0)-IF(ISBLANK(AQ11),1,0)-IF(ISBLANK(AR11),1,0)+IF(AND(ISBLANK(AP11),ISBLANK(AQ11),ISBLANK(AR11)),3,0)+IF(AO11="OUT",1,0)+Z59</f>
        <v>25</v>
      </c>
      <c r="AL11" s="17">
        <f ca="1">IF(ISBLANK(AP11),0,COUNTIF(INDIRECT(AP11),"4"))+IF(ISBLANK(AQ11),0,COUNTIF(INDIRECT(AQ11),"4"))+IF(ISBLANK(AR11),0,COUNTIF(INDIRECT(AR11),"4"))+AA59</f>
        <v>2</v>
      </c>
      <c r="AM11" s="17">
        <f ca="1">IF(ISBLANK(AP11),0,COUNTIF(INDIRECT(AP11),"6"))+IF(ISBLANK(AQ11),0,COUNTIF(INDIRECT(AQ11),"6"))+IF(ISBLANK(AR11),0,COUNTIF(INDIRECT(AR11),"6"))+AB59</f>
        <v>4</v>
      </c>
      <c r="AN11" s="89">
        <f ca="1">IF(AK11=0,0,100*AJ11/AK11)</f>
        <v>176</v>
      </c>
      <c r="AO11" s="73"/>
      <c r="AP11" s="72"/>
      <c r="AQ11" s="73"/>
      <c r="AR11" s="84"/>
      <c r="AU11" s="26" t="str">
        <f>IF(AV11=0," ","Bowler Ability")</f>
        <v>Bowler Ability</v>
      </c>
      <c r="AV11" s="26">
        <f>J87</f>
        <v>3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9">
        <v>0</v>
      </c>
      <c r="CV11" s="8" cm="1">
        <f t="array" aca="1" ref="CV11" ca="1">_xlfn.IFS($CU63=-1,CO11,$CU63=0,$CS11,$CU63=1,$CT11,$CU63=2,$CU11)</f>
        <v>0</v>
      </c>
      <c r="CW11" s="8" cm="1">
        <f t="array" aca="1" ref="CW11" ca="1">_xlfn.IFS($CU63=-1,CP11,$CU63=0,$CS11,$CU63=1,$CT11,$CU63=2,$CU11)</f>
        <v>0</v>
      </c>
      <c r="CX11" s="8" cm="1">
        <f t="array" aca="1" ref="CX11" ca="1">_xlfn.IFS($CU63=-1,CQ11,$CU63=0,$CS11,$CU63=1,$CT11,$CU63=2,$CU11)</f>
        <v>0</v>
      </c>
      <c r="CY11" s="8" cm="1">
        <f t="array" aca="1" ref="CY11" ca="1">_xlfn.IFS($CU63=-1,CR11,$CU63=0,$CS11,$CU63=1,$CT11,$CU63=2,$CU11)</f>
        <v>0</v>
      </c>
      <c r="CZ11" s="8"/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</row>
    <row r="12" spans="2:113" x14ac:dyDescent="0.2">
      <c r="B12" s="70" t="s">
        <v>51</v>
      </c>
      <c r="C12" s="17">
        <f ca="1">SUM(IF(ISBLANK(I12),0,INDIRECT(I12)),IF(ISBLANK(J12),0,INDIRECT(J12)),IF(ISBLANK(K12),0,INDIRECT(K12)))</f>
        <v>8</v>
      </c>
      <c r="D12" s="17">
        <f ca="1">IF(AND(ISBLANK(I12),ISBLANK(J12),ISBLANK(K12)),0,COUNT(IF(ISBLANK(I12),0,INDIRECT(I12)),IF(ISBLANK(J12),0,INDIRECT(J12)),IF(ISBLANK(K12),0,INDIRECT(K12))))-IF(ISBLANK(I12),1,0)-IF(ISBLANK(J12),1,0)-IF(ISBLANK(K12),1,0)+IF(AND(ISBLANK(I12),ISBLANK(J12),ISBLANK(K12)),3,0)+IF(H12="OUT",1,0)</f>
        <v>4</v>
      </c>
      <c r="E12" s="17">
        <f ca="1">IF(ISBLANK(I12),0,COUNTIF(INDIRECT(I12),"4"))+IF(ISBLANK(J12),0,COUNTIF(INDIRECT(J12),"4"))+IF(ISBLANK(K12),0,COUNTIF(INDIRECT(K12),"4"))</f>
        <v>2</v>
      </c>
      <c r="F12" s="17">
        <f ca="1">IF(ISBLANK(I12),0,COUNTIF(INDIRECT(I12),"6"))+IF(ISBLANK(J12),0,COUNTIF(INDIRECT(J12),"6"))+IF(ISBLANK(K12),0,COUNTIF(INDIRECT(K12),"6"))</f>
        <v>0</v>
      </c>
      <c r="G12" s="89">
        <f ca="1">IF(D12=0,0,100*C12/D12)</f>
        <v>200</v>
      </c>
      <c r="I12" s="70" t="s">
        <v>190</v>
      </c>
      <c r="K12" s="83"/>
      <c r="M12" s="70" t="s">
        <v>54</v>
      </c>
      <c r="N12" s="17">
        <f ca="1">SUM(IF(ISBLANK(T12),0,INDIRECT(T12)),IF(ISBLANK(U12),0,INDIRECT(U12)),IF(ISBLANK(V12),0,INDIRECT(V12)))+C92</f>
        <v>17</v>
      </c>
      <c r="O12" s="17">
        <f ca="1">IF(AND(ISBLANK(T12),ISBLANK(U12),ISBLANK(V12)),0,COUNT(IF(ISBLANK(T12),0,INDIRECT(T12)),IF(ISBLANK(U12),0,INDIRECT(U12)),IF(ISBLANK(V12),0,INDIRECT(V12))))-IF(ISBLANK(T12),1,0)-IF(ISBLANK(U12),1,0)-IF(ISBLANK(V12),1,0)+IF(AND(ISBLANK(T12),ISBLANK(U12),ISBLANK(V12)),3,0)+IF(S12="OUT",1,0)+D92</f>
        <v>10</v>
      </c>
      <c r="P12" s="17">
        <f ca="1">IF(ISBLANK(T12),0,COUNTIF(INDIRECT(T12),"4"))+IF(ISBLANK(U12),0,COUNTIF(INDIRECT(U12),"4"))+IF(ISBLANK(V12),0,COUNTIF(INDIRECT(V12),"4"))+E92</f>
        <v>2</v>
      </c>
      <c r="Q12" s="17">
        <f ca="1">IF(ISBLANK(T12),0,COUNTIF(INDIRECT(T12),"6"))+IF(ISBLANK(U12),0,COUNTIF(INDIRECT(U12),"6"))+IF(ISBLANK(V12),0,COUNTIF(INDIRECT(V12),"6"))+F92</f>
        <v>1</v>
      </c>
      <c r="R12" s="89">
        <f ca="1">IF(O12=0,0,100*N12/O12)</f>
        <v>170</v>
      </c>
      <c r="S12" s="73"/>
      <c r="T12" s="70" t="s">
        <v>191</v>
      </c>
      <c r="U12" s="73"/>
      <c r="V12" s="84"/>
      <c r="X12" s="72" t="s">
        <v>60</v>
      </c>
      <c r="Y12" s="17">
        <f ca="1">SUM(IF(ISBLANK(AE12),0,INDIRECT(AE12)),IF(ISBLANK(AF12),0,INDIRECT(AF12)),IF(ISBLANK(AG12),0,INDIRECT(AG12)))+N93</f>
        <v>7</v>
      </c>
      <c r="Z12" s="17">
        <f ca="1">IF(AND(ISBLANK(AE12),ISBLANK(AF12),ISBLANK(AG12)),0,COUNT(IF(ISBLANK(AE12),0,INDIRECT(AE12)),IF(ISBLANK(AF12),0,INDIRECT(AF12)),IF(ISBLANK(AG12),0,INDIRECT(AG12))))-IF(ISBLANK(AE12),1,0)-IF(ISBLANK(AF12),1,0)-IF(ISBLANK(AG12),1,0)+IF(AND(ISBLANK(AE12),ISBLANK(AF12),ISBLANK(AG12)),3,0)+IF(AD12="OUT",1,0)+O93</f>
        <v>6</v>
      </c>
      <c r="AA12" s="17">
        <f ca="1">IF(ISBLANK(AE12),0,COUNTIF(INDIRECT(AE12),"4"))+IF(ISBLANK(AF12),0,COUNTIF(INDIRECT(AF12),"4"))+IF(ISBLANK(AG12),0,COUNTIF(INDIRECT(AG12),"4"))+P93</f>
        <v>1</v>
      </c>
      <c r="AB12" s="17">
        <f ca="1">IF(ISBLANK(AE12),0,COUNTIF(INDIRECT(AE12),"6"))+IF(ISBLANK(AF12),0,COUNTIF(INDIRECT(AF12),"6"))+IF(ISBLANK(AG12),0,COUNTIF(INDIRECT(AG12),"6"))+Q93</f>
        <v>0</v>
      </c>
      <c r="AC12" s="89">
        <f ca="1">IF(Z12=0,0,100*Y12/Z12)</f>
        <v>116.66666666666667</v>
      </c>
      <c r="AD12" s="93"/>
      <c r="AE12" s="72" t="s">
        <v>192</v>
      </c>
      <c r="AF12" s="73"/>
      <c r="AG12" s="84"/>
      <c r="AI12" s="72"/>
      <c r="AJ12" s="17">
        <f ca="1">SUM(IF(ISBLANK(AP12),0,INDIRECT(AP12)),IF(ISBLANK(AQ12),0,INDIRECT(AQ12)),IF(ISBLANK(AR12),0,INDIRECT(AR12)))+Y60</f>
        <v>34</v>
      </c>
      <c r="AK12" s="17">
        <f ca="1">IF(AND(ISBLANK(AP12),ISBLANK(AQ12),ISBLANK(AR12)),0,COUNT(IF(ISBLANK(AP12),0,INDIRECT(AP12)),IF(ISBLANK(AQ12),0,INDIRECT(AQ12)),IF(ISBLANK(AR12),0,INDIRECT(AR12))))-IF(ISBLANK(AP12),1,0)-IF(ISBLANK(AQ12),1,0)-IF(ISBLANK(AR12),1,0)+IF(AND(ISBLANK(AP12),ISBLANK(AQ12),ISBLANK(AR12)),3,0)+IF(AO12="OUT",1,0)+Z60</f>
        <v>16</v>
      </c>
      <c r="AL12" s="17">
        <f ca="1">IF(ISBLANK(AP12),0,COUNTIF(INDIRECT(AP12),"4"))+IF(ISBLANK(AQ12),0,COUNTIF(INDIRECT(AQ12),"4"))+IF(ISBLANK(AR12),0,COUNTIF(INDIRECT(AR12),"4"))+AA60</f>
        <v>3</v>
      </c>
      <c r="AM12" s="17">
        <f ca="1">IF(ISBLANK(AP12),0,COUNTIF(INDIRECT(AP12),"6"))+IF(ISBLANK(AQ12),0,COUNTIF(INDIRECT(AQ12),"6"))+IF(ISBLANK(AR12),0,COUNTIF(INDIRECT(AR12),"6"))+AB60</f>
        <v>3</v>
      </c>
      <c r="AN12" s="89">
        <f ca="1">IF(AK12=0,0,100*AJ12/AK12)</f>
        <v>212.5</v>
      </c>
      <c r="AO12" s="73"/>
      <c r="AP12" s="72"/>
      <c r="AQ12" s="73"/>
      <c r="AR12" s="84"/>
      <c r="AU12" s="26" t="str">
        <f>IF(AV12=0," ","Batsman Ability")</f>
        <v>Batsman Ability</v>
      </c>
      <c r="AV12" s="26">
        <f>J88</f>
        <v>3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9">
        <v>0</v>
      </c>
      <c r="CV12" s="8" cm="1">
        <f t="array" aca="1" ref="CV12" ca="1">_xlfn.IFS($CU64=-1,CO12,$CU64=0,$CS12,$CU64=1,$CT12,$CU64=2,$CU12)</f>
        <v>0</v>
      </c>
      <c r="CW12" s="8" cm="1">
        <f t="array" aca="1" ref="CW12" ca="1">_xlfn.IFS($CU64=-1,CP12,$CU64=0,$CS12,$CU64=1,$CT12,$CU64=2,$CU12)</f>
        <v>0</v>
      </c>
      <c r="CX12" s="8" cm="1">
        <f t="array" aca="1" ref="CX12" ca="1">_xlfn.IFS($CU64=-1,CQ12,$CU64=0,$CS12,$CU64=1,$CT12,$CU64=2,$CU12)</f>
        <v>0</v>
      </c>
      <c r="CY12" s="8" cm="1">
        <f t="array" aca="1" ref="CY12" ca="1">_xlfn.IFS($CU64=-1,CR12,$CU64=0,$CS12,$CU64=1,$CT12,$CU64=2,$CU12)</f>
        <v>0</v>
      </c>
      <c r="CZ12" s="8"/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</row>
    <row r="13" spans="2:113" x14ac:dyDescent="0.2">
      <c r="B13" s="70"/>
      <c r="C13" s="17"/>
      <c r="D13" s="17"/>
      <c r="E13" s="17"/>
      <c r="F13" s="17"/>
      <c r="G13" s="17"/>
      <c r="I13" s="70"/>
      <c r="K13" s="83"/>
      <c r="M13" s="72"/>
      <c r="N13" s="8"/>
      <c r="O13" s="8"/>
      <c r="P13" s="8"/>
      <c r="Q13" s="8"/>
      <c r="R13" s="8"/>
      <c r="S13" s="73"/>
      <c r="T13" s="72"/>
      <c r="U13" s="73"/>
      <c r="V13" s="84"/>
      <c r="X13" s="72"/>
      <c r="Y13" s="17"/>
      <c r="Z13" s="17"/>
      <c r="AA13" s="17"/>
      <c r="AB13" s="17"/>
      <c r="AC13" s="17"/>
      <c r="AD13" s="73"/>
      <c r="AE13" s="72"/>
      <c r="AF13" s="73"/>
      <c r="AG13" s="84"/>
      <c r="AI13" s="72"/>
      <c r="AJ13" s="8"/>
      <c r="AK13" s="8"/>
      <c r="AL13" s="8"/>
      <c r="AM13" s="8"/>
      <c r="AN13" s="8"/>
      <c r="AO13" s="73"/>
      <c r="AP13" s="72"/>
      <c r="AQ13" s="73"/>
      <c r="AR13" s="84"/>
      <c r="AU13" s="26" t="str">
        <f>IF(AV13=0," ","Bowler Ability")</f>
        <v>Bowler Ability</v>
      </c>
      <c r="AV13" s="26">
        <f>U7</f>
        <v>2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9">
        <v>1</v>
      </c>
      <c r="CV13" s="8" cm="1">
        <f t="array" aca="1" ref="CV13" ca="1">_xlfn.IFS($CU65=-1,CO13,$CU65=0,$CS13,$CU65=1,$CT13,$CU65=2,$CU13)</f>
        <v>0</v>
      </c>
      <c r="CW13" s="8" cm="1">
        <f t="array" aca="1" ref="CW13" ca="1">_xlfn.IFS($CU65=-1,CP13,$CU65=0,$CS13,$CU65=1,$CT13,$CU65=2,$CU13)</f>
        <v>0</v>
      </c>
      <c r="CX13" s="8" cm="1">
        <f t="array" aca="1" ref="CX13" ca="1">_xlfn.IFS($CU65=-1,CQ13,$CU65=0,$CS13,$CU65=1,$CT13,$CU65=2,$CU13)</f>
        <v>0</v>
      </c>
      <c r="CY13" s="8" cm="1">
        <f t="array" aca="1" ref="CY13" ca="1">_xlfn.IFS($CU65=-1,CR13,$CU65=0,$CS13,$CU65=1,$CT13,$CU65=2,$CU13)</f>
        <v>0</v>
      </c>
      <c r="CZ13" s="8"/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1</v>
      </c>
    </row>
    <row r="14" spans="2:113" x14ac:dyDescent="0.2">
      <c r="B14" s="70"/>
      <c r="C14" s="17"/>
      <c r="D14" s="17"/>
      <c r="E14" s="17" t="s">
        <v>105</v>
      </c>
      <c r="F14" s="17"/>
      <c r="G14" s="17"/>
      <c r="I14" s="70"/>
      <c r="K14" s="83"/>
      <c r="M14" s="72"/>
      <c r="N14" s="8"/>
      <c r="O14" s="8"/>
      <c r="P14" s="8"/>
      <c r="Q14" s="8"/>
      <c r="R14" s="8"/>
      <c r="S14" s="73"/>
      <c r="T14" s="72"/>
      <c r="U14" s="73"/>
      <c r="V14" s="84"/>
      <c r="X14" s="72"/>
      <c r="Y14" s="8"/>
      <c r="Z14" s="8"/>
      <c r="AA14" s="8"/>
      <c r="AB14" s="8"/>
      <c r="AC14" s="8"/>
      <c r="AD14" s="73"/>
      <c r="AE14" s="72"/>
      <c r="AF14" s="73"/>
      <c r="AG14" s="84"/>
      <c r="AI14" s="72"/>
      <c r="AJ14" s="8"/>
      <c r="AK14" s="8"/>
      <c r="AL14" s="8"/>
      <c r="AM14" s="8"/>
      <c r="AN14" s="8"/>
      <c r="AO14" s="73"/>
      <c r="AP14" s="72"/>
      <c r="AQ14" s="73"/>
      <c r="AR14" s="84"/>
      <c r="AU14" s="26" t="str">
        <f>IF(AV14=0," ","Batsman Ability")</f>
        <v>Batsman Ability</v>
      </c>
      <c r="AV14" s="26">
        <f>U8</f>
        <v>3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9">
        <v>1</v>
      </c>
      <c r="CV14" s="8" cm="1">
        <f t="array" aca="1" ref="CV14" ca="1">_xlfn.IFS($CU66=-1,CO14,$CU66=0,$CS14,$CU66=1,$CT14,$CU66=2,$CU14)</f>
        <v>0</v>
      </c>
      <c r="CW14" s="8" cm="1">
        <f t="array" aca="1" ref="CW14" ca="1">_xlfn.IFS($CU66=-1,CP14,$CU66=0,$CS14,$CU66=1,$CT14,$CU66=2,$CU14)</f>
        <v>0</v>
      </c>
      <c r="CX14" s="8" cm="1">
        <f t="array" aca="1" ref="CX14" ca="1">_xlfn.IFS($CU66=-1,CQ14,$CU66=0,$CS14,$CU66=1,$CT14,$CU66=2,$CU14)</f>
        <v>0</v>
      </c>
      <c r="CY14" s="8" cm="1">
        <f t="array" aca="1" ref="CY14" ca="1">_xlfn.IFS($CU66=-1,CR14,$CU66=0,$CS14,$CU66=1,$CT14,$CU66=2,$CU14)</f>
        <v>0</v>
      </c>
      <c r="CZ14" s="8"/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1</v>
      </c>
    </row>
    <row r="15" spans="2:113" x14ac:dyDescent="0.2">
      <c r="B15" s="70"/>
      <c r="C15" s="17"/>
      <c r="D15" s="17"/>
      <c r="E15" s="17" t="s">
        <v>105</v>
      </c>
      <c r="F15" s="17"/>
      <c r="G15" s="17"/>
      <c r="I15" s="70"/>
      <c r="K15" s="83"/>
      <c r="M15" s="72"/>
      <c r="N15" s="8"/>
      <c r="O15" s="8"/>
      <c r="P15" s="8"/>
      <c r="Q15" s="8"/>
      <c r="R15" s="8"/>
      <c r="S15" s="73"/>
      <c r="T15" s="72"/>
      <c r="U15" s="73"/>
      <c r="V15" s="84"/>
      <c r="X15" s="72"/>
      <c r="Y15" s="8"/>
      <c r="Z15" s="8"/>
      <c r="AA15" s="8"/>
      <c r="AB15" s="8"/>
      <c r="AC15" s="8"/>
      <c r="AD15" s="73"/>
      <c r="AE15" s="72"/>
      <c r="AF15" s="73"/>
      <c r="AG15" s="84"/>
      <c r="AI15" s="72"/>
      <c r="AJ15" s="8"/>
      <c r="AK15" s="8"/>
      <c r="AL15" s="8"/>
      <c r="AM15" s="8"/>
      <c r="AN15" s="8"/>
      <c r="AO15" s="73"/>
      <c r="AP15" s="72"/>
      <c r="AQ15" s="73"/>
      <c r="AR15" s="84"/>
      <c r="AU15" s="26" t="str">
        <f>IF(AV15=0," ","Bowler Ability")</f>
        <v>Bowler Ability</v>
      </c>
      <c r="AV15" s="26">
        <f>U23</f>
        <v>3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9">
        <v>1</v>
      </c>
      <c r="CV15" s="8" cm="1">
        <f t="array" aca="1" ref="CV15" ca="1">_xlfn.IFS($CU67=-1,CO15,$CU67=0,$CS15,$CU67=1,$CT15,$CU67=2,$CU15)</f>
        <v>0</v>
      </c>
      <c r="CW15" s="8" cm="1">
        <f t="array" aca="1" ref="CW15" ca="1">_xlfn.IFS($CU67=-1,CP15,$CU67=0,$CS15,$CU67=1,$CT15,$CU67=2,$CU15)</f>
        <v>0</v>
      </c>
      <c r="CX15" s="8" cm="1">
        <f t="array" aca="1" ref="CX15" ca="1">_xlfn.IFS($CU67=-1,CQ15,$CU67=0,$CS15,$CU67=1,$CT15,$CU67=2,$CU15)</f>
        <v>0</v>
      </c>
      <c r="CY15" s="8" cm="1">
        <f t="array" aca="1" ref="CY15" ca="1">_xlfn.IFS($CU67=-1,CR15,$CU67=0,$CS15,$CU67=1,$CT15,$CU67=2,$CU15)</f>
        <v>0</v>
      </c>
      <c r="CZ15" s="8"/>
      <c r="DA15" s="8">
        <v>0</v>
      </c>
      <c r="DB15" s="8">
        <v>0</v>
      </c>
      <c r="DC15" s="8">
        <v>0</v>
      </c>
      <c r="DD15" s="8">
        <v>1</v>
      </c>
      <c r="DE15" s="8">
        <v>0</v>
      </c>
      <c r="DF15" s="8">
        <v>0</v>
      </c>
      <c r="DG15" s="8">
        <v>0</v>
      </c>
      <c r="DH15" s="8">
        <v>0</v>
      </c>
      <c r="DI15" s="8">
        <v>1</v>
      </c>
    </row>
    <row r="16" spans="2:113" x14ac:dyDescent="0.2">
      <c r="B16" s="70"/>
      <c r="C16" s="17"/>
      <c r="D16" s="17"/>
      <c r="E16" s="17" t="s">
        <v>105</v>
      </c>
      <c r="F16" s="17"/>
      <c r="G16" s="17"/>
      <c r="I16" s="70"/>
      <c r="K16" s="83"/>
      <c r="M16" s="72"/>
      <c r="N16" s="8"/>
      <c r="O16" s="8"/>
      <c r="P16" s="8"/>
      <c r="Q16" s="8"/>
      <c r="R16" s="8"/>
      <c r="S16" s="73"/>
      <c r="T16" s="72"/>
      <c r="U16" s="73"/>
      <c r="V16" s="84"/>
      <c r="X16" s="72"/>
      <c r="Y16" s="8"/>
      <c r="Z16" s="8"/>
      <c r="AA16" s="8"/>
      <c r="AB16" s="8"/>
      <c r="AC16" s="8"/>
      <c r="AD16" s="73"/>
      <c r="AE16" s="72"/>
      <c r="AF16" s="73"/>
      <c r="AG16" s="84"/>
      <c r="AI16" s="72"/>
      <c r="AJ16" s="8"/>
      <c r="AK16" s="8"/>
      <c r="AL16" s="8"/>
      <c r="AM16" s="8"/>
      <c r="AN16" s="8"/>
      <c r="AO16" s="73"/>
      <c r="AP16" s="72"/>
      <c r="AQ16" s="73"/>
      <c r="AR16" s="84"/>
      <c r="AU16" s="26" t="str">
        <f>IF(AV16=0," ","Batsman Ability")</f>
        <v>Batsman Ability</v>
      </c>
      <c r="AV16" s="26">
        <f>U24</f>
        <v>3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9">
        <v>1</v>
      </c>
      <c r="CV16" s="8" cm="1">
        <f t="array" aca="1" ref="CV16" ca="1">_xlfn.IFS($CU68=-1,CO16,$CU68=0,$CS16,$CU68=1,$CT16,$CU68=2,$CU16)</f>
        <v>0</v>
      </c>
      <c r="CW16" s="8" cm="1">
        <f t="array" aca="1" ref="CW16" ca="1">_xlfn.IFS($CU68=-1,CP16,$CU68=0,$CS16,$CU68=1,$CT16,$CU68=2,$CU16)</f>
        <v>0</v>
      </c>
      <c r="CX16" s="8" cm="1">
        <f t="array" aca="1" ref="CX16" ca="1">_xlfn.IFS($CU68=-1,CQ16,$CU68=0,$CS16,$CU68=1,$CT16,$CU68=2,$CU16)</f>
        <v>0</v>
      </c>
      <c r="CY16" s="8" cm="1">
        <f t="array" aca="1" ref="CY16" ca="1">_xlfn.IFS($CU68=-1,CR16,$CU68=0,$CS16,$CU68=1,$CT16,$CU68=2,$CU16)</f>
        <v>0</v>
      </c>
      <c r="CZ16" s="8"/>
      <c r="DA16" s="8">
        <v>0</v>
      </c>
      <c r="DB16" s="8">
        <v>0</v>
      </c>
      <c r="DC16" s="8">
        <v>0</v>
      </c>
      <c r="DD16" s="8">
        <v>1</v>
      </c>
      <c r="DE16" s="8">
        <v>0</v>
      </c>
      <c r="DF16" s="8">
        <v>0</v>
      </c>
      <c r="DG16" s="8">
        <v>0</v>
      </c>
      <c r="DH16" s="8">
        <v>0</v>
      </c>
      <c r="DI16" s="8">
        <v>1</v>
      </c>
    </row>
    <row r="17" spans="2:119" x14ac:dyDescent="0.2">
      <c r="B17" s="70"/>
      <c r="C17" s="17"/>
      <c r="D17" s="17"/>
      <c r="E17" s="17" t="s">
        <v>105</v>
      </c>
      <c r="F17" s="17"/>
      <c r="G17" s="17"/>
      <c r="I17" s="70"/>
      <c r="K17" s="83"/>
      <c r="M17" s="72"/>
      <c r="N17" s="8"/>
      <c r="O17" s="8"/>
      <c r="P17" s="8"/>
      <c r="Q17" s="8"/>
      <c r="R17" s="8"/>
      <c r="S17" s="73"/>
      <c r="T17" s="72"/>
      <c r="U17" s="73"/>
      <c r="V17" s="84"/>
      <c r="X17" s="72"/>
      <c r="Y17" s="8"/>
      <c r="Z17" s="8"/>
      <c r="AA17" s="8"/>
      <c r="AB17" s="8"/>
      <c r="AC17" s="73"/>
      <c r="AE17" s="72"/>
      <c r="AF17" s="73"/>
      <c r="AG17" s="84"/>
      <c r="AI17" s="72"/>
      <c r="AJ17" s="8"/>
      <c r="AK17" s="8"/>
      <c r="AL17" s="8"/>
      <c r="AM17" s="8"/>
      <c r="AN17" s="8"/>
      <c r="AO17" s="73"/>
      <c r="AP17" s="72"/>
      <c r="AQ17" s="73"/>
      <c r="AR17" s="84"/>
      <c r="AU17" s="26" t="str">
        <f>IF(AV17=0," ","Bowler Ability")</f>
        <v>Bowler Ability</v>
      </c>
      <c r="AV17" s="26">
        <f>U39</f>
        <v>2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9">
        <v>1</v>
      </c>
      <c r="CV17" s="8" cm="1">
        <f t="array" aca="1" ref="CV17" ca="1">_xlfn.IFS($CU69=-1,CO17,$CU69=0,$CS17,$CU69=1,$CT17,$CU69=2,$CU17)</f>
        <v>0</v>
      </c>
      <c r="CW17" s="8" cm="1">
        <f t="array" aca="1" ref="CW17" ca="1">_xlfn.IFS($CU69=-1,CP17,$CU69=0,$CS17,$CU69=1,$CT17,$CU69=2,$CU17)</f>
        <v>0</v>
      </c>
      <c r="CX17" s="8" cm="1">
        <f t="array" aca="1" ref="CX17" ca="1">_xlfn.IFS($CU69=-1,CQ17,$CU69=0,$CS17,$CU69=1,$CT17,$CU69=2,$CU17)</f>
        <v>0</v>
      </c>
      <c r="CY17" s="8" cm="1">
        <f t="array" aca="1" ref="CY17" ca="1">_xlfn.IFS($CU69=-1,CR17,$CU69=0,$CS17,$CU69=1,$CT17,$CU69=2,$CU17)</f>
        <v>0</v>
      </c>
      <c r="CZ17" s="8"/>
      <c r="DA17" s="8">
        <v>0</v>
      </c>
      <c r="DB17" s="8">
        <v>0</v>
      </c>
      <c r="DC17" s="8">
        <v>0</v>
      </c>
      <c r="DD17" s="8">
        <v>1</v>
      </c>
      <c r="DE17" s="8">
        <v>0</v>
      </c>
      <c r="DF17" s="8">
        <v>0</v>
      </c>
      <c r="DG17" s="8">
        <v>0</v>
      </c>
      <c r="DH17" s="8">
        <v>0</v>
      </c>
      <c r="DI17" s="8">
        <v>1</v>
      </c>
    </row>
    <row r="18" spans="2:119" ht="17" thickBot="1" x14ac:dyDescent="0.25">
      <c r="B18" s="70"/>
      <c r="C18" s="17"/>
      <c r="D18" s="17"/>
      <c r="E18" s="17"/>
      <c r="F18" s="17"/>
      <c r="G18" s="26" t="s">
        <v>193</v>
      </c>
      <c r="I18" s="94"/>
      <c r="J18" s="95"/>
      <c r="K18" s="96"/>
      <c r="M18" s="72"/>
      <c r="N18" s="8"/>
      <c r="O18" s="8"/>
      <c r="P18" s="17"/>
      <c r="Q18" s="17"/>
      <c r="R18" s="26" t="s">
        <v>193</v>
      </c>
      <c r="T18" s="97"/>
      <c r="U18" s="98"/>
      <c r="V18" s="99"/>
      <c r="X18" s="72"/>
      <c r="Y18" s="8"/>
      <c r="Z18" s="8"/>
      <c r="AA18" s="17"/>
      <c r="AB18" s="17"/>
      <c r="AC18" s="26" t="s">
        <v>193</v>
      </c>
      <c r="AE18" s="97"/>
      <c r="AF18" s="98"/>
      <c r="AG18" s="99"/>
      <c r="AI18" s="72"/>
      <c r="AJ18" s="8"/>
      <c r="AK18" s="8"/>
      <c r="AL18" s="17"/>
      <c r="AM18" s="17"/>
      <c r="AN18" s="26" t="s">
        <v>193</v>
      </c>
      <c r="AP18" s="97"/>
      <c r="AQ18" s="98"/>
      <c r="AR18" s="99"/>
      <c r="AU18" s="26" t="str">
        <f>IF(AV18=0," ","Batsman Ability")</f>
        <v>Batsman Ability</v>
      </c>
      <c r="AV18" s="26">
        <f>U40</f>
        <v>3</v>
      </c>
      <c r="CO18" s="8">
        <v>0</v>
      </c>
      <c r="CP18" s="8">
        <v>0</v>
      </c>
      <c r="CQ18" s="8">
        <v>0</v>
      </c>
      <c r="CR18" s="8">
        <v>1</v>
      </c>
      <c r="CS18" s="8">
        <v>0</v>
      </c>
      <c r="CT18" s="8">
        <v>0</v>
      </c>
      <c r="CU18" s="9">
        <v>1</v>
      </c>
      <c r="CV18" s="8" cm="1">
        <f t="array" aca="1" ref="CV18" ca="1">_xlfn.IFS($CU70=-1,CO18,$CU70=0,$CS18,$CU70=1,$CT18,$CU70=2,$CU18)</f>
        <v>1</v>
      </c>
      <c r="CW18" s="8" cm="1">
        <f t="array" aca="1" ref="CW18" ca="1">_xlfn.IFS($CU70=-1,CP18,$CU70=0,$CS18,$CU70=1,$CT18,$CU70=2,$CU18)</f>
        <v>1</v>
      </c>
      <c r="CX18" s="8" cm="1">
        <f t="array" aca="1" ref="CX18" ca="1">_xlfn.IFS($CU70=-1,CQ18,$CU70=0,$CS18,$CU70=1,$CT18,$CU70=2,$CU18)</f>
        <v>1</v>
      </c>
      <c r="CY18" s="8" cm="1">
        <f t="array" aca="1" ref="CY18" ca="1">_xlfn.IFS($CU70=-1,CR18,$CU70=0,$CS18,$CU70=1,$CT18,$CU70=2,$CU18)</f>
        <v>1</v>
      </c>
      <c r="CZ18" s="8"/>
      <c r="DA18" s="8">
        <v>0</v>
      </c>
      <c r="DB18" s="8">
        <v>0</v>
      </c>
      <c r="DC18" s="8">
        <v>0</v>
      </c>
      <c r="DD18" s="8">
        <v>1</v>
      </c>
      <c r="DE18" s="8">
        <v>0</v>
      </c>
      <c r="DF18" s="8">
        <v>0</v>
      </c>
      <c r="DG18" s="8">
        <v>0</v>
      </c>
      <c r="DH18" s="8">
        <v>0</v>
      </c>
      <c r="DI18" s="8">
        <v>1</v>
      </c>
    </row>
    <row r="19" spans="2:119" x14ac:dyDescent="0.2">
      <c r="B19" s="70" t="s">
        <v>143</v>
      </c>
      <c r="C19" s="17" t="str">
        <f>SUM(C8:I8) &amp; " runs"</f>
        <v>9 runs</v>
      </c>
      <c r="D19" s="17" t="str">
        <f>COUNTIF(C8:I8,"W") &amp; " wickets"</f>
        <v>0 wickets</v>
      </c>
      <c r="E19" s="120" t="str">
        <f>"Need " &amp; ($C$4-I20+1) &amp;" runs to win in " &amp; (20-C6) &amp; " overs"</f>
        <v>Need 140 runs to win in 19 overs</v>
      </c>
      <c r="F19" s="121"/>
      <c r="G19" s="122">
        <f>($C$4-I20+1)/(20-C6)</f>
        <v>7.3684210526315788</v>
      </c>
      <c r="I19" s="100" t="s">
        <v>144</v>
      </c>
      <c r="J19" s="17"/>
      <c r="K19" s="101"/>
      <c r="M19" s="70" t="s">
        <v>143</v>
      </c>
      <c r="N19" s="17" t="str">
        <f>SUM(N8:T8) &amp; " runs"</f>
        <v>6 runs</v>
      </c>
      <c r="O19" s="17" t="str">
        <f>COUNTIF(N8:T8,"W") &amp; " wickets"</f>
        <v>0 wickets</v>
      </c>
      <c r="P19" s="120" t="str">
        <f>"Need " &amp; ($C$4-T20+1) &amp;" runs to win in " &amp; (20-N6) &amp; " overs"</f>
        <v>Need 91 runs to win in 13 overs</v>
      </c>
      <c r="Q19" s="121"/>
      <c r="R19" s="122">
        <f>($C$4-T20+1)/(20-N6)</f>
        <v>7</v>
      </c>
      <c r="T19" s="102" t="s">
        <v>144</v>
      </c>
      <c r="U19" s="8"/>
      <c r="V19" s="103"/>
      <c r="X19" s="70" t="s">
        <v>143</v>
      </c>
      <c r="Y19" s="17" t="str">
        <f>SUM(Y8:AE8) &amp; " runs"</f>
        <v>6 runs</v>
      </c>
      <c r="Z19" s="17" t="str">
        <f>COUNTIF(Y8:AE8,"W") &amp; " wickets"</f>
        <v>0 wickets</v>
      </c>
      <c r="AA19" s="120" t="str">
        <f>"Need " &amp; ($C$4-AE20+1) &amp;" runs to win in " &amp; (20-Y6) &amp; " overs"</f>
        <v>Need 37 runs to win in 7 overs</v>
      </c>
      <c r="AB19" s="121"/>
      <c r="AC19" s="122">
        <f>($C$4-AE20+1)/(20-Y6)</f>
        <v>5.2857142857142856</v>
      </c>
      <c r="AE19" s="102" t="s">
        <v>144</v>
      </c>
      <c r="AF19" s="8"/>
      <c r="AG19" s="103"/>
      <c r="AI19" s="70" t="s">
        <v>143</v>
      </c>
      <c r="AJ19" s="17" t="str">
        <f>SUM(AJ8:AP8) &amp; " runs"</f>
        <v>0 runs</v>
      </c>
      <c r="AK19" s="17" t="str">
        <f>COUNTIF(AJ8:AP8,"W") &amp; " wickets"</f>
        <v>0 wickets</v>
      </c>
      <c r="AL19" s="120" t="str">
        <f>"Need " &amp; ($C$4-AP20+1) &amp;" runs to win in " &amp; (20-AJ6) &amp; " overs"</f>
        <v>Need 0 runs to win in 3 overs</v>
      </c>
      <c r="AM19" s="121"/>
      <c r="AN19" s="122">
        <f>($C$4-AP20+1)/(20-AJ6)</f>
        <v>0</v>
      </c>
      <c r="AP19" s="102" t="s">
        <v>144</v>
      </c>
      <c r="AQ19" s="8"/>
      <c r="AR19" s="103"/>
      <c r="AU19" s="26" t="str">
        <f>IF(AV19=0," ","Bowler Ability")</f>
        <v>Bowler Ability</v>
      </c>
      <c r="AV19" s="26">
        <f>U55</f>
        <v>3</v>
      </c>
      <c r="CO19" s="8">
        <v>0</v>
      </c>
      <c r="CP19" s="8">
        <v>0</v>
      </c>
      <c r="CQ19" s="8">
        <v>0</v>
      </c>
      <c r="CR19" s="8">
        <v>1</v>
      </c>
      <c r="CS19" s="8">
        <v>0</v>
      </c>
      <c r="CT19" s="8">
        <v>0</v>
      </c>
      <c r="CU19" s="9">
        <v>1</v>
      </c>
      <c r="CV19" s="8" cm="1">
        <f t="array" aca="1" ref="CV19" ca="1">_xlfn.IFS($CU71=-1,CO19,$CU71=0,$CS19,$CU71=1,$CT19,$CU71=2,$CU19)</f>
        <v>0</v>
      </c>
      <c r="CW19" s="8" cm="1">
        <f t="array" aca="1" ref="CW19" ca="1">_xlfn.IFS($CU71=-1,CP19,$CU71=0,$CS19,$CU71=1,$CT19,$CU71=2,$CU19)</f>
        <v>0</v>
      </c>
      <c r="CX19" s="8" cm="1">
        <f t="array" aca="1" ref="CX19" ca="1">_xlfn.IFS($CU71=-1,CQ19,$CU71=0,$CS19,$CU71=1,$CT19,$CU71=2,$CU19)</f>
        <v>0</v>
      </c>
      <c r="CY19" s="8" cm="1">
        <f t="array" aca="1" ref="CY19" ca="1">_xlfn.IFS($CU71=-1,CR19,$CU71=0,$CS19,$CU71=1,$CT19,$CU71=2,$CU19)</f>
        <v>1</v>
      </c>
      <c r="CZ19" s="8"/>
      <c r="DA19" s="8">
        <v>0</v>
      </c>
      <c r="DB19" s="8">
        <v>0</v>
      </c>
      <c r="DC19" s="8">
        <v>1</v>
      </c>
      <c r="DD19" s="8">
        <v>1</v>
      </c>
      <c r="DE19" s="8">
        <v>0</v>
      </c>
      <c r="DF19" s="8">
        <v>0</v>
      </c>
      <c r="DG19" s="8">
        <v>0</v>
      </c>
      <c r="DH19" s="8">
        <v>0</v>
      </c>
      <c r="DI19" s="8">
        <v>1</v>
      </c>
    </row>
    <row r="20" spans="2:119" ht="17" thickBot="1" x14ac:dyDescent="0.25">
      <c r="B20" s="104" t="str">
        <f>C7</f>
        <v>Tim Southee</v>
      </c>
      <c r="C20" s="105">
        <v>1</v>
      </c>
      <c r="D20" s="106">
        <v>0</v>
      </c>
      <c r="E20" s="106">
        <f>SUM(C8:H8)+$K$4</f>
        <v>9</v>
      </c>
      <c r="F20" s="106">
        <f>COUNTIF(C8:H8,"W")+$M$4</f>
        <v>0</v>
      </c>
      <c r="G20" s="106"/>
      <c r="H20" s="107"/>
      <c r="I20" s="108">
        <f>SUM(C8:I8)</f>
        <v>9</v>
      </c>
      <c r="J20" s="109">
        <f>COUNTIF(C8:I8,"W")</f>
        <v>0</v>
      </c>
      <c r="K20" s="110">
        <f>I20/C6</f>
        <v>9</v>
      </c>
      <c r="M20" s="111" t="str">
        <f>N7</f>
        <v>Pawan Negi</v>
      </c>
      <c r="N20" s="112">
        <v>1</v>
      </c>
      <c r="O20" s="113">
        <v>0</v>
      </c>
      <c r="P20" s="106">
        <f>SUM(N8:S8)+$K$4</f>
        <v>6</v>
      </c>
      <c r="Q20" s="106">
        <f>COUNTIF(N8:S8,"W")+$M$4</f>
        <v>0</v>
      </c>
      <c r="R20" s="106"/>
      <c r="S20" s="114"/>
      <c r="T20" s="108">
        <f>SUM(N8:T8)+I100</f>
        <v>58</v>
      </c>
      <c r="U20" s="109">
        <f>COUNTIF(N8:T8,"W")+J100</f>
        <v>1</v>
      </c>
      <c r="V20" s="110">
        <f>T20/N6</f>
        <v>8.2857142857142865</v>
      </c>
      <c r="X20" s="111" t="str">
        <f>Y7</f>
        <v>Zaheer Khan</v>
      </c>
      <c r="Y20" s="112">
        <v>3</v>
      </c>
      <c r="Z20" s="113">
        <v>0</v>
      </c>
      <c r="AA20" s="106">
        <f>SUM(Y8:AD8)+E68</f>
        <v>22</v>
      </c>
      <c r="AB20" s="106">
        <f>COUNTIF(Y8:AD8,"W")+F68</f>
        <v>0</v>
      </c>
      <c r="AC20" s="106"/>
      <c r="AD20" s="114"/>
      <c r="AE20" s="108">
        <f>SUM(Y8:AE8)+T100</f>
        <v>112</v>
      </c>
      <c r="AF20" s="109">
        <f>COUNTIF(Y8:AE8,"W")+U100</f>
        <v>3</v>
      </c>
      <c r="AG20" s="115">
        <f>AE20/Y6</f>
        <v>8.615384615384615</v>
      </c>
      <c r="AI20" s="111">
        <f>AJ7</f>
        <v>0</v>
      </c>
      <c r="AJ20" s="112">
        <v>3</v>
      </c>
      <c r="AK20" s="113">
        <v>0</v>
      </c>
      <c r="AL20" s="106">
        <f>SUM(AJ8:AO8)+$K$4</f>
        <v>0</v>
      </c>
      <c r="AM20" s="106">
        <f>COUNTIF(AJ8:AO8,"W")+$M$4</f>
        <v>0</v>
      </c>
      <c r="AN20" s="106"/>
      <c r="AO20" s="114"/>
      <c r="AP20" s="108">
        <f>SUM(AJ8:AP8)+AE68</f>
        <v>149</v>
      </c>
      <c r="AQ20" s="109">
        <f>COUNTIF(AJ8:AP8,"W")+AF68</f>
        <v>3</v>
      </c>
      <c r="AR20" s="115">
        <f>AP20/AJ6</f>
        <v>8.764705882352942</v>
      </c>
      <c r="AU20" s="26" t="str">
        <f>IF(AV20=0," ","Batsman Ability")</f>
        <v>Batsman Ability</v>
      </c>
      <c r="AV20" s="26">
        <f>U56</f>
        <v>3</v>
      </c>
      <c r="CO20" s="8">
        <v>0</v>
      </c>
      <c r="CP20" s="8">
        <v>0</v>
      </c>
      <c r="CQ20" s="8">
        <v>0</v>
      </c>
      <c r="CR20" s="8">
        <v>1</v>
      </c>
      <c r="CS20" s="8">
        <v>0</v>
      </c>
      <c r="CT20" s="8">
        <v>0</v>
      </c>
      <c r="CU20" s="9">
        <v>1</v>
      </c>
      <c r="CV20" s="8" cm="1">
        <f t="array" aca="1" ref="CV20" ca="1">_xlfn.IFS($CU72=-1,CO20,$CU72=0,$CS20,$CU72=1,$CT20,$CU72=2,$CU20)</f>
        <v>0</v>
      </c>
      <c r="CW20" s="8" cm="1">
        <f t="array" aca="1" ref="CW20" ca="1">_xlfn.IFS($CU72=-1,CP20,$CU72=0,$CS20,$CU72=1,$CT20,$CU72=2,$CU20)</f>
        <v>0</v>
      </c>
      <c r="CX20" s="8" cm="1">
        <f t="array" aca="1" ref="CX20" ca="1">_xlfn.IFS($CU72=-1,CQ20,$CU72=0,$CS20,$CU72=1,$CT20,$CU72=2,$CU20)</f>
        <v>0</v>
      </c>
      <c r="CY20" s="8" cm="1">
        <f t="array" aca="1" ref="CY20" ca="1">_xlfn.IFS($CU72=-1,CR20,$CU72=0,$CS20,$CU72=1,$CT20,$CU72=2,$CU20)</f>
        <v>1</v>
      </c>
      <c r="CZ20" s="8"/>
      <c r="DA20" s="8">
        <v>0</v>
      </c>
      <c r="DB20" s="8">
        <v>0</v>
      </c>
      <c r="DC20" s="8">
        <v>1</v>
      </c>
      <c r="DD20" s="8">
        <v>1</v>
      </c>
      <c r="DE20" s="8">
        <v>0</v>
      </c>
      <c r="DF20" s="8">
        <v>0</v>
      </c>
      <c r="DG20" s="8">
        <v>0</v>
      </c>
      <c r="DH20" s="8">
        <v>0</v>
      </c>
      <c r="DI20" s="8">
        <v>1</v>
      </c>
    </row>
    <row r="21" spans="2:119" x14ac:dyDescent="0.2">
      <c r="AU21" s="26" t="str">
        <f>IF(AV21=0," ","Bowler Ability")</f>
        <v>Bowler Ability</v>
      </c>
      <c r="AV21" s="26">
        <f>U71</f>
        <v>3</v>
      </c>
      <c r="CO21" s="8">
        <v>0</v>
      </c>
      <c r="CP21" s="8">
        <v>0</v>
      </c>
      <c r="CQ21" s="8">
        <v>0</v>
      </c>
      <c r="CR21" s="8">
        <v>1</v>
      </c>
      <c r="CS21" s="8">
        <v>0</v>
      </c>
      <c r="CT21" s="8">
        <v>0</v>
      </c>
      <c r="CU21" s="9">
        <v>1</v>
      </c>
      <c r="CV21" s="8" cm="1">
        <f t="array" aca="1" ref="CV21" ca="1">_xlfn.IFS($CU73=-1,CO21,$CU73=0,$CS21,$CU73=1,$CT21,$CU73=2,$CU21)</f>
        <v>1</v>
      </c>
      <c r="CW21" s="8" cm="1">
        <f t="array" aca="1" ref="CW21" ca="1">_xlfn.IFS($CU73=-1,CP21,$CU73=0,$CS21,$CU73=1,$CT21,$CU73=2,$CU21)</f>
        <v>1</v>
      </c>
      <c r="CX21" s="8" cm="1">
        <f t="array" aca="1" ref="CX21" ca="1">_xlfn.IFS($CU73=-1,CQ21,$CU73=0,$CS21,$CU73=1,$CT21,$CU73=2,$CU21)</f>
        <v>1</v>
      </c>
      <c r="CY21" s="8" cm="1">
        <f t="array" aca="1" ref="CY21" ca="1">_xlfn.IFS($CU73=-1,CR21,$CU73=0,$CS21,$CU73=1,$CT21,$CU73=2,$CU21)</f>
        <v>1</v>
      </c>
      <c r="CZ21" s="8"/>
      <c r="DA21" s="8">
        <v>0</v>
      </c>
      <c r="DB21" s="8">
        <v>0</v>
      </c>
      <c r="DC21" s="8">
        <v>1</v>
      </c>
      <c r="DD21" s="8">
        <v>1</v>
      </c>
      <c r="DE21" s="8">
        <v>0</v>
      </c>
      <c r="DF21" s="8">
        <v>0</v>
      </c>
      <c r="DG21" s="8">
        <v>0</v>
      </c>
      <c r="DH21" s="8">
        <v>0</v>
      </c>
      <c r="DI21" s="8">
        <v>1</v>
      </c>
      <c r="DO21" s="26" t="s">
        <v>105</v>
      </c>
    </row>
    <row r="22" spans="2:119" x14ac:dyDescent="0.2">
      <c r="B22" s="69" t="s">
        <v>130</v>
      </c>
      <c r="C22" s="70">
        <v>2</v>
      </c>
      <c r="M22" s="71" t="s">
        <v>130</v>
      </c>
      <c r="N22" s="72">
        <v>8</v>
      </c>
      <c r="O22" s="73"/>
      <c r="P22" s="73"/>
      <c r="Q22" s="73"/>
      <c r="R22" s="73"/>
      <c r="S22" s="73"/>
      <c r="T22" s="73"/>
      <c r="U22" s="73"/>
      <c r="V22" s="73"/>
      <c r="X22" s="71" t="s">
        <v>130</v>
      </c>
      <c r="Y22" s="72">
        <v>14</v>
      </c>
      <c r="Z22" s="73"/>
      <c r="AA22" s="73"/>
      <c r="AB22" s="73"/>
      <c r="AC22" s="73"/>
      <c r="AD22" s="73"/>
      <c r="AE22" s="73"/>
      <c r="AF22" s="73"/>
      <c r="AG22" s="73"/>
      <c r="AI22" s="71" t="s">
        <v>130</v>
      </c>
      <c r="AJ22" s="72">
        <v>18</v>
      </c>
      <c r="AK22" s="73"/>
      <c r="AL22" s="73"/>
      <c r="AM22" s="73"/>
      <c r="AN22" s="73"/>
      <c r="AO22" s="73"/>
      <c r="AP22" s="73"/>
      <c r="AQ22" s="73"/>
      <c r="AR22" s="73"/>
      <c r="AU22" s="26" t="str">
        <f>IF(AV22=0," ","Batsman Ability")</f>
        <v>Batsman Ability</v>
      </c>
      <c r="AV22" s="26">
        <f>U72</f>
        <v>3</v>
      </c>
      <c r="CO22" s="8">
        <v>0</v>
      </c>
      <c r="CP22" s="8">
        <v>0</v>
      </c>
      <c r="CQ22" s="8">
        <v>0</v>
      </c>
      <c r="CR22" s="8">
        <v>1</v>
      </c>
      <c r="CS22" s="8">
        <v>1</v>
      </c>
      <c r="CT22" s="8">
        <v>0</v>
      </c>
      <c r="CU22" s="9">
        <v>1</v>
      </c>
      <c r="CV22" s="8" cm="1">
        <f t="array" aca="1" ref="CV22" ca="1">_xlfn.IFS($CU74=-1,CO22,$CU74=0,$CS22,$CU74=1,$CT22,$CU74=2,$CU22)</f>
        <v>0</v>
      </c>
      <c r="CW22" s="8" cm="1">
        <f t="array" aca="1" ref="CW22" ca="1">_xlfn.IFS($CU74=-1,CP22,$CU74=0,$CS22,$CU74=1,$CT22,$CU74=2,$CU22)</f>
        <v>0</v>
      </c>
      <c r="CX22" s="8" cm="1">
        <f t="array" aca="1" ref="CX22" ca="1">_xlfn.IFS($CU74=-1,CQ22,$CU74=0,$CS22,$CU74=1,$CT22,$CU74=2,$CU22)</f>
        <v>0</v>
      </c>
      <c r="CY22" s="8" cm="1">
        <f t="array" aca="1" ref="CY22" ca="1">_xlfn.IFS($CU74=-1,CR22,$CU74=0,$CS22,$CU74=1,$CT22,$CU74=2,$CU22)</f>
        <v>0</v>
      </c>
      <c r="CZ22" s="8"/>
      <c r="DA22" s="8">
        <v>0</v>
      </c>
      <c r="DB22" s="8">
        <v>1</v>
      </c>
      <c r="DC22" s="8">
        <v>1</v>
      </c>
      <c r="DD22" s="8">
        <v>1</v>
      </c>
      <c r="DE22" s="8">
        <v>0</v>
      </c>
      <c r="DF22" s="8">
        <v>0</v>
      </c>
      <c r="DG22" s="8">
        <v>0</v>
      </c>
      <c r="DH22" s="8">
        <v>0</v>
      </c>
      <c r="DI22" s="8">
        <v>1</v>
      </c>
      <c r="DO22" s="26" t="s">
        <v>105</v>
      </c>
    </row>
    <row r="23" spans="2:119" x14ac:dyDescent="0.2">
      <c r="B23" s="70" t="s">
        <v>131</v>
      </c>
      <c r="C23" s="74" t="s">
        <v>73</v>
      </c>
      <c r="D23" s="75"/>
      <c r="E23" s="75"/>
      <c r="F23" s="75"/>
      <c r="G23" s="75"/>
      <c r="H23" s="68"/>
      <c r="I23" s="76" t="s">
        <v>123</v>
      </c>
      <c r="J23" s="77">
        <v>3</v>
      </c>
      <c r="K23" s="78"/>
      <c r="M23" s="72" t="s">
        <v>131</v>
      </c>
      <c r="N23" s="79" t="s">
        <v>79</v>
      </c>
      <c r="O23" s="80"/>
      <c r="P23" s="80"/>
      <c r="Q23" s="80"/>
      <c r="R23" s="80"/>
      <c r="S23" s="80"/>
      <c r="T23" s="76" t="s">
        <v>123</v>
      </c>
      <c r="U23" s="77">
        <v>3</v>
      </c>
      <c r="V23" s="81"/>
      <c r="X23" s="72" t="s">
        <v>131</v>
      </c>
      <c r="Y23" s="79" t="s">
        <v>76</v>
      </c>
      <c r="Z23" s="80"/>
      <c r="AA23" s="80"/>
      <c r="AB23" s="80"/>
      <c r="AC23" s="80"/>
      <c r="AD23" s="80"/>
      <c r="AE23" s="76" t="s">
        <v>123</v>
      </c>
      <c r="AF23" s="77">
        <v>3</v>
      </c>
      <c r="AG23" s="81"/>
      <c r="AI23" s="72" t="s">
        <v>131</v>
      </c>
      <c r="AJ23" s="79"/>
      <c r="AK23" s="80"/>
      <c r="AL23" s="80"/>
      <c r="AM23" s="80"/>
      <c r="AN23" s="80"/>
      <c r="AO23" s="80"/>
      <c r="AP23" s="76" t="s">
        <v>123</v>
      </c>
      <c r="AQ23" s="77"/>
      <c r="AR23" s="81"/>
      <c r="AU23" s="26" t="str">
        <f>IF(AV23=0," ","Bowler Ability")</f>
        <v>Bowler Ability</v>
      </c>
      <c r="AV23" s="26">
        <f>U87</f>
        <v>3</v>
      </c>
      <c r="CO23" s="8">
        <v>0</v>
      </c>
      <c r="CP23" s="8">
        <v>0</v>
      </c>
      <c r="CQ23" s="8">
        <v>0</v>
      </c>
      <c r="CR23" s="8">
        <v>1</v>
      </c>
      <c r="CS23" s="8">
        <v>1</v>
      </c>
      <c r="CT23" s="8">
        <v>0</v>
      </c>
      <c r="CU23" s="9">
        <v>1</v>
      </c>
      <c r="CV23" s="8" cm="1">
        <f t="array" aca="1" ref="CV23" ca="1">_xlfn.IFS($CU75=-1,CO23,$CU75=0,$CS23,$CU75=1,$CT23,$CU75=2,$CU23)</f>
        <v>1</v>
      </c>
      <c r="CW23" s="8" cm="1">
        <f t="array" aca="1" ref="CW23" ca="1">_xlfn.IFS($CU75=-1,CP23,$CU75=0,$CS23,$CU75=1,$CT23,$CU75=2,$CU23)</f>
        <v>1</v>
      </c>
      <c r="CX23" s="8" cm="1">
        <f t="array" aca="1" ref="CX23" ca="1">_xlfn.IFS($CU75=-1,CQ23,$CU75=0,$CS23,$CU75=1,$CT23,$CU75=2,$CU23)</f>
        <v>1</v>
      </c>
      <c r="CY23" s="8" cm="1">
        <f t="array" aca="1" ref="CY23" ca="1">_xlfn.IFS($CU75=-1,CR23,$CU75=0,$CS23,$CU75=1,$CT23,$CU75=2,$CU23)</f>
        <v>1</v>
      </c>
      <c r="CZ23" s="8"/>
      <c r="DA23" s="8">
        <v>0</v>
      </c>
      <c r="DB23" s="8">
        <v>1</v>
      </c>
      <c r="DC23" s="8">
        <v>1</v>
      </c>
      <c r="DD23" s="8">
        <v>1</v>
      </c>
      <c r="DE23" s="8">
        <v>0</v>
      </c>
      <c r="DF23" s="8">
        <v>0</v>
      </c>
      <c r="DG23" s="8">
        <v>0</v>
      </c>
      <c r="DH23" s="8">
        <v>0</v>
      </c>
      <c r="DI23" s="8">
        <v>1</v>
      </c>
    </row>
    <row r="24" spans="2:119" x14ac:dyDescent="0.2">
      <c r="B24" s="70" t="s">
        <v>132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4</v>
      </c>
      <c r="I24" s="82" t="s">
        <v>126</v>
      </c>
      <c r="J24" s="77">
        <v>2</v>
      </c>
      <c r="K24" s="83"/>
      <c r="M24" s="72" t="s">
        <v>132</v>
      </c>
      <c r="N24" s="17">
        <v>2</v>
      </c>
      <c r="O24" s="17">
        <v>0</v>
      </c>
      <c r="P24" s="17">
        <v>0</v>
      </c>
      <c r="Q24" s="17">
        <v>0</v>
      </c>
      <c r="R24" s="17">
        <v>1</v>
      </c>
      <c r="S24" s="17">
        <v>6</v>
      </c>
      <c r="T24" s="82" t="s">
        <v>126</v>
      </c>
      <c r="U24" s="77">
        <v>3</v>
      </c>
      <c r="V24" s="84"/>
      <c r="X24" s="72" t="s">
        <v>132</v>
      </c>
      <c r="Y24" s="17">
        <v>0</v>
      </c>
      <c r="Z24" s="17">
        <v>6</v>
      </c>
      <c r="AA24" s="17">
        <v>4</v>
      </c>
      <c r="AB24" s="17">
        <v>1</v>
      </c>
      <c r="AC24" s="17">
        <v>6</v>
      </c>
      <c r="AD24" s="17">
        <v>0</v>
      </c>
      <c r="AE24" s="82" t="s">
        <v>126</v>
      </c>
      <c r="AF24" s="77">
        <v>2</v>
      </c>
      <c r="AG24" s="84"/>
      <c r="AI24" s="72" t="s">
        <v>132</v>
      </c>
      <c r="AP24" s="82" t="s">
        <v>126</v>
      </c>
      <c r="AQ24" s="77"/>
      <c r="AR24" s="84"/>
      <c r="AU24" s="26" t="str">
        <f>IF(AV24=0," ","Batsman Ability")</f>
        <v>Batsman Ability</v>
      </c>
      <c r="AV24" s="26">
        <f>U88</f>
        <v>2</v>
      </c>
      <c r="CO24" s="8">
        <v>0</v>
      </c>
      <c r="CP24" s="8">
        <v>0</v>
      </c>
      <c r="CQ24" s="8">
        <v>0</v>
      </c>
      <c r="CR24" s="8">
        <v>1</v>
      </c>
      <c r="CS24" s="8">
        <v>1</v>
      </c>
      <c r="CT24" s="8">
        <v>0</v>
      </c>
      <c r="CU24" s="9">
        <v>1</v>
      </c>
      <c r="CV24" s="8" cm="1">
        <f t="array" aca="1" ref="CV24" ca="1">_xlfn.IFS($CU76=-1,CO24,$CU76=0,$CS24,$CU76=1,$CT24,$CU76=2,$CU24)</f>
        <v>1</v>
      </c>
      <c r="CW24" s="8" cm="1">
        <f t="array" aca="1" ref="CW24" ca="1">_xlfn.IFS($CU76=-1,CP24,$CU76=0,$CS24,$CU76=1,$CT24,$CU76=2,$CU24)</f>
        <v>1</v>
      </c>
      <c r="CX24" s="8" cm="1">
        <f t="array" aca="1" ref="CX24" ca="1">_xlfn.IFS($CU76=-1,CQ24,$CU76=0,$CS24,$CU76=1,$CT24,$CU76=2,$CU24)</f>
        <v>1</v>
      </c>
      <c r="CY24" s="8" cm="1">
        <f t="array" aca="1" ref="CY24" ca="1">_xlfn.IFS($CU76=-1,CR24,$CU76=0,$CS24,$CU76=1,$CT24,$CU76=2,$CU24)</f>
        <v>1</v>
      </c>
      <c r="CZ24" s="8"/>
      <c r="DA24" s="8">
        <v>0</v>
      </c>
      <c r="DB24" s="8">
        <v>1</v>
      </c>
      <c r="DC24" s="8">
        <v>1</v>
      </c>
      <c r="DD24" s="8">
        <v>1</v>
      </c>
      <c r="DE24" s="8">
        <v>0</v>
      </c>
      <c r="DF24" s="8">
        <v>0</v>
      </c>
      <c r="DG24" s="8">
        <v>0</v>
      </c>
      <c r="DH24" s="8">
        <v>1</v>
      </c>
      <c r="DI24" s="8">
        <v>1</v>
      </c>
    </row>
    <row r="25" spans="2:119" x14ac:dyDescent="0.2">
      <c r="B25" s="119"/>
      <c r="C25"/>
      <c r="D25"/>
      <c r="E25"/>
      <c r="F25"/>
      <c r="G25"/>
      <c r="H25"/>
      <c r="K25" s="83"/>
      <c r="M25" s="72"/>
      <c r="N25" s="73"/>
      <c r="O25" s="73"/>
      <c r="P25" s="73"/>
      <c r="Q25" s="73"/>
      <c r="R25" s="73"/>
      <c r="S25" s="73"/>
      <c r="T25" s="73"/>
      <c r="U25" s="73"/>
      <c r="V25" s="84"/>
      <c r="X25" s="72"/>
      <c r="Y25" s="73"/>
      <c r="Z25" s="73"/>
      <c r="AA25" s="73"/>
      <c r="AB25" s="73"/>
      <c r="AC25" s="73"/>
      <c r="AD25" s="73"/>
      <c r="AE25" s="73"/>
      <c r="AF25" s="73"/>
      <c r="AG25" s="84"/>
      <c r="AI25" s="72"/>
      <c r="AJ25" s="73"/>
      <c r="AK25" s="73"/>
      <c r="AL25" s="73"/>
      <c r="AM25" s="73"/>
      <c r="AN25" s="73"/>
      <c r="AO25" s="73"/>
      <c r="AP25" s="73"/>
      <c r="AQ25" s="73"/>
      <c r="AR25" s="84"/>
      <c r="AU25" s="26" t="str">
        <f>IF(AV25=0," ","Bowler Ability")</f>
        <v>Bowler Ability</v>
      </c>
      <c r="AV25" s="26">
        <f>AF7</f>
        <v>2</v>
      </c>
      <c r="CO25" s="8">
        <v>0</v>
      </c>
      <c r="CP25" s="8">
        <v>0</v>
      </c>
      <c r="CQ25" s="8">
        <v>1</v>
      </c>
      <c r="CR25" s="8">
        <v>1</v>
      </c>
      <c r="CS25" s="8">
        <v>1</v>
      </c>
      <c r="CT25" s="8">
        <v>0</v>
      </c>
      <c r="CU25" s="9">
        <v>1</v>
      </c>
      <c r="CV25" s="8" cm="1">
        <f t="array" aca="1" ref="CV25" ca="1">_xlfn.IFS($CU77=-1,CO25,$CU77=0,$CS25,$CU77=1,$CT25,$CU77=2,$CU25)</f>
        <v>1</v>
      </c>
      <c r="CW25" s="8" cm="1">
        <f t="array" aca="1" ref="CW25" ca="1">_xlfn.IFS($CU77=-1,CP25,$CU77=0,$CS25,$CU77=1,$CT25,$CU77=2,$CU25)</f>
        <v>1</v>
      </c>
      <c r="CX25" s="8" cm="1">
        <f t="array" aca="1" ref="CX25" ca="1">_xlfn.IFS($CU77=-1,CQ25,$CU77=0,$CS25,$CU77=1,$CT25,$CU77=2,$CU25)</f>
        <v>1</v>
      </c>
      <c r="CY25" s="8" cm="1">
        <f t="array" aca="1" ref="CY25" ca="1">_xlfn.IFS($CU77=-1,CR25,$CU77=0,$CS25,$CU77=1,$CT25,$CU77=2,$CU25)</f>
        <v>1</v>
      </c>
      <c r="CZ25" s="8"/>
      <c r="DA25" s="8">
        <v>0</v>
      </c>
      <c r="DB25" s="8">
        <v>1</v>
      </c>
      <c r="DC25" s="8">
        <v>1</v>
      </c>
      <c r="DD25" s="8">
        <v>1</v>
      </c>
      <c r="DE25" s="8">
        <v>0</v>
      </c>
      <c r="DF25" s="8">
        <v>0</v>
      </c>
      <c r="DG25" s="8">
        <v>0</v>
      </c>
      <c r="DH25" s="8">
        <v>1</v>
      </c>
      <c r="DI25" s="8">
        <v>1</v>
      </c>
    </row>
    <row r="26" spans="2:119" x14ac:dyDescent="0.2">
      <c r="B26" s="85" t="s">
        <v>133</v>
      </c>
      <c r="C26" s="26" t="s">
        <v>46</v>
      </c>
      <c r="D26" s="26" t="s">
        <v>47</v>
      </c>
      <c r="E26" s="26" t="s">
        <v>48</v>
      </c>
      <c r="F26" s="26" t="s">
        <v>49</v>
      </c>
      <c r="G26" s="7" t="s">
        <v>50</v>
      </c>
      <c r="I26" s="86" t="s">
        <v>134</v>
      </c>
      <c r="J26" s="68"/>
      <c r="K26" s="78"/>
      <c r="M26" s="87" t="s">
        <v>133</v>
      </c>
      <c r="N26" s="73" t="s">
        <v>46</v>
      </c>
      <c r="O26" s="73" t="s">
        <v>47</v>
      </c>
      <c r="P26" s="73" t="s">
        <v>48</v>
      </c>
      <c r="Q26" s="73" t="s">
        <v>49</v>
      </c>
      <c r="R26" s="7" t="s">
        <v>50</v>
      </c>
      <c r="S26" s="73"/>
      <c r="T26" s="86" t="s">
        <v>134</v>
      </c>
      <c r="U26" s="80"/>
      <c r="V26" s="81"/>
      <c r="X26" s="87" t="s">
        <v>133</v>
      </c>
      <c r="Y26" s="73" t="s">
        <v>46</v>
      </c>
      <c r="Z26" s="73" t="s">
        <v>47</v>
      </c>
      <c r="AA26" s="73" t="s">
        <v>48</v>
      </c>
      <c r="AB26" s="73" t="s">
        <v>49</v>
      </c>
      <c r="AC26" s="7" t="s">
        <v>50</v>
      </c>
      <c r="AD26" s="73"/>
      <c r="AE26" s="88" t="s">
        <v>134</v>
      </c>
      <c r="AF26" s="80"/>
      <c r="AG26" s="81"/>
      <c r="AI26" s="87" t="s">
        <v>133</v>
      </c>
      <c r="AJ26" s="73" t="s">
        <v>46</v>
      </c>
      <c r="AK26" s="73" t="s">
        <v>47</v>
      </c>
      <c r="AL26" s="73" t="s">
        <v>48</v>
      </c>
      <c r="AM26" s="73" t="s">
        <v>49</v>
      </c>
      <c r="AN26" s="7" t="s">
        <v>50</v>
      </c>
      <c r="AO26" s="73"/>
      <c r="AP26" s="88" t="s">
        <v>134</v>
      </c>
      <c r="AQ26" s="80"/>
      <c r="AR26" s="81"/>
      <c r="AU26" s="26" t="str">
        <f>IF(AV26=0," ","Batsman Ability")</f>
        <v>Batsman Ability</v>
      </c>
      <c r="AV26" s="26">
        <f>AF8</f>
        <v>3</v>
      </c>
      <c r="CO26" s="8">
        <v>0</v>
      </c>
      <c r="CP26" s="8">
        <v>0</v>
      </c>
      <c r="CQ26" s="8">
        <v>1</v>
      </c>
      <c r="CR26" s="8">
        <v>1</v>
      </c>
      <c r="CS26" s="8">
        <v>1</v>
      </c>
      <c r="CT26" s="8">
        <v>0</v>
      </c>
      <c r="CU26" s="9">
        <v>1</v>
      </c>
      <c r="CV26" s="8" cm="1">
        <f t="array" aca="1" ref="CV26" ca="1">_xlfn.IFS($CU78=-1,CO26,$CU78=0,$CS26,$CU78=1,$CT26,$CU78=2,$CU26)</f>
        <v>0</v>
      </c>
      <c r="CW26" s="8" cm="1">
        <f t="array" aca="1" ref="CW26" ca="1">_xlfn.IFS($CU78=-1,CP26,$CU78=0,$CS26,$CU78=1,$CT26,$CU78=2,$CU26)</f>
        <v>0</v>
      </c>
      <c r="CX26" s="8" cm="1">
        <f t="array" aca="1" ref="CX26" ca="1">_xlfn.IFS($CU78=-1,CQ26,$CU78=0,$CS26,$CU78=1,$CT26,$CU78=2,$CU26)</f>
        <v>0</v>
      </c>
      <c r="CY26" s="8" cm="1">
        <f t="array" aca="1" ref="CY26" ca="1">_xlfn.IFS($CU78=-1,CR26,$CU78=0,$CS26,$CU78=1,$CT26,$CU78=2,$CU26)</f>
        <v>0</v>
      </c>
      <c r="CZ26" s="8"/>
      <c r="DA26" s="8">
        <v>0</v>
      </c>
      <c r="DB26" s="8">
        <v>1</v>
      </c>
      <c r="DC26" s="8">
        <v>1</v>
      </c>
      <c r="DD26" s="8">
        <v>1</v>
      </c>
      <c r="DE26" s="8">
        <v>0</v>
      </c>
      <c r="DF26" s="8">
        <v>0</v>
      </c>
      <c r="DG26" s="8">
        <v>0</v>
      </c>
      <c r="DH26" s="8">
        <v>1</v>
      </c>
      <c r="DI26" s="8">
        <v>1</v>
      </c>
    </row>
    <row r="27" spans="2:119" x14ac:dyDescent="0.2">
      <c r="B27" s="70" t="s">
        <v>44</v>
      </c>
      <c r="C27" s="17">
        <f ca="1">SUM(IF(ISBLANK(I27),0,INDIRECT(I27)),IF(ISBLANK(J27),0,INDIRECT(J27)),IF(ISBLANK(K27),0,INDIRECT(K27)))+C11</f>
        <v>5</v>
      </c>
      <c r="D27" s="17">
        <f ca="1">IF(AND(ISBLANK(I27),ISBLANK(J27),ISBLANK(K27)),0,COUNT(IF(ISBLANK(I27),0,INDIRECT(I27)),IF(ISBLANK(J27),0,INDIRECT(J27)),IF(ISBLANK(K27),0,INDIRECT(K27))))-IF(ISBLANK(I27),1,0)-IF(ISBLANK(J27),1,0)-IF(ISBLANK(K27),1,0)+IF(AND(ISBLANK(I27),ISBLANK(J27),ISBLANK(K27)),3,0)+IF(H27="OUT",1,0)+D11</f>
        <v>8</v>
      </c>
      <c r="E27" s="17">
        <f ca="1">IF(ISBLANK(I27),0,COUNTIF(INDIRECT(I27),"4"))+IF(ISBLANK(J27),0,COUNTIF(INDIRECT(J27),"4"))+IF(ISBLANK(K27),0,COUNTIF(INDIRECT(K27),"4"))+E11</f>
        <v>1</v>
      </c>
      <c r="F27" s="17">
        <f ca="1">IF(ISBLANK(I27),0,COUNTIF(INDIRECT(I27),"6"))+IF(ISBLANK(J27),0,COUNTIF(INDIRECT(J27),"6"))+IF(ISBLANK(K27),0,COUNTIF(INDIRECT(K27),"6"))+F11</f>
        <v>0</v>
      </c>
      <c r="G27" s="89">
        <f ca="1">IF(D27=0,0,100*C27/D27)</f>
        <v>62.5</v>
      </c>
      <c r="I27" s="70" t="s">
        <v>194</v>
      </c>
      <c r="K27" s="83"/>
      <c r="M27" s="70" t="s">
        <v>51</v>
      </c>
      <c r="N27" s="17">
        <f ca="1">SUM(IF(ISBLANK(T27),0,INDIRECT(T27)),IF(ISBLANK(U27),0,INDIRECT(U27)),IF(ISBLANK(V27),0,INDIRECT(V27)))+N11</f>
        <v>38</v>
      </c>
      <c r="O27" s="17">
        <f ca="1">IF(AND(ISBLANK(T27),ISBLANK(U27),ISBLANK(V27)),0,COUNT(IF(ISBLANK(T27),0,INDIRECT(T27)),IF(ISBLANK(U27),0,INDIRECT(U27)),IF(ISBLANK(V27),0,INDIRECT(V27))))-IF(ISBLANK(T27),1,0)-IF(ISBLANK(U27),1,0)-IF(ISBLANK(V27),1,0)+IF(AND(ISBLANK(T27),ISBLANK(U27),ISBLANK(V27)),3,0)+IF(S27="OUT",1,0)+O11</f>
        <v>26</v>
      </c>
      <c r="P27" s="17">
        <f ca="1">IF(ISBLANK(T27),0,COUNTIF(INDIRECT(T27),"4"))+IF(ISBLANK(U27),0,COUNTIF(INDIRECT(U27),"4"))+IF(ISBLANK(V27),0,COUNTIF(INDIRECT(V27),"4"))+P11</f>
        <v>4</v>
      </c>
      <c r="Q27" s="17">
        <f ca="1">IF(ISBLANK(T27),0,COUNTIF(INDIRECT(T27),"6"))+IF(ISBLANK(U27),0,COUNTIF(INDIRECT(U27),"6"))+IF(ISBLANK(V27),0,COUNTIF(INDIRECT(V27),"6"))+Q11</f>
        <v>2</v>
      </c>
      <c r="R27" s="89">
        <f ca="1">IF(O27=0,0,100*N27/O27)</f>
        <v>146.15384615384616</v>
      </c>
      <c r="S27" s="73"/>
      <c r="T27" s="70" t="s">
        <v>195</v>
      </c>
      <c r="U27" s="73"/>
      <c r="V27" s="84"/>
      <c r="X27" s="70" t="s">
        <v>54</v>
      </c>
      <c r="Y27" s="17">
        <f ca="1">SUM(IF(ISBLANK(AE27),0,INDIRECT(AE27)),IF(ISBLANK(AF27),0,INDIRECT(AF27)),IF(ISBLANK(AG27),0,INDIRECT(AG27)))+Y11</f>
        <v>40</v>
      </c>
      <c r="Z27" s="17">
        <f ca="1">IF(AND(ISBLANK(AE27),ISBLANK(AF27),ISBLANK(AG27)),0,COUNT(IF(ISBLANK(AE27),0,INDIRECT(AE27)),IF(ISBLANK(AF27),0,INDIRECT(AF27)),IF(ISBLANK(AG27),0,INDIRECT(AG27))))-IF(ISBLANK(AE27),1,0)-IF(ISBLANK(AF27),1,0)-IF(ISBLANK(AG27),1,0)+IF(AND(ISBLANK(AE27),ISBLANK(AF27),ISBLANK(AG27)),3,0)+IF(AD27="OUT",1,0)+Z11</f>
        <v>22</v>
      </c>
      <c r="AA27" s="17">
        <f ca="1">IF(ISBLANK(AE27),0,COUNTIF(INDIRECT(AE27),"4"))+IF(ISBLANK(AF27),0,COUNTIF(INDIRECT(AF27),"4"))+IF(ISBLANK(AG27),0,COUNTIF(INDIRECT(AG27),"4"))+AA11</f>
        <v>2</v>
      </c>
      <c r="AB27" s="17">
        <f ca="1">IF(ISBLANK(AE27),0,COUNTIF(INDIRECT(AE27),"6"))+IF(ISBLANK(AF27),0,COUNTIF(INDIRECT(AF27),"6"))+IF(ISBLANK(AG27),0,COUNTIF(INDIRECT(AG27),"6"))+AB11</f>
        <v>4</v>
      </c>
      <c r="AC27" s="89">
        <f ca="1">IF(Z27=0,0,100*Y27/Z27)</f>
        <v>181.81818181818181</v>
      </c>
      <c r="AD27" s="73"/>
      <c r="AE27" s="72" t="s">
        <v>196</v>
      </c>
      <c r="AF27" s="73"/>
      <c r="AG27" s="84"/>
      <c r="AI27" s="72"/>
      <c r="AJ27" s="17">
        <f ca="1">SUM(IF(ISBLANK(AP27),0,INDIRECT(AP27)),IF(ISBLANK(AQ27),0,INDIRECT(AQ27)),IF(ISBLANK(AR27),0,INDIRECT(AR27)))+AJ11</f>
        <v>44</v>
      </c>
      <c r="AK27" s="17">
        <f ca="1">IF(AND(ISBLANK(AP27),ISBLANK(AQ27),ISBLANK(AR27)),0,COUNT(IF(ISBLANK(AP27),0,INDIRECT(AP27)),IF(ISBLANK(AQ27),0,INDIRECT(AQ27)),IF(ISBLANK(AR27),0,INDIRECT(AR27))))-IF(ISBLANK(AP27),1,0)-IF(ISBLANK(AQ27),1,0)-IF(ISBLANK(AR27),1,0)+IF(AND(ISBLANK(AP27),ISBLANK(AQ27),ISBLANK(AR27)),3,0)+IF(AO27="OUT",1,0)+AK11</f>
        <v>25</v>
      </c>
      <c r="AL27" s="17">
        <f ca="1">IF(ISBLANK(AP27),0,COUNTIF(INDIRECT(AP27),"4"))+IF(ISBLANK(AQ27),0,COUNTIF(INDIRECT(AQ27),"4"))+IF(ISBLANK(AR27),0,COUNTIF(INDIRECT(AR27),"4"))+AL11</f>
        <v>2</v>
      </c>
      <c r="AM27" s="17">
        <f ca="1">IF(ISBLANK(AP27),0,COUNTIF(INDIRECT(AP27),"6"))+IF(ISBLANK(AQ27),0,COUNTIF(INDIRECT(AQ27),"6"))+IF(ISBLANK(AR27),0,COUNTIF(INDIRECT(AR27),"6"))+AM11</f>
        <v>4</v>
      </c>
      <c r="AN27" s="89">
        <f ca="1">IF(AK27=0,0,100*AJ27/AK27)</f>
        <v>176</v>
      </c>
      <c r="AO27" s="73"/>
      <c r="AP27" s="72"/>
      <c r="AQ27" s="73"/>
      <c r="AR27" s="84"/>
      <c r="AU27" s="26" t="str">
        <f>IF(AV27=0," ","Bowler Ability")</f>
        <v>Bowler Ability</v>
      </c>
      <c r="AV27" s="26">
        <f>AF23</f>
        <v>3</v>
      </c>
      <c r="BB27" s="26" t="s">
        <v>130</v>
      </c>
      <c r="BC27" s="26" t="s">
        <v>46</v>
      </c>
      <c r="BD27" s="26" t="s">
        <v>150</v>
      </c>
      <c r="CO27" s="8">
        <v>1</v>
      </c>
      <c r="CP27" s="8">
        <v>0</v>
      </c>
      <c r="CQ27" s="8">
        <v>1</v>
      </c>
      <c r="CR27" s="8">
        <v>1</v>
      </c>
      <c r="CS27" s="8">
        <v>1</v>
      </c>
      <c r="CT27" s="8">
        <v>0</v>
      </c>
      <c r="CU27" s="9">
        <v>1</v>
      </c>
      <c r="CV27" s="8" cm="1">
        <f t="array" aca="1" ref="CV27" ca="1">_xlfn.IFS($CU79=-1,CO27,$CU79=0,$CS27,$CU79=1,$CT27,$CU79=2,$CU27)</f>
        <v>0</v>
      </c>
      <c r="CW27" s="8" cm="1">
        <f t="array" aca="1" ref="CW27" ca="1">_xlfn.IFS($CU79=-1,CP27,$CU79=0,$CS27,$CU79=1,$CT27,$CU79=2,$CU27)</f>
        <v>0</v>
      </c>
      <c r="CX27" s="8" cm="1">
        <f t="array" aca="1" ref="CX27" ca="1">_xlfn.IFS($CU79=-1,CQ27,$CU79=0,$CS27,$CU79=1,$CT27,$CU79=2,$CU27)</f>
        <v>0</v>
      </c>
      <c r="CY27" s="8" cm="1">
        <f t="array" aca="1" ref="CY27" ca="1">_xlfn.IFS($CU79=-1,CR27,$CU79=0,$CS27,$CU79=1,$CT27,$CU79=2,$CU27)</f>
        <v>0</v>
      </c>
      <c r="CZ27" s="8"/>
      <c r="DA27" s="8">
        <v>1</v>
      </c>
      <c r="DB27" s="8">
        <v>1</v>
      </c>
      <c r="DC27" s="8">
        <v>1</v>
      </c>
      <c r="DD27" s="8">
        <v>1</v>
      </c>
      <c r="DE27" s="8">
        <v>0</v>
      </c>
      <c r="DF27" s="8">
        <v>0</v>
      </c>
      <c r="DG27" s="8">
        <v>0</v>
      </c>
      <c r="DH27" s="8">
        <v>1</v>
      </c>
      <c r="DI27" s="8">
        <v>1</v>
      </c>
    </row>
    <row r="28" spans="2:119" x14ac:dyDescent="0.2">
      <c r="B28" s="70" t="s">
        <v>51</v>
      </c>
      <c r="C28" s="17">
        <f ca="1">SUM(IF(ISBLANK(I28),0,INDIRECT(I28)),IF(ISBLANK(J28),0,INDIRECT(J28)),IF(ISBLANK(K28),0,INDIRECT(K28)))+C12</f>
        <v>8</v>
      </c>
      <c r="D28" s="17">
        <f ca="1">IF(AND(ISBLANK(I28),ISBLANK(J28),ISBLANK(K28)),0,COUNT(IF(ISBLANK(I28),0,INDIRECT(I28)),IF(ISBLANK(J28),0,INDIRECT(J28)),IF(ISBLANK(K28),0,INDIRECT(K28))))-IF(ISBLANK(I28),1,0)-IF(ISBLANK(J28),1,0)-IF(ISBLANK(K28),1,0)+IF(AND(ISBLANK(I28),ISBLANK(J28),ISBLANK(K28)),3,0)+IF(H28="OUT",1,0)+D12</f>
        <v>4</v>
      </c>
      <c r="E28" s="17">
        <f ca="1">IF(ISBLANK(I28),0,COUNTIF(INDIRECT(I28),"4"))+IF(ISBLANK(J28),0,COUNTIF(INDIRECT(J28),"4"))+IF(ISBLANK(K28),0,COUNTIF(INDIRECT(K28),"4"))+E12</f>
        <v>2</v>
      </c>
      <c r="F28" s="17">
        <f ca="1">IF(ISBLANK(I28),0,COUNTIF(INDIRECT(I28),"6"))+IF(ISBLANK(J28),0,COUNTIF(INDIRECT(J28),"6"))+IF(ISBLANK(K28),0,COUNTIF(INDIRECT(K28),"6"))+F12</f>
        <v>0</v>
      </c>
      <c r="G28" s="89">
        <f ca="1">IF(D28=0,0,100*C28/D28)</f>
        <v>200</v>
      </c>
      <c r="I28" s="70"/>
      <c r="K28" s="83"/>
      <c r="M28" s="70" t="s">
        <v>54</v>
      </c>
      <c r="N28" s="17">
        <f ca="1">SUM(IF(ISBLANK(T28),0,INDIRECT(T28)),IF(ISBLANK(U28),0,INDIRECT(U28)),IF(ISBLANK(V28),0,INDIRECT(V28)))+N12</f>
        <v>23</v>
      </c>
      <c r="O28" s="17">
        <f ca="1">IF(AND(ISBLANK(T28),ISBLANK(U28),ISBLANK(V28)),0,COUNT(IF(ISBLANK(T28),0,INDIRECT(T28)),IF(ISBLANK(U28),0,INDIRECT(U28)),IF(ISBLANK(V28),0,INDIRECT(V28))))-IF(ISBLANK(T28),1,0)-IF(ISBLANK(U28),1,0)-IF(ISBLANK(V28),1,0)+IF(AND(ISBLANK(T28),ISBLANK(U28),ISBLANK(V28)),3,0)+IF(S28="OUT",1,0)+O12</f>
        <v>11</v>
      </c>
      <c r="P28" s="17">
        <f ca="1">IF(ISBLANK(T28),0,COUNTIF(INDIRECT(T28),"4"))+IF(ISBLANK(U28),0,COUNTIF(INDIRECT(U28),"4"))+IF(ISBLANK(V28),0,COUNTIF(INDIRECT(V28),"4"))+P12</f>
        <v>2</v>
      </c>
      <c r="Q28" s="17">
        <f ca="1">IF(ISBLANK(T28),0,COUNTIF(INDIRECT(T28),"6"))+IF(ISBLANK(U28),0,COUNTIF(INDIRECT(U28),"6"))+IF(ISBLANK(V28),0,COUNTIF(INDIRECT(V28),"6"))+Q12</f>
        <v>2</v>
      </c>
      <c r="R28" s="89">
        <f ca="1">IF(O28=0,0,100*N28/O28)</f>
        <v>209.09090909090909</v>
      </c>
      <c r="S28" s="73"/>
      <c r="T28" s="70" t="s">
        <v>197</v>
      </c>
      <c r="U28" s="73"/>
      <c r="V28" s="84"/>
      <c r="X28" s="72" t="s">
        <v>60</v>
      </c>
      <c r="Y28" s="17">
        <f ca="1">SUM(IF(ISBLANK(AE28),0,INDIRECT(AE28)),IF(ISBLANK(AF28),0,INDIRECT(AF28)),IF(ISBLANK(AG28),0,INDIRECT(AG28)))+Y12</f>
        <v>18</v>
      </c>
      <c r="Z28" s="17">
        <f ca="1">IF(AND(ISBLANK(AE28),ISBLANK(AF28),ISBLANK(AG28)),0,COUNT(IF(ISBLANK(AE28),0,INDIRECT(AE28)),IF(ISBLANK(AF28),0,INDIRECT(AF28)),IF(ISBLANK(AG28),0,INDIRECT(AG28))))-IF(ISBLANK(AE28),1,0)-IF(ISBLANK(AF28),1,0)-IF(ISBLANK(AG28),1,0)+IF(AND(ISBLANK(AE28),ISBLANK(AF28),ISBLANK(AG28)),3,0)+IF(AD28="OUT",1,0)+Z12</f>
        <v>10</v>
      </c>
      <c r="AA28" s="17">
        <f ca="1">IF(ISBLANK(AE28),0,COUNTIF(INDIRECT(AE28),"4"))+IF(ISBLANK(AF28),0,COUNTIF(INDIRECT(AF28),"4"))+IF(ISBLANK(AG28),0,COUNTIF(INDIRECT(AG28),"4"))+AA12</f>
        <v>2</v>
      </c>
      <c r="AB28" s="17">
        <f ca="1">IF(ISBLANK(AE28),0,COUNTIF(INDIRECT(AE28),"6"))+IF(ISBLANK(AF28),0,COUNTIF(INDIRECT(AF28),"6"))+IF(ISBLANK(AG28),0,COUNTIF(INDIRECT(AG28),"6"))+AB12</f>
        <v>1</v>
      </c>
      <c r="AC28" s="89">
        <f ca="1">IF(Z28=0,0,100*Y28/Z28)</f>
        <v>180</v>
      </c>
      <c r="AD28" s="93"/>
      <c r="AE28" s="72" t="s">
        <v>198</v>
      </c>
      <c r="AF28" s="73"/>
      <c r="AG28" s="84"/>
      <c r="AI28" s="72"/>
      <c r="AJ28" s="17">
        <f ca="1">SUM(IF(ISBLANK(AP28),0,INDIRECT(AP28)),IF(ISBLANK(AQ28),0,INDIRECT(AQ28)),IF(ISBLANK(AR28),0,INDIRECT(AR28)))+AJ12</f>
        <v>34</v>
      </c>
      <c r="AK28" s="17">
        <f ca="1">IF(AND(ISBLANK(AP28),ISBLANK(AQ28),ISBLANK(AR28)),0,COUNT(IF(ISBLANK(AP28),0,INDIRECT(AP28)),IF(ISBLANK(AQ28),0,INDIRECT(AQ28)),IF(ISBLANK(AR28),0,INDIRECT(AR28))))-IF(ISBLANK(AP28),1,0)-IF(ISBLANK(AQ28),1,0)-IF(ISBLANK(AR28),1,0)+IF(AND(ISBLANK(AP28),ISBLANK(AQ28),ISBLANK(AR28)),3,0)+IF(AO28="OUT",1,0)+AK12</f>
        <v>16</v>
      </c>
      <c r="AL28" s="17">
        <f ca="1">IF(ISBLANK(AP28),0,COUNTIF(INDIRECT(AP28),"4"))+IF(ISBLANK(AQ28),0,COUNTIF(INDIRECT(AQ28),"4"))+IF(ISBLANK(AR28),0,COUNTIF(INDIRECT(AR28),"4"))+AL12</f>
        <v>3</v>
      </c>
      <c r="AM28" s="17">
        <f ca="1">IF(ISBLANK(AP28),0,COUNTIF(INDIRECT(AP28),"6"))+IF(ISBLANK(AQ28),0,COUNTIF(INDIRECT(AQ28),"6"))+IF(ISBLANK(AR28),0,COUNTIF(INDIRECT(AR28),"6"))+AM12</f>
        <v>3</v>
      </c>
      <c r="AN28" s="89">
        <f ca="1">IF(AK28=0,0,100*AJ28/AK28)</f>
        <v>212.5</v>
      </c>
      <c r="AO28" s="73"/>
      <c r="AP28" s="72"/>
      <c r="AQ28" s="73"/>
      <c r="AR28" s="84"/>
      <c r="AU28" s="26" t="str">
        <f>IF(AV28=0," ","Batsman Ability")</f>
        <v>Batsman Ability</v>
      </c>
      <c r="AV28" s="26">
        <f>AF24</f>
        <v>2</v>
      </c>
      <c r="BB28" s="17">
        <v>1</v>
      </c>
      <c r="BC28" s="26">
        <f>$I$20</f>
        <v>9</v>
      </c>
      <c r="BD28" s="26">
        <f>BC28</f>
        <v>9</v>
      </c>
      <c r="CO28" s="8">
        <v>1</v>
      </c>
      <c r="CP28" s="8">
        <v>0</v>
      </c>
      <c r="CQ28" s="8">
        <v>1</v>
      </c>
      <c r="CR28" s="8">
        <v>2</v>
      </c>
      <c r="CS28" s="8">
        <v>1</v>
      </c>
      <c r="CT28" s="8">
        <v>1</v>
      </c>
      <c r="CU28" s="9">
        <v>1</v>
      </c>
      <c r="CV28" s="8" cm="1">
        <f t="array" aca="1" ref="CV28" ca="1">_xlfn.IFS($CU80=-1,CO28,$CU80=0,$CS28,$CU80=1,$CT28,$CU80=2,$CU28)</f>
        <v>1</v>
      </c>
      <c r="CW28" s="8" cm="1">
        <f t="array" aca="1" ref="CW28" ca="1">_xlfn.IFS($CU80=-1,CP28,$CU80=0,$CS28,$CU80=1,$CT28,$CU80=2,$CU28)</f>
        <v>1</v>
      </c>
      <c r="CX28" s="8" cm="1">
        <f t="array" aca="1" ref="CX28" ca="1">_xlfn.IFS($CU80=-1,CQ28,$CU80=0,$CS28,$CU80=1,$CT28,$CU80=2,$CU28)</f>
        <v>1</v>
      </c>
      <c r="CY28" s="8" cm="1">
        <f t="array" aca="1" ref="CY28" ca="1">_xlfn.IFS($CU80=-1,CR28,$CU80=0,$CS28,$CU80=1,$CT28,$CU80=2,$CU28)</f>
        <v>1</v>
      </c>
      <c r="CZ28" s="8"/>
      <c r="DA28" s="8">
        <v>1</v>
      </c>
      <c r="DB28" s="8">
        <v>1</v>
      </c>
      <c r="DC28" s="8">
        <v>1</v>
      </c>
      <c r="DD28" s="8">
        <v>1</v>
      </c>
      <c r="DE28" s="8">
        <v>1</v>
      </c>
      <c r="DF28" s="8">
        <v>0</v>
      </c>
      <c r="DG28" s="8">
        <v>0</v>
      </c>
      <c r="DH28" s="8">
        <v>1</v>
      </c>
      <c r="DI28" s="8">
        <v>1</v>
      </c>
    </row>
    <row r="29" spans="2:119" x14ac:dyDescent="0.2">
      <c r="B29" s="70"/>
      <c r="C29" s="17"/>
      <c r="D29" s="17"/>
      <c r="E29" s="17"/>
      <c r="F29" s="17"/>
      <c r="G29" s="17"/>
      <c r="I29" s="70"/>
      <c r="K29" s="83"/>
      <c r="M29" s="72"/>
      <c r="N29" s="8"/>
      <c r="O29" s="8"/>
      <c r="P29" s="8"/>
      <c r="Q29" s="8"/>
      <c r="R29" s="8"/>
      <c r="S29" s="73"/>
      <c r="T29" s="72"/>
      <c r="U29" s="73"/>
      <c r="V29" s="84"/>
      <c r="X29" s="72"/>
      <c r="Y29" s="17"/>
      <c r="Z29" s="17"/>
      <c r="AA29" s="17"/>
      <c r="AB29" s="17"/>
      <c r="AC29" s="17"/>
      <c r="AD29" s="73"/>
      <c r="AE29" s="72"/>
      <c r="AF29" s="73"/>
      <c r="AG29" s="84"/>
      <c r="AI29" s="72"/>
      <c r="AJ29" s="8"/>
      <c r="AK29" s="8"/>
      <c r="AL29" s="8"/>
      <c r="AM29" s="8"/>
      <c r="AN29" s="8"/>
      <c r="AO29" s="73"/>
      <c r="AP29" s="72"/>
      <c r="AQ29" s="73"/>
      <c r="AR29" s="84"/>
      <c r="AU29" s="26" t="str">
        <f>IF(AV29=0," ","Bowler Ability")</f>
        <v>Bowler Ability</v>
      </c>
      <c r="AV29" s="26">
        <f>AF39</f>
        <v>3</v>
      </c>
      <c r="BB29" s="17">
        <v>2</v>
      </c>
      <c r="BC29" s="26">
        <f>$I$36</f>
        <v>13</v>
      </c>
      <c r="BD29" s="26">
        <f t="shared" ref="BD29:BD47" si="0">BC29-BC28</f>
        <v>4</v>
      </c>
      <c r="CO29" s="8">
        <v>1</v>
      </c>
      <c r="CP29" s="8">
        <v>0</v>
      </c>
      <c r="CQ29" s="8">
        <v>1</v>
      </c>
      <c r="CR29" s="8">
        <v>2</v>
      </c>
      <c r="CS29" s="8">
        <v>1</v>
      </c>
      <c r="CT29" s="8">
        <v>1</v>
      </c>
      <c r="CU29" s="9">
        <v>1</v>
      </c>
      <c r="CV29" s="8" cm="1">
        <f t="array" aca="1" ref="CV29" ca="1">_xlfn.IFS($CU81=-1,CO29,$CU81=0,$CS29,$CU81=1,$CT29,$CU81=2,$CU29)</f>
        <v>1</v>
      </c>
      <c r="CW29" s="8" cm="1">
        <f t="array" aca="1" ref="CW29" ca="1">_xlfn.IFS($CU81=-1,CP29,$CU81=0,$CS29,$CU81=1,$CT29,$CU81=2,$CU29)</f>
        <v>1</v>
      </c>
      <c r="CX29" s="8" cm="1">
        <f t="array" aca="1" ref="CX29" ca="1">_xlfn.IFS($CU81=-1,CQ29,$CU81=0,$CS29,$CU81=1,$CT29,$CU81=2,$CU29)</f>
        <v>1</v>
      </c>
      <c r="CY29" s="8" cm="1">
        <f t="array" aca="1" ref="CY29" ca="1">_xlfn.IFS($CU81=-1,CR29,$CU81=0,$CS29,$CU81=1,$CT29,$CU81=2,$CU29)</f>
        <v>1</v>
      </c>
      <c r="CZ29" s="8"/>
      <c r="DA29" s="8">
        <v>1</v>
      </c>
      <c r="DB29" s="8">
        <v>1</v>
      </c>
      <c r="DC29" s="8">
        <v>2</v>
      </c>
      <c r="DD29" s="8">
        <v>2</v>
      </c>
      <c r="DE29" s="8">
        <v>1</v>
      </c>
      <c r="DF29" s="8">
        <v>0</v>
      </c>
      <c r="DG29" s="8">
        <v>0</v>
      </c>
      <c r="DH29" s="8">
        <v>1</v>
      </c>
      <c r="DI29" s="8">
        <v>1</v>
      </c>
    </row>
    <row r="30" spans="2:119" x14ac:dyDescent="0.2">
      <c r="B30" s="70"/>
      <c r="C30" s="17"/>
      <c r="D30" s="17"/>
      <c r="E30" s="17"/>
      <c r="F30" s="17"/>
      <c r="G30" s="17"/>
      <c r="I30" s="70"/>
      <c r="K30" s="83"/>
      <c r="M30" s="72"/>
      <c r="N30" s="8"/>
      <c r="O30" s="8"/>
      <c r="P30" s="8"/>
      <c r="Q30" s="8"/>
      <c r="R30" s="8"/>
      <c r="S30" s="73"/>
      <c r="T30" s="72"/>
      <c r="U30" s="73"/>
      <c r="V30" s="84"/>
      <c r="X30" s="72"/>
      <c r="Y30" s="8"/>
      <c r="Z30" s="8"/>
      <c r="AA30" s="8"/>
      <c r="AB30" s="8"/>
      <c r="AC30" s="8"/>
      <c r="AD30" s="73"/>
      <c r="AE30" s="72"/>
      <c r="AF30" s="73"/>
      <c r="AG30" s="84"/>
      <c r="AI30" s="72"/>
      <c r="AJ30" s="8"/>
      <c r="AK30" s="8"/>
      <c r="AL30" s="8"/>
      <c r="AM30" s="8"/>
      <c r="AN30" s="8"/>
      <c r="AO30" s="73"/>
      <c r="AP30" s="72"/>
      <c r="AQ30" s="73"/>
      <c r="AR30" s="84"/>
      <c r="AU30" s="26" t="str">
        <f>IF(AV30=0," ","Batsman Ability")</f>
        <v>Batsman Ability</v>
      </c>
      <c r="AV30" s="26">
        <f>AF40</f>
        <v>2</v>
      </c>
      <c r="BB30" s="17">
        <v>3</v>
      </c>
      <c r="BC30" s="26">
        <f>$I$52</f>
        <v>22</v>
      </c>
      <c r="BD30" s="26">
        <f t="shared" si="0"/>
        <v>9</v>
      </c>
      <c r="CO30" s="8">
        <v>1</v>
      </c>
      <c r="CP30" s="8">
        <v>1</v>
      </c>
      <c r="CQ30" s="8">
        <v>1</v>
      </c>
      <c r="CR30" s="8">
        <v>4</v>
      </c>
      <c r="CS30" s="8">
        <v>1</v>
      </c>
      <c r="CT30" s="8">
        <v>1</v>
      </c>
      <c r="CU30" s="9">
        <v>2</v>
      </c>
      <c r="CV30" s="8" cm="1">
        <f t="array" aca="1" ref="CV30" ca="1">_xlfn.IFS($CU82=-1,CO30,$CU82=0,$CS30,$CU82=1,$CT30,$CU82=2,$CU30)</f>
        <v>2</v>
      </c>
      <c r="CW30" s="8" cm="1">
        <f t="array" aca="1" ref="CW30" ca="1">_xlfn.IFS($CU82=-1,CP30,$CU82=0,$CS30,$CU82=1,$CT30,$CU82=2,$CU30)</f>
        <v>2</v>
      </c>
      <c r="CX30" s="8" cm="1">
        <f t="array" aca="1" ref="CX30" ca="1">_xlfn.IFS($CU82=-1,CQ30,$CU82=0,$CS30,$CU82=1,$CT30,$CU82=2,$CU30)</f>
        <v>2</v>
      </c>
      <c r="CY30" s="8" cm="1">
        <f t="array" aca="1" ref="CY30" ca="1">_xlfn.IFS($CU82=-1,CR30,$CU82=0,$CS30,$CU82=1,$CT30,$CU82=2,$CU30)</f>
        <v>2</v>
      </c>
      <c r="CZ30" s="8"/>
      <c r="DA30" s="8">
        <v>1</v>
      </c>
      <c r="DB30" s="8">
        <v>1</v>
      </c>
      <c r="DC30" s="8">
        <v>2</v>
      </c>
      <c r="DD30" s="8">
        <v>2</v>
      </c>
      <c r="DE30" s="8">
        <v>1</v>
      </c>
      <c r="DF30" s="8">
        <v>0</v>
      </c>
      <c r="DG30" s="8">
        <v>0</v>
      </c>
      <c r="DH30" s="8">
        <v>1</v>
      </c>
      <c r="DI30" s="8">
        <v>2</v>
      </c>
      <c r="DM30" s="26" t="s">
        <v>105</v>
      </c>
    </row>
    <row r="31" spans="2:119" x14ac:dyDescent="0.2">
      <c r="B31" s="70"/>
      <c r="C31" s="17"/>
      <c r="D31" s="17"/>
      <c r="E31" s="17"/>
      <c r="F31" s="17"/>
      <c r="G31" s="17"/>
      <c r="I31" s="70"/>
      <c r="K31" s="83"/>
      <c r="M31" s="72"/>
      <c r="N31" s="8"/>
      <c r="O31" s="8"/>
      <c r="P31" s="8"/>
      <c r="Q31" s="8"/>
      <c r="R31" s="8"/>
      <c r="S31" s="73"/>
      <c r="T31" s="72"/>
      <c r="U31" s="73"/>
      <c r="V31" s="84"/>
      <c r="X31" s="72"/>
      <c r="Y31" s="8"/>
      <c r="Z31" s="8"/>
      <c r="AA31" s="8"/>
      <c r="AB31" s="8"/>
      <c r="AC31" s="8"/>
      <c r="AD31" s="73"/>
      <c r="AE31" s="72"/>
      <c r="AF31" s="73"/>
      <c r="AG31" s="84"/>
      <c r="AI31" s="72"/>
      <c r="AJ31" s="8"/>
      <c r="AK31" s="8"/>
      <c r="AL31" s="8"/>
      <c r="AM31" s="8"/>
      <c r="AN31" s="8"/>
      <c r="AO31" s="73"/>
      <c r="AP31" s="72"/>
      <c r="AQ31" s="73"/>
      <c r="AR31" s="84"/>
      <c r="AU31" s="26" t="str">
        <f>IF(AV31=0," ","Bowler Ability")</f>
        <v>Bowler Ability</v>
      </c>
      <c r="AV31" s="26">
        <f>AF55</f>
        <v>2</v>
      </c>
      <c r="BB31" s="17">
        <v>4</v>
      </c>
      <c r="BC31" s="26">
        <f>$I$68</f>
        <v>34</v>
      </c>
      <c r="BD31" s="26">
        <f t="shared" si="0"/>
        <v>12</v>
      </c>
      <c r="CO31" s="8">
        <v>1</v>
      </c>
      <c r="CP31" s="8">
        <v>1</v>
      </c>
      <c r="CQ31" s="8">
        <v>1</v>
      </c>
      <c r="CR31" s="8">
        <v>4</v>
      </c>
      <c r="CS31" s="8">
        <v>1</v>
      </c>
      <c r="CT31" s="8">
        <v>1</v>
      </c>
      <c r="CU31" s="9">
        <v>2</v>
      </c>
      <c r="CV31" s="8" cm="1">
        <f t="array" aca="1" ref="CV31" ca="1">_xlfn.IFS($CU83=-1,CO31,$CU83=0,$CS31,$CU83=1,$CT31,$CU83=2,$CU31)</f>
        <v>1</v>
      </c>
      <c r="CW31" s="8" cm="1">
        <f t="array" aca="1" ref="CW31" ca="1">_xlfn.IFS($CU83=-1,CP31,$CU83=0,$CS31,$CU83=1,$CT31,$CU83=2,$CU31)</f>
        <v>1</v>
      </c>
      <c r="CX31" s="8" cm="1">
        <f t="array" aca="1" ref="CX31" ca="1">_xlfn.IFS($CU83=-1,CQ31,$CU83=0,$CS31,$CU83=1,$CT31,$CU83=2,$CU31)</f>
        <v>1</v>
      </c>
      <c r="CY31" s="8" cm="1">
        <f t="array" aca="1" ref="CY31" ca="1">_xlfn.IFS($CU83=-1,CR31,$CU83=0,$CS31,$CU83=1,$CT31,$CU83=2,$CU31)</f>
        <v>1</v>
      </c>
      <c r="CZ31" s="8"/>
      <c r="DA31" s="8">
        <v>1</v>
      </c>
      <c r="DB31" s="8">
        <v>1</v>
      </c>
      <c r="DC31" s="8">
        <v>2</v>
      </c>
      <c r="DD31" s="8">
        <v>2</v>
      </c>
      <c r="DE31" s="8">
        <v>1</v>
      </c>
      <c r="DF31" s="8">
        <v>0</v>
      </c>
      <c r="DG31" s="8">
        <v>1</v>
      </c>
      <c r="DH31" s="8">
        <v>2</v>
      </c>
      <c r="DI31" s="8">
        <v>2</v>
      </c>
      <c r="DM31" s="26" t="s">
        <v>105</v>
      </c>
    </row>
    <row r="32" spans="2:119" x14ac:dyDescent="0.2">
      <c r="B32" s="70"/>
      <c r="C32" s="17"/>
      <c r="D32" s="17"/>
      <c r="E32" s="17"/>
      <c r="F32" s="17"/>
      <c r="G32" s="17"/>
      <c r="I32" s="70"/>
      <c r="K32" s="83"/>
      <c r="M32" s="72"/>
      <c r="N32" s="8"/>
      <c r="O32" s="8"/>
      <c r="P32" s="8"/>
      <c r="Q32" s="8"/>
      <c r="R32" s="8"/>
      <c r="S32" s="73"/>
      <c r="T32" s="72"/>
      <c r="U32" s="73"/>
      <c r="V32" s="84"/>
      <c r="X32" s="72"/>
      <c r="Y32" s="8"/>
      <c r="Z32" s="8"/>
      <c r="AA32" s="8"/>
      <c r="AB32" s="8"/>
      <c r="AC32" s="8"/>
      <c r="AD32" s="73"/>
      <c r="AE32" s="72"/>
      <c r="AF32" s="73"/>
      <c r="AG32" s="84"/>
      <c r="AI32" s="72"/>
      <c r="AJ32" s="8"/>
      <c r="AK32" s="8"/>
      <c r="AL32" s="8"/>
      <c r="AM32" s="8"/>
      <c r="AN32" s="8"/>
      <c r="AO32" s="73"/>
      <c r="AP32" s="72"/>
      <c r="AQ32" s="73"/>
      <c r="AR32" s="84"/>
      <c r="AU32" s="26" t="str">
        <f>IF(AV32=0," ","Batsman Ability")</f>
        <v>Batsman Ability</v>
      </c>
      <c r="AV32" s="26">
        <f>AF56</f>
        <v>3</v>
      </c>
      <c r="BB32" s="17">
        <v>5</v>
      </c>
      <c r="BC32" s="26">
        <f>$I$84</f>
        <v>46</v>
      </c>
      <c r="BD32" s="26">
        <f t="shared" si="0"/>
        <v>12</v>
      </c>
      <c r="CO32" s="8">
        <v>1</v>
      </c>
      <c r="CP32" s="8">
        <v>1</v>
      </c>
      <c r="CQ32" s="8">
        <v>1</v>
      </c>
      <c r="CR32" s="8">
        <v>4</v>
      </c>
      <c r="CS32" s="8">
        <v>1</v>
      </c>
      <c r="CT32" s="8">
        <v>1</v>
      </c>
      <c r="CU32" s="9">
        <v>2</v>
      </c>
      <c r="CV32" s="8" cm="1">
        <f t="array" aca="1" ref="CV32" ca="1">_xlfn.IFS($CU84=-1,CO32,$CU84=0,$CS32,$CU84=1,$CT32,$CU84=2,$CU32)</f>
        <v>2</v>
      </c>
      <c r="CW32" s="8" cm="1">
        <f t="array" aca="1" ref="CW32" ca="1">_xlfn.IFS($CU84=-1,CP32,$CU84=0,$CS32,$CU84=1,$CT32,$CU84=2,$CU32)</f>
        <v>2</v>
      </c>
      <c r="CX32" s="8" cm="1">
        <f t="array" aca="1" ref="CX32" ca="1">_xlfn.IFS($CU84=-1,CQ32,$CU84=0,$CS32,$CU84=1,$CT32,$CU84=2,$CU32)</f>
        <v>2</v>
      </c>
      <c r="CY32" s="8" cm="1">
        <f t="array" aca="1" ref="CY32" ca="1">_xlfn.IFS($CU84=-1,CR32,$CU84=0,$CS32,$CU84=1,$CT32,$CU84=2,$CU32)</f>
        <v>2</v>
      </c>
      <c r="CZ32" s="8"/>
      <c r="DA32" s="8">
        <v>1</v>
      </c>
      <c r="DB32" s="8">
        <v>1</v>
      </c>
      <c r="DC32" s="8">
        <v>2</v>
      </c>
      <c r="DD32" s="8">
        <v>2</v>
      </c>
      <c r="DE32" s="8">
        <v>1</v>
      </c>
      <c r="DF32" s="8">
        <v>0</v>
      </c>
      <c r="DG32" s="8">
        <v>1</v>
      </c>
      <c r="DH32" s="8">
        <v>2</v>
      </c>
      <c r="DI32" s="8">
        <v>2</v>
      </c>
      <c r="DM32" s="26" t="s">
        <v>105</v>
      </c>
    </row>
    <row r="33" spans="2:117" x14ac:dyDescent="0.2">
      <c r="B33" s="70"/>
      <c r="C33" s="17"/>
      <c r="D33" s="17"/>
      <c r="E33" s="17"/>
      <c r="F33" s="17"/>
      <c r="G33" s="17"/>
      <c r="I33" s="70"/>
      <c r="K33" s="83"/>
      <c r="M33" s="72"/>
      <c r="N33" s="8"/>
      <c r="O33" s="8"/>
      <c r="P33" s="8"/>
      <c r="Q33" s="8"/>
      <c r="R33" s="8"/>
      <c r="S33" s="73"/>
      <c r="T33" s="72"/>
      <c r="U33" s="73"/>
      <c r="V33" s="84"/>
      <c r="X33" s="72"/>
      <c r="Y33" s="8"/>
      <c r="Z33" s="8"/>
      <c r="AA33" s="8"/>
      <c r="AB33" s="8"/>
      <c r="AC33" s="73"/>
      <c r="AE33" s="72"/>
      <c r="AF33" s="73"/>
      <c r="AG33" s="84"/>
      <c r="AI33" s="72"/>
      <c r="AJ33" s="8"/>
      <c r="AK33" s="8"/>
      <c r="AL33" s="8"/>
      <c r="AM33" s="8"/>
      <c r="AN33" s="8"/>
      <c r="AO33" s="73"/>
      <c r="AP33" s="72"/>
      <c r="AQ33" s="73"/>
      <c r="AR33" s="84"/>
      <c r="AU33" s="26" t="str">
        <f>IF(AV33=0," ","Bowler Ability")</f>
        <v xml:space="preserve"> </v>
      </c>
      <c r="AV33" s="26">
        <f>AQ7</f>
        <v>0</v>
      </c>
      <c r="BB33" s="17">
        <v>6</v>
      </c>
      <c r="BC33" s="26">
        <f>$I$100</f>
        <v>52</v>
      </c>
      <c r="BD33" s="26">
        <f t="shared" si="0"/>
        <v>6</v>
      </c>
      <c r="CO33" s="8">
        <v>1</v>
      </c>
      <c r="CP33" s="8">
        <v>1</v>
      </c>
      <c r="CQ33" s="8">
        <v>1</v>
      </c>
      <c r="CR33" s="8">
        <v>4</v>
      </c>
      <c r="CS33" s="8">
        <v>1</v>
      </c>
      <c r="CT33" s="8">
        <v>1</v>
      </c>
      <c r="CU33" s="9">
        <v>4</v>
      </c>
      <c r="CV33" s="8" cm="1">
        <f t="array" aca="1" ref="CV33" ca="1">_xlfn.IFS($CU85=-1,CO33,$CU85=0,$CS33,$CU85=1,$CT33,$CU85=2,$CU33)</f>
        <v>1</v>
      </c>
      <c r="CW33" s="8" cm="1">
        <f t="array" aca="1" ref="CW33" ca="1">_xlfn.IFS($CU85=-1,CP33,$CU85=0,$CS33,$CU85=1,$CT33,$CU85=2,$CU33)</f>
        <v>1</v>
      </c>
      <c r="CX33" s="8" cm="1">
        <f t="array" aca="1" ref="CX33" ca="1">_xlfn.IFS($CU85=-1,CQ33,$CU85=0,$CS33,$CU85=1,$CT33,$CU85=2,$CU33)</f>
        <v>1</v>
      </c>
      <c r="CY33" s="8" cm="1">
        <f t="array" aca="1" ref="CY33" ca="1">_xlfn.IFS($CU85=-1,CR33,$CU85=0,$CS33,$CU85=1,$CT33,$CU85=2,$CU33)</f>
        <v>1</v>
      </c>
      <c r="CZ33" s="8"/>
      <c r="DA33" s="8">
        <v>1</v>
      </c>
      <c r="DB33" s="8">
        <v>1</v>
      </c>
      <c r="DC33" s="8">
        <v>2</v>
      </c>
      <c r="DD33" s="8">
        <v>2</v>
      </c>
      <c r="DE33" s="8">
        <v>1</v>
      </c>
      <c r="DF33" s="8">
        <v>0</v>
      </c>
      <c r="DG33" s="8">
        <v>1</v>
      </c>
      <c r="DH33" s="8">
        <v>2</v>
      </c>
      <c r="DI33" s="8">
        <v>4</v>
      </c>
      <c r="DM33" s="26" t="s">
        <v>105</v>
      </c>
    </row>
    <row r="34" spans="2:117" ht="17" thickBot="1" x14ac:dyDescent="0.25">
      <c r="B34" s="70"/>
      <c r="C34" s="17"/>
      <c r="D34" s="17"/>
      <c r="E34" s="17"/>
      <c r="F34" s="17"/>
      <c r="G34" s="26" t="s">
        <v>193</v>
      </c>
      <c r="I34" s="94"/>
      <c r="J34" s="95"/>
      <c r="K34" s="96"/>
      <c r="M34" s="72"/>
      <c r="N34" s="8"/>
      <c r="O34" s="8"/>
      <c r="P34" s="17"/>
      <c r="Q34" s="17"/>
      <c r="R34" s="26" t="s">
        <v>193</v>
      </c>
      <c r="T34" s="97"/>
      <c r="U34" s="98"/>
      <c r="V34" s="99"/>
      <c r="X34" s="72"/>
      <c r="Y34" s="8"/>
      <c r="Z34" s="8"/>
      <c r="AA34" s="17"/>
      <c r="AB34" s="17"/>
      <c r="AC34" s="26" t="s">
        <v>193</v>
      </c>
      <c r="AE34" s="97"/>
      <c r="AF34" s="98"/>
      <c r="AG34" s="99"/>
      <c r="AI34" s="72"/>
      <c r="AJ34" s="8"/>
      <c r="AK34" s="8"/>
      <c r="AL34" s="17"/>
      <c r="AM34" s="17"/>
      <c r="AN34" s="26" t="s">
        <v>193</v>
      </c>
      <c r="AP34" s="97"/>
      <c r="AQ34" s="98"/>
      <c r="AR34" s="99"/>
      <c r="AU34" s="26" t="str">
        <f>IF(AV34=0," ","Batsman Ability")</f>
        <v xml:space="preserve"> </v>
      </c>
      <c r="AV34" s="26">
        <f>AQ8</f>
        <v>0</v>
      </c>
      <c r="BB34" s="17">
        <v>7</v>
      </c>
      <c r="BC34" s="26">
        <f>$T$20</f>
        <v>58</v>
      </c>
      <c r="BD34" s="26">
        <f t="shared" si="0"/>
        <v>6</v>
      </c>
      <c r="CO34" s="8">
        <v>2</v>
      </c>
      <c r="CP34" s="8">
        <v>1</v>
      </c>
      <c r="CQ34" s="8">
        <v>1</v>
      </c>
      <c r="CR34" s="8">
        <v>4</v>
      </c>
      <c r="CS34" s="8">
        <v>2</v>
      </c>
      <c r="CT34" s="8">
        <v>2</v>
      </c>
      <c r="CU34" s="9">
        <v>4</v>
      </c>
      <c r="CV34" s="8" cm="1">
        <f t="array" aca="1" ref="CV34" ca="1">_xlfn.IFS($CU86=-1,CO34,$CU86=0,$CS34,$CU86=1,$CT34,$CU86=2,$CU34)</f>
        <v>2</v>
      </c>
      <c r="CW34" s="8" cm="1">
        <f t="array" aca="1" ref="CW34" ca="1">_xlfn.IFS($CU86=-1,CP34,$CU86=0,$CS34,$CU86=1,$CT34,$CU86=2,$CU34)</f>
        <v>2</v>
      </c>
      <c r="CX34" s="8" cm="1">
        <f t="array" aca="1" ref="CX34" ca="1">_xlfn.IFS($CU86=-1,CQ34,$CU86=0,$CS34,$CU86=1,$CT34,$CU86=2,$CU34)</f>
        <v>2</v>
      </c>
      <c r="CY34" s="8" cm="1">
        <f t="array" aca="1" ref="CY34" ca="1">_xlfn.IFS($CU86=-1,CR34,$CU86=0,$CS34,$CU86=1,$CT34,$CU86=2,$CU34)</f>
        <v>2</v>
      </c>
      <c r="CZ34" s="8"/>
      <c r="DA34" s="8">
        <v>1</v>
      </c>
      <c r="DB34" s="8">
        <v>2</v>
      </c>
      <c r="DC34" s="8">
        <v>4</v>
      </c>
      <c r="DD34" s="8">
        <v>4</v>
      </c>
      <c r="DE34" s="8">
        <v>2</v>
      </c>
      <c r="DF34" s="8">
        <v>1</v>
      </c>
      <c r="DG34" s="8">
        <v>1</v>
      </c>
      <c r="DH34" s="8">
        <v>2</v>
      </c>
      <c r="DI34" s="8">
        <v>4</v>
      </c>
      <c r="DM34" s="26" t="s">
        <v>105</v>
      </c>
    </row>
    <row r="35" spans="2:117" x14ac:dyDescent="0.2">
      <c r="B35" s="70" t="s">
        <v>143</v>
      </c>
      <c r="C35" s="17" t="str">
        <f>SUM(C24:I24) &amp; " runs"</f>
        <v>4 runs</v>
      </c>
      <c r="D35" s="17" t="str">
        <f>COUNTIF(C24:I24,"W") &amp; " wickets"</f>
        <v>0 wickets</v>
      </c>
      <c r="E35" s="120" t="str">
        <f>"Need " &amp; ($C$4-I36+1) &amp;" runs to win in " &amp; (20-C22) &amp; " overs"</f>
        <v>Need 136 runs to win in 18 overs</v>
      </c>
      <c r="F35" s="121"/>
      <c r="G35" s="122">
        <f>($C$4-I36+1)/(20-C22)</f>
        <v>7.5555555555555554</v>
      </c>
      <c r="I35" s="100" t="s">
        <v>144</v>
      </c>
      <c r="J35" s="17"/>
      <c r="K35" s="101"/>
      <c r="M35" s="70" t="s">
        <v>143</v>
      </c>
      <c r="N35" s="17" t="str">
        <f>SUM(N24:T24) &amp; " runs"</f>
        <v>9 runs</v>
      </c>
      <c r="O35" s="17" t="str">
        <f>COUNTIF(N24:T24,"W") &amp; " wickets"</f>
        <v>0 wickets</v>
      </c>
      <c r="P35" s="120" t="str">
        <f>"Need " &amp; ($C$4-T36+1) &amp;" runs to win in " &amp; (20-N22) &amp; " overs"</f>
        <v>Need 82 runs to win in 12 overs</v>
      </c>
      <c r="Q35" s="121"/>
      <c r="R35" s="122">
        <f>($C$4-T36+1)/(20-N22)</f>
        <v>6.833333333333333</v>
      </c>
      <c r="T35" s="102" t="s">
        <v>144</v>
      </c>
      <c r="U35" s="8"/>
      <c r="V35" s="103"/>
      <c r="X35" s="70" t="s">
        <v>143</v>
      </c>
      <c r="Y35" s="17" t="str">
        <f>SUM(Y24:AE24) &amp; " runs"</f>
        <v>17 runs</v>
      </c>
      <c r="Z35" s="17" t="str">
        <f>COUNTIF(Y24:AE24,"W") &amp; " wickets"</f>
        <v>0 wickets</v>
      </c>
      <c r="AA35" s="120" t="str">
        <f>"Need " &amp; ($C$4-AE36+1) &amp;" runs to win in " &amp; (20-Y22) &amp; " overs"</f>
        <v>Need 20 runs to win in 6 overs</v>
      </c>
      <c r="AB35" s="121"/>
      <c r="AC35" s="122">
        <f>($C$4-AE36+1)/(20-Y22)</f>
        <v>3.3333333333333335</v>
      </c>
      <c r="AE35" s="102" t="s">
        <v>144</v>
      </c>
      <c r="AF35" s="8"/>
      <c r="AG35" s="103"/>
      <c r="AI35" s="70" t="s">
        <v>143</v>
      </c>
      <c r="AJ35" s="17" t="str">
        <f>SUM(AJ24:AP24) &amp; " runs"</f>
        <v>0 runs</v>
      </c>
      <c r="AK35" s="17" t="str">
        <f>COUNTIF(AJ24:AP24,"W") &amp; " wickets"</f>
        <v>0 wickets</v>
      </c>
      <c r="AL35" s="120" t="str">
        <f>"Need " &amp; ($C$4-AP36+1) &amp;" runs to win in " &amp; (20-AJ22) &amp; " overs"</f>
        <v>Need 0 runs to win in 2 overs</v>
      </c>
      <c r="AM35" s="121"/>
      <c r="AN35" s="122">
        <f>($C$4-AP36+1)/(20-AJ22)</f>
        <v>0</v>
      </c>
      <c r="AP35" s="102" t="s">
        <v>144</v>
      </c>
      <c r="AQ35" s="8"/>
      <c r="AR35" s="103"/>
      <c r="AU35" s="26" t="str">
        <f>IF(AV35=0," ","Bowler Ability")</f>
        <v xml:space="preserve"> </v>
      </c>
      <c r="AV35" s="26">
        <f>AQ23</f>
        <v>0</v>
      </c>
      <c r="BB35" s="17">
        <v>8</v>
      </c>
      <c r="BC35" s="26">
        <f>$T$36</f>
        <v>67</v>
      </c>
      <c r="BD35" s="26">
        <f t="shared" si="0"/>
        <v>9</v>
      </c>
      <c r="CO35" s="8">
        <v>2</v>
      </c>
      <c r="CP35" s="8">
        <v>1</v>
      </c>
      <c r="CQ35" s="8">
        <v>1</v>
      </c>
      <c r="CR35" s="8">
        <v>4</v>
      </c>
      <c r="CS35" s="8">
        <v>2</v>
      </c>
      <c r="CT35" s="8">
        <v>2</v>
      </c>
      <c r="CU35" s="9">
        <v>4</v>
      </c>
      <c r="CV35" s="8" cm="1">
        <f t="array" aca="1" ref="CV35" ca="1">_xlfn.IFS($CU87=-1,CO35,$CU87=0,$CS35,$CU87=1,$CT35,$CU87=2,$CU35)</f>
        <v>4</v>
      </c>
      <c r="CW35" s="8" cm="1">
        <f t="array" aca="1" ref="CW35" ca="1">_xlfn.IFS($CU87=-1,CP35,$CU87=0,$CS35,$CU87=1,$CT35,$CU87=2,$CU35)</f>
        <v>4</v>
      </c>
      <c r="CX35" s="8" cm="1">
        <f t="array" aca="1" ref="CX35" ca="1">_xlfn.IFS($CU87=-1,CQ35,$CU87=0,$CS35,$CU87=1,$CT35,$CU87=2,$CU35)</f>
        <v>4</v>
      </c>
      <c r="CY35" s="8" cm="1">
        <f t="array" aca="1" ref="CY35" ca="1">_xlfn.IFS($CU87=-1,CR35,$CU87=0,$CS35,$CU87=1,$CT35,$CU87=2,$CU35)</f>
        <v>4</v>
      </c>
      <c r="CZ35" s="8"/>
      <c r="DA35" s="8">
        <v>1</v>
      </c>
      <c r="DB35" s="8">
        <v>2</v>
      </c>
      <c r="DC35" s="8">
        <v>4</v>
      </c>
      <c r="DD35" s="8">
        <v>4</v>
      </c>
      <c r="DE35" s="8">
        <v>2</v>
      </c>
      <c r="DF35" s="8">
        <v>1</v>
      </c>
      <c r="DG35" s="8">
        <v>1</v>
      </c>
      <c r="DH35" s="8">
        <v>2</v>
      </c>
      <c r="DI35" s="8">
        <v>4</v>
      </c>
      <c r="DM35" s="26" t="s">
        <v>105</v>
      </c>
    </row>
    <row r="36" spans="2:117" ht="17" thickBot="1" x14ac:dyDescent="0.25">
      <c r="B36" s="104" t="str">
        <f>C23</f>
        <v>Zaheer Khan</v>
      </c>
      <c r="C36" s="105">
        <v>1</v>
      </c>
      <c r="D36" s="106">
        <v>0</v>
      </c>
      <c r="E36" s="106">
        <f>SUM(C24:H24)+$K$4</f>
        <v>4</v>
      </c>
      <c r="F36" s="106">
        <f>COUNTIF(C24:H24,"W")+$M$4</f>
        <v>0</v>
      </c>
      <c r="G36" s="106"/>
      <c r="H36" s="107"/>
      <c r="I36" s="108">
        <f>SUM(C24:I24)+I20</f>
        <v>13</v>
      </c>
      <c r="J36" s="109">
        <f>COUNTIF(C24:I24,"W")+J20</f>
        <v>0</v>
      </c>
      <c r="K36" s="110">
        <f>I36/C22</f>
        <v>6.5</v>
      </c>
      <c r="M36" s="111" t="str">
        <f>N23</f>
        <v>Anil Kumble</v>
      </c>
      <c r="N36" s="112">
        <v>2</v>
      </c>
      <c r="O36" s="113">
        <v>0</v>
      </c>
      <c r="P36" s="106">
        <f>SUM(N24:S24)+E100</f>
        <v>15</v>
      </c>
      <c r="Q36" s="106">
        <f>COUNTIF(N24:S24,"W")+F100</f>
        <v>0</v>
      </c>
      <c r="R36" s="106"/>
      <c r="S36" s="114"/>
      <c r="T36" s="108">
        <f>SUM(N24:T24)+T20</f>
        <v>67</v>
      </c>
      <c r="U36" s="109">
        <f>COUNTIF(N24:T24,"W")+U20</f>
        <v>1</v>
      </c>
      <c r="V36" s="110">
        <f>T36/N22</f>
        <v>8.375</v>
      </c>
      <c r="X36" s="111" t="str">
        <f>Y23</f>
        <v>Yuzvendra Chahal</v>
      </c>
      <c r="Y36" s="112">
        <v>3</v>
      </c>
      <c r="Z36" s="113">
        <v>0</v>
      </c>
      <c r="AA36" s="106">
        <f>SUM(Y24:AD24)+P100</f>
        <v>26</v>
      </c>
      <c r="AB36" s="106">
        <f>COUNTIF(Y24:AD24,"W")+Q100</f>
        <v>2</v>
      </c>
      <c r="AC36" s="106"/>
      <c r="AD36" s="114"/>
      <c r="AE36" s="108">
        <f>SUM(Y24:AE24)+AE20</f>
        <v>129</v>
      </c>
      <c r="AF36" s="109">
        <f>COUNTIF(Y24:AE24,"W")+AF20</f>
        <v>3</v>
      </c>
      <c r="AG36" s="115">
        <f>AE36/Y22</f>
        <v>9.2142857142857135</v>
      </c>
      <c r="AI36" s="111">
        <f>AJ23</f>
        <v>0</v>
      </c>
      <c r="AJ36" s="112">
        <v>2</v>
      </c>
      <c r="AK36" s="113">
        <v>0</v>
      </c>
      <c r="AL36" s="106">
        <f>SUM(AJ24:AO24)+$K$4</f>
        <v>0</v>
      </c>
      <c r="AM36" s="106">
        <f>COUNTIF(AJ24:AO24,"W")+$M$4</f>
        <v>0</v>
      </c>
      <c r="AN36" s="106"/>
      <c r="AO36" s="114"/>
      <c r="AP36" s="108">
        <f>SUM(AJ24:AP24)+AP20</f>
        <v>149</v>
      </c>
      <c r="AQ36" s="109">
        <f>COUNTIF(AJ24:AP24,"W")+AQ20</f>
        <v>3</v>
      </c>
      <c r="AR36" s="115">
        <f>AP36/AJ22</f>
        <v>8.2777777777777786</v>
      </c>
      <c r="AU36" s="26" t="str">
        <f>IF(AV36=0," ","Batsman Ability")</f>
        <v xml:space="preserve"> </v>
      </c>
      <c r="AV36" s="26">
        <f>AQ24</f>
        <v>0</v>
      </c>
      <c r="BB36" s="17">
        <v>9</v>
      </c>
      <c r="BC36" s="26">
        <f>$T$52</f>
        <v>83</v>
      </c>
      <c r="BD36" s="26">
        <f t="shared" si="0"/>
        <v>16</v>
      </c>
      <c r="CO36" s="8">
        <v>2</v>
      </c>
      <c r="CP36" s="8">
        <v>1</v>
      </c>
      <c r="CQ36" s="8">
        <v>1</v>
      </c>
      <c r="CR36" s="8">
        <v>4</v>
      </c>
      <c r="CS36" s="8">
        <v>2</v>
      </c>
      <c r="CT36" s="8">
        <v>2</v>
      </c>
      <c r="CU36" s="9">
        <v>4</v>
      </c>
      <c r="CV36" s="8" cm="1">
        <f t="array" aca="1" ref="CV36" ca="1">_xlfn.IFS($CU88=-1,CO36,$CU88=0,$CS36,$CU88=1,$CT36,$CU88=2,$CU36)</f>
        <v>2</v>
      </c>
      <c r="CW36" s="8" cm="1">
        <f t="array" aca="1" ref="CW36" ca="1">_xlfn.IFS($CU88=-1,CP36,$CU88=0,$CS36,$CU88=1,$CT36,$CU88=2,$CU36)</f>
        <v>2</v>
      </c>
      <c r="CX36" s="8" cm="1">
        <f t="array" aca="1" ref="CX36" ca="1">_xlfn.IFS($CU88=-1,CQ36,$CU88=0,$CS36,$CU88=1,$CT36,$CU88=2,$CU36)</f>
        <v>2</v>
      </c>
      <c r="CY36" s="8" cm="1">
        <f t="array" aca="1" ref="CY36" ca="1">_xlfn.IFS($CU88=-1,CR36,$CU88=0,$CS36,$CU88=1,$CT36,$CU88=2,$CU36)</f>
        <v>2</v>
      </c>
      <c r="CZ36" s="8"/>
      <c r="DA36" s="8">
        <v>1</v>
      </c>
      <c r="DB36" s="8">
        <v>2</v>
      </c>
      <c r="DC36" s="8">
        <v>4</v>
      </c>
      <c r="DD36" s="8">
        <v>4</v>
      </c>
      <c r="DE36" s="8">
        <v>2</v>
      </c>
      <c r="DF36" s="8">
        <v>1</v>
      </c>
      <c r="DG36" s="8">
        <v>1</v>
      </c>
      <c r="DH36" s="8">
        <v>4</v>
      </c>
      <c r="DI36" s="8">
        <v>4</v>
      </c>
      <c r="DM36" s="26" t="s">
        <v>105</v>
      </c>
    </row>
    <row r="37" spans="2:117" x14ac:dyDescent="0.2">
      <c r="AU37" s="26" t="str">
        <f>IF(AV37=0," ","Bowler Ability")</f>
        <v xml:space="preserve"> </v>
      </c>
      <c r="AV37" s="26">
        <f>AQ39</f>
        <v>0</v>
      </c>
      <c r="BB37" s="17">
        <v>10</v>
      </c>
      <c r="BC37" s="26">
        <f>$T$68</f>
        <v>84</v>
      </c>
      <c r="BD37" s="26">
        <f t="shared" si="0"/>
        <v>1</v>
      </c>
      <c r="CO37" s="8">
        <v>4</v>
      </c>
      <c r="CP37" s="8">
        <v>1</v>
      </c>
      <c r="CQ37" s="8">
        <v>1</v>
      </c>
      <c r="CR37" s="8">
        <v>4</v>
      </c>
      <c r="CS37" s="8">
        <v>4</v>
      </c>
      <c r="CT37" s="8">
        <v>2</v>
      </c>
      <c r="CU37" s="9">
        <v>4</v>
      </c>
      <c r="CV37" s="8" cm="1">
        <f t="array" aca="1" ref="CV37" ca="1">_xlfn.IFS($CU89=-1,CO37,$CU89=0,$CS37,$CU89=1,$CT37,$CU89=2,$CU37)</f>
        <v>2</v>
      </c>
      <c r="CW37" s="8" cm="1">
        <f t="array" aca="1" ref="CW37" ca="1">_xlfn.IFS($CU89=-1,CP37,$CU89=0,$CS37,$CU89=1,$CT37,$CU89=2,$CU37)</f>
        <v>2</v>
      </c>
      <c r="CX37" s="8" cm="1">
        <f t="array" aca="1" ref="CX37" ca="1">_xlfn.IFS($CU89=-1,CQ37,$CU89=0,$CS37,$CU89=1,$CT37,$CU89=2,$CU37)</f>
        <v>2</v>
      </c>
      <c r="CY37" s="8" cm="1">
        <f t="array" aca="1" ref="CY37" ca="1">_xlfn.IFS($CU89=-1,CR37,$CU89=0,$CS37,$CU89=1,$CT37,$CU89=2,$CU37)</f>
        <v>2</v>
      </c>
      <c r="CZ37" s="8"/>
      <c r="DA37" s="8">
        <v>1</v>
      </c>
      <c r="DB37" s="8">
        <v>4</v>
      </c>
      <c r="DC37" s="8">
        <v>4</v>
      </c>
      <c r="DD37" s="8">
        <v>4</v>
      </c>
      <c r="DE37" s="8">
        <v>2</v>
      </c>
      <c r="DF37" s="8">
        <v>1</v>
      </c>
      <c r="DG37" s="8">
        <v>1</v>
      </c>
      <c r="DH37" s="8">
        <v>4</v>
      </c>
      <c r="DI37" s="8">
        <v>4</v>
      </c>
      <c r="DM37" s="26" t="s">
        <v>105</v>
      </c>
    </row>
    <row r="38" spans="2:117" x14ac:dyDescent="0.2">
      <c r="B38" s="69" t="s">
        <v>130</v>
      </c>
      <c r="C38" s="70">
        <v>3</v>
      </c>
      <c r="M38" s="71" t="s">
        <v>130</v>
      </c>
      <c r="N38" s="72">
        <v>9</v>
      </c>
      <c r="O38" s="73"/>
      <c r="P38" s="73"/>
      <c r="Q38" s="73"/>
      <c r="R38" s="73"/>
      <c r="S38" s="73"/>
      <c r="T38" s="73"/>
      <c r="U38" s="73"/>
      <c r="V38" s="73"/>
      <c r="X38" s="71" t="s">
        <v>130</v>
      </c>
      <c r="Y38" s="72">
        <v>15</v>
      </c>
      <c r="Z38" s="73"/>
      <c r="AA38" s="73"/>
      <c r="AB38" s="73"/>
      <c r="AC38" s="73"/>
      <c r="AD38" s="73"/>
      <c r="AE38" s="73"/>
      <c r="AF38" s="73"/>
      <c r="AG38" s="73"/>
      <c r="AI38" s="71" t="s">
        <v>130</v>
      </c>
      <c r="AJ38" s="72">
        <v>19</v>
      </c>
      <c r="AK38" s="73"/>
      <c r="AL38" s="73"/>
      <c r="AM38" s="73"/>
      <c r="AN38" s="73"/>
      <c r="AO38" s="73"/>
      <c r="AP38" s="73"/>
      <c r="AQ38" s="73"/>
      <c r="AR38" s="73"/>
      <c r="AU38" s="26" t="str">
        <f>IF(AV38=0," ","Batsman Ability")</f>
        <v xml:space="preserve"> </v>
      </c>
      <c r="AV38" s="26">
        <f>AQ40</f>
        <v>0</v>
      </c>
      <c r="BB38" s="17">
        <v>11</v>
      </c>
      <c r="BC38" s="26">
        <f>$T$84</f>
        <v>98</v>
      </c>
      <c r="BD38" s="26">
        <f t="shared" si="0"/>
        <v>14</v>
      </c>
      <c r="CO38" s="8">
        <v>4</v>
      </c>
      <c r="CP38" s="8">
        <v>1</v>
      </c>
      <c r="CQ38" s="8">
        <v>2</v>
      </c>
      <c r="CR38" s="8">
        <v>4</v>
      </c>
      <c r="CS38" s="8">
        <v>4</v>
      </c>
      <c r="CT38" s="8">
        <v>2</v>
      </c>
      <c r="CU38" s="9">
        <v>4</v>
      </c>
      <c r="CV38" s="8" cm="1">
        <f t="array" aca="1" ref="CV38" ca="1">_xlfn.IFS($CU90=-1,CO38,$CU90=0,$CS38,$CU90=1,$CT38,$CU90=2,$CU38)</f>
        <v>4</v>
      </c>
      <c r="CW38" s="8" cm="1">
        <f t="array" aca="1" ref="CW38" ca="1">_xlfn.IFS($CU90=-1,CP38,$CU90=0,$CS38,$CU90=1,$CT38,$CU90=2,$CU38)</f>
        <v>4</v>
      </c>
      <c r="CX38" s="8" cm="1">
        <f t="array" aca="1" ref="CX38" ca="1">_xlfn.IFS($CU90=-1,CQ38,$CU90=0,$CS38,$CU90=1,$CT38,$CU90=2,$CU38)</f>
        <v>4</v>
      </c>
      <c r="CY38" s="8" cm="1">
        <f t="array" aca="1" ref="CY38" ca="1">_xlfn.IFS($CU90=-1,CR38,$CU90=0,$CS38,$CU90=1,$CT38,$CU90=2,$CU38)</f>
        <v>4</v>
      </c>
      <c r="CZ38" s="8"/>
      <c r="DA38" s="8">
        <v>1</v>
      </c>
      <c r="DB38" s="8">
        <v>4</v>
      </c>
      <c r="DC38" s="8">
        <v>4</v>
      </c>
      <c r="DD38" s="8">
        <v>4</v>
      </c>
      <c r="DE38" s="8">
        <v>2</v>
      </c>
      <c r="DF38" s="8">
        <v>1</v>
      </c>
      <c r="DG38" s="8">
        <v>1</v>
      </c>
      <c r="DH38" s="8">
        <v>4</v>
      </c>
      <c r="DI38" s="8">
        <v>4</v>
      </c>
      <c r="DM38" s="26" t="s">
        <v>105</v>
      </c>
    </row>
    <row r="39" spans="2:117" x14ac:dyDescent="0.2">
      <c r="B39" s="70" t="s">
        <v>131</v>
      </c>
      <c r="C39" s="74" t="s">
        <v>67</v>
      </c>
      <c r="D39" s="75"/>
      <c r="E39" s="75"/>
      <c r="F39" s="75"/>
      <c r="G39" s="75"/>
      <c r="H39" s="68"/>
      <c r="I39" s="76" t="s">
        <v>123</v>
      </c>
      <c r="J39" s="77">
        <v>3</v>
      </c>
      <c r="K39" s="78"/>
      <c r="M39" s="72" t="s">
        <v>131</v>
      </c>
      <c r="N39" s="79" t="s">
        <v>70</v>
      </c>
      <c r="O39" s="80"/>
      <c r="P39" s="80"/>
      <c r="Q39" s="80"/>
      <c r="R39" s="80"/>
      <c r="S39" s="80"/>
      <c r="T39" s="76" t="s">
        <v>123</v>
      </c>
      <c r="U39" s="77">
        <v>2</v>
      </c>
      <c r="V39" s="81"/>
      <c r="X39" s="72" t="s">
        <v>131</v>
      </c>
      <c r="Y39" s="79" t="s">
        <v>67</v>
      </c>
      <c r="Z39" s="80"/>
      <c r="AA39" s="80"/>
      <c r="AB39" s="80"/>
      <c r="AC39" s="80"/>
      <c r="AD39" s="80"/>
      <c r="AE39" s="76" t="s">
        <v>123</v>
      </c>
      <c r="AF39" s="77">
        <v>3</v>
      </c>
      <c r="AG39" s="81"/>
      <c r="AI39" s="72" t="s">
        <v>131</v>
      </c>
      <c r="AJ39" s="79"/>
      <c r="AK39" s="80"/>
      <c r="AL39" s="80"/>
      <c r="AM39" s="80"/>
      <c r="AN39" s="80"/>
      <c r="AO39" s="80"/>
      <c r="AP39" s="76" t="s">
        <v>123</v>
      </c>
      <c r="AQ39" s="77"/>
      <c r="AR39" s="81"/>
      <c r="AU39" s="26" t="str">
        <f>IF(AV39=0," ","Bowler Ability")</f>
        <v xml:space="preserve"> </v>
      </c>
      <c r="AV39" s="26">
        <f>AQ55</f>
        <v>0</v>
      </c>
      <c r="BB39" s="17">
        <v>12</v>
      </c>
      <c r="BC39" s="26">
        <f>$T$100</f>
        <v>106</v>
      </c>
      <c r="BD39" s="26">
        <f t="shared" si="0"/>
        <v>8</v>
      </c>
      <c r="CO39" s="8">
        <v>4</v>
      </c>
      <c r="CP39" s="8">
        <v>2</v>
      </c>
      <c r="CQ39" s="8">
        <v>2</v>
      </c>
      <c r="CR39" s="8">
        <v>6</v>
      </c>
      <c r="CS39" s="8">
        <v>4</v>
      </c>
      <c r="CT39" s="8">
        <v>4</v>
      </c>
      <c r="CU39" s="9">
        <v>4</v>
      </c>
      <c r="CV39" s="8" cm="1">
        <f t="array" aca="1" ref="CV39" ca="1">_xlfn.IFS($CU91=-1,CO39,$CU91=0,$CS39,$CU91=1,$CT39,$CU91=2,$CU39)</f>
        <v>4</v>
      </c>
      <c r="CW39" s="8" cm="1">
        <f t="array" aca="1" ref="CW39" ca="1">_xlfn.IFS($CU91=-1,CP39,$CU91=0,$CS39,$CU91=1,$CT39,$CU91=2,$CU39)</f>
        <v>4</v>
      </c>
      <c r="CX39" s="8" cm="1">
        <f t="array" aca="1" ref="CX39" ca="1">_xlfn.IFS($CU91=-1,CQ39,$CU91=0,$CS39,$CU91=1,$CT39,$CU91=2,$CU39)</f>
        <v>4</v>
      </c>
      <c r="CY39" s="8" cm="1">
        <f t="array" aca="1" ref="CY39" ca="1">_xlfn.IFS($CU91=-1,CR39,$CU91=0,$CS39,$CU91=1,$CT39,$CU91=2,$CU39)</f>
        <v>4</v>
      </c>
      <c r="CZ39" s="8"/>
      <c r="DA39" s="8">
        <v>1</v>
      </c>
      <c r="DB39" s="8">
        <v>4</v>
      </c>
      <c r="DC39" s="8">
        <v>4</v>
      </c>
      <c r="DD39" s="8">
        <v>4</v>
      </c>
      <c r="DE39" s="8">
        <v>4</v>
      </c>
      <c r="DF39" s="8">
        <v>2</v>
      </c>
      <c r="DG39" s="8">
        <v>1</v>
      </c>
      <c r="DH39" s="8">
        <v>4</v>
      </c>
      <c r="DI39" s="8">
        <v>4</v>
      </c>
      <c r="DM39" s="26" t="s">
        <v>105</v>
      </c>
    </row>
    <row r="40" spans="2:117" x14ac:dyDescent="0.2">
      <c r="B40" s="70" t="s">
        <v>132</v>
      </c>
      <c r="C40" s="17">
        <v>0</v>
      </c>
      <c r="D40" s="17">
        <v>0</v>
      </c>
      <c r="E40" s="17">
        <v>6</v>
      </c>
      <c r="F40" s="17">
        <v>0</v>
      </c>
      <c r="G40" s="17">
        <v>2</v>
      </c>
      <c r="H40" s="17">
        <v>1</v>
      </c>
      <c r="I40" s="82" t="s">
        <v>126</v>
      </c>
      <c r="J40" s="77">
        <v>3</v>
      </c>
      <c r="K40" s="83"/>
      <c r="M40" s="72" t="s">
        <v>132</v>
      </c>
      <c r="N40" s="17">
        <v>4</v>
      </c>
      <c r="O40" s="17">
        <v>0</v>
      </c>
      <c r="P40" s="17">
        <v>0</v>
      </c>
      <c r="Q40" s="17">
        <v>0</v>
      </c>
      <c r="R40" s="17">
        <v>6</v>
      </c>
      <c r="S40" s="17">
        <v>6</v>
      </c>
      <c r="T40" s="82" t="s">
        <v>126</v>
      </c>
      <c r="U40" s="77">
        <v>3</v>
      </c>
      <c r="V40" s="84"/>
      <c r="X40" s="72" t="s">
        <v>132</v>
      </c>
      <c r="Y40" s="17">
        <v>0</v>
      </c>
      <c r="Z40" s="17">
        <v>0</v>
      </c>
      <c r="AA40" s="17">
        <v>4</v>
      </c>
      <c r="AB40" s="17">
        <v>6</v>
      </c>
      <c r="AC40" s="17">
        <v>6</v>
      </c>
      <c r="AD40" s="17">
        <v>0</v>
      </c>
      <c r="AE40" s="82" t="s">
        <v>126</v>
      </c>
      <c r="AF40" s="77">
        <v>2</v>
      </c>
      <c r="AG40" s="84"/>
      <c r="AI40" s="72" t="s">
        <v>132</v>
      </c>
      <c r="AP40" s="82" t="s">
        <v>126</v>
      </c>
      <c r="AQ40" s="77"/>
      <c r="AR40" s="84"/>
      <c r="AU40" s="26" t="str">
        <f>IF(AV40=0," ","Batsman Ability")</f>
        <v xml:space="preserve"> </v>
      </c>
      <c r="AV40" s="26">
        <f>AQ56</f>
        <v>0</v>
      </c>
      <c r="BB40" s="17">
        <v>13</v>
      </c>
      <c r="BC40" s="26">
        <f>$AE$20</f>
        <v>112</v>
      </c>
      <c r="BD40" s="26">
        <f t="shared" si="0"/>
        <v>6</v>
      </c>
      <c r="CG40" s="26" t="s">
        <v>105</v>
      </c>
      <c r="CO40" s="8">
        <v>4</v>
      </c>
      <c r="CP40" s="8">
        <v>2</v>
      </c>
      <c r="CQ40" s="8">
        <v>4</v>
      </c>
      <c r="CR40" s="8">
        <v>6</v>
      </c>
      <c r="CS40" s="8">
        <v>4</v>
      </c>
      <c r="CT40" s="8">
        <v>4</v>
      </c>
      <c r="CU40" s="9">
        <v>4</v>
      </c>
      <c r="CV40" s="8" cm="1">
        <f t="array" aca="1" ref="CV40" ca="1">_xlfn.IFS($CU92=-1,CO40,$CU92=0,$CS40,$CU92=1,$CT40,$CU92=2,$CU40)</f>
        <v>4</v>
      </c>
      <c r="CW40" s="8" cm="1">
        <f t="array" aca="1" ref="CW40" ca="1">_xlfn.IFS($CU92=-1,CP40,$CU92=0,$CS40,$CU92=1,$CT40,$CU92=2,$CU40)</f>
        <v>4</v>
      </c>
      <c r="CX40" s="8" cm="1">
        <f t="array" aca="1" ref="CX40" ca="1">_xlfn.IFS($CU92=-1,CQ40,$CU92=0,$CS40,$CU92=1,$CT40,$CU92=2,$CU40)</f>
        <v>4</v>
      </c>
      <c r="CY40" s="8" cm="1">
        <f t="array" aca="1" ref="CY40" ca="1">_xlfn.IFS($CU92=-1,CR40,$CU92=0,$CS40,$CU92=1,$CT40,$CU92=2,$CU40)</f>
        <v>4</v>
      </c>
      <c r="CZ40" s="8"/>
      <c r="DA40" s="8">
        <v>2</v>
      </c>
      <c r="DB40" s="8">
        <v>4</v>
      </c>
      <c r="DC40" s="8">
        <v>4</v>
      </c>
      <c r="DD40" s="8">
        <v>4</v>
      </c>
      <c r="DE40" s="8">
        <v>4</v>
      </c>
      <c r="DF40" s="8">
        <v>2</v>
      </c>
      <c r="DG40" s="8">
        <v>1</v>
      </c>
      <c r="DH40" s="8">
        <v>4</v>
      </c>
      <c r="DI40" s="8">
        <v>4</v>
      </c>
    </row>
    <row r="41" spans="2:117" x14ac:dyDescent="0.2">
      <c r="B41" s="119"/>
      <c r="C41"/>
      <c r="D41"/>
      <c r="E41"/>
      <c r="F41"/>
      <c r="G41"/>
      <c r="H41"/>
      <c r="K41" s="83"/>
      <c r="M41" s="72"/>
      <c r="N41" s="73"/>
      <c r="O41" s="73"/>
      <c r="P41" s="73"/>
      <c r="Q41" s="73"/>
      <c r="R41" s="73"/>
      <c r="S41" s="73"/>
      <c r="T41" s="73"/>
      <c r="U41" s="73"/>
      <c r="V41" s="84"/>
      <c r="X41" s="72"/>
      <c r="Y41" s="73"/>
      <c r="Z41" s="73"/>
      <c r="AA41" s="73"/>
      <c r="AB41" s="73"/>
      <c r="AC41" s="73"/>
      <c r="AD41" s="73"/>
      <c r="AE41" s="73"/>
      <c r="AF41" s="73"/>
      <c r="AG41" s="84"/>
      <c r="AI41" s="72"/>
      <c r="AJ41" s="73"/>
      <c r="AK41" s="73"/>
      <c r="AL41" s="73"/>
      <c r="AM41" s="73"/>
      <c r="AN41" s="73"/>
      <c r="AO41" s="73"/>
      <c r="AP41" s="73"/>
      <c r="AQ41" s="73"/>
      <c r="AR41" s="84"/>
      <c r="BB41" s="17">
        <v>14</v>
      </c>
      <c r="BC41" s="26">
        <f>$AE$36</f>
        <v>129</v>
      </c>
      <c r="BD41" s="26">
        <f t="shared" si="0"/>
        <v>17</v>
      </c>
      <c r="CO41" s="8">
        <v>4</v>
      </c>
      <c r="CP41" s="8">
        <v>4</v>
      </c>
      <c r="CQ41" s="8">
        <v>4</v>
      </c>
      <c r="CR41" s="8">
        <v>6</v>
      </c>
      <c r="CS41" s="8">
        <v>4</v>
      </c>
      <c r="CT41" s="8">
        <v>4</v>
      </c>
      <c r="CU41" s="9">
        <v>4</v>
      </c>
      <c r="CV41" s="8" cm="1">
        <f t="array" aca="1" ref="CV41" ca="1">_xlfn.IFS($CU93=-1,CO41,$CU93=0,$CS41,$CU93=1,$CT41,$CU93=2,$CU41)</f>
        <v>4</v>
      </c>
      <c r="CW41" s="8" cm="1">
        <f t="array" aca="1" ref="CW41" ca="1">_xlfn.IFS($CU93=-1,CP41,$CU93=0,$CS41,$CU93=1,$CT41,$CU93=2,$CU41)</f>
        <v>4</v>
      </c>
      <c r="CX41" s="8" cm="1">
        <f t="array" aca="1" ref="CX41" ca="1">_xlfn.IFS($CU93=-1,CQ41,$CU93=0,$CS41,$CU93=1,$CT41,$CU93=2,$CU41)</f>
        <v>4</v>
      </c>
      <c r="CY41" s="8" cm="1">
        <f t="array" aca="1" ref="CY41" ca="1">_xlfn.IFS($CU93=-1,CR41,$CU93=0,$CS41,$CU93=1,$CT41,$CU93=2,$CU41)</f>
        <v>4</v>
      </c>
      <c r="CZ41" s="8"/>
      <c r="DA41" s="8">
        <v>2</v>
      </c>
      <c r="DB41" s="8">
        <v>4</v>
      </c>
      <c r="DC41" s="8">
        <v>6</v>
      </c>
      <c r="DD41" s="8">
        <v>6</v>
      </c>
      <c r="DE41" s="8">
        <v>4</v>
      </c>
      <c r="DF41" s="8">
        <v>4</v>
      </c>
      <c r="DG41" s="8">
        <v>2</v>
      </c>
      <c r="DH41" s="8">
        <v>4</v>
      </c>
      <c r="DI41" s="8">
        <v>4</v>
      </c>
      <c r="DM41" s="26" t="s">
        <v>105</v>
      </c>
    </row>
    <row r="42" spans="2:117" x14ac:dyDescent="0.2">
      <c r="B42" s="85" t="s">
        <v>133</v>
      </c>
      <c r="C42" s="26" t="s">
        <v>46</v>
      </c>
      <c r="D42" s="26" t="s">
        <v>47</v>
      </c>
      <c r="E42" s="26" t="s">
        <v>48</v>
      </c>
      <c r="F42" s="26" t="s">
        <v>49</v>
      </c>
      <c r="G42" s="7" t="s">
        <v>50</v>
      </c>
      <c r="I42" s="86" t="s">
        <v>134</v>
      </c>
      <c r="J42" s="68"/>
      <c r="K42" s="78"/>
      <c r="M42" s="87" t="s">
        <v>133</v>
      </c>
      <c r="N42" s="73" t="s">
        <v>46</v>
      </c>
      <c r="O42" s="73" t="s">
        <v>47</v>
      </c>
      <c r="P42" s="73" t="s">
        <v>48</v>
      </c>
      <c r="Q42" s="73" t="s">
        <v>49</v>
      </c>
      <c r="R42" s="7" t="s">
        <v>50</v>
      </c>
      <c r="S42" s="73"/>
      <c r="T42" s="86" t="s">
        <v>134</v>
      </c>
      <c r="U42" s="80"/>
      <c r="V42" s="81"/>
      <c r="X42" s="87" t="s">
        <v>133</v>
      </c>
      <c r="Y42" s="73" t="s">
        <v>46</v>
      </c>
      <c r="Z42" s="73" t="s">
        <v>47</v>
      </c>
      <c r="AA42" s="73" t="s">
        <v>48</v>
      </c>
      <c r="AB42" s="73" t="s">
        <v>49</v>
      </c>
      <c r="AC42" s="7" t="s">
        <v>50</v>
      </c>
      <c r="AD42" s="73"/>
      <c r="AE42" s="88" t="s">
        <v>134</v>
      </c>
      <c r="AF42" s="80"/>
      <c r="AG42" s="81"/>
      <c r="AI42" s="87" t="s">
        <v>133</v>
      </c>
      <c r="AJ42" s="73" t="s">
        <v>46</v>
      </c>
      <c r="AK42" s="73" t="s">
        <v>47</v>
      </c>
      <c r="AL42" s="73" t="s">
        <v>48</v>
      </c>
      <c r="AM42" s="73" t="s">
        <v>49</v>
      </c>
      <c r="AN42" s="7" t="s">
        <v>50</v>
      </c>
      <c r="AO42" s="73"/>
      <c r="AP42" s="88" t="s">
        <v>134</v>
      </c>
      <c r="AQ42" s="80"/>
      <c r="AR42" s="81"/>
      <c r="BB42" s="17">
        <v>15</v>
      </c>
      <c r="BC42" s="26">
        <f>$AE$52</f>
        <v>145</v>
      </c>
      <c r="BD42" s="26">
        <f t="shared" si="0"/>
        <v>16</v>
      </c>
      <c r="CO42" s="8">
        <v>4</v>
      </c>
      <c r="CP42" s="8">
        <v>4</v>
      </c>
      <c r="CQ42" s="8">
        <v>4</v>
      </c>
      <c r="CR42" s="8">
        <v>6</v>
      </c>
      <c r="CS42" s="8">
        <v>4</v>
      </c>
      <c r="CT42" s="8">
        <v>4</v>
      </c>
      <c r="CU42" s="9">
        <v>4</v>
      </c>
      <c r="CV42" s="8" cm="1">
        <f t="array" aca="1" ref="CV42" ca="1">_xlfn.IFS($CU94=-1,CO42,$CU94=0,$CS42,$CU94=1,$CT42,$CU94=2,$CU42)</f>
        <v>4</v>
      </c>
      <c r="CW42" s="8" cm="1">
        <f t="array" aca="1" ref="CW42" ca="1">_xlfn.IFS($CU94=-1,CP42,$CU94=0,$CS42,$CU94=1,$CT42,$CU94=2,$CU42)</f>
        <v>4</v>
      </c>
      <c r="CX42" s="8" cm="1">
        <f t="array" aca="1" ref="CX42" ca="1">_xlfn.IFS($CU94=-1,CQ42,$CU94=0,$CS42,$CU94=1,$CT42,$CU94=2,$CU42)</f>
        <v>4</v>
      </c>
      <c r="CY42" s="8" cm="1">
        <f t="array" aca="1" ref="CY42" ca="1">_xlfn.IFS($CU94=-1,CR42,$CU94=0,$CS42,$CU94=1,$CT42,$CU94=2,$CU42)</f>
        <v>6</v>
      </c>
      <c r="CZ42" s="8"/>
      <c r="DA42" s="8">
        <v>2</v>
      </c>
      <c r="DB42" s="8">
        <v>4</v>
      </c>
      <c r="DC42" s="8">
        <v>6</v>
      </c>
      <c r="DD42" s="8">
        <v>6</v>
      </c>
      <c r="DE42" s="8">
        <v>4</v>
      </c>
      <c r="DF42" s="8">
        <v>4</v>
      </c>
      <c r="DG42" s="8">
        <v>2</v>
      </c>
      <c r="DH42" s="8">
        <v>4</v>
      </c>
      <c r="DI42" s="8">
        <v>4</v>
      </c>
      <c r="DM42" s="26" t="s">
        <v>105</v>
      </c>
    </row>
    <row r="43" spans="2:117" x14ac:dyDescent="0.2">
      <c r="B43" s="70" t="s">
        <v>44</v>
      </c>
      <c r="C43" s="17">
        <f ca="1">SUM(IF(ISBLANK(I43),0,INDIRECT(I43)),IF(ISBLANK(J43),0,INDIRECT(J43)),IF(ISBLANK(K43),0,INDIRECT(K43)))+C27</f>
        <v>5</v>
      </c>
      <c r="D43" s="17">
        <f ca="1">IF(AND(ISBLANK(I43),ISBLANK(J43),ISBLANK(K43)),0,COUNT(IF(ISBLANK(I43),0,INDIRECT(I43)),IF(ISBLANK(J43),0,INDIRECT(J43)),IF(ISBLANK(K43),0,INDIRECT(K43))))-IF(ISBLANK(I43),1,0)-IF(ISBLANK(J43),1,0)-IF(ISBLANK(K43),1,0)+IF(AND(ISBLANK(I43),ISBLANK(J43),ISBLANK(K43)),3,0)+IF(H43="OUT",1,0)+D27</f>
        <v>8</v>
      </c>
      <c r="E43" s="17">
        <f ca="1">IF(ISBLANK(I43),0,COUNTIF(INDIRECT(I43),"4"))+IF(ISBLANK(J43),0,COUNTIF(INDIRECT(J43),"4"))+IF(ISBLANK(K43),0,COUNTIF(INDIRECT(K43),"4"))+E27</f>
        <v>1</v>
      </c>
      <c r="F43" s="17">
        <f ca="1">IF(ISBLANK(I43),0,COUNTIF(INDIRECT(I43),"6"))+IF(ISBLANK(J43),0,COUNTIF(INDIRECT(J43),"6"))+IF(ISBLANK(K43),0,COUNTIF(INDIRECT(K43),"6"))+F27</f>
        <v>0</v>
      </c>
      <c r="G43" s="89">
        <f ca="1">IF(D43=0,0,100*C43/D43)</f>
        <v>62.5</v>
      </c>
      <c r="I43" s="70"/>
      <c r="K43" s="83"/>
      <c r="M43" s="70" t="s">
        <v>51</v>
      </c>
      <c r="N43" s="17">
        <f ca="1">SUM(IF(ISBLANK(T43),0,INDIRECT(T43)),IF(ISBLANK(U43),0,INDIRECT(U43)),IF(ISBLANK(V43),0,INDIRECT(V43)))+N27</f>
        <v>54</v>
      </c>
      <c r="O43" s="17">
        <f ca="1">IF(AND(ISBLANK(T43),ISBLANK(U43),ISBLANK(V43)),0,COUNT(IF(ISBLANK(T43),0,INDIRECT(T43)),IF(ISBLANK(U43),0,INDIRECT(U43)),IF(ISBLANK(V43),0,INDIRECT(V43))))-IF(ISBLANK(T43),1,0)-IF(ISBLANK(U43),1,0)-IF(ISBLANK(V43),1,0)+IF(AND(ISBLANK(T43),ISBLANK(U43),ISBLANK(V43)),3,0)+IF(S43="OUT",1,0)+O27</f>
        <v>32</v>
      </c>
      <c r="P43" s="17">
        <f ca="1">IF(ISBLANK(T43),0,COUNTIF(INDIRECT(T43),"4"))+IF(ISBLANK(U43),0,COUNTIF(INDIRECT(U43),"4"))+IF(ISBLANK(V43),0,COUNTIF(INDIRECT(V43),"4"))+P27</f>
        <v>5</v>
      </c>
      <c r="Q43" s="17">
        <f ca="1">IF(ISBLANK(T43),0,COUNTIF(INDIRECT(T43),"6"))+IF(ISBLANK(U43),0,COUNTIF(INDIRECT(U43),"6"))+IF(ISBLANK(V43),0,COUNTIF(INDIRECT(V43),"6"))+Q27</f>
        <v>4</v>
      </c>
      <c r="R43" s="89">
        <f ca="1">IF(O43=0,0,100*N43/O43)</f>
        <v>168.75</v>
      </c>
      <c r="S43" s="73"/>
      <c r="T43" s="70" t="s">
        <v>199</v>
      </c>
      <c r="U43" s="73"/>
      <c r="V43" s="84"/>
      <c r="X43" s="70" t="s">
        <v>54</v>
      </c>
      <c r="Y43" s="17">
        <f ca="1">SUM(IF(ISBLANK(AE43),0,INDIRECT(AE43)),IF(ISBLANK(AF43),0,INDIRECT(AF43)),IF(ISBLANK(AG43),0,INDIRECT(AG43)))+Y27</f>
        <v>40</v>
      </c>
      <c r="Z43" s="17">
        <f ca="1">IF(AND(ISBLANK(AE43),ISBLANK(AF43),ISBLANK(AG43)),0,COUNT(IF(ISBLANK(AE43),0,INDIRECT(AE43)),IF(ISBLANK(AF43),0,INDIRECT(AF43)),IF(ISBLANK(AG43),0,INDIRECT(AG43))))-IF(ISBLANK(AE43),1,0)-IF(ISBLANK(AF43),1,0)-IF(ISBLANK(AG43),1,0)+IF(AND(ISBLANK(AE43),ISBLANK(AF43),ISBLANK(AG43)),3,0)+IF(AD43="OUT",1,0)+Z27</f>
        <v>22</v>
      </c>
      <c r="AA43" s="17">
        <f ca="1">IF(ISBLANK(AE43),0,COUNTIF(INDIRECT(AE43),"4"))+IF(ISBLANK(AF43),0,COUNTIF(INDIRECT(AF43),"4"))+IF(ISBLANK(AG43),0,COUNTIF(INDIRECT(AG43),"4"))+AA27</f>
        <v>2</v>
      </c>
      <c r="AB43" s="17">
        <f ca="1">IF(ISBLANK(AE43),0,COUNTIF(INDIRECT(AE43),"6"))+IF(ISBLANK(AF43),0,COUNTIF(INDIRECT(AF43),"6"))+IF(ISBLANK(AG43),0,COUNTIF(INDIRECT(AG43),"6"))+AB27</f>
        <v>4</v>
      </c>
      <c r="AC43" s="89">
        <f ca="1">IF(Z43=0,0,100*Y43/Z43)</f>
        <v>181.81818181818181</v>
      </c>
      <c r="AD43" s="73"/>
      <c r="AE43" s="72"/>
      <c r="AF43" s="73"/>
      <c r="AG43" s="84"/>
      <c r="AI43" s="72"/>
      <c r="AJ43" s="17">
        <f ca="1">SUM(IF(ISBLANK(AP43),0,INDIRECT(AP43)),IF(ISBLANK(AQ43),0,INDIRECT(AQ43)),IF(ISBLANK(AR43),0,INDIRECT(AR43)))+AJ27</f>
        <v>44</v>
      </c>
      <c r="AK43" s="17">
        <f ca="1">IF(AND(ISBLANK(AP43),ISBLANK(AQ43),ISBLANK(AR43)),0,COUNT(IF(ISBLANK(AP43),0,INDIRECT(AP43)),IF(ISBLANK(AQ43),0,INDIRECT(AQ43)),IF(ISBLANK(AR43),0,INDIRECT(AR43))))-IF(ISBLANK(AP43),1,0)-IF(ISBLANK(AQ43),1,0)-IF(ISBLANK(AR43),1,0)+IF(AND(ISBLANK(AP43),ISBLANK(AQ43),ISBLANK(AR43)),3,0)+IF(AO43="OUT",1,0)+AK27</f>
        <v>25</v>
      </c>
      <c r="AL43" s="17">
        <f ca="1">IF(ISBLANK(AP43),0,COUNTIF(INDIRECT(AP43),"4"))+IF(ISBLANK(AQ43),0,COUNTIF(INDIRECT(AQ43),"4"))+IF(ISBLANK(AR43),0,COUNTIF(INDIRECT(AR43),"4"))+AL27</f>
        <v>2</v>
      </c>
      <c r="AM43" s="17">
        <f ca="1">IF(ISBLANK(AP43),0,COUNTIF(INDIRECT(AP43),"6"))+IF(ISBLANK(AQ43),0,COUNTIF(INDIRECT(AQ43),"6"))+IF(ISBLANK(AR43),0,COUNTIF(INDIRECT(AR43),"6"))+AM27</f>
        <v>4</v>
      </c>
      <c r="AN43" s="89">
        <f ca="1">IF(AK43=0,0,100*AJ43/AK43)</f>
        <v>176</v>
      </c>
      <c r="AO43" s="73"/>
      <c r="AP43" s="72"/>
      <c r="AQ43" s="73"/>
      <c r="AR43" s="84"/>
      <c r="BB43" s="17">
        <v>16</v>
      </c>
      <c r="BC43" s="26">
        <f>$AE$68</f>
        <v>149</v>
      </c>
      <c r="BD43" s="26">
        <f t="shared" si="0"/>
        <v>4</v>
      </c>
      <c r="CO43" s="8">
        <v>4</v>
      </c>
      <c r="CP43" s="8">
        <v>4</v>
      </c>
      <c r="CQ43" s="8">
        <v>4</v>
      </c>
      <c r="CR43" s="8">
        <v>6</v>
      </c>
      <c r="CS43" s="8">
        <v>4</v>
      </c>
      <c r="CT43" s="8">
        <v>4</v>
      </c>
      <c r="CU43" s="9">
        <v>6</v>
      </c>
      <c r="CV43" s="8" cm="1">
        <f t="array" aca="1" ref="CV43" ca="1">_xlfn.IFS($CU95=-1,CO43,$CU95=0,$CS43,$CU95=1,$CT43,$CU95=2,$CU43)</f>
        <v>6</v>
      </c>
      <c r="CW43" s="8" cm="1">
        <f t="array" aca="1" ref="CW43" ca="1">_xlfn.IFS($CU95=-1,CP43,$CU95=0,$CS43,$CU95=1,$CT43,$CU95=2,$CU43)</f>
        <v>6</v>
      </c>
      <c r="CX43" s="8" cm="1">
        <f t="array" aca="1" ref="CX43" ca="1">_xlfn.IFS($CU95=-1,CQ43,$CU95=0,$CS43,$CU95=1,$CT43,$CU95=2,$CU43)</f>
        <v>6</v>
      </c>
      <c r="CY43" s="8" cm="1">
        <f t="array" aca="1" ref="CY43" ca="1">_xlfn.IFS($CU95=-1,CR43,$CU95=0,$CS43,$CU95=1,$CT43,$CU95=2,$CU43)</f>
        <v>6</v>
      </c>
      <c r="CZ43" s="8"/>
      <c r="DA43" s="8">
        <v>4</v>
      </c>
      <c r="DB43" s="8">
        <v>4</v>
      </c>
      <c r="DC43" s="8">
        <v>6</v>
      </c>
      <c r="DD43" s="8">
        <v>6</v>
      </c>
      <c r="DE43" s="8">
        <v>4</v>
      </c>
      <c r="DF43" s="8">
        <v>4</v>
      </c>
      <c r="DG43" s="8">
        <v>4</v>
      </c>
      <c r="DH43" s="8">
        <v>6</v>
      </c>
      <c r="DI43" s="8">
        <v>6</v>
      </c>
      <c r="DM43" s="26" t="s">
        <v>105</v>
      </c>
    </row>
    <row r="44" spans="2:117" x14ac:dyDescent="0.2">
      <c r="B44" s="70" t="s">
        <v>51</v>
      </c>
      <c r="C44" s="17">
        <f ca="1">SUM(IF(ISBLANK(I44),0,INDIRECT(I44)),IF(ISBLANK(J44),0,INDIRECT(J44)),IF(ISBLANK(K44),0,INDIRECT(K44)))+C28</f>
        <v>17</v>
      </c>
      <c r="D44" s="17">
        <f ca="1">IF(AND(ISBLANK(I44),ISBLANK(J44),ISBLANK(K44)),0,COUNT(IF(ISBLANK(I44),0,INDIRECT(I44)),IF(ISBLANK(J44),0,INDIRECT(J44)),IF(ISBLANK(K44),0,INDIRECT(K44))))-IF(ISBLANK(I44),1,0)-IF(ISBLANK(J44),1,0)-IF(ISBLANK(K44),1,0)+IF(AND(ISBLANK(I44),ISBLANK(J44),ISBLANK(K44)),3,0)+IF(H44="OUT",1,0)+D28</f>
        <v>10</v>
      </c>
      <c r="E44" s="17">
        <f ca="1">IF(ISBLANK(I44),0,COUNTIF(INDIRECT(I44),"4"))+IF(ISBLANK(J44),0,COUNTIF(INDIRECT(J44),"4"))+IF(ISBLANK(K44),0,COUNTIF(INDIRECT(K44),"4"))+E28</f>
        <v>2</v>
      </c>
      <c r="F44" s="17">
        <f ca="1">IF(ISBLANK(I44),0,COUNTIF(INDIRECT(I44),"6"))+IF(ISBLANK(J44),0,COUNTIF(INDIRECT(J44),"6"))+IF(ISBLANK(K44),0,COUNTIF(INDIRECT(K44),"6"))+F28</f>
        <v>1</v>
      </c>
      <c r="G44" s="89">
        <f ca="1">IF(D44=0,0,100*C44/D44)</f>
        <v>170</v>
      </c>
      <c r="I44" s="70" t="s">
        <v>200</v>
      </c>
      <c r="K44" s="83"/>
      <c r="M44" s="70" t="s">
        <v>54</v>
      </c>
      <c r="N44" s="17">
        <f ca="1">SUM(IF(ISBLANK(T44),0,INDIRECT(T44)),IF(ISBLANK(U44),0,INDIRECT(U44)),IF(ISBLANK(V44),0,INDIRECT(V44)))+N28</f>
        <v>23</v>
      </c>
      <c r="O44" s="17">
        <f ca="1">IF(AND(ISBLANK(T44),ISBLANK(U44),ISBLANK(V44)),0,COUNT(IF(ISBLANK(T44),0,INDIRECT(T44)),IF(ISBLANK(U44),0,INDIRECT(U44)),IF(ISBLANK(V44),0,INDIRECT(V44))))-IF(ISBLANK(T44),1,0)-IF(ISBLANK(U44),1,0)-IF(ISBLANK(V44),1,0)+IF(AND(ISBLANK(T44),ISBLANK(U44),ISBLANK(V44)),3,0)+IF(S44="OUT",1,0)+O28</f>
        <v>11</v>
      </c>
      <c r="P44" s="17">
        <f ca="1">IF(ISBLANK(T44),0,COUNTIF(INDIRECT(T44),"4"))+IF(ISBLANK(U44),0,COUNTIF(INDIRECT(U44),"4"))+IF(ISBLANK(V44),0,COUNTIF(INDIRECT(V44),"4"))+P28</f>
        <v>2</v>
      </c>
      <c r="Q44" s="17">
        <f ca="1">IF(ISBLANK(T44),0,COUNTIF(INDIRECT(T44),"6"))+IF(ISBLANK(U44),0,COUNTIF(INDIRECT(U44),"6"))+IF(ISBLANK(V44),0,COUNTIF(INDIRECT(V44),"6"))+Q28</f>
        <v>2</v>
      </c>
      <c r="R44" s="89">
        <f ca="1">IF(O44=0,0,100*N44/O44)</f>
        <v>209.09090909090909</v>
      </c>
      <c r="S44" s="73"/>
      <c r="T44" s="70"/>
      <c r="U44" s="73"/>
      <c r="V44" s="84"/>
      <c r="X44" s="72" t="s">
        <v>60</v>
      </c>
      <c r="Y44" s="17">
        <f ca="1">SUM(IF(ISBLANK(AE44),0,INDIRECT(AE44)),IF(ISBLANK(AF44),0,INDIRECT(AF44)),IF(ISBLANK(AG44),0,INDIRECT(AG44)))+Y28</f>
        <v>34</v>
      </c>
      <c r="Z44" s="17">
        <f ca="1">IF(AND(ISBLANK(AE44),ISBLANK(AF44),ISBLANK(AG44)),0,COUNT(IF(ISBLANK(AE44),0,INDIRECT(AE44)),IF(ISBLANK(AF44),0,INDIRECT(AF44)),IF(ISBLANK(AG44),0,INDIRECT(AG44))))-IF(ISBLANK(AE44),1,0)-IF(ISBLANK(AF44),1,0)-IF(ISBLANK(AG44),1,0)+IF(AND(ISBLANK(AE44),ISBLANK(AF44),ISBLANK(AG44)),3,0)+IF(AD44="OUT",1,0)+Z28</f>
        <v>16</v>
      </c>
      <c r="AA44" s="17">
        <f ca="1">IF(ISBLANK(AE44),0,COUNTIF(INDIRECT(AE44),"4"))+IF(ISBLANK(AF44),0,COUNTIF(INDIRECT(AF44),"4"))+IF(ISBLANK(AG44),0,COUNTIF(INDIRECT(AG44),"4"))+AA28</f>
        <v>3</v>
      </c>
      <c r="AB44" s="17">
        <f ca="1">IF(ISBLANK(AE44),0,COUNTIF(INDIRECT(AE44),"6"))+IF(ISBLANK(AF44),0,COUNTIF(INDIRECT(AF44),"6"))+IF(ISBLANK(AG44),0,COUNTIF(INDIRECT(AG44),"6"))+AB28</f>
        <v>3</v>
      </c>
      <c r="AC44" s="89">
        <f ca="1">IF(Z44=0,0,100*Y44/Z44)</f>
        <v>212.5</v>
      </c>
      <c r="AD44" s="93"/>
      <c r="AE44" s="72" t="s">
        <v>201</v>
      </c>
      <c r="AF44" s="73"/>
      <c r="AG44" s="84"/>
      <c r="AI44" s="72"/>
      <c r="AJ44" s="17">
        <f ca="1">SUM(IF(ISBLANK(AP44),0,INDIRECT(AP44)),IF(ISBLANK(AQ44),0,INDIRECT(AQ44)),IF(ISBLANK(AR44),0,INDIRECT(AR44)))+AJ28</f>
        <v>34</v>
      </c>
      <c r="AK44" s="17">
        <f ca="1">IF(AND(ISBLANK(AP44),ISBLANK(AQ44),ISBLANK(AR44)),0,COUNT(IF(ISBLANK(AP44),0,INDIRECT(AP44)),IF(ISBLANK(AQ44),0,INDIRECT(AQ44)),IF(ISBLANK(AR44),0,INDIRECT(AR44))))-IF(ISBLANK(AP44),1,0)-IF(ISBLANK(AQ44),1,0)-IF(ISBLANK(AR44),1,0)+IF(AND(ISBLANK(AP44),ISBLANK(AQ44),ISBLANK(AR44)),3,0)+IF(AO44="OUT",1,0)+AK28</f>
        <v>16</v>
      </c>
      <c r="AL44" s="17">
        <f ca="1">IF(ISBLANK(AP44),0,COUNTIF(INDIRECT(AP44),"4"))+IF(ISBLANK(AQ44),0,COUNTIF(INDIRECT(AQ44),"4"))+IF(ISBLANK(AR44),0,COUNTIF(INDIRECT(AR44),"4"))+AL28</f>
        <v>3</v>
      </c>
      <c r="AM44" s="17">
        <f ca="1">IF(ISBLANK(AP44),0,COUNTIF(INDIRECT(AP44),"6"))+IF(ISBLANK(AQ44),0,COUNTIF(INDIRECT(AQ44),"6"))+IF(ISBLANK(AR44),0,COUNTIF(INDIRECT(AR44),"6"))+AM28</f>
        <v>3</v>
      </c>
      <c r="AN44" s="89">
        <f ca="1">IF(AK44=0,0,100*AJ44/AK44)</f>
        <v>212.5</v>
      </c>
      <c r="AO44" s="73"/>
      <c r="AP44" s="72"/>
      <c r="AQ44" s="73"/>
      <c r="AR44" s="84"/>
      <c r="BB44" s="17">
        <v>17</v>
      </c>
      <c r="BC44" s="26">
        <f>$AP$20</f>
        <v>149</v>
      </c>
      <c r="BD44" s="26">
        <f t="shared" si="0"/>
        <v>0</v>
      </c>
      <c r="CO44" s="8">
        <v>6</v>
      </c>
      <c r="CP44" s="8">
        <v>4</v>
      </c>
      <c r="CQ44" s="8">
        <v>6</v>
      </c>
      <c r="CR44" s="8">
        <v>6</v>
      </c>
      <c r="CS44" s="8">
        <v>6</v>
      </c>
      <c r="CT44" s="8">
        <v>4</v>
      </c>
      <c r="CU44" s="9">
        <v>6</v>
      </c>
      <c r="CV44" s="8" cm="1">
        <f t="array" aca="1" ref="CV44" ca="1">_xlfn.IFS($CU96=-1,CO44,$CU96=0,$CS44,$CU96=1,$CT44,$CU96=2,$CU44)</f>
        <v>4</v>
      </c>
      <c r="CW44" s="8" cm="1">
        <f t="array" aca="1" ref="CW44" ca="1">_xlfn.IFS($CU96=-1,CP44,$CU96=0,$CS44,$CU96=1,$CT44,$CU96=2,$CU44)</f>
        <v>4</v>
      </c>
      <c r="CX44" s="8" cm="1">
        <f t="array" aca="1" ref="CX44" ca="1">_xlfn.IFS($CU96=-1,CQ44,$CU96=0,$CS44,$CU96=1,$CT44,$CU96=2,$CU44)</f>
        <v>4</v>
      </c>
      <c r="CY44" s="8" cm="1">
        <f t="array" aca="1" ref="CY44" ca="1">_xlfn.IFS($CU96=-1,CR44,$CU96=0,$CS44,$CU96=1,$CT44,$CU96=2,$CU44)</f>
        <v>4</v>
      </c>
      <c r="CZ44" s="8"/>
      <c r="DA44" s="8">
        <v>4</v>
      </c>
      <c r="DB44" s="8">
        <v>6</v>
      </c>
      <c r="DC44" s="8">
        <v>6</v>
      </c>
      <c r="DD44" s="8">
        <v>6</v>
      </c>
      <c r="DE44" s="8">
        <v>4</v>
      </c>
      <c r="DF44" s="8">
        <v>4</v>
      </c>
      <c r="DG44" s="8">
        <v>6</v>
      </c>
      <c r="DH44" s="8">
        <v>6</v>
      </c>
      <c r="DI44" s="8">
        <v>6</v>
      </c>
      <c r="DK44" s="26" t="s">
        <v>105</v>
      </c>
      <c r="DM44" s="26" t="s">
        <v>105</v>
      </c>
    </row>
    <row r="45" spans="2:117" x14ac:dyDescent="0.2">
      <c r="B45" s="70"/>
      <c r="C45" s="17"/>
      <c r="D45" s="17"/>
      <c r="E45" s="17"/>
      <c r="F45" s="17"/>
      <c r="G45" s="17"/>
      <c r="I45" s="70"/>
      <c r="K45" s="83"/>
      <c r="M45" s="72"/>
      <c r="N45" s="8"/>
      <c r="O45" s="8"/>
      <c r="P45" s="8"/>
      <c r="Q45" s="8"/>
      <c r="R45" s="8"/>
      <c r="S45" s="73"/>
      <c r="T45" s="72"/>
      <c r="U45" s="73"/>
      <c r="V45" s="84"/>
      <c r="X45" s="72"/>
      <c r="Y45" s="17"/>
      <c r="Z45" s="17"/>
      <c r="AA45" s="17"/>
      <c r="AB45" s="17"/>
      <c r="AC45" s="17"/>
      <c r="AD45" s="73"/>
      <c r="AE45" s="72"/>
      <c r="AF45" s="73"/>
      <c r="AG45" s="84"/>
      <c r="AI45" s="72"/>
      <c r="AJ45" s="8"/>
      <c r="AK45" s="8"/>
      <c r="AL45" s="8"/>
      <c r="AM45" s="8"/>
      <c r="AN45" s="8"/>
      <c r="AO45" s="73"/>
      <c r="AP45" s="72"/>
      <c r="AQ45" s="73"/>
      <c r="AR45" s="84"/>
      <c r="BB45" s="17">
        <v>18</v>
      </c>
      <c r="BC45" s="26">
        <f>$AP$36</f>
        <v>149</v>
      </c>
      <c r="BD45" s="26">
        <f t="shared" si="0"/>
        <v>0</v>
      </c>
      <c r="CO45" s="8">
        <v>6</v>
      </c>
      <c r="CP45" s="8">
        <v>4</v>
      </c>
      <c r="CQ45" s="8">
        <v>6</v>
      </c>
      <c r="CR45" s="8">
        <v>6</v>
      </c>
      <c r="CS45" s="8">
        <v>6</v>
      </c>
      <c r="CT45" s="8">
        <v>6</v>
      </c>
      <c r="CU45" s="9">
        <v>6</v>
      </c>
      <c r="CV45" s="8" cm="1">
        <f t="array" aca="1" ref="CV45" ca="1">_xlfn.IFS($CU97=-1,CO45,$CU97=0,$CS45,$CU97=1,$CT45,$CU97=2,$CU45)</f>
        <v>6</v>
      </c>
      <c r="CW45" s="8" cm="1">
        <f t="array" aca="1" ref="CW45" ca="1">_xlfn.IFS($CU97=-1,CP45,$CU97=0,$CS45,$CU97=1,$CT45,$CU97=2,$CU45)</f>
        <v>4</v>
      </c>
      <c r="CX45" s="8" cm="1">
        <f t="array" aca="1" ref="CX45" ca="1">_xlfn.IFS($CU97=-1,CQ45,$CU97=0,$CS45,$CU97=1,$CT45,$CU97=2,$CU45)</f>
        <v>6</v>
      </c>
      <c r="CY45" s="8" cm="1">
        <f t="array" aca="1" ref="CY45" ca="1">_xlfn.IFS($CU97=-1,CR45,$CU97=0,$CS45,$CU97=1,$CT45,$CU97=2,$CU45)</f>
        <v>6</v>
      </c>
      <c r="CZ45" s="8"/>
      <c r="DA45" s="8">
        <v>4</v>
      </c>
      <c r="DB45" s="8">
        <v>6</v>
      </c>
      <c r="DC45" s="8">
        <v>6</v>
      </c>
      <c r="DD45" s="8">
        <v>6</v>
      </c>
      <c r="DE45" s="8">
        <v>6</v>
      </c>
      <c r="DF45" s="8">
        <v>6</v>
      </c>
      <c r="DG45" s="8" t="s">
        <v>112</v>
      </c>
      <c r="DH45" s="8">
        <v>6</v>
      </c>
      <c r="DI45" s="8">
        <v>6</v>
      </c>
      <c r="DK45" s="26" t="s">
        <v>105</v>
      </c>
      <c r="DM45" s="26" t="s">
        <v>105</v>
      </c>
    </row>
    <row r="46" spans="2:117" x14ac:dyDescent="0.2">
      <c r="B46" s="70"/>
      <c r="C46" s="17"/>
      <c r="D46" s="17"/>
      <c r="E46" s="17"/>
      <c r="F46" s="17"/>
      <c r="G46" s="17"/>
      <c r="I46" s="70"/>
      <c r="K46" s="83"/>
      <c r="M46" s="72"/>
      <c r="N46" s="8"/>
      <c r="O46" s="8"/>
      <c r="P46" s="8"/>
      <c r="Q46" s="8"/>
      <c r="R46" s="8"/>
      <c r="S46" s="73"/>
      <c r="T46" s="72"/>
      <c r="U46" s="73"/>
      <c r="V46" s="84"/>
      <c r="X46" s="72"/>
      <c r="Y46" s="8"/>
      <c r="Z46" s="8"/>
      <c r="AA46" s="8"/>
      <c r="AB46" s="8"/>
      <c r="AC46" s="8"/>
      <c r="AD46" s="73"/>
      <c r="AE46" s="72"/>
      <c r="AF46" s="73"/>
      <c r="AG46" s="84"/>
      <c r="AI46" s="72"/>
      <c r="AJ46" s="8"/>
      <c r="AK46" s="8"/>
      <c r="AL46" s="8"/>
      <c r="AM46" s="8"/>
      <c r="AN46" s="8"/>
      <c r="AO46" s="73"/>
      <c r="AP46" s="72"/>
      <c r="AQ46" s="73"/>
      <c r="AR46" s="84"/>
      <c r="BB46" s="17">
        <v>19</v>
      </c>
      <c r="BC46" s="26">
        <f>$AP$52</f>
        <v>149</v>
      </c>
      <c r="BD46" s="26">
        <f t="shared" si="0"/>
        <v>0</v>
      </c>
      <c r="CO46" s="8">
        <v>6</v>
      </c>
      <c r="CP46" s="8">
        <v>6</v>
      </c>
      <c r="CQ46" s="8">
        <v>6</v>
      </c>
      <c r="CR46" s="8">
        <v>6</v>
      </c>
      <c r="CS46" s="8">
        <v>6</v>
      </c>
      <c r="CT46" s="8">
        <v>6</v>
      </c>
      <c r="CU46" s="9">
        <v>6</v>
      </c>
      <c r="CV46" s="8" cm="1">
        <f t="array" aca="1" ref="CV46" ca="1">_xlfn.IFS($CU98=-1,CO46,$CU98=0,$CS46,$CU98=1,$CT46,$CU98=2,$CU46)</f>
        <v>6</v>
      </c>
      <c r="CW46" s="8" cm="1">
        <f t="array" aca="1" ref="CW46" ca="1">_xlfn.IFS($CU98=-1,CP46,$CU98=0,$CS46,$CU98=1,$CT46,$CU98=2,$CU46)</f>
        <v>6</v>
      </c>
      <c r="CX46" s="8" cm="1">
        <f t="array" aca="1" ref="CX46" ca="1">_xlfn.IFS($CU98=-1,CQ46,$CU98=0,$CS46,$CU98=1,$CT46,$CU98=2,$CU46)</f>
        <v>6</v>
      </c>
      <c r="CY46" s="8" cm="1">
        <f t="array" aca="1" ref="CY46" ca="1">_xlfn.IFS($CU98=-1,CR46,$CU98=0,$CS46,$CU98=1,$CT46,$CU98=2,$CU46)</f>
        <v>6</v>
      </c>
      <c r="CZ46" s="8"/>
      <c r="DA46" s="8">
        <v>6</v>
      </c>
      <c r="DB46" s="8">
        <v>6</v>
      </c>
      <c r="DC46" s="8">
        <v>6</v>
      </c>
      <c r="DD46" s="8">
        <v>6</v>
      </c>
      <c r="DE46" s="8">
        <v>6</v>
      </c>
      <c r="DF46" s="8">
        <v>6</v>
      </c>
      <c r="DG46" s="8" t="s">
        <v>112</v>
      </c>
      <c r="DH46" s="8">
        <v>6</v>
      </c>
      <c r="DI46" s="8">
        <v>6</v>
      </c>
      <c r="DK46" s="26" t="s">
        <v>105</v>
      </c>
      <c r="DM46" s="26" t="s">
        <v>105</v>
      </c>
    </row>
    <row r="47" spans="2:117" x14ac:dyDescent="0.2">
      <c r="B47" s="70"/>
      <c r="C47" s="17"/>
      <c r="D47" s="17"/>
      <c r="E47" s="17"/>
      <c r="F47" s="17"/>
      <c r="G47" s="17"/>
      <c r="I47" s="70"/>
      <c r="K47" s="83"/>
      <c r="M47" s="72"/>
      <c r="N47" s="8"/>
      <c r="O47" s="8"/>
      <c r="P47" s="8"/>
      <c r="Q47" s="8"/>
      <c r="R47" s="8"/>
      <c r="S47" s="73"/>
      <c r="T47" s="72"/>
      <c r="U47" s="73"/>
      <c r="V47" s="84"/>
      <c r="X47" s="72"/>
      <c r="Y47" s="8"/>
      <c r="Z47" s="8"/>
      <c r="AA47" s="8"/>
      <c r="AB47" s="8"/>
      <c r="AC47" s="8"/>
      <c r="AD47" s="73"/>
      <c r="AE47" s="72"/>
      <c r="AF47" s="73"/>
      <c r="AG47" s="84"/>
      <c r="AI47" s="72"/>
      <c r="AJ47" s="8"/>
      <c r="AK47" s="8"/>
      <c r="AL47" s="8"/>
      <c r="AM47" s="8"/>
      <c r="AN47" s="8"/>
      <c r="AO47" s="73"/>
      <c r="AP47" s="72"/>
      <c r="AQ47" s="73"/>
      <c r="AR47" s="84"/>
      <c r="BB47" s="17">
        <v>20</v>
      </c>
      <c r="BC47" s="26">
        <f>$AP$68</f>
        <v>149</v>
      </c>
      <c r="BD47" s="26">
        <f t="shared" si="0"/>
        <v>0</v>
      </c>
      <c r="CO47" s="8">
        <v>6</v>
      </c>
      <c r="CP47" s="8">
        <v>6</v>
      </c>
      <c r="CQ47" s="8">
        <v>6</v>
      </c>
      <c r="CR47" s="8" t="s">
        <v>112</v>
      </c>
      <c r="CS47" s="8">
        <v>6</v>
      </c>
      <c r="CT47" s="8">
        <v>6</v>
      </c>
      <c r="CU47" s="9">
        <v>6</v>
      </c>
      <c r="CV47" s="8" cm="1">
        <f t="array" aca="1" ref="CV47" ca="1">_xlfn.IFS($CU99=-1,CO47,$CU99=0,$CS47,$CU99=1,$CT47,$CU99=2,$CU47)</f>
        <v>6</v>
      </c>
      <c r="CW47" s="8" cm="1">
        <f t="array" aca="1" ref="CW47" ca="1">_xlfn.IFS($CU99=-1,CP47,$CU99=0,$CS47,$CU99=1,$CT47,$CU99=2,$CU47)</f>
        <v>6</v>
      </c>
      <c r="CX47" s="8" cm="1">
        <f t="array" aca="1" ref="CX47" ca="1">_xlfn.IFS($CU99=-1,CQ47,$CU99=0,$CS47,$CU99=1,$CT47,$CU99=2,$CU47)</f>
        <v>6</v>
      </c>
      <c r="CY47" s="8" cm="1">
        <f t="array" aca="1" ref="CY47" ca="1">_xlfn.IFS($CU99=-1,CR47,$CU99=0,$CS47,$CU99=1,$CT47,$CU99=2,$CU47)</f>
        <v>6</v>
      </c>
      <c r="CZ47" s="8"/>
      <c r="DA47" s="8">
        <v>6</v>
      </c>
      <c r="DB47" s="8">
        <v>6</v>
      </c>
      <c r="DC47" s="8">
        <v>6</v>
      </c>
      <c r="DD47" s="8">
        <v>6</v>
      </c>
      <c r="DE47" s="8">
        <v>6</v>
      </c>
      <c r="DF47" s="8">
        <v>6</v>
      </c>
      <c r="DG47" s="8" t="s">
        <v>112</v>
      </c>
      <c r="DH47" s="8">
        <v>6</v>
      </c>
      <c r="DI47" s="8">
        <v>6</v>
      </c>
      <c r="DK47" s="26" t="s">
        <v>105</v>
      </c>
      <c r="DM47" s="26" t="s">
        <v>105</v>
      </c>
    </row>
    <row r="48" spans="2:117" x14ac:dyDescent="0.2">
      <c r="B48" s="70"/>
      <c r="C48" s="17"/>
      <c r="D48" s="17"/>
      <c r="E48" s="17"/>
      <c r="F48" s="17"/>
      <c r="G48" s="17"/>
      <c r="I48" s="70"/>
      <c r="K48" s="83"/>
      <c r="M48" s="72"/>
      <c r="N48" s="8"/>
      <c r="O48" s="8"/>
      <c r="P48" s="8"/>
      <c r="Q48" s="8"/>
      <c r="R48" s="8"/>
      <c r="S48" s="73"/>
      <c r="T48" s="72"/>
      <c r="U48" s="73"/>
      <c r="V48" s="84"/>
      <c r="X48" s="72"/>
      <c r="Y48" s="8"/>
      <c r="Z48" s="8"/>
      <c r="AA48" s="8"/>
      <c r="AB48" s="8"/>
      <c r="AC48" s="8"/>
      <c r="AD48" s="73"/>
      <c r="AE48" s="72"/>
      <c r="AF48" s="73"/>
      <c r="AG48" s="84"/>
      <c r="AI48" s="72"/>
      <c r="AJ48" s="8"/>
      <c r="AK48" s="8"/>
      <c r="AL48" s="8"/>
      <c r="AM48" s="8"/>
      <c r="AN48" s="8"/>
      <c r="AO48" s="73"/>
      <c r="AP48" s="72"/>
      <c r="AQ48" s="73"/>
      <c r="AR48" s="84"/>
      <c r="CO48" s="8">
        <v>6</v>
      </c>
      <c r="CP48" s="8">
        <v>6</v>
      </c>
      <c r="CQ48" s="8">
        <v>6</v>
      </c>
      <c r="CR48" s="8" t="s">
        <v>112</v>
      </c>
      <c r="CS48" s="17">
        <v>6</v>
      </c>
      <c r="CT48" s="17">
        <v>6</v>
      </c>
      <c r="CU48" s="17">
        <v>6</v>
      </c>
      <c r="CV48" s="8" cm="1">
        <f t="array" aca="1" ref="CV48" ca="1">_xlfn.IFS($CU100=-1,CO48,$CU100=0,$CS48,$CU100=1,$CT48,$CU100=2,$CU48)</f>
        <v>6</v>
      </c>
      <c r="CW48" s="8" cm="1">
        <f t="array" aca="1" ref="CW48" ca="1">_xlfn.IFS($CU100=-1,CP48,$CU100=0,$CS48,$CU100=1,$CT48,$CU100=2,$CU48)</f>
        <v>6</v>
      </c>
      <c r="CX48" s="8" cm="1">
        <f t="array" aca="1" ref="CX48" ca="1">_xlfn.IFS($CU100=-1,CQ48,$CU100=0,$CS48,$CU100=1,$CT48,$CU100=2,$CU48)</f>
        <v>6</v>
      </c>
      <c r="CY48" s="8" t="str" cm="1">
        <f t="array" aca="1" ref="CY48" ca="1">_xlfn.IFS($CU100=-1,CR48,$CU100=0,$CS48,$CU100=1,$CT48,$CU100=2,$CU48)</f>
        <v>W</v>
      </c>
      <c r="CZ48" s="8"/>
      <c r="DA48" s="8">
        <v>6</v>
      </c>
      <c r="DB48" s="8">
        <v>6</v>
      </c>
      <c r="DC48" s="8">
        <v>6</v>
      </c>
      <c r="DD48" s="8">
        <v>6</v>
      </c>
      <c r="DE48" s="8">
        <v>6</v>
      </c>
      <c r="DF48" s="8" t="s">
        <v>112</v>
      </c>
      <c r="DG48" s="8" t="s">
        <v>112</v>
      </c>
      <c r="DH48" s="8">
        <v>6</v>
      </c>
      <c r="DI48" s="8">
        <v>6</v>
      </c>
      <c r="DK48" s="26" t="s">
        <v>105</v>
      </c>
      <c r="DM48" s="26" t="s">
        <v>105</v>
      </c>
    </row>
    <row r="49" spans="2:117" x14ac:dyDescent="0.2">
      <c r="B49" s="70"/>
      <c r="C49" s="17"/>
      <c r="D49" s="17"/>
      <c r="E49" s="17"/>
      <c r="F49" s="17"/>
      <c r="G49" s="17"/>
      <c r="I49" s="70"/>
      <c r="K49" s="83"/>
      <c r="M49" s="72"/>
      <c r="N49" s="8"/>
      <c r="O49" s="8"/>
      <c r="P49" s="8"/>
      <c r="Q49" s="8"/>
      <c r="R49" s="8"/>
      <c r="S49" s="73"/>
      <c r="T49" s="72"/>
      <c r="U49" s="73"/>
      <c r="V49" s="84"/>
      <c r="X49" s="72"/>
      <c r="Y49" s="8"/>
      <c r="Z49" s="8"/>
      <c r="AA49" s="8"/>
      <c r="AB49" s="8"/>
      <c r="AC49" s="73"/>
      <c r="AE49" s="72"/>
      <c r="AF49" s="73"/>
      <c r="AG49" s="84"/>
      <c r="AI49" s="72"/>
      <c r="AJ49" s="8"/>
      <c r="AK49" s="8"/>
      <c r="AL49" s="8"/>
      <c r="AM49" s="8"/>
      <c r="AN49" s="8"/>
      <c r="AO49" s="73"/>
      <c r="AP49" s="72"/>
      <c r="AQ49" s="73"/>
      <c r="AR49" s="84"/>
      <c r="CO49" s="8" t="s">
        <v>112</v>
      </c>
      <c r="CP49" s="8" t="s">
        <v>112</v>
      </c>
      <c r="CQ49" s="8" t="s">
        <v>112</v>
      </c>
      <c r="CR49" s="8" t="s">
        <v>112</v>
      </c>
      <c r="CS49" s="17">
        <v>6</v>
      </c>
      <c r="CT49" s="17" t="str">
        <v>W</v>
      </c>
      <c r="CU49" s="17">
        <v>6</v>
      </c>
      <c r="CV49" s="8" t="str" cm="1">
        <f t="array" aca="1" ref="CV49" ca="1">_xlfn.IFS($CU101=-1,CO49,$CU101=0,$CS49,$CU101=1,$CT49,$CU101=2,$CU49)</f>
        <v>W</v>
      </c>
      <c r="CW49" s="8" t="str" cm="1">
        <f t="array" aca="1" ref="CW49" ca="1">_xlfn.IFS($CU101=-1,CP49,$CU101=0,$CS49,$CU101=1,$CT49,$CU101=2,$CU49)</f>
        <v>W</v>
      </c>
      <c r="CX49" s="8" t="str" cm="1">
        <f t="array" aca="1" ref="CX49" ca="1">_xlfn.IFS($CU101=-1,CQ49,$CU101=0,$CS49,$CU101=1,$CT49,$CU101=2,$CU49)</f>
        <v>W</v>
      </c>
      <c r="CY49" s="8" t="str" cm="1">
        <f t="array" aca="1" ref="CY49" ca="1">_xlfn.IFS($CU101=-1,CR49,$CU101=0,$CS49,$CU101=1,$CT49,$CU101=2,$CU49)</f>
        <v>W</v>
      </c>
      <c r="CZ49" s="8"/>
      <c r="DA49" s="8" t="s">
        <v>112</v>
      </c>
      <c r="DB49" s="8">
        <v>6</v>
      </c>
      <c r="DC49" s="8">
        <v>6</v>
      </c>
      <c r="DD49" s="8">
        <v>6</v>
      </c>
      <c r="DE49" s="8" t="s">
        <v>112</v>
      </c>
      <c r="DF49" s="8" t="s">
        <v>112</v>
      </c>
      <c r="DG49" s="8" t="s">
        <v>112</v>
      </c>
      <c r="DH49" s="8">
        <v>6</v>
      </c>
      <c r="DI49" s="8">
        <v>6</v>
      </c>
      <c r="DK49" s="26" t="s">
        <v>105</v>
      </c>
      <c r="DM49" s="26" t="s">
        <v>105</v>
      </c>
    </row>
    <row r="50" spans="2:117" ht="17" thickBot="1" x14ac:dyDescent="0.25">
      <c r="B50" s="70"/>
      <c r="C50" s="17"/>
      <c r="D50" s="17"/>
      <c r="E50" s="17"/>
      <c r="F50" s="17"/>
      <c r="G50" s="26" t="s">
        <v>193</v>
      </c>
      <c r="I50" s="94"/>
      <c r="J50" s="95"/>
      <c r="K50" s="96"/>
      <c r="M50" s="72"/>
      <c r="N50" s="8"/>
      <c r="O50" s="8"/>
      <c r="P50" s="17"/>
      <c r="Q50" s="17"/>
      <c r="R50" s="26" t="s">
        <v>193</v>
      </c>
      <c r="T50" s="97"/>
      <c r="U50" s="98"/>
      <c r="V50" s="99"/>
      <c r="X50" s="72"/>
      <c r="Y50" s="8"/>
      <c r="Z50" s="8"/>
      <c r="AA50" s="17"/>
      <c r="AB50" s="17"/>
      <c r="AC50" s="26" t="s">
        <v>193</v>
      </c>
      <c r="AE50" s="97"/>
      <c r="AF50" s="98"/>
      <c r="AG50" s="99"/>
      <c r="AI50" s="72"/>
      <c r="AJ50" s="8"/>
      <c r="AK50" s="8"/>
      <c r="AL50" s="17"/>
      <c r="AM50" s="17"/>
      <c r="AN50" s="26" t="s">
        <v>193</v>
      </c>
      <c r="AP50" s="97"/>
      <c r="AQ50" s="98"/>
      <c r="AR50" s="99"/>
      <c r="CO50" s="8" t="s">
        <v>112</v>
      </c>
      <c r="CP50" s="8" t="s">
        <v>112</v>
      </c>
      <c r="CQ50" s="8" t="s">
        <v>112</v>
      </c>
      <c r="CR50" s="8" t="s">
        <v>112</v>
      </c>
      <c r="CS50" s="17" t="str">
        <v>W</v>
      </c>
      <c r="CT50" s="17" t="str">
        <v>W</v>
      </c>
      <c r="CU50" s="17">
        <v>6</v>
      </c>
      <c r="CV50" s="8" cm="1">
        <f t="array" aca="1" ref="CV50" ca="1">_xlfn.IFS($CU102=-1,CO50,$CU102=0,$CS50,$CU102=1,$CT50,$CU102=2,$CU50)</f>
        <v>6</v>
      </c>
      <c r="CW50" s="8" cm="1">
        <f t="array" aca="1" ref="CW50" ca="1">_xlfn.IFS($CU102=-1,CP50,$CU102=0,$CS50,$CU102=1,$CT50,$CU102=2,$CU50)</f>
        <v>6</v>
      </c>
      <c r="CX50" s="8" cm="1">
        <f t="array" aca="1" ref="CX50" ca="1">_xlfn.IFS($CU102=-1,CQ50,$CU102=0,$CS50,$CU102=1,$CT50,$CU102=2,$CU50)</f>
        <v>6</v>
      </c>
      <c r="CY50" s="8" cm="1">
        <f t="array" aca="1" ref="CY50" ca="1">_xlfn.IFS($CU102=-1,CR50,$CU102=0,$CS50,$CU102=1,$CT50,$CU102=2,$CU50)</f>
        <v>6</v>
      </c>
      <c r="CZ50" s="8"/>
      <c r="DA50" s="8" t="s">
        <v>112</v>
      </c>
      <c r="DB50" s="8" t="s">
        <v>112</v>
      </c>
      <c r="DC50" s="8" t="s">
        <v>112</v>
      </c>
      <c r="DD50" s="8" t="s">
        <v>112</v>
      </c>
      <c r="DE50" s="8" t="s">
        <v>112</v>
      </c>
      <c r="DF50" s="8" t="s">
        <v>112</v>
      </c>
      <c r="DG50" s="8" t="s">
        <v>112</v>
      </c>
      <c r="DH50" s="8" t="s">
        <v>112</v>
      </c>
      <c r="DI50" s="8">
        <v>6</v>
      </c>
      <c r="DK50" s="26" t="s">
        <v>105</v>
      </c>
      <c r="DM50" s="26" t="s">
        <v>105</v>
      </c>
    </row>
    <row r="51" spans="2:117" x14ac:dyDescent="0.2">
      <c r="B51" s="70" t="s">
        <v>143</v>
      </c>
      <c r="C51" s="17" t="str">
        <f>SUM(C40:I40) &amp; " runs"</f>
        <v>9 runs</v>
      </c>
      <c r="D51" s="17" t="str">
        <f>COUNTIF(C40:I40,"W") &amp; " wickets"</f>
        <v>0 wickets</v>
      </c>
      <c r="E51" s="120" t="str">
        <f>"Need " &amp; ($C$4-I52+1) &amp;" runs to win in " &amp; (20-C38) &amp; " overs"</f>
        <v>Need 127 runs to win in 17 overs</v>
      </c>
      <c r="F51" s="121"/>
      <c r="G51" s="122">
        <f>($C$4-I52+1)/(20-C38)</f>
        <v>7.4705882352941178</v>
      </c>
      <c r="I51" s="100" t="s">
        <v>144</v>
      </c>
      <c r="J51" s="17"/>
      <c r="K51" s="101"/>
      <c r="M51" s="70" t="s">
        <v>143</v>
      </c>
      <c r="N51" s="17" t="str">
        <f>SUM(N40:T40) &amp; " runs"</f>
        <v>16 runs</v>
      </c>
      <c r="O51" s="17" t="str">
        <f>COUNTIF(N40:T40,"W") &amp; " wickets"</f>
        <v>0 wickets</v>
      </c>
      <c r="P51" s="120" t="str">
        <f>"Need " &amp; ($C$4-T52+1) &amp;" runs to win in " &amp; (20-N38) &amp; " overs"</f>
        <v>Need 66 runs to win in 11 overs</v>
      </c>
      <c r="Q51" s="121"/>
      <c r="R51" s="122">
        <f>($C$4-T52+1)/(20-N38)</f>
        <v>6</v>
      </c>
      <c r="T51" s="102" t="s">
        <v>144</v>
      </c>
      <c r="U51" s="8"/>
      <c r="V51" s="103"/>
      <c r="X51" s="70" t="s">
        <v>143</v>
      </c>
      <c r="Y51" s="17" t="str">
        <f>SUM(Y40:AE40) &amp; " runs"</f>
        <v>16 runs</v>
      </c>
      <c r="Z51" s="17" t="str">
        <f>COUNTIF(Y40:AE40,"W") &amp; " wickets"</f>
        <v>0 wickets</v>
      </c>
      <c r="AA51" s="120" t="str">
        <f>"Need " &amp; ($C$4-AE52+1) &amp;" runs to win in " &amp; (20-Y38) &amp; " overs"</f>
        <v>Need 4 runs to win in 5 overs</v>
      </c>
      <c r="AB51" s="121"/>
      <c r="AC51" s="122">
        <f>($C$4-AE52+1)/(20-Y38)</f>
        <v>0.8</v>
      </c>
      <c r="AE51" s="102" t="s">
        <v>144</v>
      </c>
      <c r="AF51" s="8"/>
      <c r="AG51" s="103"/>
      <c r="AI51" s="70" t="s">
        <v>143</v>
      </c>
      <c r="AJ51" s="17" t="str">
        <f>SUM(AJ40:AP40) &amp; " runs"</f>
        <v>0 runs</v>
      </c>
      <c r="AK51" s="17" t="str">
        <f>COUNTIF(AJ40:AP40,"W") &amp; " wickets"</f>
        <v>0 wickets</v>
      </c>
      <c r="AL51" s="120" t="str">
        <f>"Need " &amp; ($C$4-AP52+1) &amp;" runs to win in " &amp; (20-AJ38) &amp; " overs"</f>
        <v>Need 0 runs to win in 1 overs</v>
      </c>
      <c r="AM51" s="121"/>
      <c r="AN51" s="122">
        <f>($C$4-AP52+1)/(20-AJ38)</f>
        <v>0</v>
      </c>
      <c r="AP51" s="102" t="s">
        <v>144</v>
      </c>
      <c r="AQ51" s="8"/>
      <c r="AR51" s="103"/>
      <c r="CO51" s="8" t="s">
        <v>112</v>
      </c>
      <c r="CP51" s="8" t="s">
        <v>112</v>
      </c>
      <c r="CQ51" s="8" t="s">
        <v>112</v>
      </c>
      <c r="CR51" s="8" t="s">
        <v>112</v>
      </c>
      <c r="CS51" s="17" t="str">
        <v>W</v>
      </c>
      <c r="CT51" s="17" t="str">
        <v>W</v>
      </c>
      <c r="CU51" s="17" t="str">
        <v>W</v>
      </c>
      <c r="CV51" s="8" t="str" cm="1">
        <f t="array" aca="1" ref="CV51" ca="1">_xlfn.IFS($CU103=-1,CO51,$CU103=0,$CS51,$CU103=1,$CT51,$CU103=2,$CU51)</f>
        <v>W</v>
      </c>
      <c r="CW51" s="8" t="str" cm="1">
        <f t="array" aca="1" ref="CW51" ca="1">_xlfn.IFS($CU103=-1,CP51,$CU103=0,$CS51,$CU103=1,$CT51,$CU103=2,$CU51)</f>
        <v>W</v>
      </c>
      <c r="CX51" s="8" t="str" cm="1">
        <f t="array" aca="1" ref="CX51" ca="1">_xlfn.IFS($CU103=-1,CQ51,$CU103=0,$CS51,$CU103=1,$CT51,$CU103=2,$CU51)</f>
        <v>W</v>
      </c>
      <c r="CY51" s="8" t="str" cm="1">
        <f t="array" aca="1" ref="CY51" ca="1">_xlfn.IFS($CU103=-1,CR51,$CU103=0,$CS51,$CU103=1,$CT51,$CU103=2,$CU51)</f>
        <v>W</v>
      </c>
      <c r="CZ51" s="8"/>
      <c r="DA51" s="8" t="s">
        <v>112</v>
      </c>
      <c r="DB51" s="8" t="s">
        <v>112</v>
      </c>
      <c r="DC51" s="8" t="s">
        <v>112</v>
      </c>
      <c r="DD51" s="8" t="s">
        <v>112</v>
      </c>
      <c r="DE51" s="8" t="s">
        <v>112</v>
      </c>
      <c r="DF51" s="8" t="s">
        <v>112</v>
      </c>
      <c r="DG51" s="8" t="s">
        <v>112</v>
      </c>
      <c r="DH51" s="8" t="s">
        <v>112</v>
      </c>
      <c r="DI51" s="8" t="s">
        <v>112</v>
      </c>
      <c r="DK51" s="26" t="s">
        <v>105</v>
      </c>
      <c r="DM51" s="26" t="s">
        <v>105</v>
      </c>
    </row>
    <row r="52" spans="2:117" ht="17" thickBot="1" x14ac:dyDescent="0.25">
      <c r="B52" s="104" t="str">
        <f>C39</f>
        <v>Tim Southee</v>
      </c>
      <c r="C52" s="105">
        <v>2</v>
      </c>
      <c r="D52" s="106">
        <v>0</v>
      </c>
      <c r="E52" s="106">
        <f>SUM(C40:H40)+E20</f>
        <v>18</v>
      </c>
      <c r="F52" s="106">
        <f>COUNTIF(C40:H40,"W")+F20</f>
        <v>0</v>
      </c>
      <c r="G52" s="106"/>
      <c r="H52" s="107"/>
      <c r="I52" s="108">
        <f>SUM(C40:I40)+I36</f>
        <v>22</v>
      </c>
      <c r="J52" s="109">
        <f>COUNTIF(C40:I40,"W")+J36</f>
        <v>0</v>
      </c>
      <c r="K52" s="110">
        <f>I52/C38</f>
        <v>7.333333333333333</v>
      </c>
      <c r="M52" s="111" t="str">
        <f>N39</f>
        <v>Ravi Rampaul</v>
      </c>
      <c r="N52" s="112">
        <v>2</v>
      </c>
      <c r="O52" s="113">
        <v>0</v>
      </c>
      <c r="P52" s="106">
        <f>SUM(N40:S40)+E84</f>
        <v>28</v>
      </c>
      <c r="Q52" s="106">
        <f>COUNTIF(N40:S40,"W")+F84</f>
        <v>1</v>
      </c>
      <c r="R52" s="106"/>
      <c r="S52" s="114"/>
      <c r="T52" s="108">
        <f>SUM(N40:T40)+T36</f>
        <v>83</v>
      </c>
      <c r="U52" s="109">
        <f>COUNTIF(N40:T40,"W")+U36</f>
        <v>1</v>
      </c>
      <c r="V52" s="110">
        <f>T52/N38</f>
        <v>9.2222222222222214</v>
      </c>
      <c r="X52" s="111" t="str">
        <f>Y39</f>
        <v>Tim Southee</v>
      </c>
      <c r="Y52" s="112">
        <v>3</v>
      </c>
      <c r="Z52" s="113">
        <v>0</v>
      </c>
      <c r="AA52" s="106">
        <f>SUM(Y40:AD40)+E52</f>
        <v>34</v>
      </c>
      <c r="AB52" s="106">
        <f>COUNTIF(Y40:AD40,"W")+F52</f>
        <v>0</v>
      </c>
      <c r="AC52" s="106"/>
      <c r="AD52" s="114"/>
      <c r="AE52" s="108">
        <f>SUM(Y40:AE40)+AE36</f>
        <v>145</v>
      </c>
      <c r="AF52" s="109">
        <f>COUNTIF(Y40:AE40,"W")+AF36</f>
        <v>3</v>
      </c>
      <c r="AG52" s="115">
        <f>AE52/Y38</f>
        <v>9.6666666666666661</v>
      </c>
      <c r="AI52" s="111">
        <f>AJ39</f>
        <v>0</v>
      </c>
      <c r="AJ52" s="112">
        <v>4</v>
      </c>
      <c r="AK52" s="113">
        <v>0</v>
      </c>
      <c r="AL52" s="106">
        <f>SUM(AJ40:AO40)+$K$4</f>
        <v>0</v>
      </c>
      <c r="AM52" s="106">
        <f>COUNTIF(AJ40:AO40,"W")+$M$4</f>
        <v>0</v>
      </c>
      <c r="AN52" s="106"/>
      <c r="AO52" s="114"/>
      <c r="AP52" s="108">
        <f>SUM(AJ40:AP40)+AP36</f>
        <v>149</v>
      </c>
      <c r="AQ52" s="109">
        <f>COUNTIF(AJ40:AP40,"W")+AQ36</f>
        <v>3</v>
      </c>
      <c r="AR52" s="115">
        <f>AP52/AJ38</f>
        <v>7.8421052631578947</v>
      </c>
      <c r="DK52" s="26" t="s">
        <v>105</v>
      </c>
      <c r="DM52" s="26" t="s">
        <v>105</v>
      </c>
    </row>
    <row r="53" spans="2:117" x14ac:dyDescent="0.2">
      <c r="DK53" s="26" t="s">
        <v>105</v>
      </c>
      <c r="DM53" s="26" t="s">
        <v>105</v>
      </c>
    </row>
    <row r="54" spans="2:117" x14ac:dyDescent="0.2">
      <c r="B54" s="69" t="s">
        <v>130</v>
      </c>
      <c r="C54" s="70">
        <v>4</v>
      </c>
      <c r="M54" s="71" t="s">
        <v>130</v>
      </c>
      <c r="N54" s="72">
        <v>10</v>
      </c>
      <c r="O54" s="73"/>
      <c r="P54" s="73"/>
      <c r="Q54" s="73"/>
      <c r="R54" s="73"/>
      <c r="S54" s="73"/>
      <c r="T54" s="73"/>
      <c r="U54" s="73"/>
      <c r="V54" s="73"/>
      <c r="X54" s="71" t="s">
        <v>130</v>
      </c>
      <c r="Y54" s="72">
        <v>16</v>
      </c>
      <c r="Z54" s="73"/>
      <c r="AA54" s="73"/>
      <c r="AB54" s="73"/>
      <c r="AC54" s="73"/>
      <c r="AD54" s="73"/>
      <c r="AE54" s="73"/>
      <c r="AF54" s="73"/>
      <c r="AG54" s="73"/>
      <c r="AI54" s="71" t="s">
        <v>130</v>
      </c>
      <c r="AJ54" s="72">
        <v>20</v>
      </c>
      <c r="AK54" s="73"/>
      <c r="AL54" s="73"/>
      <c r="AM54" s="73"/>
      <c r="AN54" s="73"/>
      <c r="AO54" s="73"/>
      <c r="AP54" s="73"/>
      <c r="AQ54" s="73"/>
      <c r="AR54" s="73"/>
      <c r="CU54" s="26">
        <f t="shared" ref="CU54:CU103" ca="1" si="1">RANDBETWEEN(-1,2)</f>
        <v>-1</v>
      </c>
      <c r="CV54" s="8"/>
      <c r="DK54" s="26" t="s">
        <v>105</v>
      </c>
      <c r="DM54" s="26" t="s">
        <v>105</v>
      </c>
    </row>
    <row r="55" spans="2:117" x14ac:dyDescent="0.2">
      <c r="B55" s="70" t="s">
        <v>131</v>
      </c>
      <c r="C55" s="74" t="s">
        <v>73</v>
      </c>
      <c r="D55" s="75"/>
      <c r="E55" s="75"/>
      <c r="F55" s="75"/>
      <c r="G55" s="75"/>
      <c r="H55" s="68"/>
      <c r="I55" s="76" t="s">
        <v>123</v>
      </c>
      <c r="J55" s="77">
        <v>3</v>
      </c>
      <c r="K55" s="78"/>
      <c r="M55" s="72" t="s">
        <v>131</v>
      </c>
      <c r="N55" s="79" t="s">
        <v>76</v>
      </c>
      <c r="O55" s="80"/>
      <c r="P55" s="80"/>
      <c r="Q55" s="80"/>
      <c r="R55" s="80"/>
      <c r="S55" s="80"/>
      <c r="T55" s="76" t="s">
        <v>123</v>
      </c>
      <c r="U55" s="77">
        <v>3</v>
      </c>
      <c r="V55" s="81"/>
      <c r="X55" s="72" t="s">
        <v>131</v>
      </c>
      <c r="Y55" s="79" t="s">
        <v>64</v>
      </c>
      <c r="Z55" s="80"/>
      <c r="AA55" s="80"/>
      <c r="AB55" s="80"/>
      <c r="AC55" s="80"/>
      <c r="AD55" s="80"/>
      <c r="AE55" s="76" t="s">
        <v>123</v>
      </c>
      <c r="AF55" s="77">
        <v>2</v>
      </c>
      <c r="AG55" s="81"/>
      <c r="AI55" s="72" t="s">
        <v>131</v>
      </c>
      <c r="AJ55" s="79"/>
      <c r="AK55" s="80"/>
      <c r="AL55" s="80"/>
      <c r="AM55" s="80"/>
      <c r="AN55" s="80"/>
      <c r="AO55" s="80"/>
      <c r="AP55" s="76" t="s">
        <v>123</v>
      </c>
      <c r="AQ55" s="77"/>
      <c r="AR55" s="81"/>
      <c r="CU55" s="26">
        <f t="shared" ca="1" si="1"/>
        <v>2</v>
      </c>
      <c r="DK55" s="26" t="s">
        <v>105</v>
      </c>
      <c r="DM55" s="26" t="s">
        <v>105</v>
      </c>
    </row>
    <row r="56" spans="2:117" x14ac:dyDescent="0.2">
      <c r="B56" s="70" t="s">
        <v>132</v>
      </c>
      <c r="C56" s="17">
        <v>0</v>
      </c>
      <c r="D56" s="17">
        <v>1</v>
      </c>
      <c r="E56" s="17">
        <v>0</v>
      </c>
      <c r="F56" s="17">
        <v>1</v>
      </c>
      <c r="G56" s="17">
        <v>6</v>
      </c>
      <c r="H56" s="17">
        <v>4</v>
      </c>
      <c r="I56" s="82" t="s">
        <v>126</v>
      </c>
      <c r="J56" s="77">
        <v>3</v>
      </c>
      <c r="K56" s="83"/>
      <c r="M56" s="72" t="s">
        <v>132</v>
      </c>
      <c r="N56" s="17">
        <v>1</v>
      </c>
      <c r="O56" s="17">
        <v>0</v>
      </c>
      <c r="P56" s="17" t="s">
        <v>112</v>
      </c>
      <c r="Q56" s="17">
        <v>0</v>
      </c>
      <c r="R56" s="17">
        <v>0</v>
      </c>
      <c r="S56" s="17">
        <v>0</v>
      </c>
      <c r="T56" s="82" t="s">
        <v>126</v>
      </c>
      <c r="U56" s="77">
        <v>3</v>
      </c>
      <c r="V56" s="84"/>
      <c r="X56" s="72" t="s">
        <v>132</v>
      </c>
      <c r="Y56" s="17">
        <v>2</v>
      </c>
      <c r="Z56" s="17">
        <v>0</v>
      </c>
      <c r="AA56" s="17">
        <v>2</v>
      </c>
      <c r="AB56" s="17"/>
      <c r="AC56" s="17"/>
      <c r="AD56" s="17"/>
      <c r="AE56" s="82" t="s">
        <v>126</v>
      </c>
      <c r="AF56" s="77">
        <v>3</v>
      </c>
      <c r="AG56" s="84"/>
      <c r="AI56" s="72" t="s">
        <v>132</v>
      </c>
      <c r="AJ56" s="17"/>
      <c r="AK56" s="17"/>
      <c r="AL56" s="17"/>
      <c r="AM56" s="17"/>
      <c r="AN56" s="17"/>
      <c r="AO56" s="17"/>
      <c r="AP56" s="82" t="s">
        <v>126</v>
      </c>
      <c r="AQ56" s="77"/>
      <c r="AR56" s="84"/>
      <c r="CU56" s="26">
        <f t="shared" ca="1" si="1"/>
        <v>0</v>
      </c>
      <c r="CW56" s="26" t="s">
        <v>105</v>
      </c>
      <c r="DK56" s="26" t="s">
        <v>105</v>
      </c>
      <c r="DM56" s="26" t="s">
        <v>105</v>
      </c>
    </row>
    <row r="57" spans="2:117" x14ac:dyDescent="0.2">
      <c r="B57" s="119"/>
      <c r="C57"/>
      <c r="D57"/>
      <c r="E57"/>
      <c r="F57"/>
      <c r="G57"/>
      <c r="H57"/>
      <c r="K57" s="83"/>
      <c r="M57" s="72"/>
      <c r="N57" s="73"/>
      <c r="O57" s="73"/>
      <c r="P57" s="73"/>
      <c r="Q57" s="73"/>
      <c r="R57" s="73"/>
      <c r="S57" s="73"/>
      <c r="T57" s="73"/>
      <c r="U57" s="73"/>
      <c r="V57" s="84"/>
      <c r="X57" s="72"/>
      <c r="Y57" s="73"/>
      <c r="Z57" s="73"/>
      <c r="AA57" s="73"/>
      <c r="AB57" s="73"/>
      <c r="AC57" s="73"/>
      <c r="AD57" s="73"/>
      <c r="AE57" s="73"/>
      <c r="AF57" s="73"/>
      <c r="AG57" s="84"/>
      <c r="AI57" s="72"/>
      <c r="AJ57" s="73"/>
      <c r="AK57" s="73"/>
      <c r="AL57" s="73"/>
      <c r="AM57" s="73"/>
      <c r="AN57" s="73"/>
      <c r="AO57" s="73"/>
      <c r="AP57" s="73"/>
      <c r="AQ57" s="73"/>
      <c r="AR57" s="84"/>
      <c r="CU57" s="26">
        <f t="shared" ca="1" si="1"/>
        <v>2</v>
      </c>
      <c r="CW57" s="26" t="s">
        <v>105</v>
      </c>
      <c r="CX57" s="26" t="s">
        <v>162</v>
      </c>
      <c r="DA57" s="26" t="s">
        <v>105</v>
      </c>
      <c r="DK57" s="26" t="s">
        <v>105</v>
      </c>
      <c r="DM57" s="26" t="s">
        <v>105</v>
      </c>
    </row>
    <row r="58" spans="2:117" x14ac:dyDescent="0.2">
      <c r="B58" s="85" t="s">
        <v>133</v>
      </c>
      <c r="C58" s="26" t="s">
        <v>46</v>
      </c>
      <c r="D58" s="26" t="s">
        <v>47</v>
      </c>
      <c r="E58" s="26" t="s">
        <v>48</v>
      </c>
      <c r="F58" s="26" t="s">
        <v>49</v>
      </c>
      <c r="G58" s="7" t="s">
        <v>50</v>
      </c>
      <c r="I58" s="86" t="s">
        <v>134</v>
      </c>
      <c r="J58" s="68"/>
      <c r="K58" s="78"/>
      <c r="M58" s="87" t="s">
        <v>133</v>
      </c>
      <c r="N58" s="73" t="s">
        <v>46</v>
      </c>
      <c r="O58" s="73" t="s">
        <v>47</v>
      </c>
      <c r="P58" s="73" t="s">
        <v>48</v>
      </c>
      <c r="Q58" s="73" t="s">
        <v>49</v>
      </c>
      <c r="R58" s="7" t="s">
        <v>50</v>
      </c>
      <c r="S58" s="73"/>
      <c r="T58" s="86" t="s">
        <v>134</v>
      </c>
      <c r="U58" s="80"/>
      <c r="V58" s="81"/>
      <c r="X58" s="87" t="s">
        <v>133</v>
      </c>
      <c r="Y58" s="73" t="s">
        <v>46</v>
      </c>
      <c r="Z58" s="73" t="s">
        <v>47</v>
      </c>
      <c r="AA58" s="73" t="s">
        <v>48</v>
      </c>
      <c r="AB58" s="73" t="s">
        <v>49</v>
      </c>
      <c r="AC58" s="7" t="s">
        <v>50</v>
      </c>
      <c r="AD58" s="73"/>
      <c r="AE58" s="88" t="s">
        <v>134</v>
      </c>
      <c r="AF58" s="80"/>
      <c r="AG58" s="81"/>
      <c r="AI58" s="87" t="s">
        <v>133</v>
      </c>
      <c r="AJ58" s="73" t="s">
        <v>46</v>
      </c>
      <c r="AK58" s="73" t="s">
        <v>47</v>
      </c>
      <c r="AL58" s="73" t="s">
        <v>48</v>
      </c>
      <c r="AM58" s="73" t="s">
        <v>49</v>
      </c>
      <c r="AN58" s="7" t="s">
        <v>50</v>
      </c>
      <c r="AO58" s="73"/>
      <c r="AP58" s="88" t="s">
        <v>134</v>
      </c>
      <c r="AQ58" s="80"/>
      <c r="AR58" s="81"/>
      <c r="CU58" s="26">
        <f t="shared" ca="1" si="1"/>
        <v>1</v>
      </c>
      <c r="CW58" s="26" t="s">
        <v>105</v>
      </c>
      <c r="DA58" s="26" t="s">
        <v>105</v>
      </c>
      <c r="DK58" s="26" t="s">
        <v>105</v>
      </c>
      <c r="DM58" s="26" t="s">
        <v>105</v>
      </c>
    </row>
    <row r="59" spans="2:117" x14ac:dyDescent="0.2">
      <c r="B59" s="70" t="s">
        <v>44</v>
      </c>
      <c r="C59" s="17">
        <f ca="1">SUM(IF(ISBLANK(I59),0,INDIRECT(I59)),IF(ISBLANK(J59),0,INDIRECT(J59)),IF(ISBLANK(K59),0,INDIRECT(K59)))+C43</f>
        <v>6</v>
      </c>
      <c r="D59" s="17">
        <f ca="1">IF(AND(ISBLANK(I59),ISBLANK(J59),ISBLANK(K59)),0,COUNT(IF(ISBLANK(I59),0,INDIRECT(I59)),IF(ISBLANK(J59),0,INDIRECT(J59)),IF(ISBLANK(K59),0,INDIRECT(K59))))-IF(ISBLANK(I59),1,0)-IF(ISBLANK(J59),1,0)-IF(ISBLANK(K59),1,0)+IF(AND(ISBLANK(I59),ISBLANK(J59),ISBLANK(K59)),3,0)+IF(H59="OUT",1,0)+D43</f>
        <v>10</v>
      </c>
      <c r="E59" s="17">
        <f ca="1">IF(ISBLANK(I59),0,COUNTIF(INDIRECT(I59),"4"))+IF(ISBLANK(J59),0,COUNTIF(INDIRECT(J59),"4"))+IF(ISBLANK(K59),0,COUNTIF(INDIRECT(K59),"4"))+E43</f>
        <v>1</v>
      </c>
      <c r="F59" s="17">
        <f ca="1">IF(ISBLANK(I59),0,COUNTIF(INDIRECT(I59),"6"))+IF(ISBLANK(J59),0,COUNTIF(INDIRECT(J59),"6"))+IF(ISBLANK(K59),0,COUNTIF(INDIRECT(K59),"6"))+F43</f>
        <v>0</v>
      </c>
      <c r="G59" s="89">
        <f ca="1">IF(D59=0,0,100*C59/D59)</f>
        <v>60</v>
      </c>
      <c r="I59" s="70" t="s">
        <v>202</v>
      </c>
      <c r="K59" s="83"/>
      <c r="M59" s="90" t="s">
        <v>51</v>
      </c>
      <c r="N59" s="91">
        <f ca="1">SUM(IF(ISBLANK(T59),0,INDIRECT(T59)),IF(ISBLANK(U59),0,INDIRECT(U59)),IF(ISBLANK(V59),0,INDIRECT(V59)))+N43</f>
        <v>54</v>
      </c>
      <c r="O59" s="91">
        <f ca="1">IF(AND(ISBLANK(T59),ISBLANK(U59),ISBLANK(V59)),0,COUNT(IF(ISBLANK(T59),0,INDIRECT(T59)),IF(ISBLANK(U59),0,INDIRECT(U59)),IF(ISBLANK(V59),0,INDIRECT(V59))))-IF(ISBLANK(T59),1,0)-IF(ISBLANK(U59),1,0)-IF(ISBLANK(V59),1,0)+IF(AND(ISBLANK(T59),ISBLANK(U59),ISBLANK(V59)),3,0)+IF(S59="OUT",1,0)+O43</f>
        <v>34</v>
      </c>
      <c r="P59" s="91">
        <f ca="1">IF(ISBLANK(T59),0,COUNTIF(INDIRECT(T59),"4"))+IF(ISBLANK(U59),0,COUNTIF(INDIRECT(U59),"4"))+IF(ISBLANK(V59),0,COUNTIF(INDIRECT(V59),"4"))+P43</f>
        <v>5</v>
      </c>
      <c r="Q59" s="91">
        <f ca="1">IF(ISBLANK(T59),0,COUNTIF(INDIRECT(T59),"6"))+IF(ISBLANK(U59),0,COUNTIF(INDIRECT(U59),"6"))+IF(ISBLANK(V59),0,COUNTIF(INDIRECT(V59),"6"))+Q43</f>
        <v>4</v>
      </c>
      <c r="R59" s="92">
        <f ca="1">IF(O59=0,0,100*N59/O59)</f>
        <v>158.8235294117647</v>
      </c>
      <c r="S59" s="73" t="s">
        <v>136</v>
      </c>
      <c r="T59" s="70" t="s">
        <v>203</v>
      </c>
      <c r="U59" s="73"/>
      <c r="V59" s="84"/>
      <c r="X59" s="70" t="s">
        <v>54</v>
      </c>
      <c r="Y59" s="17">
        <f ca="1">SUM(IF(ISBLANK(AE59),0,INDIRECT(AE59)),IF(ISBLANK(AF59),0,INDIRECT(AF59)),IF(ISBLANK(AG59),0,INDIRECT(AG59)))+Y43</f>
        <v>44</v>
      </c>
      <c r="Z59" s="17">
        <f ca="1">IF(AND(ISBLANK(AE59),ISBLANK(AF59),ISBLANK(AG59)),0,COUNT(IF(ISBLANK(AE59),0,INDIRECT(AE59)),IF(ISBLANK(AF59),0,INDIRECT(AF59)),IF(ISBLANK(AG59),0,INDIRECT(AG59))))-IF(ISBLANK(AE59),1,0)-IF(ISBLANK(AF59),1,0)-IF(ISBLANK(AG59),1,0)+IF(AND(ISBLANK(AE59),ISBLANK(AF59),ISBLANK(AG59)),3,0)+IF(AD59="OUT",1,0)+Z43</f>
        <v>25</v>
      </c>
      <c r="AA59" s="17">
        <f ca="1">IF(ISBLANK(AE59),0,COUNTIF(INDIRECT(AE59),"4"))+IF(ISBLANK(AF59),0,COUNTIF(INDIRECT(AF59),"4"))+IF(ISBLANK(AG59),0,COUNTIF(INDIRECT(AG59),"4"))+AA43</f>
        <v>2</v>
      </c>
      <c r="AB59" s="17">
        <f ca="1">IF(ISBLANK(AE59),0,COUNTIF(INDIRECT(AE59),"6"))+IF(ISBLANK(AF59),0,COUNTIF(INDIRECT(AF59),"6"))+IF(ISBLANK(AG59),0,COUNTIF(INDIRECT(AG59),"6"))+AB43</f>
        <v>4</v>
      </c>
      <c r="AC59" s="89">
        <f ca="1">IF(Z59=0,0,100*Y59/Z59)</f>
        <v>176</v>
      </c>
      <c r="AD59" s="73"/>
      <c r="AE59" s="72" t="s">
        <v>204</v>
      </c>
      <c r="AF59" s="73"/>
      <c r="AG59" s="84"/>
      <c r="AI59" s="72"/>
      <c r="AJ59" s="17">
        <f ca="1">SUM(IF(ISBLANK(AP59),0,INDIRECT(AP59)),IF(ISBLANK(AQ59),0,INDIRECT(AQ59)),IF(ISBLANK(AR59),0,INDIRECT(AR59)))+AJ43</f>
        <v>44</v>
      </c>
      <c r="AK59" s="17">
        <f ca="1">IF(AND(ISBLANK(AP59),ISBLANK(AQ59),ISBLANK(AR59)),0,COUNT(IF(ISBLANK(AP59),0,INDIRECT(AP59)),IF(ISBLANK(AQ59),0,INDIRECT(AQ59)),IF(ISBLANK(AR59),0,INDIRECT(AR59))))-IF(ISBLANK(AP59),1,0)-IF(ISBLANK(AQ59),1,0)-IF(ISBLANK(AR59),1,0)+IF(AND(ISBLANK(AP59),ISBLANK(AQ59),ISBLANK(AR59)),3,0)+IF(AO59="OUT",1,0)+AK43</f>
        <v>25</v>
      </c>
      <c r="AL59" s="17">
        <f ca="1">IF(ISBLANK(AP59),0,COUNTIF(INDIRECT(AP59),"4"))+IF(ISBLANK(AQ59),0,COUNTIF(INDIRECT(AQ59),"4"))+IF(ISBLANK(AR59),0,COUNTIF(INDIRECT(AR59),"4"))+AL43</f>
        <v>2</v>
      </c>
      <c r="AM59" s="17">
        <f ca="1">IF(ISBLANK(AP59),0,COUNTIF(INDIRECT(AP59),"6"))+IF(ISBLANK(AQ59),0,COUNTIF(INDIRECT(AQ59),"6"))+IF(ISBLANK(AR59),0,COUNTIF(INDIRECT(AR59),"6"))+AM43</f>
        <v>4</v>
      </c>
      <c r="AN59" s="89">
        <f ca="1">IF(AK59=0,0,100*AJ59/AK59)</f>
        <v>176</v>
      </c>
      <c r="AO59" s="73"/>
      <c r="AP59" s="72"/>
      <c r="AQ59" s="73"/>
      <c r="AR59" s="84"/>
      <c r="CU59" s="26">
        <f t="shared" ca="1" si="1"/>
        <v>0</v>
      </c>
      <c r="CW59" s="26" t="s">
        <v>162</v>
      </c>
      <c r="DA59" s="26" t="s">
        <v>105</v>
      </c>
      <c r="DK59" s="26" t="s">
        <v>105</v>
      </c>
      <c r="DM59" s="26" t="s">
        <v>105</v>
      </c>
    </row>
    <row r="60" spans="2:117" x14ac:dyDescent="0.2">
      <c r="B60" s="70" t="s">
        <v>51</v>
      </c>
      <c r="C60" s="17">
        <f ca="1">SUM(IF(ISBLANK(I60),0,INDIRECT(I60)),IF(ISBLANK(J60),0,INDIRECT(J60)),IF(ISBLANK(K60),0,INDIRECT(K60)))+C44</f>
        <v>28</v>
      </c>
      <c r="D60" s="17">
        <f ca="1">IF(AND(ISBLANK(I60),ISBLANK(J60),ISBLANK(K60)),0,COUNT(IF(ISBLANK(I60),0,INDIRECT(I60)),IF(ISBLANK(J60),0,INDIRECT(J60)),IF(ISBLANK(K60),0,INDIRECT(K60))))-IF(ISBLANK(I60),1,0)-IF(ISBLANK(J60),1,0)-IF(ISBLANK(K60),1,0)+IF(AND(ISBLANK(I60),ISBLANK(J60),ISBLANK(K60)),3,0)+IF(H60="OUT",1,0)+D44</f>
        <v>14</v>
      </c>
      <c r="E60" s="17">
        <f ca="1">IF(ISBLANK(I60),0,COUNTIF(INDIRECT(I60),"4"))+IF(ISBLANK(J60),0,COUNTIF(INDIRECT(J60),"4"))+IF(ISBLANK(K60),0,COUNTIF(INDIRECT(K60),"4"))+E44</f>
        <v>3</v>
      </c>
      <c r="F60" s="17">
        <f ca="1">IF(ISBLANK(I60),0,COUNTIF(INDIRECT(I60),"6"))+IF(ISBLANK(J60),0,COUNTIF(INDIRECT(J60),"6"))+IF(ISBLANK(K60),0,COUNTIF(INDIRECT(K60),"6"))+F44</f>
        <v>2</v>
      </c>
      <c r="G60" s="89">
        <f ca="1">IF(D60=0,0,100*C60/D60)</f>
        <v>200</v>
      </c>
      <c r="I60" s="70" t="s">
        <v>163</v>
      </c>
      <c r="J60" s="26" t="s">
        <v>205</v>
      </c>
      <c r="K60" s="83"/>
      <c r="M60" s="70" t="s">
        <v>54</v>
      </c>
      <c r="N60" s="17">
        <f ca="1">SUM(IF(ISBLANK(T60),0,INDIRECT(T60)),IF(ISBLANK(U60),0,INDIRECT(U60)),IF(ISBLANK(V60),0,INDIRECT(V60)))+N44</f>
        <v>24</v>
      </c>
      <c r="O60" s="17">
        <f ca="1">IF(AND(ISBLANK(T60),ISBLANK(U60),ISBLANK(V60)),0,COUNT(IF(ISBLANK(T60),0,INDIRECT(T60)),IF(ISBLANK(U60),0,INDIRECT(U60)),IF(ISBLANK(V60),0,INDIRECT(V60))))-IF(ISBLANK(T60),1,0)-IF(ISBLANK(U60),1,0)-IF(ISBLANK(V60),1,0)+IF(AND(ISBLANK(T60),ISBLANK(U60),ISBLANK(V60)),3,0)+IF(S60="OUT",1,0)+O44</f>
        <v>12</v>
      </c>
      <c r="P60" s="17">
        <f ca="1">IF(ISBLANK(T60),0,COUNTIF(INDIRECT(T60),"4"))+IF(ISBLANK(U60),0,COUNTIF(INDIRECT(U60),"4"))+IF(ISBLANK(V60),0,COUNTIF(INDIRECT(V60),"4"))+P44</f>
        <v>2</v>
      </c>
      <c r="Q60" s="17">
        <f ca="1">IF(ISBLANK(T60),0,COUNTIF(INDIRECT(T60),"6"))+IF(ISBLANK(U60),0,COUNTIF(INDIRECT(U60),"6"))+IF(ISBLANK(V60),0,COUNTIF(INDIRECT(V60),"6"))+Q44</f>
        <v>2</v>
      </c>
      <c r="R60" s="89">
        <f ca="1">IF(O60=0,0,100*N60/O60)</f>
        <v>200</v>
      </c>
      <c r="S60" s="73"/>
      <c r="T60" s="70" t="s">
        <v>206</v>
      </c>
      <c r="U60" s="73"/>
      <c r="V60" s="84"/>
      <c r="X60" s="72" t="s">
        <v>60</v>
      </c>
      <c r="Y60" s="17">
        <f ca="1">SUM(IF(ISBLANK(AE60),0,INDIRECT(AE60)),IF(ISBLANK(AF60),0,INDIRECT(AF60)),IF(ISBLANK(AG60),0,INDIRECT(AG60)))+Y44</f>
        <v>34</v>
      </c>
      <c r="Z60" s="17">
        <f ca="1">IF(AND(ISBLANK(AE60),ISBLANK(AF60),ISBLANK(AG60)),0,COUNT(IF(ISBLANK(AE60),0,INDIRECT(AE60)),IF(ISBLANK(AF60),0,INDIRECT(AF60)),IF(ISBLANK(AG60),0,INDIRECT(AG60))))-IF(ISBLANK(AE60),1,0)-IF(ISBLANK(AF60),1,0)-IF(ISBLANK(AG60),1,0)+IF(AND(ISBLANK(AE60),ISBLANK(AF60),ISBLANK(AG60)),3,0)+IF(AD60="OUT",1,0)+Z44</f>
        <v>16</v>
      </c>
      <c r="AA60" s="17">
        <f ca="1">IF(ISBLANK(AE60),0,COUNTIF(INDIRECT(AE60),"4"))+IF(ISBLANK(AF60),0,COUNTIF(INDIRECT(AF60),"4"))+IF(ISBLANK(AG60),0,COUNTIF(INDIRECT(AG60),"4"))+AA44</f>
        <v>3</v>
      </c>
      <c r="AB60" s="17">
        <f ca="1">IF(ISBLANK(AE60),0,COUNTIF(INDIRECT(AE60),"6"))+IF(ISBLANK(AF60),0,COUNTIF(INDIRECT(AF60),"6"))+IF(ISBLANK(AG60),0,COUNTIF(INDIRECT(AG60),"6"))+AB44</f>
        <v>3</v>
      </c>
      <c r="AC60" s="89">
        <f ca="1">IF(Z60=0,0,100*Y60/Z60)</f>
        <v>212.5</v>
      </c>
      <c r="AD60" s="93"/>
      <c r="AE60" s="72"/>
      <c r="AF60" s="73"/>
      <c r="AG60" s="84"/>
      <c r="AI60" s="72"/>
      <c r="AJ60" s="17">
        <f ca="1">SUM(IF(ISBLANK(AP60),0,INDIRECT(AP60)),IF(ISBLANK(AQ60),0,INDIRECT(AQ60)),IF(ISBLANK(AR60),0,INDIRECT(AR60)))+AJ44</f>
        <v>34</v>
      </c>
      <c r="AK60" s="17">
        <f ca="1">IF(AND(ISBLANK(AP60),ISBLANK(AQ60),ISBLANK(AR60)),0,COUNT(IF(ISBLANK(AP60),0,INDIRECT(AP60)),IF(ISBLANK(AQ60),0,INDIRECT(AQ60)),IF(ISBLANK(AR60),0,INDIRECT(AR60))))-IF(ISBLANK(AP60),1,0)-IF(ISBLANK(AQ60),1,0)-IF(ISBLANK(AR60),1,0)+IF(AND(ISBLANK(AP60),ISBLANK(AQ60),ISBLANK(AR60)),3,0)+IF(AO60="OUT",1,0)+AK44</f>
        <v>16</v>
      </c>
      <c r="AL60" s="17">
        <f ca="1">IF(ISBLANK(AP60),0,COUNTIF(INDIRECT(AP60),"4"))+IF(ISBLANK(AQ60),0,COUNTIF(INDIRECT(AQ60),"4"))+IF(ISBLANK(AR60),0,COUNTIF(INDIRECT(AR60),"4"))+AL44</f>
        <v>3</v>
      </c>
      <c r="AM60" s="17">
        <f ca="1">IF(ISBLANK(AP60),0,COUNTIF(INDIRECT(AP60),"6"))+IF(ISBLANK(AQ60),0,COUNTIF(INDIRECT(AQ60),"6"))+IF(ISBLANK(AR60),0,COUNTIF(INDIRECT(AR60),"6"))+AM44</f>
        <v>3</v>
      </c>
      <c r="AN60" s="89">
        <f ca="1">IF(AK60=0,0,100*AJ60/AK60)</f>
        <v>212.5</v>
      </c>
      <c r="AO60" s="73"/>
      <c r="AP60" s="72"/>
      <c r="AQ60" s="73"/>
      <c r="AR60" s="84"/>
      <c r="CU60" s="26">
        <f t="shared" ca="1" si="1"/>
        <v>-1</v>
      </c>
      <c r="CW60" s="26" t="s">
        <v>105</v>
      </c>
      <c r="DA60" s="26" t="s">
        <v>105</v>
      </c>
      <c r="DK60" s="26" t="s">
        <v>105</v>
      </c>
      <c r="DM60" s="26" t="s">
        <v>105</v>
      </c>
    </row>
    <row r="61" spans="2:117" x14ac:dyDescent="0.2">
      <c r="B61" s="70"/>
      <c r="C61" s="17"/>
      <c r="D61" s="17"/>
      <c r="E61" s="17"/>
      <c r="F61" s="17"/>
      <c r="G61" s="17"/>
      <c r="I61" s="70"/>
      <c r="K61" s="83"/>
      <c r="M61" s="72" t="s">
        <v>57</v>
      </c>
      <c r="N61" s="17">
        <f ca="1">SUM(IF(ISBLANK(T61),0,INDIRECT(T61)),IF(ISBLANK(U61),0,INDIRECT(U61)),IF(ISBLANK(V61),0,INDIRECT(V61)))+N45</f>
        <v>0</v>
      </c>
      <c r="O61" s="17">
        <f ca="1">IF(AND(ISBLANK(T61),ISBLANK(U61),ISBLANK(V61)),0,COUNT(IF(ISBLANK(T61),0,INDIRECT(T61)),IF(ISBLANK(U61),0,INDIRECT(U61)),IF(ISBLANK(V61),0,INDIRECT(V61))))-IF(ISBLANK(T61),1,0)-IF(ISBLANK(U61),1,0)-IF(ISBLANK(V61),1,0)+IF(AND(ISBLANK(T61),ISBLANK(U61),ISBLANK(V61)),3,0)+IF(S61="OUT",1,0)+O45</f>
        <v>3</v>
      </c>
      <c r="P61" s="17">
        <f ca="1">IF(ISBLANK(T61),0,COUNTIF(INDIRECT(T61),"4"))+IF(ISBLANK(U61),0,COUNTIF(INDIRECT(U61),"4"))+IF(ISBLANK(V61),0,COUNTIF(INDIRECT(V61),"4"))+P45</f>
        <v>0</v>
      </c>
      <c r="Q61" s="17">
        <f ca="1">IF(ISBLANK(T61),0,COUNTIF(INDIRECT(T61),"6"))+IF(ISBLANK(U61),0,COUNTIF(INDIRECT(U61),"6"))+IF(ISBLANK(V61),0,COUNTIF(INDIRECT(V61),"6"))+Q45</f>
        <v>0</v>
      </c>
      <c r="R61" s="89">
        <f ca="1">IF(O61=0,0,100*N61/O61)</f>
        <v>0</v>
      </c>
      <c r="S61" s="73"/>
      <c r="T61" s="72" t="s">
        <v>164</v>
      </c>
      <c r="U61" s="73"/>
      <c r="V61" s="84"/>
      <c r="X61" s="72"/>
      <c r="Y61" s="17"/>
      <c r="Z61" s="17"/>
      <c r="AA61" s="17"/>
      <c r="AB61" s="17"/>
      <c r="AC61" s="17"/>
      <c r="AD61" s="73"/>
      <c r="AE61" s="72"/>
      <c r="AF61" s="73"/>
      <c r="AG61" s="84"/>
      <c r="AI61" s="72"/>
      <c r="AJ61" s="8"/>
      <c r="AK61" s="8"/>
      <c r="AL61" s="8"/>
      <c r="AM61" s="8"/>
      <c r="AN61" s="8"/>
      <c r="AO61" s="73"/>
      <c r="AP61" s="72"/>
      <c r="AQ61" s="73"/>
      <c r="AR61" s="84"/>
      <c r="CU61" s="26">
        <f t="shared" ca="1" si="1"/>
        <v>2</v>
      </c>
      <c r="DA61" s="26" t="s">
        <v>105</v>
      </c>
      <c r="DM61" s="26" t="s">
        <v>105</v>
      </c>
    </row>
    <row r="62" spans="2:117" x14ac:dyDescent="0.2">
      <c r="B62" s="70"/>
      <c r="C62" s="17"/>
      <c r="D62" s="17"/>
      <c r="E62" s="17"/>
      <c r="F62" s="17"/>
      <c r="G62" s="17"/>
      <c r="I62" s="70"/>
      <c r="K62" s="83"/>
      <c r="M62" s="72"/>
      <c r="N62" s="8"/>
      <c r="O62" s="8"/>
      <c r="P62" s="8"/>
      <c r="Q62" s="8"/>
      <c r="R62" s="8"/>
      <c r="S62" s="73"/>
      <c r="T62" s="72"/>
      <c r="U62" s="73"/>
      <c r="V62" s="84"/>
      <c r="X62" s="72"/>
      <c r="Y62" s="8"/>
      <c r="Z62" s="8"/>
      <c r="AA62" s="8"/>
      <c r="AB62" s="8"/>
      <c r="AC62" s="8"/>
      <c r="AD62" s="73"/>
      <c r="AE62" s="72"/>
      <c r="AF62" s="73"/>
      <c r="AG62" s="84"/>
      <c r="AI62" s="72"/>
      <c r="AJ62" s="8"/>
      <c r="AK62" s="8"/>
      <c r="AL62" s="8"/>
      <c r="AM62" s="8"/>
      <c r="AN62" s="8"/>
      <c r="AO62" s="73"/>
      <c r="AP62" s="72"/>
      <c r="AQ62" s="73"/>
      <c r="AR62" s="84"/>
      <c r="CU62" s="26">
        <f t="shared" ca="1" si="1"/>
        <v>0</v>
      </c>
      <c r="CW62" s="26" t="s">
        <v>105</v>
      </c>
      <c r="DA62" s="26" t="s">
        <v>105</v>
      </c>
      <c r="DM62" s="26" t="s">
        <v>105</v>
      </c>
    </row>
    <row r="63" spans="2:117" x14ac:dyDescent="0.2">
      <c r="B63" s="70"/>
      <c r="C63" s="17"/>
      <c r="D63" s="17"/>
      <c r="E63" s="17"/>
      <c r="F63" s="17"/>
      <c r="G63" s="17"/>
      <c r="I63" s="70"/>
      <c r="K63" s="83"/>
      <c r="M63" s="72"/>
      <c r="N63" s="8"/>
      <c r="O63" s="8"/>
      <c r="P63" s="8"/>
      <c r="Q63" s="8"/>
      <c r="R63" s="8"/>
      <c r="S63" s="73"/>
      <c r="T63" s="72"/>
      <c r="U63" s="73"/>
      <c r="V63" s="84"/>
      <c r="X63" s="72"/>
      <c r="Y63" s="8"/>
      <c r="Z63" s="8"/>
      <c r="AA63" s="8"/>
      <c r="AB63" s="8"/>
      <c r="AC63" s="8"/>
      <c r="AD63" s="73"/>
      <c r="AE63" s="72"/>
      <c r="AF63" s="73"/>
      <c r="AG63" s="84"/>
      <c r="AI63" s="72"/>
      <c r="AJ63" s="8"/>
      <c r="AK63" s="8"/>
      <c r="AL63" s="8"/>
      <c r="AM63" s="8"/>
      <c r="AN63" s="8"/>
      <c r="AO63" s="73"/>
      <c r="AP63" s="72"/>
      <c r="AQ63" s="73"/>
      <c r="AR63" s="84"/>
      <c r="CU63" s="26">
        <f t="shared" ca="1" si="1"/>
        <v>-1</v>
      </c>
      <c r="DA63" s="26" t="s">
        <v>105</v>
      </c>
      <c r="DM63" s="26" t="s">
        <v>105</v>
      </c>
    </row>
    <row r="64" spans="2:117" x14ac:dyDescent="0.2">
      <c r="B64" s="70"/>
      <c r="C64" s="17"/>
      <c r="D64" s="17"/>
      <c r="E64" s="17"/>
      <c r="F64" s="17"/>
      <c r="G64" s="17"/>
      <c r="I64" s="70"/>
      <c r="K64" s="83"/>
      <c r="M64" s="72"/>
      <c r="N64" s="8"/>
      <c r="O64" s="8"/>
      <c r="P64" s="8"/>
      <c r="Q64" s="8"/>
      <c r="R64" s="8"/>
      <c r="S64" s="73"/>
      <c r="T64" s="72"/>
      <c r="U64" s="73"/>
      <c r="V64" s="84"/>
      <c r="X64" s="72"/>
      <c r="Y64" s="8"/>
      <c r="Z64" s="8"/>
      <c r="AA64" s="8"/>
      <c r="AB64" s="8"/>
      <c r="AC64" s="8"/>
      <c r="AD64" s="73"/>
      <c r="AE64" s="72"/>
      <c r="AF64" s="73"/>
      <c r="AG64" s="84"/>
      <c r="AI64" s="72"/>
      <c r="AJ64" s="8"/>
      <c r="AK64" s="8"/>
      <c r="AL64" s="8"/>
      <c r="AM64" s="8"/>
      <c r="AN64" s="8"/>
      <c r="AO64" s="73"/>
      <c r="AP64" s="72"/>
      <c r="AQ64" s="73"/>
      <c r="AR64" s="84"/>
      <c r="CU64" s="26">
        <f t="shared" ca="1" si="1"/>
        <v>-1</v>
      </c>
      <c r="DA64" s="26" t="s">
        <v>105</v>
      </c>
      <c r="DM64" s="26" t="s">
        <v>105</v>
      </c>
    </row>
    <row r="65" spans="2:117" x14ac:dyDescent="0.2">
      <c r="B65" s="70"/>
      <c r="C65" s="17"/>
      <c r="D65" s="17"/>
      <c r="E65" s="17"/>
      <c r="F65" s="17"/>
      <c r="G65" s="17"/>
      <c r="I65" s="70"/>
      <c r="K65" s="83"/>
      <c r="M65" s="72"/>
      <c r="N65" s="8"/>
      <c r="O65" s="8"/>
      <c r="P65" s="8"/>
      <c r="Q65" s="8"/>
      <c r="R65" s="8"/>
      <c r="S65" s="73"/>
      <c r="T65" s="72"/>
      <c r="U65" s="73"/>
      <c r="V65" s="84"/>
      <c r="X65" s="72"/>
      <c r="Y65" s="8"/>
      <c r="Z65" s="8"/>
      <c r="AA65" s="8"/>
      <c r="AB65" s="8"/>
      <c r="AC65" s="73"/>
      <c r="AE65" s="72"/>
      <c r="AF65" s="73"/>
      <c r="AG65" s="84"/>
      <c r="AI65" s="72"/>
      <c r="AJ65" s="8"/>
      <c r="AK65" s="8"/>
      <c r="AL65" s="8"/>
      <c r="AM65" s="8"/>
      <c r="AN65" s="8"/>
      <c r="AO65" s="73"/>
      <c r="AP65" s="72"/>
      <c r="AQ65" s="73"/>
      <c r="AR65" s="84"/>
      <c r="CU65" s="26">
        <f t="shared" ca="1" si="1"/>
        <v>-1</v>
      </c>
      <c r="DA65" s="26" t="s">
        <v>105</v>
      </c>
      <c r="DM65" s="26" t="s">
        <v>105</v>
      </c>
    </row>
    <row r="66" spans="2:117" ht="17" thickBot="1" x14ac:dyDescent="0.25">
      <c r="B66" s="70"/>
      <c r="C66" s="17"/>
      <c r="D66" s="17"/>
      <c r="E66" s="17"/>
      <c r="F66" s="17"/>
      <c r="G66" s="26" t="s">
        <v>193</v>
      </c>
      <c r="I66" s="94"/>
      <c r="J66" s="95"/>
      <c r="K66" s="96"/>
      <c r="M66" s="72"/>
      <c r="N66" s="8"/>
      <c r="O66" s="8"/>
      <c r="P66" s="17"/>
      <c r="Q66" s="17"/>
      <c r="R66" s="26" t="s">
        <v>193</v>
      </c>
      <c r="T66" s="97"/>
      <c r="U66" s="98"/>
      <c r="V66" s="99"/>
      <c r="X66" s="72"/>
      <c r="Y66" s="8"/>
      <c r="Z66" s="8"/>
      <c r="AA66" s="17"/>
      <c r="AB66" s="17"/>
      <c r="AC66" s="26" t="s">
        <v>193</v>
      </c>
      <c r="AE66" s="97"/>
      <c r="AF66" s="98"/>
      <c r="AG66" s="99"/>
      <c r="AI66" s="72"/>
      <c r="AJ66" s="8"/>
      <c r="AK66" s="8"/>
      <c r="AL66" s="17"/>
      <c r="AM66" s="17"/>
      <c r="AN66" s="17"/>
      <c r="AO66" s="26" t="s">
        <v>193</v>
      </c>
      <c r="AP66" s="97"/>
      <c r="AQ66" s="98"/>
      <c r="AR66" s="99"/>
      <c r="CU66" s="26">
        <f t="shared" ca="1" si="1"/>
        <v>1</v>
      </c>
      <c r="DA66" s="26" t="s">
        <v>105</v>
      </c>
      <c r="DM66" s="26" t="s">
        <v>105</v>
      </c>
    </row>
    <row r="67" spans="2:117" x14ac:dyDescent="0.2">
      <c r="B67" s="70" t="s">
        <v>143</v>
      </c>
      <c r="C67" s="17" t="str">
        <f>SUM(C56:I56) &amp; " runs"</f>
        <v>12 runs</v>
      </c>
      <c r="D67" s="17" t="str">
        <f>COUNTIF(C56:I56,"W") &amp; " wickets"</f>
        <v>0 wickets</v>
      </c>
      <c r="E67" s="120" t="str">
        <f>"Need " &amp; ($C$4-I68+1) &amp;" runs to win in " &amp; (20-C54) &amp; " overs"</f>
        <v>Need 115 runs to win in 16 overs</v>
      </c>
      <c r="F67" s="121"/>
      <c r="G67" s="122">
        <f>($C$4-I68+1)/(20-C54)</f>
        <v>7.1875</v>
      </c>
      <c r="I67" s="100" t="s">
        <v>144</v>
      </c>
      <c r="J67" s="17"/>
      <c r="K67" s="101"/>
      <c r="M67" s="70" t="s">
        <v>143</v>
      </c>
      <c r="N67" s="17" t="str">
        <f>SUM(N56:T56) &amp; " runs"</f>
        <v>1 runs</v>
      </c>
      <c r="O67" s="17" t="str">
        <f>COUNTIF(N56:T56,"W") &amp; " wickets"</f>
        <v>1 wickets</v>
      </c>
      <c r="P67" s="120" t="str">
        <f>"Need " &amp; ($C$4-T68+1) &amp;" runs to win in " &amp; (20-N54) &amp; " overs"</f>
        <v>Need 65 runs to win in 10 overs</v>
      </c>
      <c r="Q67" s="121"/>
      <c r="R67" s="122">
        <f>($C$4-T68+1)/(20-N54)</f>
        <v>6.5</v>
      </c>
      <c r="T67" s="102" t="s">
        <v>144</v>
      </c>
      <c r="U67" s="8"/>
      <c r="V67" s="103"/>
      <c r="X67" s="70" t="s">
        <v>143</v>
      </c>
      <c r="Y67" s="17" t="str">
        <f>SUM(Y56:AE56) &amp; " runs"</f>
        <v>4 runs</v>
      </c>
      <c r="Z67" s="17" t="str">
        <f>COUNTIF(Y56:AE56,"W") &amp; " wickets"</f>
        <v>0 wickets</v>
      </c>
      <c r="AA67" s="120" t="str">
        <f>"Need " &amp; ($C$4-AE68+1) &amp;" runs to win in " &amp; (20-Y54) &amp; " overs"</f>
        <v>Need 0 runs to win in 4 overs</v>
      </c>
      <c r="AB67" s="121"/>
      <c r="AC67" s="122">
        <f>($C$4-AE68+1)/(20-Y54)</f>
        <v>0</v>
      </c>
      <c r="AE67" s="102" t="s">
        <v>144</v>
      </c>
      <c r="AF67" s="8"/>
      <c r="AG67" s="103"/>
      <c r="AI67" s="70" t="s">
        <v>143</v>
      </c>
      <c r="AJ67" s="17" t="str">
        <f>SUM(AJ56:AP56) &amp; " runs"</f>
        <v>0 runs</v>
      </c>
      <c r="AK67" s="17" t="str">
        <f>COUNTIF(AJ56:AP56,"W") &amp; " wickets"</f>
        <v>0 wickets</v>
      </c>
      <c r="AL67" s="120"/>
      <c r="AM67" s="121"/>
      <c r="AN67" s="123"/>
      <c r="AO67" s="122"/>
      <c r="AP67" s="102" t="s">
        <v>144</v>
      </c>
      <c r="AQ67" s="8"/>
      <c r="AR67" s="103"/>
      <c r="CU67" s="26">
        <f t="shared" ca="1" si="1"/>
        <v>1</v>
      </c>
      <c r="DA67" s="26" t="s">
        <v>105</v>
      </c>
    </row>
    <row r="68" spans="2:117" ht="17" thickBot="1" x14ac:dyDescent="0.25">
      <c r="B68" s="104" t="str">
        <f>C55</f>
        <v>Zaheer Khan</v>
      </c>
      <c r="C68" s="105">
        <v>2</v>
      </c>
      <c r="D68" s="106">
        <v>0</v>
      </c>
      <c r="E68" s="106">
        <f>SUM(C56:H56)+E36</f>
        <v>16</v>
      </c>
      <c r="F68" s="106">
        <f>COUNTIF(C56:H56,"W")+F36</f>
        <v>0</v>
      </c>
      <c r="G68" s="106"/>
      <c r="H68" s="107"/>
      <c r="I68" s="108">
        <f>SUM(C56:I56)+I52</f>
        <v>34</v>
      </c>
      <c r="J68" s="109">
        <f>COUNTIF(C56:I56,"W")+J52</f>
        <v>0</v>
      </c>
      <c r="K68" s="110">
        <f>I68/C54</f>
        <v>8.5</v>
      </c>
      <c r="M68" s="111" t="str">
        <f>N55</f>
        <v>Yuzvendra Chahal</v>
      </c>
      <c r="N68" s="112">
        <v>1</v>
      </c>
      <c r="O68" s="113">
        <v>0</v>
      </c>
      <c r="P68" s="106">
        <f>SUM(N56:S56)+$K$4</f>
        <v>1</v>
      </c>
      <c r="Q68" s="106">
        <f>COUNTIF(N56:S56,"W")+$M$4</f>
        <v>1</v>
      </c>
      <c r="R68" s="106"/>
      <c r="S68" s="114"/>
      <c r="T68" s="108">
        <f>SUM(N56:T56)+T52</f>
        <v>84</v>
      </c>
      <c r="U68" s="109">
        <f>COUNTIF(N56:T56,"W")+U52</f>
        <v>2</v>
      </c>
      <c r="V68" s="110">
        <f>T68/N54</f>
        <v>8.4</v>
      </c>
      <c r="X68" s="111" t="str">
        <f>Y55</f>
        <v>Pawan Negi</v>
      </c>
      <c r="Y68" s="112">
        <v>1.3</v>
      </c>
      <c r="Z68" s="113">
        <v>0</v>
      </c>
      <c r="AA68" s="106">
        <f>SUM(Y56:AD56)+P20</f>
        <v>10</v>
      </c>
      <c r="AB68" s="106">
        <f>COUNTIF(Y56:AD56,"W")+Q20</f>
        <v>0</v>
      </c>
      <c r="AC68" s="106"/>
      <c r="AD68" s="114"/>
      <c r="AE68" s="108">
        <f>SUM(Y56:AE56)+AE52</f>
        <v>149</v>
      </c>
      <c r="AF68" s="109">
        <f>COUNTIF(Y56:AE56,"W")+AF52</f>
        <v>3</v>
      </c>
      <c r="AG68" s="115">
        <f>AE68/Y54</f>
        <v>9.3125</v>
      </c>
      <c r="AI68" s="111">
        <f>AJ55</f>
        <v>0</v>
      </c>
      <c r="AJ68" s="112">
        <v>4</v>
      </c>
      <c r="AK68" s="113">
        <v>0</v>
      </c>
      <c r="AL68" s="106">
        <f>SUM(AJ56:AO56)+$K$4</f>
        <v>0</v>
      </c>
      <c r="AM68" s="106">
        <f>COUNTIF(AJ56:AO56,"W")+$M$4</f>
        <v>0</v>
      </c>
      <c r="AN68" s="106"/>
      <c r="AO68" s="114"/>
      <c r="AP68" s="108">
        <f>SUM(AJ56:AP56)+AP52</f>
        <v>149</v>
      </c>
      <c r="AQ68" s="109">
        <f>COUNTIF(AJ56:AP56,"W")+AQ52</f>
        <v>3</v>
      </c>
      <c r="AR68" s="115">
        <f>AP68/AJ54</f>
        <v>7.45</v>
      </c>
      <c r="CU68" s="26">
        <f t="shared" ca="1" si="1"/>
        <v>0</v>
      </c>
      <c r="DA68" s="26" t="s">
        <v>105</v>
      </c>
    </row>
    <row r="69" spans="2:117" x14ac:dyDescent="0.2">
      <c r="CU69" s="26">
        <f t="shared" ca="1" si="1"/>
        <v>1</v>
      </c>
      <c r="DA69" s="26" t="s">
        <v>162</v>
      </c>
    </row>
    <row r="70" spans="2:117" x14ac:dyDescent="0.2">
      <c r="B70" s="69" t="s">
        <v>130</v>
      </c>
      <c r="C70" s="70">
        <v>5</v>
      </c>
      <c r="M70" s="71" t="s">
        <v>130</v>
      </c>
      <c r="N70" s="72">
        <v>11</v>
      </c>
      <c r="O70" s="73"/>
      <c r="P70" s="73"/>
      <c r="Q70" s="73"/>
      <c r="R70" s="73"/>
      <c r="S70" s="73"/>
      <c r="T70" s="73"/>
      <c r="U70" s="73"/>
      <c r="V70" s="73"/>
      <c r="X70" s="55" t="s">
        <v>113</v>
      </c>
      <c r="Y70" s="17" t="str" cm="1">
        <f t="array" aca="1" ref="Y70" ca="1">INDEX($CX$2:$CX$51,RANDBETWEEN(1,COUNTA($CX$2:$CX$51)),1)</f>
        <v>W</v>
      </c>
      <c r="AI70" s="55" t="s">
        <v>113</v>
      </c>
      <c r="AJ70" s="17" cm="1">
        <f t="array" aca="1" ref="AJ70" ca="1">INDEX($CY$2:$CY$51,RANDBETWEEN(1,COUNTA($CY$2:$CY$51)),1)</f>
        <v>6</v>
      </c>
      <c r="CU70" s="26">
        <f t="shared" ca="1" si="1"/>
        <v>2</v>
      </c>
    </row>
    <row r="71" spans="2:117" x14ac:dyDescent="0.2">
      <c r="B71" s="70" t="s">
        <v>131</v>
      </c>
      <c r="C71" s="74" t="s">
        <v>70</v>
      </c>
      <c r="D71" s="75"/>
      <c r="E71" s="75"/>
      <c r="F71" s="75"/>
      <c r="G71" s="75"/>
      <c r="H71" s="68"/>
      <c r="I71" s="76" t="s">
        <v>123</v>
      </c>
      <c r="J71" s="77">
        <v>2</v>
      </c>
      <c r="K71" s="78"/>
      <c r="M71" s="72" t="s">
        <v>131</v>
      </c>
      <c r="N71" s="79" t="s">
        <v>79</v>
      </c>
      <c r="O71" s="80"/>
      <c r="P71" s="80"/>
      <c r="Q71" s="80"/>
      <c r="R71" s="80"/>
      <c r="S71" s="80"/>
      <c r="T71" s="76" t="s">
        <v>123</v>
      </c>
      <c r="U71" s="77">
        <v>3</v>
      </c>
      <c r="V71" s="81"/>
      <c r="X71" s="58" t="s">
        <v>171</v>
      </c>
      <c r="Y71" s="59"/>
      <c r="Z71" s="62"/>
      <c r="AI71" s="58" t="s">
        <v>172</v>
      </c>
      <c r="AJ71" s="59"/>
      <c r="AK71" s="62"/>
      <c r="CU71" s="26">
        <f t="shared" ca="1" si="1"/>
        <v>-1</v>
      </c>
    </row>
    <row r="72" spans="2:117" x14ac:dyDescent="0.2">
      <c r="B72" s="70" t="s">
        <v>132</v>
      </c>
      <c r="C72" s="17" t="s">
        <v>112</v>
      </c>
      <c r="D72" s="17">
        <v>0</v>
      </c>
      <c r="E72" s="17">
        <v>4</v>
      </c>
      <c r="F72" s="17">
        <v>0</v>
      </c>
      <c r="G72" s="17">
        <v>2</v>
      </c>
      <c r="H72" s="17">
        <v>6</v>
      </c>
      <c r="I72" s="82" t="s">
        <v>126</v>
      </c>
      <c r="J72" s="77">
        <v>2</v>
      </c>
      <c r="K72" s="83"/>
      <c r="M72" s="72" t="s">
        <v>132</v>
      </c>
      <c r="N72" s="17">
        <v>0</v>
      </c>
      <c r="O72" s="17">
        <v>1</v>
      </c>
      <c r="P72" s="17">
        <v>6</v>
      </c>
      <c r="Q72" s="17">
        <v>1</v>
      </c>
      <c r="R72" s="17">
        <v>6</v>
      </c>
      <c r="S72" s="17">
        <v>0</v>
      </c>
      <c r="T72" s="82" t="s">
        <v>126</v>
      </c>
      <c r="U72" s="77">
        <v>3</v>
      </c>
      <c r="V72" s="84"/>
      <c r="X72" s="63"/>
      <c r="Y72" s="64"/>
      <c r="Z72" s="66"/>
      <c r="AI72" s="63"/>
      <c r="AJ72" s="64"/>
      <c r="AK72" s="66"/>
      <c r="CU72" s="26">
        <f t="shared" ca="1" si="1"/>
        <v>-1</v>
      </c>
    </row>
    <row r="73" spans="2:117" x14ac:dyDescent="0.2">
      <c r="B73" s="119"/>
      <c r="C73"/>
      <c r="D73"/>
      <c r="E73"/>
      <c r="F73"/>
      <c r="G73"/>
      <c r="H73"/>
      <c r="K73" s="83"/>
      <c r="M73" s="72"/>
      <c r="N73" s="73"/>
      <c r="O73" s="73"/>
      <c r="P73" s="73"/>
      <c r="Q73" s="73"/>
      <c r="R73" s="73"/>
      <c r="S73" s="73"/>
      <c r="T73" s="73"/>
      <c r="U73" s="73"/>
      <c r="V73" s="84"/>
      <c r="CU73" s="26">
        <f t="shared" ca="1" si="1"/>
        <v>2</v>
      </c>
    </row>
    <row r="74" spans="2:117" x14ac:dyDescent="0.2">
      <c r="B74" s="85" t="s">
        <v>133</v>
      </c>
      <c r="C74" s="26" t="s">
        <v>46</v>
      </c>
      <c r="D74" s="26" t="s">
        <v>47</v>
      </c>
      <c r="E74" s="26" t="s">
        <v>48</v>
      </c>
      <c r="F74" s="26" t="s">
        <v>49</v>
      </c>
      <c r="G74" s="7" t="s">
        <v>50</v>
      </c>
      <c r="I74" s="86" t="s">
        <v>134</v>
      </c>
      <c r="J74" s="68"/>
      <c r="K74" s="78"/>
      <c r="M74" s="87" t="s">
        <v>133</v>
      </c>
      <c r="N74" s="73" t="s">
        <v>46</v>
      </c>
      <c r="O74" s="73" t="s">
        <v>47</v>
      </c>
      <c r="P74" s="73" t="s">
        <v>48</v>
      </c>
      <c r="Q74" s="73" t="s">
        <v>49</v>
      </c>
      <c r="R74" s="7" t="s">
        <v>50</v>
      </c>
      <c r="S74" s="73"/>
      <c r="T74" s="86" t="s">
        <v>134</v>
      </c>
      <c r="U74" s="80"/>
      <c r="V74" s="81"/>
      <c r="CU74" s="26">
        <f t="shared" ca="1" si="1"/>
        <v>1</v>
      </c>
    </row>
    <row r="75" spans="2:117" x14ac:dyDescent="0.2">
      <c r="B75" s="90" t="s">
        <v>44</v>
      </c>
      <c r="C75" s="91">
        <f ca="1">SUM(IF(ISBLANK(I75),0,INDIRECT(I75)),IF(ISBLANK(J75),0,INDIRECT(J75)),IF(ISBLANK(K75),0,INDIRECT(K75)))+C59</f>
        <v>6</v>
      </c>
      <c r="D75" s="91">
        <f ca="1">IF(AND(ISBLANK(I75),ISBLANK(J75),ISBLANK(K75)),0,COUNT(IF(ISBLANK(I75),0,INDIRECT(I75)),IF(ISBLANK(J75),0,INDIRECT(J75)),IF(ISBLANK(K75),0,INDIRECT(K75))))-IF(ISBLANK(I75),1,0)-IF(ISBLANK(J75),1,0)-IF(ISBLANK(K75),1,0)+IF(AND(ISBLANK(I75),ISBLANK(J75),ISBLANK(K75)),3,0)+IF(H75="OUT",1,0)+D59</f>
        <v>11</v>
      </c>
      <c r="E75" s="91">
        <f ca="1">IF(ISBLANK(I75),0,COUNTIF(INDIRECT(I75),"4"))+IF(ISBLANK(J75),0,COUNTIF(INDIRECT(J75),"4"))+IF(ISBLANK(K75),0,COUNTIF(INDIRECT(K75),"4"))+E59</f>
        <v>1</v>
      </c>
      <c r="F75" s="91">
        <f ca="1">IF(ISBLANK(I75),0,COUNTIF(INDIRECT(I75),"6"))+IF(ISBLANK(J75),0,COUNTIF(INDIRECT(J75),"6"))+IF(ISBLANK(K75),0,COUNTIF(INDIRECT(K75),"6"))+F59</f>
        <v>0</v>
      </c>
      <c r="G75" s="92">
        <f ca="1">IF(D75=0,0,100*C75/D75)</f>
        <v>54.545454545454547</v>
      </c>
      <c r="H75" s="26" t="s">
        <v>136</v>
      </c>
      <c r="I75" s="70" t="s">
        <v>207</v>
      </c>
      <c r="K75" s="83"/>
      <c r="M75" s="70" t="s">
        <v>54</v>
      </c>
      <c r="N75" s="17">
        <f ca="1">SUM(IF(ISBLANK(T75),0,INDIRECT(T75)),IF(ISBLANK(U75),0,INDIRECT(U75)),IF(ISBLANK(V75),0,INDIRECT(V75)))+N60</f>
        <v>31</v>
      </c>
      <c r="O75" s="17">
        <f ca="1">IF(AND(ISBLANK(T75),ISBLANK(U75),ISBLANK(V75)),0,COUNT(IF(ISBLANK(T75),0,INDIRECT(T75)),IF(ISBLANK(U75),0,INDIRECT(U75)),IF(ISBLANK(V75),0,INDIRECT(V75))))-IF(ISBLANK(T75),1,0)-IF(ISBLANK(U75),1,0)-IF(ISBLANK(V75),1,0)+IF(AND(ISBLANK(T75),ISBLANK(U75),ISBLANK(V75)),3,0)+IF(S75="OUT",1,0)+O60</f>
        <v>16</v>
      </c>
      <c r="P75" s="17">
        <f ca="1">IF(ISBLANK(T75),0,COUNTIF(INDIRECT(T75),"4"))+IF(ISBLANK(U75),0,COUNTIF(INDIRECT(U75),"4"))+IF(ISBLANK(V75),0,COUNTIF(INDIRECT(V75),"4"))+P60</f>
        <v>2</v>
      </c>
      <c r="Q75" s="17">
        <f ca="1">IF(ISBLANK(T75),0,COUNTIF(INDIRECT(T75),"6"))+IF(ISBLANK(U75),0,COUNTIF(INDIRECT(U75),"6"))+IF(ISBLANK(V75),0,COUNTIF(INDIRECT(V75),"6"))+Q60</f>
        <v>3</v>
      </c>
      <c r="R75" s="89">
        <f ca="1">IF(O75=0,0,100*N75/O75)</f>
        <v>193.75</v>
      </c>
      <c r="S75" s="73"/>
      <c r="T75" s="70" t="s">
        <v>208</v>
      </c>
      <c r="U75" s="73" t="s">
        <v>209</v>
      </c>
      <c r="V75" s="84"/>
      <c r="CU75" s="26">
        <f t="shared" ca="1" si="1"/>
        <v>2</v>
      </c>
    </row>
    <row r="76" spans="2:117" x14ac:dyDescent="0.2">
      <c r="B76" s="70" t="s">
        <v>51</v>
      </c>
      <c r="C76" s="17">
        <f ca="1">SUM(IF(ISBLANK(I76),0,INDIRECT(I76)),IF(ISBLANK(J76),0,INDIRECT(J76)),IF(ISBLANK(K76),0,INDIRECT(K76)))+C60</f>
        <v>28</v>
      </c>
      <c r="D76" s="17">
        <f ca="1">IF(AND(ISBLANK(I76),ISBLANK(J76),ISBLANK(K76)),0,COUNT(IF(ISBLANK(I76),0,INDIRECT(I76)),IF(ISBLANK(J76),0,INDIRECT(J76)),IF(ISBLANK(K76),0,INDIRECT(K76))))-IF(ISBLANK(I76),1,0)-IF(ISBLANK(J76),1,0)-IF(ISBLANK(K76),1,0)+IF(AND(ISBLANK(I76),ISBLANK(J76),ISBLANK(K76)),3,0)+IF(H76="OUT",1,0)+D60</f>
        <v>14</v>
      </c>
      <c r="E76" s="17">
        <f ca="1">IF(ISBLANK(I76),0,COUNTIF(INDIRECT(I76),"4"))+IF(ISBLANK(J76),0,COUNTIF(INDIRECT(J76),"4"))+IF(ISBLANK(K76),0,COUNTIF(INDIRECT(K76),"4"))+E60</f>
        <v>3</v>
      </c>
      <c r="F76" s="17">
        <f ca="1">IF(ISBLANK(I76),0,COUNTIF(INDIRECT(I76),"6"))+IF(ISBLANK(J76),0,COUNTIF(INDIRECT(J76),"6"))+IF(ISBLANK(K76),0,COUNTIF(INDIRECT(K76),"6"))+F60</f>
        <v>2</v>
      </c>
      <c r="G76" s="89">
        <f ca="1">IF(D76=0,0,100*C76/D76)</f>
        <v>200</v>
      </c>
      <c r="I76" s="70"/>
      <c r="K76" s="83"/>
      <c r="M76" s="72" t="s">
        <v>57</v>
      </c>
      <c r="N76" s="17">
        <f ca="1">SUM(IF(ISBLANK(T76),0,INDIRECT(T76)),IF(ISBLANK(U76),0,INDIRECT(U76)),IF(ISBLANK(V76),0,INDIRECT(V76)))+N61</f>
        <v>7</v>
      </c>
      <c r="O76" s="17">
        <f ca="1">IF(AND(ISBLANK(T76),ISBLANK(U76),ISBLANK(V76)),0,COUNT(IF(ISBLANK(T76),0,INDIRECT(T76)),IF(ISBLANK(U76),0,INDIRECT(U76)),IF(ISBLANK(V76),0,INDIRECT(V76))))-IF(ISBLANK(T76),1,0)-IF(ISBLANK(U76),1,0)-IF(ISBLANK(V76),1,0)+IF(AND(ISBLANK(T76),ISBLANK(U76),ISBLANK(V76)),3,0)+IF(S76="OUT",1,0)+O61</f>
        <v>5</v>
      </c>
      <c r="P76" s="17">
        <f ca="1">IF(ISBLANK(T76),0,COUNTIF(INDIRECT(T76),"4"))+IF(ISBLANK(U76),0,COUNTIF(INDIRECT(U76),"4"))+IF(ISBLANK(V76),0,COUNTIF(INDIRECT(V76),"4"))+P61</f>
        <v>0</v>
      </c>
      <c r="Q76" s="17">
        <f ca="1">IF(ISBLANK(T76),0,COUNTIF(INDIRECT(T76),"6"))+IF(ISBLANK(U76),0,COUNTIF(INDIRECT(U76),"6"))+IF(ISBLANK(V76),0,COUNTIF(INDIRECT(V76),"6"))+Q61</f>
        <v>1</v>
      </c>
      <c r="R76" s="89">
        <f ca="1">IF(O76=0,0,100*N76/O76)</f>
        <v>140</v>
      </c>
      <c r="S76" s="73"/>
      <c r="T76" s="70" t="s">
        <v>210</v>
      </c>
      <c r="U76" s="73"/>
      <c r="V76" s="84"/>
      <c r="CU76" s="26">
        <f t="shared" ca="1" si="1"/>
        <v>2</v>
      </c>
    </row>
    <row r="77" spans="2:117" x14ac:dyDescent="0.2">
      <c r="B77" s="70" t="s">
        <v>54</v>
      </c>
      <c r="C77" s="17">
        <f ca="1">SUM(IF(ISBLANK(I77),0,INDIRECT(I77)),IF(ISBLANK(J77),0,INDIRECT(J77)),IF(ISBLANK(K77),0,INDIRECT(K77)))+C61</f>
        <v>12</v>
      </c>
      <c r="D77" s="17">
        <f ca="1">IF(AND(ISBLANK(I77),ISBLANK(J77),ISBLANK(K77)),0,COUNT(IF(ISBLANK(I77),0,INDIRECT(I77)),IF(ISBLANK(J77),0,INDIRECT(J77)),IF(ISBLANK(K77),0,INDIRECT(K77))))-IF(ISBLANK(I77),1,0)-IF(ISBLANK(J77),1,0)-IF(ISBLANK(K77),1,0)+IF(AND(ISBLANK(I77),ISBLANK(J77),ISBLANK(K77)),3,0)+IF(H77="OUT",1,0)+D61</f>
        <v>5</v>
      </c>
      <c r="E77" s="17">
        <f ca="1">IF(ISBLANK(I77),0,COUNTIF(INDIRECT(I77),"4"))+IF(ISBLANK(J77),0,COUNTIF(INDIRECT(J77),"4"))+IF(ISBLANK(K77),0,COUNTIF(INDIRECT(K77),"4"))+E61</f>
        <v>1</v>
      </c>
      <c r="F77" s="17">
        <f ca="1">IF(ISBLANK(I77),0,COUNTIF(INDIRECT(I77),"6"))+IF(ISBLANK(J77),0,COUNTIF(INDIRECT(J77),"6"))+IF(ISBLANK(K77),0,COUNTIF(INDIRECT(K77),"6"))+F61</f>
        <v>1</v>
      </c>
      <c r="G77" s="89">
        <f ca="1">IF(D77=0,0,100*C77/D77)</f>
        <v>240</v>
      </c>
      <c r="I77" s="70" t="s">
        <v>211</v>
      </c>
      <c r="K77" s="83"/>
      <c r="M77" s="72"/>
      <c r="N77" s="8"/>
      <c r="O77" s="8"/>
      <c r="P77" s="8"/>
      <c r="Q77" s="8"/>
      <c r="R77" s="8"/>
      <c r="S77" s="73"/>
      <c r="T77" s="72"/>
      <c r="U77" s="73"/>
      <c r="V77" s="84"/>
      <c r="CU77" s="26">
        <f t="shared" ca="1" si="1"/>
        <v>2</v>
      </c>
    </row>
    <row r="78" spans="2:117" x14ac:dyDescent="0.2">
      <c r="B78" s="70"/>
      <c r="C78" s="17"/>
      <c r="D78" s="17"/>
      <c r="E78" s="17"/>
      <c r="F78" s="17"/>
      <c r="G78" s="17"/>
      <c r="I78" s="70"/>
      <c r="K78" s="83"/>
      <c r="M78" s="72"/>
      <c r="N78" s="8"/>
      <c r="O78" s="8"/>
      <c r="P78" s="8"/>
      <c r="Q78" s="8"/>
      <c r="R78" s="8"/>
      <c r="S78" s="73"/>
      <c r="T78" s="72"/>
      <c r="U78" s="73"/>
      <c r="V78" s="84"/>
      <c r="CU78" s="26">
        <f t="shared" ca="1" si="1"/>
        <v>1</v>
      </c>
    </row>
    <row r="79" spans="2:117" x14ac:dyDescent="0.2">
      <c r="B79" s="70"/>
      <c r="C79" s="17"/>
      <c r="D79" s="17"/>
      <c r="E79" s="17"/>
      <c r="F79" s="17"/>
      <c r="G79" s="17"/>
      <c r="I79" s="70"/>
      <c r="K79" s="83"/>
      <c r="M79" s="72"/>
      <c r="N79" s="8"/>
      <c r="O79" s="8"/>
      <c r="P79" s="8"/>
      <c r="Q79" s="8"/>
      <c r="R79" s="8"/>
      <c r="S79" s="73"/>
      <c r="T79" s="72"/>
      <c r="U79" s="73"/>
      <c r="V79" s="84"/>
      <c r="CU79" s="26">
        <f t="shared" ca="1" si="1"/>
        <v>1</v>
      </c>
    </row>
    <row r="80" spans="2:117" x14ac:dyDescent="0.2">
      <c r="B80" s="70"/>
      <c r="C80" s="17"/>
      <c r="D80" s="17"/>
      <c r="E80" s="17"/>
      <c r="F80" s="17"/>
      <c r="G80" s="17"/>
      <c r="I80" s="70"/>
      <c r="K80" s="83"/>
      <c r="M80" s="72"/>
      <c r="N80" s="8"/>
      <c r="O80" s="8"/>
      <c r="P80" s="8"/>
      <c r="Q80" s="8"/>
      <c r="R80" s="8"/>
      <c r="S80" s="73"/>
      <c r="T80" s="72"/>
      <c r="U80" s="73"/>
      <c r="V80" s="84"/>
      <c r="CU80" s="26">
        <f t="shared" ca="1" si="1"/>
        <v>0</v>
      </c>
    </row>
    <row r="81" spans="2:99" x14ac:dyDescent="0.2">
      <c r="B81" s="70"/>
      <c r="C81" s="17"/>
      <c r="D81" s="17"/>
      <c r="E81" s="17"/>
      <c r="F81" s="17"/>
      <c r="G81" s="17"/>
      <c r="I81" s="70"/>
      <c r="K81" s="83"/>
      <c r="M81" s="72"/>
      <c r="N81" s="8"/>
      <c r="O81" s="8"/>
      <c r="P81" s="8"/>
      <c r="Q81" s="8"/>
      <c r="R81" s="8"/>
      <c r="S81" s="73"/>
      <c r="T81" s="72"/>
      <c r="U81" s="73"/>
      <c r="V81" s="84"/>
      <c r="CU81" s="26">
        <f t="shared" ca="1" si="1"/>
        <v>1</v>
      </c>
    </row>
    <row r="82" spans="2:99" ht="17" thickBot="1" x14ac:dyDescent="0.25">
      <c r="B82" s="70"/>
      <c r="C82" s="17"/>
      <c r="D82" s="17"/>
      <c r="E82" s="17"/>
      <c r="F82" s="17"/>
      <c r="G82" s="26" t="s">
        <v>193</v>
      </c>
      <c r="I82" s="94"/>
      <c r="J82" s="95"/>
      <c r="K82" s="96"/>
      <c r="M82" s="72"/>
      <c r="N82" s="8"/>
      <c r="O82" s="8"/>
      <c r="P82" s="17"/>
      <c r="Q82" s="17"/>
      <c r="R82" s="26" t="s">
        <v>193</v>
      </c>
      <c r="T82" s="97"/>
      <c r="U82" s="98"/>
      <c r="V82" s="99"/>
      <c r="CU82" s="26">
        <f t="shared" ca="1" si="1"/>
        <v>2</v>
      </c>
    </row>
    <row r="83" spans="2:99" x14ac:dyDescent="0.2">
      <c r="B83" s="70" t="s">
        <v>143</v>
      </c>
      <c r="C83" s="17" t="str">
        <f>SUM(C72:I72) &amp; " runs"</f>
        <v>12 runs</v>
      </c>
      <c r="D83" s="17" t="str">
        <f>COUNTIF(C72:I72,"W") &amp; " wickets"</f>
        <v>1 wickets</v>
      </c>
      <c r="E83" s="120" t="str">
        <f>"Need " &amp; ($C$4-I84+1) &amp;" runs to win in " &amp; (20-C70) &amp; " overs"</f>
        <v>Need 103 runs to win in 15 overs</v>
      </c>
      <c r="F83" s="121"/>
      <c r="G83" s="122">
        <f>($C$4-I84+1)/(20-C70)</f>
        <v>6.8666666666666663</v>
      </c>
      <c r="I83" s="100" t="s">
        <v>144</v>
      </c>
      <c r="J83" s="17"/>
      <c r="K83" s="101"/>
      <c r="M83" s="70" t="s">
        <v>143</v>
      </c>
      <c r="N83" s="17" t="str">
        <f>SUM(N72:T72) &amp; " runs"</f>
        <v>14 runs</v>
      </c>
      <c r="O83" s="17" t="str">
        <f>COUNTIF(N72:T72,"W") &amp; " wickets"</f>
        <v>0 wickets</v>
      </c>
      <c r="P83" s="120" t="str">
        <f>"Need " &amp; ($C$4-T84+1) &amp;" runs to win in " &amp; (20-N70) &amp; " overs"</f>
        <v>Need 51 runs to win in 9 overs</v>
      </c>
      <c r="Q83" s="121"/>
      <c r="R83" s="122">
        <f>($C$4-T84+1)/(20-N70)</f>
        <v>5.666666666666667</v>
      </c>
      <c r="T83" s="102" t="s">
        <v>144</v>
      </c>
      <c r="U83" s="8"/>
      <c r="V83" s="103"/>
      <c r="CU83" s="26">
        <f t="shared" ca="1" si="1"/>
        <v>1</v>
      </c>
    </row>
    <row r="84" spans="2:99" ht="17" thickBot="1" x14ac:dyDescent="0.25">
      <c r="B84" s="104" t="str">
        <f>C71</f>
        <v>Ravi Rampaul</v>
      </c>
      <c r="C84" s="105">
        <v>1</v>
      </c>
      <c r="D84" s="106">
        <v>0</v>
      </c>
      <c r="E84" s="106">
        <f>SUM(C72:H72)+$K$4</f>
        <v>12</v>
      </c>
      <c r="F84" s="106">
        <f>COUNTIF(C72:H72,"W")+$M$4</f>
        <v>1</v>
      </c>
      <c r="G84" s="106"/>
      <c r="H84" s="107"/>
      <c r="I84" s="108">
        <f>SUM(C72:I72)+I68</f>
        <v>46</v>
      </c>
      <c r="J84" s="109">
        <f>COUNTIF(C72:I72,"W")+J68</f>
        <v>1</v>
      </c>
      <c r="K84" s="110">
        <f>I84/C70</f>
        <v>9.1999999999999993</v>
      </c>
      <c r="M84" s="111" t="str">
        <f>N71</f>
        <v>Anil Kumble</v>
      </c>
      <c r="N84" s="112">
        <v>3</v>
      </c>
      <c r="O84" s="113">
        <v>0</v>
      </c>
      <c r="P84" s="106">
        <f>SUM(N72:S72)+P36</f>
        <v>29</v>
      </c>
      <c r="Q84" s="106">
        <f>COUNTIF(N72:S72,"W")+Q36</f>
        <v>0</v>
      </c>
      <c r="R84" s="106"/>
      <c r="S84" s="114"/>
      <c r="T84" s="108">
        <f>SUM(N72:T72)+T68</f>
        <v>98</v>
      </c>
      <c r="U84" s="109">
        <f>COUNTIF(N72:T72,"W")+U68</f>
        <v>2</v>
      </c>
      <c r="V84" s="110">
        <f>T84/N70</f>
        <v>8.9090909090909083</v>
      </c>
      <c r="CU84" s="26">
        <f t="shared" ca="1" si="1"/>
        <v>2</v>
      </c>
    </row>
    <row r="85" spans="2:99" x14ac:dyDescent="0.2">
      <c r="CU85" s="26">
        <f t="shared" ca="1" si="1"/>
        <v>1</v>
      </c>
    </row>
    <row r="86" spans="2:99" x14ac:dyDescent="0.2">
      <c r="B86" s="69" t="s">
        <v>130</v>
      </c>
      <c r="C86" s="70">
        <v>6</v>
      </c>
      <c r="M86" s="71" t="s">
        <v>130</v>
      </c>
      <c r="N86" s="72">
        <v>12</v>
      </c>
      <c r="O86" s="73"/>
      <c r="P86" s="73"/>
      <c r="Q86" s="73"/>
      <c r="R86" s="73"/>
      <c r="S86" s="73"/>
      <c r="T86" s="73"/>
      <c r="U86" s="73"/>
      <c r="V86" s="73"/>
      <c r="CU86" s="26">
        <f t="shared" ca="1" si="1"/>
        <v>1</v>
      </c>
    </row>
    <row r="87" spans="2:99" x14ac:dyDescent="0.2">
      <c r="B87" s="70" t="s">
        <v>131</v>
      </c>
      <c r="C87" s="74" t="s">
        <v>79</v>
      </c>
      <c r="D87" s="75"/>
      <c r="E87" s="75"/>
      <c r="F87" s="75"/>
      <c r="G87" s="75"/>
      <c r="H87" s="68"/>
      <c r="I87" s="76" t="s">
        <v>123</v>
      </c>
      <c r="J87" s="77">
        <v>3</v>
      </c>
      <c r="K87" s="78"/>
      <c r="M87" s="72" t="s">
        <v>131</v>
      </c>
      <c r="N87" s="79" t="s">
        <v>76</v>
      </c>
      <c r="O87" s="80"/>
      <c r="P87" s="80"/>
      <c r="Q87" s="80"/>
      <c r="R87" s="80"/>
      <c r="S87" s="80"/>
      <c r="T87" s="76" t="s">
        <v>123</v>
      </c>
      <c r="U87" s="77">
        <v>3</v>
      </c>
      <c r="V87" s="81"/>
      <c r="CU87" s="26">
        <f t="shared" ca="1" si="1"/>
        <v>2</v>
      </c>
    </row>
    <row r="88" spans="2:99" x14ac:dyDescent="0.2">
      <c r="B88" s="70" t="s">
        <v>132</v>
      </c>
      <c r="C88" s="17">
        <v>0</v>
      </c>
      <c r="D88" s="17">
        <v>0</v>
      </c>
      <c r="E88" s="17">
        <v>2</v>
      </c>
      <c r="F88" s="17">
        <v>4</v>
      </c>
      <c r="G88" s="17">
        <v>0</v>
      </c>
      <c r="H88" s="17">
        <v>0</v>
      </c>
      <c r="I88" s="82" t="s">
        <v>126</v>
      </c>
      <c r="J88" s="77">
        <v>3</v>
      </c>
      <c r="K88" s="83"/>
      <c r="M88" s="72" t="s">
        <v>132</v>
      </c>
      <c r="N88" s="17">
        <v>4</v>
      </c>
      <c r="O88" s="17" t="s">
        <v>112</v>
      </c>
      <c r="P88" s="17">
        <v>0</v>
      </c>
      <c r="Q88" s="17">
        <v>0</v>
      </c>
      <c r="R88" s="17">
        <v>0</v>
      </c>
      <c r="S88" s="17">
        <v>4</v>
      </c>
      <c r="T88" s="82" t="s">
        <v>126</v>
      </c>
      <c r="U88" s="77">
        <v>2</v>
      </c>
      <c r="V88" s="84"/>
      <c r="CU88" s="26">
        <f t="shared" ca="1" si="1"/>
        <v>0</v>
      </c>
    </row>
    <row r="89" spans="2:99" x14ac:dyDescent="0.2">
      <c r="B89" s="119"/>
      <c r="C89"/>
      <c r="D89"/>
      <c r="E89"/>
      <c r="F89"/>
      <c r="G89"/>
      <c r="H89"/>
      <c r="K89" s="83"/>
      <c r="M89" s="72"/>
      <c r="N89" s="73"/>
      <c r="O89" s="73"/>
      <c r="P89" s="73"/>
      <c r="Q89" s="73"/>
      <c r="R89" s="73"/>
      <c r="S89" s="73"/>
      <c r="T89" s="73"/>
      <c r="U89" s="73"/>
      <c r="V89" s="84"/>
      <c r="CU89" s="26">
        <f t="shared" ca="1" si="1"/>
        <v>1</v>
      </c>
    </row>
    <row r="90" spans="2:99" x14ac:dyDescent="0.2">
      <c r="B90" s="85" t="s">
        <v>133</v>
      </c>
      <c r="C90" s="26" t="s">
        <v>46</v>
      </c>
      <c r="D90" s="26" t="s">
        <v>47</v>
      </c>
      <c r="E90" s="26" t="s">
        <v>48</v>
      </c>
      <c r="F90" s="26" t="s">
        <v>49</v>
      </c>
      <c r="G90" s="7" t="s">
        <v>50</v>
      </c>
      <c r="I90" s="86" t="s">
        <v>134</v>
      </c>
      <c r="J90" s="68"/>
      <c r="K90" s="78"/>
      <c r="M90" s="87" t="s">
        <v>133</v>
      </c>
      <c r="N90" s="73" t="s">
        <v>46</v>
      </c>
      <c r="O90" s="73" t="s">
        <v>47</v>
      </c>
      <c r="P90" s="73" t="s">
        <v>48</v>
      </c>
      <c r="Q90" s="73" t="s">
        <v>49</v>
      </c>
      <c r="R90" s="7" t="s">
        <v>50</v>
      </c>
      <c r="S90" s="73"/>
      <c r="T90" s="86" t="s">
        <v>134</v>
      </c>
      <c r="U90" s="116"/>
      <c r="V90" s="81"/>
      <c r="CU90" s="26">
        <f t="shared" ca="1" si="1"/>
        <v>0</v>
      </c>
    </row>
    <row r="91" spans="2:99" x14ac:dyDescent="0.2">
      <c r="B91" s="70" t="s">
        <v>51</v>
      </c>
      <c r="C91" s="17">
        <f ca="1">SUM(IF(ISBLANK(I91),0,INDIRECT(I91)),IF(ISBLANK(J91),0,INDIRECT(J91)),IF(ISBLANK(K91),0,INDIRECT(K91)))+C76</f>
        <v>34</v>
      </c>
      <c r="D91" s="17">
        <f ca="1">IF(AND(ISBLANK(I91),ISBLANK(J91),ISBLANK(K91)),0,COUNT(IF(ISBLANK(I91),0,INDIRECT(I91)),IF(ISBLANK(J91),0,INDIRECT(J91)),IF(ISBLANK(K91),0,INDIRECT(K91))))-IF(ISBLANK(I91),1,0)-IF(ISBLANK(J91),1,0)-IF(ISBLANK(K91),1,0)+IF(AND(ISBLANK(I91),ISBLANK(J91),ISBLANK(K91)),3,0)+IF(H91="OUT",1,0)+D76</f>
        <v>20</v>
      </c>
      <c r="E91" s="17">
        <f ca="1">IF(ISBLANK(I91),0,COUNTIF(INDIRECT(I91),"4"))+IF(ISBLANK(J91),0,COUNTIF(INDIRECT(J91),"4"))+IF(ISBLANK(K91),0,COUNTIF(INDIRECT(K91),"4"))+E76</f>
        <v>4</v>
      </c>
      <c r="F91" s="17">
        <f ca="1">IF(ISBLANK(I91),0,COUNTIF(INDIRECT(I91),"6"))+IF(ISBLANK(J91),0,COUNTIF(INDIRECT(J91),"6"))+IF(ISBLANK(K91),0,COUNTIF(INDIRECT(K91),"6"))+F76</f>
        <v>2</v>
      </c>
      <c r="G91" s="89">
        <f ca="1">IF(D91=0,0,100*C91/D91)</f>
        <v>170</v>
      </c>
      <c r="I91" s="70" t="s">
        <v>212</v>
      </c>
      <c r="K91" s="83"/>
      <c r="M91" s="70" t="s">
        <v>54</v>
      </c>
      <c r="N91" s="17">
        <f ca="1">SUM(IF(ISBLANK(T91),0,INDIRECT(T91)),IF(ISBLANK(U91),0,INDIRECT(U91)),IF(ISBLANK(V91),0,INDIRECT(V91)))+N75</f>
        <v>31</v>
      </c>
      <c r="O91" s="17">
        <f ca="1">IF(AND(ISBLANK(T91),ISBLANK(U91),ISBLANK(V91)),0,COUNT(IF(ISBLANK(T91),0,INDIRECT(T91)),IF(ISBLANK(U91),0,INDIRECT(U91)),IF(ISBLANK(V91),0,INDIRECT(V91))))-IF(ISBLANK(T91),1,0)-IF(ISBLANK(U91),1,0)-IF(ISBLANK(V91),1,0)+IF(AND(ISBLANK(T91),ISBLANK(U91),ISBLANK(V91)),3,0)+IF(S91="OUT",1,0)+O75</f>
        <v>16</v>
      </c>
      <c r="P91" s="17">
        <f ca="1">IF(ISBLANK(T91),0,COUNTIF(INDIRECT(T91),"4"))+IF(ISBLANK(U91),0,COUNTIF(INDIRECT(U91),"4"))+IF(ISBLANK(V91),0,COUNTIF(INDIRECT(V91),"4"))+P75</f>
        <v>2</v>
      </c>
      <c r="Q91" s="17">
        <f ca="1">IF(ISBLANK(T91),0,COUNTIF(INDIRECT(T91),"6"))+IF(ISBLANK(U91),0,COUNTIF(INDIRECT(U91),"6"))+IF(ISBLANK(V91),0,COUNTIF(INDIRECT(V91),"6"))+Q75</f>
        <v>3</v>
      </c>
      <c r="R91" s="89">
        <f ca="1">IF(O91=0,0,100*N91/O91)</f>
        <v>193.75</v>
      </c>
      <c r="S91" s="73"/>
      <c r="T91" s="70"/>
      <c r="U91" s="73"/>
      <c r="V91" s="84"/>
      <c r="CU91" s="26">
        <f t="shared" ca="1" si="1"/>
        <v>0</v>
      </c>
    </row>
    <row r="92" spans="2:99" x14ac:dyDescent="0.2">
      <c r="B92" s="70" t="s">
        <v>54</v>
      </c>
      <c r="C92" s="17">
        <f ca="1">SUM(IF(ISBLANK(I92),0,INDIRECT(I92)),IF(ISBLANK(J92),0,INDIRECT(J92)),IF(ISBLANK(K92),0,INDIRECT(K92)))+C77</f>
        <v>12</v>
      </c>
      <c r="D92" s="17">
        <f ca="1">IF(AND(ISBLANK(I92),ISBLANK(J92),ISBLANK(K92)),0,COUNT(IF(ISBLANK(I92),0,INDIRECT(I92)),IF(ISBLANK(J92),0,INDIRECT(J92)),IF(ISBLANK(K92),0,INDIRECT(K92))))-IF(ISBLANK(I92),1,0)-IF(ISBLANK(J92),1,0)-IF(ISBLANK(K92),1,0)+IF(AND(ISBLANK(I92),ISBLANK(J92),ISBLANK(K92)),3,0)+IF(H92="OUT",1,0)+D77</f>
        <v>5</v>
      </c>
      <c r="E92" s="17">
        <f ca="1">IF(ISBLANK(I92),0,COUNTIF(INDIRECT(I92),"4"))+IF(ISBLANK(J92),0,COUNTIF(INDIRECT(J92),"4"))+IF(ISBLANK(K92),0,COUNTIF(INDIRECT(K92),"4"))+E77</f>
        <v>1</v>
      </c>
      <c r="F92" s="17">
        <f ca="1">IF(ISBLANK(I92),0,COUNTIF(INDIRECT(I92),"6"))+IF(ISBLANK(J92),0,COUNTIF(INDIRECT(J92),"6"))+IF(ISBLANK(K92),0,COUNTIF(INDIRECT(K92),"6"))+F77</f>
        <v>1</v>
      </c>
      <c r="G92" s="89">
        <f ca="1">IF(D92=0,0,100*C92/D92)</f>
        <v>240</v>
      </c>
      <c r="I92" s="70"/>
      <c r="K92" s="83"/>
      <c r="M92" s="90" t="s">
        <v>57</v>
      </c>
      <c r="N92" s="91">
        <f ca="1">SUM(IF(ISBLANK(T92),0,INDIRECT(T92)),IF(ISBLANK(U92),0,INDIRECT(U92)),IF(ISBLANK(V92),0,INDIRECT(V92)))+N76</f>
        <v>11</v>
      </c>
      <c r="O92" s="91">
        <f ca="1">IF(AND(ISBLANK(T92),ISBLANK(U92),ISBLANK(V92)),0,COUNT(IF(ISBLANK(T92),0,INDIRECT(T92)),IF(ISBLANK(U92),0,INDIRECT(U92)),IF(ISBLANK(V92),0,INDIRECT(V92))))-IF(ISBLANK(T92),1,0)-IF(ISBLANK(U92),1,0)-IF(ISBLANK(V92),1,0)+IF(AND(ISBLANK(T92),ISBLANK(U92),ISBLANK(V92)),3,0)+IF(S92="OUT",1,0)+O76</f>
        <v>7</v>
      </c>
      <c r="P92" s="91">
        <f ca="1">IF(ISBLANK(T92),0,COUNTIF(INDIRECT(T92),"4"))+IF(ISBLANK(U92),0,COUNTIF(INDIRECT(U92),"4"))+IF(ISBLANK(V92),0,COUNTIF(INDIRECT(V92),"4"))+P76</f>
        <v>1</v>
      </c>
      <c r="Q92" s="91">
        <f ca="1">IF(ISBLANK(T92),0,COUNTIF(INDIRECT(T92),"6"))+IF(ISBLANK(U92),0,COUNTIF(INDIRECT(U92),"6"))+IF(ISBLANK(V92),0,COUNTIF(INDIRECT(V92),"6"))+Q76</f>
        <v>1</v>
      </c>
      <c r="R92" s="92">
        <f ca="1">IF(O92=0,0,100*N92/O92)</f>
        <v>157.14285714285714</v>
      </c>
      <c r="S92" s="73" t="s">
        <v>136</v>
      </c>
      <c r="T92" s="70" t="s">
        <v>213</v>
      </c>
      <c r="U92" s="73"/>
      <c r="V92" s="84"/>
      <c r="CU92" s="26">
        <f t="shared" ca="1" si="1"/>
        <v>0</v>
      </c>
    </row>
    <row r="93" spans="2:99" x14ac:dyDescent="0.2">
      <c r="B93" s="70"/>
      <c r="C93" s="17"/>
      <c r="D93" s="17"/>
      <c r="E93" s="17"/>
      <c r="F93" s="17"/>
      <c r="G93" s="17"/>
      <c r="I93" s="70"/>
      <c r="K93" s="83"/>
      <c r="M93" s="72" t="s">
        <v>60</v>
      </c>
      <c r="N93" s="17">
        <f ca="1">SUM(IF(ISBLANK(T93),0,INDIRECT(T93)),IF(ISBLANK(U93),0,INDIRECT(U93)),IF(ISBLANK(V93),0,INDIRECT(V93)))+N77</f>
        <v>4</v>
      </c>
      <c r="O93" s="17">
        <f ca="1">IF(AND(ISBLANK(T93),ISBLANK(U93),ISBLANK(V93)),0,COUNT(IF(ISBLANK(T93),0,INDIRECT(T93)),IF(ISBLANK(U93),0,INDIRECT(U93)),IF(ISBLANK(V93),0,INDIRECT(V93))))-IF(ISBLANK(T93),1,0)-IF(ISBLANK(U93),1,0)-IF(ISBLANK(V93),1,0)+IF(AND(ISBLANK(T93),ISBLANK(U93),ISBLANK(V93)),3,0)+IF(S93="OUT",1,0)+O77</f>
        <v>4</v>
      </c>
      <c r="P93" s="17">
        <f ca="1">IF(ISBLANK(T93),0,COUNTIF(INDIRECT(T93),"4"))+IF(ISBLANK(U93),0,COUNTIF(INDIRECT(U93),"4"))+IF(ISBLANK(V93),0,COUNTIF(INDIRECT(V93),"4"))+P77</f>
        <v>1</v>
      </c>
      <c r="Q93" s="17">
        <f ca="1">IF(ISBLANK(T93),0,COUNTIF(INDIRECT(T93),"6"))+IF(ISBLANK(U93),0,COUNTIF(INDIRECT(U93),"6"))+IF(ISBLANK(V93),0,COUNTIF(INDIRECT(V93),"6"))+Q77</f>
        <v>0</v>
      </c>
      <c r="R93" s="89">
        <f ca="1">IF(O93=0,0,100*N93/O93)</f>
        <v>100</v>
      </c>
      <c r="S93" s="73"/>
      <c r="T93" s="72" t="s">
        <v>214</v>
      </c>
      <c r="U93" s="73"/>
      <c r="V93" s="84"/>
      <c r="CU93" s="26">
        <f t="shared" ca="1" si="1"/>
        <v>0</v>
      </c>
    </row>
    <row r="94" spans="2:99" x14ac:dyDescent="0.2">
      <c r="B94" s="70"/>
      <c r="C94" s="17"/>
      <c r="D94" s="17"/>
      <c r="E94" s="17"/>
      <c r="F94" s="17"/>
      <c r="G94" s="17"/>
      <c r="I94" s="70"/>
      <c r="K94" s="83"/>
      <c r="M94" s="72"/>
      <c r="N94" s="8"/>
      <c r="O94" s="8"/>
      <c r="P94" s="8"/>
      <c r="Q94" s="8"/>
      <c r="R94" s="8"/>
      <c r="S94" s="73"/>
      <c r="T94" s="72"/>
      <c r="U94" s="73"/>
      <c r="V94" s="84"/>
      <c r="CU94" s="26">
        <f t="shared" ca="1" si="1"/>
        <v>-1</v>
      </c>
    </row>
    <row r="95" spans="2:99" x14ac:dyDescent="0.2">
      <c r="B95" s="70"/>
      <c r="C95" s="17"/>
      <c r="D95" s="17"/>
      <c r="E95" s="17"/>
      <c r="F95" s="17"/>
      <c r="G95" s="17"/>
      <c r="I95" s="70"/>
      <c r="K95" s="83"/>
      <c r="M95" s="72"/>
      <c r="N95" s="8"/>
      <c r="O95" s="8"/>
      <c r="P95" s="8"/>
      <c r="Q95" s="8"/>
      <c r="R95" s="8"/>
      <c r="S95" s="73"/>
      <c r="T95" s="72"/>
      <c r="U95" s="73"/>
      <c r="V95" s="84"/>
      <c r="CU95" s="26">
        <f t="shared" ca="1" si="1"/>
        <v>2</v>
      </c>
    </row>
    <row r="96" spans="2:99" x14ac:dyDescent="0.2">
      <c r="B96" s="70"/>
      <c r="C96" s="17"/>
      <c r="D96" s="17"/>
      <c r="E96" s="17"/>
      <c r="F96" s="17"/>
      <c r="G96" s="17"/>
      <c r="I96" s="70"/>
      <c r="K96" s="83"/>
      <c r="M96" s="72"/>
      <c r="N96" s="8"/>
      <c r="O96" s="8"/>
      <c r="P96" s="8"/>
      <c r="Q96" s="8"/>
      <c r="R96" s="8"/>
      <c r="S96" s="73"/>
      <c r="T96" s="72"/>
      <c r="U96" s="73"/>
      <c r="V96" s="84"/>
      <c r="CU96" s="26">
        <f t="shared" ca="1" si="1"/>
        <v>1</v>
      </c>
    </row>
    <row r="97" spans="2:99" x14ac:dyDescent="0.2">
      <c r="B97" s="70"/>
      <c r="C97" s="17"/>
      <c r="D97" s="17"/>
      <c r="E97" s="17"/>
      <c r="F97" s="17"/>
      <c r="G97" s="17"/>
      <c r="I97" s="70"/>
      <c r="K97" s="83"/>
      <c r="M97" s="72"/>
      <c r="N97" s="8"/>
      <c r="O97" s="8"/>
      <c r="P97" s="8"/>
      <c r="Q97" s="8"/>
      <c r="R97" s="8"/>
      <c r="S97" s="73"/>
      <c r="T97" s="72"/>
      <c r="U97" s="73"/>
      <c r="V97" s="84"/>
      <c r="CU97" s="26">
        <f t="shared" ca="1" si="1"/>
        <v>-1</v>
      </c>
    </row>
    <row r="98" spans="2:99" ht="17" thickBot="1" x14ac:dyDescent="0.25">
      <c r="B98" s="70"/>
      <c r="C98" s="17"/>
      <c r="D98" s="17"/>
      <c r="E98" s="17"/>
      <c r="F98" s="17"/>
      <c r="G98" s="26" t="s">
        <v>193</v>
      </c>
      <c r="I98" s="94"/>
      <c r="J98" s="95"/>
      <c r="K98" s="96"/>
      <c r="M98" s="72"/>
      <c r="N98" s="8"/>
      <c r="O98" s="8"/>
      <c r="P98" s="17"/>
      <c r="Q98" s="17"/>
      <c r="R98" s="26" t="s">
        <v>193</v>
      </c>
      <c r="T98" s="97"/>
      <c r="U98" s="98"/>
      <c r="V98" s="99"/>
      <c r="CU98" s="26">
        <f t="shared" ca="1" si="1"/>
        <v>0</v>
      </c>
    </row>
    <row r="99" spans="2:99" x14ac:dyDescent="0.2">
      <c r="B99" s="70" t="s">
        <v>143</v>
      </c>
      <c r="C99" s="17" t="str">
        <f>SUM(C88:I88) &amp; " runs"</f>
        <v>6 runs</v>
      </c>
      <c r="D99" s="17" t="str">
        <f>COUNTIF(C88:I88,"W") &amp; " wickets"</f>
        <v>0 wickets</v>
      </c>
      <c r="E99" s="120" t="str">
        <f>"Need " &amp; ($C$4-I100+1) &amp;" runs to win in " &amp; (20-C86) &amp; " overs"</f>
        <v>Need 97 runs to win in 14 overs</v>
      </c>
      <c r="F99" s="121"/>
      <c r="G99" s="122">
        <f>($C$4-I100+1)/(20-C86)</f>
        <v>6.9285714285714288</v>
      </c>
      <c r="I99" s="100" t="s">
        <v>144</v>
      </c>
      <c r="J99" s="17"/>
      <c r="K99" s="101"/>
      <c r="M99" s="70" t="s">
        <v>143</v>
      </c>
      <c r="N99" s="17" t="str">
        <f>SUM(N88:T88) &amp; " runs"</f>
        <v>8 runs</v>
      </c>
      <c r="O99" s="17" t="str">
        <f>COUNTIF(N88:T88,"W") &amp; " wickets"</f>
        <v>1 wickets</v>
      </c>
      <c r="P99" s="120" t="str">
        <f>"Need " &amp; ($C$4-T100+1) &amp;" runs to win in " &amp; (20-N86) &amp; " overs"</f>
        <v>Need 43 runs to win in 8 overs</v>
      </c>
      <c r="Q99" s="121"/>
      <c r="R99" s="122">
        <f>($C$4-T100+1)/(20-N86)</f>
        <v>5.375</v>
      </c>
      <c r="T99" s="102" t="s">
        <v>144</v>
      </c>
      <c r="U99" s="8"/>
      <c r="V99" s="103"/>
      <c r="CU99" s="26">
        <f t="shared" ca="1" si="1"/>
        <v>1</v>
      </c>
    </row>
    <row r="100" spans="2:99" ht="17" thickBot="1" x14ac:dyDescent="0.25">
      <c r="B100" s="104" t="str">
        <f>C87</f>
        <v>Anil Kumble</v>
      </c>
      <c r="C100" s="105">
        <v>1</v>
      </c>
      <c r="D100" s="106">
        <v>0</v>
      </c>
      <c r="E100" s="106">
        <f>SUM(C88:H88)+$K$4</f>
        <v>6</v>
      </c>
      <c r="F100" s="106">
        <f>COUNTIF(C88:H88,"W")+$M$4</f>
        <v>0</v>
      </c>
      <c r="G100" s="106"/>
      <c r="H100" s="107"/>
      <c r="I100" s="108">
        <f>SUM(C88:I88)+I84</f>
        <v>52</v>
      </c>
      <c r="J100" s="109">
        <f>COUNTIF(C88:I88,"W")+J84</f>
        <v>1</v>
      </c>
      <c r="K100" s="110">
        <f>I100/C86</f>
        <v>8.6666666666666661</v>
      </c>
      <c r="M100" s="111" t="str">
        <f>N87</f>
        <v>Yuzvendra Chahal</v>
      </c>
      <c r="N100" s="112">
        <v>2</v>
      </c>
      <c r="O100" s="113">
        <v>0</v>
      </c>
      <c r="P100" s="106">
        <f>SUM(N88:S88)+P68</f>
        <v>9</v>
      </c>
      <c r="Q100" s="106">
        <f>COUNTIF(N88:S88,"W")+Q68</f>
        <v>2</v>
      </c>
      <c r="R100" s="106"/>
      <c r="S100" s="114"/>
      <c r="T100" s="108">
        <f>SUM(N88:T88)+T84</f>
        <v>106</v>
      </c>
      <c r="U100" s="109">
        <f>COUNTIF(N88:T88,"W")+U84</f>
        <v>3</v>
      </c>
      <c r="V100" s="110">
        <f>T100/N86</f>
        <v>8.8333333333333339</v>
      </c>
      <c r="CU100" s="26">
        <f t="shared" ca="1" si="1"/>
        <v>-1</v>
      </c>
    </row>
    <row r="101" spans="2:99" x14ac:dyDescent="0.2">
      <c r="CU101" s="26">
        <f t="shared" ca="1" si="1"/>
        <v>-1</v>
      </c>
    </row>
    <row r="102" spans="2:99" x14ac:dyDescent="0.2">
      <c r="B102" s="55" t="s">
        <v>113</v>
      </c>
      <c r="C102" s="17" t="str" cm="1">
        <f t="array" aca="1" ref="C102" ca="1">INDEX($CV$2:$CV$51,RANDBETWEEN(1,COUNTA($CV$2:$CV$51)),1)</f>
        <v>W</v>
      </c>
      <c r="D102" s="17"/>
      <c r="M102" s="57" t="s">
        <v>113</v>
      </c>
      <c r="N102" s="17" cm="1">
        <f t="array" aca="1" ref="N102" ca="1">INDEX($CW$2:$CW$51,RANDBETWEEN(1,COUNTA($CW$2:$CW$51)),1)</f>
        <v>1</v>
      </c>
      <c r="CU102" s="26">
        <f t="shared" ca="1" si="1"/>
        <v>2</v>
      </c>
    </row>
    <row r="103" spans="2:99" x14ac:dyDescent="0.2">
      <c r="B103" s="58" t="s">
        <v>115</v>
      </c>
      <c r="C103" s="59"/>
      <c r="D103" s="62"/>
      <c r="M103" s="58" t="s">
        <v>120</v>
      </c>
      <c r="N103" s="59"/>
      <c r="O103" s="62"/>
      <c r="CU103" s="26">
        <f t="shared" ca="1" si="1"/>
        <v>2</v>
      </c>
    </row>
    <row r="104" spans="2:99" x14ac:dyDescent="0.2">
      <c r="B104" s="63"/>
      <c r="C104" s="64"/>
      <c r="D104" s="66"/>
      <c r="M104" s="63"/>
      <c r="N104" s="64"/>
      <c r="O104" s="66"/>
    </row>
    <row r="108" spans="2:99" x14ac:dyDescent="0.2">
      <c r="C108" s="17"/>
      <c r="D108" s="17"/>
      <c r="E108" s="17"/>
      <c r="F108" s="17"/>
      <c r="G108" s="17"/>
    </row>
    <row r="109" spans="2:99" x14ac:dyDescent="0.2">
      <c r="C109" s="17"/>
      <c r="D109" s="17"/>
      <c r="E109" s="17"/>
      <c r="F109" s="17"/>
      <c r="G109" s="17"/>
    </row>
    <row r="112" spans="2:99" x14ac:dyDescent="0.2">
      <c r="C112" s="17"/>
      <c r="D112" s="17"/>
      <c r="E112" s="17"/>
      <c r="F112" s="17"/>
      <c r="G112" s="17"/>
    </row>
    <row r="113" spans="3:7" x14ac:dyDescent="0.2">
      <c r="C113" s="17"/>
      <c r="D113" s="17"/>
      <c r="E113" s="17"/>
      <c r="F113" s="17"/>
      <c r="G113" s="17"/>
    </row>
    <row r="119" spans="3:7" hidden="1" x14ac:dyDescent="0.2"/>
  </sheetData>
  <mergeCells count="29">
    <mergeCell ref="E83:F83"/>
    <mergeCell ref="P83:Q83"/>
    <mergeCell ref="E99:F99"/>
    <mergeCell ref="P99:Q99"/>
    <mergeCell ref="B103:D104"/>
    <mergeCell ref="M103:O104"/>
    <mergeCell ref="E67:F67"/>
    <mergeCell ref="P67:Q67"/>
    <mergeCell ref="AA67:AB67"/>
    <mergeCell ref="AL67:AM67"/>
    <mergeCell ref="X71:Z72"/>
    <mergeCell ref="AI71:AK72"/>
    <mergeCell ref="AL19:AM19"/>
    <mergeCell ref="E35:F35"/>
    <mergeCell ref="P35:Q35"/>
    <mergeCell ref="AA35:AB35"/>
    <mergeCell ref="AL35:AM35"/>
    <mergeCell ref="E51:F51"/>
    <mergeCell ref="P51:Q51"/>
    <mergeCell ref="AA51:AB51"/>
    <mergeCell ref="AL51:AM51"/>
    <mergeCell ref="B2:D3"/>
    <mergeCell ref="M2:O3"/>
    <mergeCell ref="X2:Z3"/>
    <mergeCell ref="AI2:AK3"/>
    <mergeCell ref="C4:D4"/>
    <mergeCell ref="E19:F19"/>
    <mergeCell ref="P19:Q19"/>
    <mergeCell ref="AA19:AB19"/>
  </mergeCells>
  <conditionalFormatting sqref="B2">
    <cfRule type="cellIs" dxfId="73" priority="1" operator="equal">
      <formula>$AH$8</formula>
    </cfRule>
    <cfRule type="cellIs" dxfId="72" priority="2" operator="equal">
      <formula>$AH$4</formula>
    </cfRule>
    <cfRule type="cellIs" dxfId="71" priority="3" operator="equal">
      <formula>$AH$6</formula>
    </cfRule>
    <cfRule type="cellIs" dxfId="70" priority="4" operator="equal">
      <formula>$AH$7</formula>
    </cfRule>
    <cfRule type="cellIs" dxfId="69" priority="5" operator="equal">
      <formula>$AH$5</formula>
    </cfRule>
    <cfRule type="cellIs" dxfId="68" priority="6" operator="equal">
      <formula>$AH$3</formula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Blank Scorecard</vt:lpstr>
      <vt:lpstr>Innings 1 Template</vt:lpstr>
      <vt:lpstr>Innings 2 Template</vt:lpstr>
      <vt:lpstr>Sample Scorecard</vt:lpstr>
      <vt:lpstr>Sample INNINGS 1</vt:lpstr>
      <vt:lpstr>Sample INNINGS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2021-08-19T13:13:29Z</dcterms:created>
  <dcterms:modified xsi:type="dcterms:W3CDTF">2021-08-19T13:34:36Z</dcterms:modified>
</cp:coreProperties>
</file>